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(M) PAT-Shared\Rent-Restricted Housing Projects Valuation Committee\Additional Info\2018 Exhibit\"/>
    </mc:Choice>
  </mc:AlternateContent>
  <workbookProtection lockStructure="1"/>
  <bookViews>
    <workbookView xWindow="0" yWindow="0" windowWidth="28800" windowHeight="14100" activeTab="9"/>
  </bookViews>
  <sheets>
    <sheet name="SUMMARY" sheetId="10" r:id="rId1"/>
    <sheet name="CAPITAL STACK-NE" sheetId="2" r:id="rId2"/>
    <sheet name="Rm-NE" sheetId="7" r:id="rId3"/>
    <sheet name="CAPITAL STACK-DOUGLAS &amp; SARPY" sheetId="4" r:id="rId4"/>
    <sheet name="Rm-DOUGLAS &amp; SARPY" sheetId="5" r:id="rId5"/>
    <sheet name="CAPITAL STACK-LANCASTER" sheetId="11" r:id="rId6"/>
    <sheet name="Rm-LANCASTER" sheetId="12" r:id="rId7"/>
    <sheet name="CAPITAL STACK-REST OF STATE)" sheetId="13" r:id="rId8"/>
    <sheet name="Rm-REST OF STATE" sheetId="14" r:id="rId9"/>
    <sheet name="Sheet1" sheetId="1" r:id="rId10"/>
  </sheets>
  <externalReferences>
    <externalReference r:id="rId11"/>
  </externalReferences>
  <definedNames>
    <definedName name="_xlnm._FilterDatabase" localSheetId="3" hidden="1">'CAPITAL STACK-DOUGLAS &amp; SARPY'!$A$2:$BR$324</definedName>
    <definedName name="_xlnm._FilterDatabase" localSheetId="5" hidden="1">'CAPITAL STACK-LANCASTER'!$A$2:$BS$324</definedName>
    <definedName name="_xlnm._FilterDatabase" localSheetId="1" hidden="1">'CAPITAL STACK-NE'!$A$2:$AF$324</definedName>
    <definedName name="_xlnm._FilterDatabase" localSheetId="7" hidden="1">'CAPITAL STACK-REST OF STATE)'!$A$2:$BS$324</definedName>
    <definedName name="_xlnm._FilterDatabase" localSheetId="4" hidden="1">'Rm-DOUGLAS &amp; SARPY'!$A$2:$BV$330</definedName>
    <definedName name="_xlnm._FilterDatabase" localSheetId="6" hidden="1">'Rm-LANCASTER'!$A$2:$BV$329</definedName>
    <definedName name="_xlnm._FilterDatabase" localSheetId="2" hidden="1">'Rm-NE'!$A$2:$BV$330</definedName>
    <definedName name="_xlnm._FilterDatabase" localSheetId="8" hidden="1">'Rm-REST OF STATE'!$A$2:$BV$329</definedName>
    <definedName name="All_Reporting">'[1]All Reporting'!$N$2:$U$5</definedName>
    <definedName name="Buffalo">[1]Buffalo_Hall!$N$3:$U$5</definedName>
    <definedName name="Douglas_Sarpy">[1]Douglas_Sarpy!$N$2:$V$5</definedName>
    <definedName name="Greater_Ne">'[1]Greater NE'!$N$2:$U$5</definedName>
    <definedName name="Lancaster">[1]Lancaster!$N$2:$U$5</definedName>
    <definedName name="_xlnm.Print_Area" localSheetId="3">'CAPITAL STACK-DOUGLAS &amp; SARPY'!$A$1:$BR$330</definedName>
    <definedName name="_xlnm.Print_Area" localSheetId="5">'CAPITAL STACK-LANCASTER'!$A$1:$BS$335</definedName>
    <definedName name="_xlnm.Print_Area" localSheetId="1">'CAPITAL STACK-NE'!$A$1:$AF$330</definedName>
    <definedName name="_xlnm.Print_Area" localSheetId="7">'CAPITAL STACK-REST OF STATE)'!$A$1:$BS$335</definedName>
    <definedName name="_xlnm.Print_Area" localSheetId="4">'Rm-DOUGLAS &amp; SARPY'!$A$1:$BV$332</definedName>
    <definedName name="_xlnm.Print_Area" localSheetId="6">'Rm-LANCASTER'!$A$1:$BV$336</definedName>
    <definedName name="_xlnm.Print_Area" localSheetId="2">'Rm-NE'!$U$1:$BV$335</definedName>
    <definedName name="_xlnm.Print_Area" localSheetId="8">'Rm-REST OF STATE'!$A$1:$BV$332</definedName>
    <definedName name="_xlnm.Print_Area" localSheetId="0">SUMMARY!$B$2:$Y$37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327" i="7" l="1"/>
  <c r="V327" i="4"/>
  <c r="L329" i="2"/>
  <c r="L328" i="2"/>
  <c r="AE327" i="13"/>
  <c r="AE331" i="13"/>
  <c r="AE327" i="12"/>
  <c r="AE331" i="12" s="1"/>
  <c r="AE330" i="12"/>
  <c r="AE327" i="11"/>
  <c r="AE331" i="11"/>
  <c r="AE327" i="4"/>
  <c r="AE331" i="4"/>
  <c r="AE327" i="10"/>
  <c r="AE331" i="10" s="1"/>
  <c r="BL325" i="10" l="1"/>
  <c r="BL327" i="10" s="1"/>
  <c r="BL325" i="2"/>
  <c r="BL327" i="2" s="1"/>
  <c r="BL325" i="4"/>
  <c r="BL327" i="4" s="1"/>
  <c r="BL325" i="11"/>
  <c r="BL327" i="11" s="1"/>
  <c r="BL325" i="13"/>
  <c r="BL327" i="13" s="1"/>
  <c r="BA325" i="10"/>
  <c r="BA327" i="10" s="1"/>
  <c r="BA325" i="2"/>
  <c r="BA327" i="2" s="1"/>
  <c r="BA325" i="4"/>
  <c r="BA325" i="11"/>
  <c r="BA325" i="13"/>
  <c r="BA327" i="13" s="1"/>
  <c r="AP325" i="10"/>
  <c r="AP327" i="10" s="1"/>
  <c r="AP325" i="2"/>
  <c r="AP325" i="4"/>
  <c r="AP325" i="11"/>
  <c r="AP327" i="11" s="1"/>
  <c r="AP325" i="13"/>
  <c r="AP327" i="13" s="1"/>
  <c r="AE325" i="10"/>
  <c r="AE325" i="4"/>
  <c r="AE325" i="11"/>
  <c r="AE325" i="13"/>
  <c r="AP327" i="2" l="1"/>
  <c r="BA327" i="4"/>
  <c r="AP327" i="4"/>
  <c r="BA327" i="11"/>
  <c r="AD330" i="7"/>
  <c r="K219" i="2"/>
  <c r="Y26" i="10" l="1"/>
  <c r="Y25" i="10"/>
  <c r="Y19" i="10"/>
  <c r="Y18" i="10"/>
  <c r="Y12" i="10"/>
  <c r="Y11" i="10"/>
  <c r="T11" i="10"/>
  <c r="T26" i="10"/>
  <c r="T25" i="10"/>
  <c r="T19" i="10"/>
  <c r="T18" i="10"/>
  <c r="T12" i="10"/>
  <c r="T5" i="10"/>
  <c r="T4" i="10"/>
  <c r="O33" i="10"/>
  <c r="O32" i="10"/>
  <c r="O26" i="10"/>
  <c r="O25" i="10"/>
  <c r="O19" i="10"/>
  <c r="O18" i="10"/>
  <c r="O12" i="10"/>
  <c r="O11" i="10"/>
  <c r="O5" i="10"/>
  <c r="O4" i="10"/>
  <c r="J33" i="10"/>
  <c r="J32" i="10"/>
  <c r="J26" i="10"/>
  <c r="J25" i="10"/>
  <c r="J19" i="10"/>
  <c r="J18" i="10"/>
  <c r="J12" i="10"/>
  <c r="J11" i="10"/>
  <c r="E33" i="10"/>
  <c r="E32" i="10"/>
  <c r="E26" i="10"/>
  <c r="E25" i="10"/>
  <c r="E19" i="10"/>
  <c r="E18" i="10"/>
  <c r="E12" i="10"/>
  <c r="E11" i="10"/>
  <c r="Y5" i="10"/>
  <c r="Y4" i="10"/>
  <c r="J5" i="10"/>
  <c r="J4" i="10"/>
  <c r="E5" i="10"/>
  <c r="E4" i="10"/>
  <c r="K3" i="2"/>
  <c r="E13" i="10" l="1"/>
  <c r="J13" i="10"/>
  <c r="O6" i="10"/>
  <c r="O34" i="10"/>
  <c r="J6" i="10"/>
  <c r="E27" i="10"/>
  <c r="Y20" i="10"/>
  <c r="T27" i="10"/>
  <c r="T20" i="10"/>
  <c r="Y27" i="10"/>
  <c r="T13" i="10"/>
  <c r="E6" i="10"/>
  <c r="J20" i="10"/>
  <c r="O13" i="10"/>
  <c r="T6" i="10"/>
  <c r="Y13" i="10"/>
  <c r="O20" i="10"/>
  <c r="E34" i="10"/>
  <c r="O27" i="10"/>
  <c r="Y6" i="10"/>
  <c r="J27" i="10"/>
  <c r="J34" i="10"/>
  <c r="E20" i="10"/>
  <c r="BL4" i="1" l="1"/>
  <c r="BM4" i="1" s="1"/>
  <c r="BL5" i="1"/>
  <c r="BM5" i="1" s="1"/>
  <c r="BL6" i="1"/>
  <c r="BM6" i="1" s="1"/>
  <c r="BL7" i="1"/>
  <c r="BM7" i="1" s="1"/>
  <c r="BL8" i="1"/>
  <c r="BM8" i="1" s="1"/>
  <c r="BL9" i="1"/>
  <c r="BM9" i="1" s="1"/>
  <c r="BL10" i="1"/>
  <c r="BM10" i="1" s="1"/>
  <c r="BL11" i="1"/>
  <c r="BM11" i="1" s="1"/>
  <c r="BL12" i="1"/>
  <c r="BM12" i="1" s="1"/>
  <c r="BL13" i="1"/>
  <c r="BM13" i="1" s="1"/>
  <c r="BL14" i="1"/>
  <c r="BM14" i="1" s="1"/>
  <c r="BL15" i="1"/>
  <c r="BM15" i="1" s="1"/>
  <c r="BL16" i="1"/>
  <c r="BM16" i="1" s="1"/>
  <c r="BL17" i="1"/>
  <c r="BM17" i="1" s="1"/>
  <c r="BL18" i="1"/>
  <c r="BM18" i="1" s="1"/>
  <c r="BL19" i="1"/>
  <c r="BM19" i="1" s="1"/>
  <c r="BL20" i="1"/>
  <c r="BM20" i="1" s="1"/>
  <c r="BL21" i="1"/>
  <c r="BM21" i="1" s="1"/>
  <c r="BL22" i="1"/>
  <c r="BM22" i="1" s="1"/>
  <c r="BL23" i="1"/>
  <c r="BM23" i="1" s="1"/>
  <c r="BL24" i="1"/>
  <c r="BM24" i="1" s="1"/>
  <c r="BL25" i="1"/>
  <c r="BM25" i="1" s="1"/>
  <c r="BL26" i="1"/>
  <c r="BM26" i="1" s="1"/>
  <c r="BL27" i="1"/>
  <c r="BM27" i="1" s="1"/>
  <c r="BL28" i="1"/>
  <c r="BM28" i="1" s="1"/>
  <c r="BL29" i="1"/>
  <c r="BM29" i="1" s="1"/>
  <c r="BL30" i="1"/>
  <c r="BM30" i="1" s="1"/>
  <c r="BL31" i="1"/>
  <c r="BM31" i="1" s="1"/>
  <c r="BL32" i="1"/>
  <c r="BM32" i="1" s="1"/>
  <c r="BL33" i="1"/>
  <c r="BM33" i="1" s="1"/>
  <c r="BL34" i="1"/>
  <c r="BM34" i="1" s="1"/>
  <c r="BL35" i="1"/>
  <c r="BM35" i="1" s="1"/>
  <c r="BL36" i="1"/>
  <c r="BM36" i="1" s="1"/>
  <c r="BL37" i="1"/>
  <c r="BM37" i="1" s="1"/>
  <c r="BL38" i="1"/>
  <c r="BM38" i="1" s="1"/>
  <c r="BL39" i="1"/>
  <c r="BM39" i="1" s="1"/>
  <c r="BL40" i="1"/>
  <c r="BM40" i="1" s="1"/>
  <c r="BL41" i="1"/>
  <c r="BM41" i="1" s="1"/>
  <c r="BL42" i="1"/>
  <c r="BM42" i="1" s="1"/>
  <c r="BL43" i="1"/>
  <c r="BM43" i="1" s="1"/>
  <c r="BL44" i="1"/>
  <c r="BM44" i="1" s="1"/>
  <c r="BL45" i="1"/>
  <c r="BM45" i="1" s="1"/>
  <c r="BL46" i="1"/>
  <c r="BM46" i="1" s="1"/>
  <c r="BL47" i="1"/>
  <c r="BM47" i="1" s="1"/>
  <c r="BL48" i="1"/>
  <c r="BM48" i="1" s="1"/>
  <c r="BL49" i="1"/>
  <c r="BM49" i="1" s="1"/>
  <c r="BL50" i="1"/>
  <c r="BM50" i="1" s="1"/>
  <c r="BL51" i="1"/>
  <c r="BM51" i="1" s="1"/>
  <c r="BL52" i="1"/>
  <c r="BM52" i="1" s="1"/>
  <c r="BL53" i="1"/>
  <c r="BM53" i="1" s="1"/>
  <c r="BL54" i="1"/>
  <c r="BM54" i="1" s="1"/>
  <c r="BL55" i="1"/>
  <c r="BM55" i="1" s="1"/>
  <c r="BL56" i="1"/>
  <c r="BM56" i="1" s="1"/>
  <c r="BL57" i="1"/>
  <c r="BM57" i="1" s="1"/>
  <c r="BL58" i="1"/>
  <c r="BM58" i="1" s="1"/>
  <c r="BL59" i="1"/>
  <c r="BM59" i="1" s="1"/>
  <c r="BL60" i="1"/>
  <c r="BM60" i="1" s="1"/>
  <c r="BL61" i="1"/>
  <c r="BM61" i="1" s="1"/>
  <c r="BL62" i="1"/>
  <c r="BM62" i="1" s="1"/>
  <c r="BL63" i="1"/>
  <c r="BM63" i="1" s="1"/>
  <c r="BL64" i="1"/>
  <c r="BM64" i="1" s="1"/>
  <c r="BL65" i="1"/>
  <c r="BM65" i="1" s="1"/>
  <c r="BL66" i="1"/>
  <c r="BM66" i="1" s="1"/>
  <c r="BL67" i="1"/>
  <c r="BM67" i="1" s="1"/>
  <c r="BL68" i="1"/>
  <c r="BM68" i="1" s="1"/>
  <c r="BL69" i="1"/>
  <c r="BM69" i="1" s="1"/>
  <c r="BL70" i="1"/>
  <c r="BM70" i="1" s="1"/>
  <c r="BL71" i="1"/>
  <c r="BM71" i="1" s="1"/>
  <c r="BL72" i="1"/>
  <c r="BM72" i="1" s="1"/>
  <c r="BL73" i="1"/>
  <c r="BM73" i="1" s="1"/>
  <c r="BL74" i="1"/>
  <c r="BM74" i="1" s="1"/>
  <c r="BL75" i="1"/>
  <c r="BM75" i="1" s="1"/>
  <c r="BL76" i="1"/>
  <c r="BM76" i="1" s="1"/>
  <c r="BL77" i="1"/>
  <c r="BM77" i="1" s="1"/>
  <c r="BL78" i="1"/>
  <c r="BM78" i="1" s="1"/>
  <c r="BL79" i="1"/>
  <c r="BM79" i="1" s="1"/>
  <c r="BL80" i="1"/>
  <c r="BM80" i="1" s="1"/>
  <c r="BL81" i="1"/>
  <c r="BM81" i="1" s="1"/>
  <c r="BL82" i="1"/>
  <c r="BM82" i="1" s="1"/>
  <c r="BL83" i="1"/>
  <c r="BM83" i="1" s="1"/>
  <c r="BL84" i="1"/>
  <c r="BM84" i="1" s="1"/>
  <c r="BL85" i="1"/>
  <c r="BM85" i="1" s="1"/>
  <c r="BL86" i="1"/>
  <c r="BM86" i="1" s="1"/>
  <c r="BL87" i="1"/>
  <c r="BM87" i="1" s="1"/>
  <c r="BL88" i="1"/>
  <c r="BM88" i="1" s="1"/>
  <c r="BL89" i="1"/>
  <c r="BM89" i="1" s="1"/>
  <c r="BL90" i="1"/>
  <c r="BM90" i="1" s="1"/>
  <c r="BL91" i="1"/>
  <c r="BM91" i="1" s="1"/>
  <c r="BL92" i="1"/>
  <c r="BM92" i="1" s="1"/>
  <c r="BL93" i="1"/>
  <c r="BM93" i="1" s="1"/>
  <c r="BL94" i="1"/>
  <c r="BM94" i="1" s="1"/>
  <c r="BL95" i="1"/>
  <c r="BM95" i="1" s="1"/>
  <c r="BL96" i="1"/>
  <c r="BM96" i="1" s="1"/>
  <c r="BL97" i="1"/>
  <c r="BM97" i="1" s="1"/>
  <c r="BL98" i="1"/>
  <c r="BM98" i="1" s="1"/>
  <c r="BL99" i="1"/>
  <c r="BM99" i="1" s="1"/>
  <c r="BL100" i="1"/>
  <c r="BM100" i="1" s="1"/>
  <c r="BL101" i="1"/>
  <c r="BM101" i="1" s="1"/>
  <c r="BL102" i="1"/>
  <c r="BM102" i="1" s="1"/>
  <c r="BL103" i="1"/>
  <c r="BM103" i="1" s="1"/>
  <c r="BL104" i="1"/>
  <c r="BM104" i="1" s="1"/>
  <c r="BL105" i="1"/>
  <c r="BM105" i="1" s="1"/>
  <c r="BL106" i="1"/>
  <c r="BM106" i="1" s="1"/>
  <c r="BL107" i="1"/>
  <c r="BM107" i="1" s="1"/>
  <c r="BL108" i="1"/>
  <c r="BM108" i="1" s="1"/>
  <c r="BL109" i="1"/>
  <c r="BM109" i="1" s="1"/>
  <c r="BL110" i="1"/>
  <c r="BM110" i="1" s="1"/>
  <c r="BL111" i="1"/>
  <c r="BM111" i="1" s="1"/>
  <c r="BL112" i="1"/>
  <c r="BM112" i="1" s="1"/>
  <c r="BL113" i="1"/>
  <c r="BM113" i="1" s="1"/>
  <c r="BL114" i="1"/>
  <c r="BM114" i="1" s="1"/>
  <c r="BL115" i="1"/>
  <c r="BM115" i="1" s="1"/>
  <c r="BL116" i="1"/>
  <c r="BM116" i="1" s="1"/>
  <c r="BL117" i="1"/>
  <c r="BM117" i="1" s="1"/>
  <c r="BL118" i="1"/>
  <c r="BM118" i="1" s="1"/>
  <c r="BL119" i="1"/>
  <c r="BM119" i="1" s="1"/>
  <c r="BL120" i="1"/>
  <c r="BM120" i="1" s="1"/>
  <c r="BL121" i="1"/>
  <c r="BM121" i="1" s="1"/>
  <c r="BL122" i="1"/>
  <c r="BM122" i="1" s="1"/>
  <c r="BL123" i="1"/>
  <c r="BM123" i="1" s="1"/>
  <c r="BL124" i="1"/>
  <c r="BM124" i="1" s="1"/>
  <c r="BL125" i="1"/>
  <c r="BM125" i="1" s="1"/>
  <c r="BL126" i="1"/>
  <c r="BM126" i="1" s="1"/>
  <c r="BL127" i="1"/>
  <c r="BM127" i="1" s="1"/>
  <c r="BL128" i="1"/>
  <c r="BM128" i="1" s="1"/>
  <c r="BL129" i="1"/>
  <c r="BM129" i="1" s="1"/>
  <c r="BL130" i="1"/>
  <c r="BM130" i="1" s="1"/>
  <c r="BL131" i="1"/>
  <c r="BM131" i="1" s="1"/>
  <c r="BL132" i="1"/>
  <c r="BM132" i="1" s="1"/>
  <c r="BL133" i="1"/>
  <c r="BM133" i="1" s="1"/>
  <c r="BL134" i="1"/>
  <c r="BM134" i="1" s="1"/>
  <c r="BL135" i="1"/>
  <c r="BM135" i="1" s="1"/>
  <c r="BL136" i="1"/>
  <c r="BM136" i="1" s="1"/>
  <c r="BL137" i="1"/>
  <c r="BM137" i="1" s="1"/>
  <c r="BL138" i="1"/>
  <c r="BM138" i="1" s="1"/>
  <c r="BL139" i="1"/>
  <c r="BM139" i="1" s="1"/>
  <c r="BL140" i="1"/>
  <c r="BM140" i="1" s="1"/>
  <c r="BL141" i="1"/>
  <c r="BM141" i="1" s="1"/>
  <c r="BL142" i="1"/>
  <c r="BM142" i="1" s="1"/>
  <c r="BL143" i="1"/>
  <c r="BM143" i="1" s="1"/>
  <c r="BL144" i="1"/>
  <c r="BM144" i="1" s="1"/>
  <c r="BL145" i="1"/>
  <c r="BM145" i="1" s="1"/>
  <c r="BL146" i="1"/>
  <c r="BM146" i="1" s="1"/>
  <c r="BL147" i="1"/>
  <c r="BM147" i="1" s="1"/>
  <c r="BL148" i="1"/>
  <c r="BM148" i="1" s="1"/>
  <c r="BL149" i="1"/>
  <c r="BM149" i="1" s="1"/>
  <c r="BL150" i="1"/>
  <c r="BM150" i="1" s="1"/>
  <c r="BL151" i="1"/>
  <c r="BM151" i="1" s="1"/>
  <c r="BL152" i="1"/>
  <c r="BM152" i="1" s="1"/>
  <c r="BL153" i="1"/>
  <c r="BM153" i="1" s="1"/>
  <c r="BL154" i="1"/>
  <c r="BM154" i="1" s="1"/>
  <c r="BL155" i="1"/>
  <c r="BM155" i="1" s="1"/>
  <c r="BL156" i="1"/>
  <c r="BM156" i="1" s="1"/>
  <c r="BL157" i="1"/>
  <c r="BM157" i="1" s="1"/>
  <c r="BL158" i="1"/>
  <c r="BM158" i="1" s="1"/>
  <c r="BL159" i="1"/>
  <c r="BM159" i="1" s="1"/>
  <c r="BL160" i="1"/>
  <c r="BM160" i="1" s="1"/>
  <c r="BL161" i="1"/>
  <c r="BM161" i="1" s="1"/>
  <c r="BL162" i="1"/>
  <c r="BM162" i="1" s="1"/>
  <c r="BL163" i="1"/>
  <c r="BM163" i="1" s="1"/>
  <c r="BL164" i="1"/>
  <c r="BM164" i="1" s="1"/>
  <c r="BL165" i="1"/>
  <c r="BM165" i="1" s="1"/>
  <c r="BL166" i="1"/>
  <c r="BM166" i="1" s="1"/>
  <c r="BL167" i="1"/>
  <c r="BM167" i="1" s="1"/>
  <c r="BL168" i="1"/>
  <c r="BM168" i="1" s="1"/>
  <c r="BL169" i="1"/>
  <c r="BM169" i="1" s="1"/>
  <c r="BL170" i="1"/>
  <c r="BM170" i="1" s="1"/>
  <c r="BL171" i="1"/>
  <c r="BM171" i="1" s="1"/>
  <c r="BL172" i="1"/>
  <c r="BM172" i="1" s="1"/>
  <c r="BL173" i="1"/>
  <c r="BM173" i="1" s="1"/>
  <c r="BL174" i="1"/>
  <c r="BM174" i="1" s="1"/>
  <c r="BL175" i="1"/>
  <c r="BM175" i="1" s="1"/>
  <c r="BL176" i="1"/>
  <c r="BM176" i="1" s="1"/>
  <c r="BL177" i="1"/>
  <c r="BM177" i="1" s="1"/>
  <c r="BL178" i="1"/>
  <c r="BM178" i="1" s="1"/>
  <c r="BL179" i="1"/>
  <c r="BM179" i="1" s="1"/>
  <c r="BL180" i="1"/>
  <c r="BM180" i="1" s="1"/>
  <c r="BL181" i="1"/>
  <c r="BM181" i="1" s="1"/>
  <c r="BL182" i="1"/>
  <c r="BM182" i="1" s="1"/>
  <c r="BL183" i="1"/>
  <c r="BM183" i="1" s="1"/>
  <c r="BL184" i="1"/>
  <c r="BM184" i="1" s="1"/>
  <c r="BL185" i="1"/>
  <c r="BM185" i="1" s="1"/>
  <c r="BL186" i="1"/>
  <c r="BM186" i="1" s="1"/>
  <c r="BL187" i="1"/>
  <c r="BM187" i="1" s="1"/>
  <c r="BL188" i="1"/>
  <c r="BM188" i="1" s="1"/>
  <c r="BL189" i="1"/>
  <c r="BM189" i="1" s="1"/>
  <c r="BL190" i="1"/>
  <c r="BM190" i="1" s="1"/>
  <c r="BL191" i="1"/>
  <c r="BM191" i="1" s="1"/>
  <c r="BL192" i="1"/>
  <c r="BM192" i="1" s="1"/>
  <c r="BL193" i="1"/>
  <c r="BM193" i="1" s="1"/>
  <c r="BL194" i="1"/>
  <c r="BM194" i="1" s="1"/>
  <c r="BL195" i="1"/>
  <c r="BM195" i="1" s="1"/>
  <c r="BL196" i="1"/>
  <c r="BM196" i="1" s="1"/>
  <c r="BL197" i="1"/>
  <c r="BM197" i="1" s="1"/>
  <c r="BL198" i="1"/>
  <c r="BM198" i="1" s="1"/>
  <c r="BL199" i="1"/>
  <c r="BM199" i="1" s="1"/>
  <c r="BL200" i="1"/>
  <c r="BM200" i="1" s="1"/>
  <c r="BL201" i="1"/>
  <c r="BM201" i="1" s="1"/>
  <c r="BL202" i="1"/>
  <c r="BM202" i="1" s="1"/>
  <c r="BL203" i="1"/>
  <c r="BM203" i="1" s="1"/>
  <c r="BL204" i="1"/>
  <c r="BM204" i="1" s="1"/>
  <c r="BL205" i="1"/>
  <c r="BM205" i="1" s="1"/>
  <c r="BL206" i="1"/>
  <c r="BM206" i="1" s="1"/>
  <c r="BL207" i="1"/>
  <c r="BM207" i="1" s="1"/>
  <c r="BL208" i="1"/>
  <c r="BM208" i="1" s="1"/>
  <c r="BL209" i="1"/>
  <c r="BM209" i="1" s="1"/>
  <c r="BL210" i="1"/>
  <c r="BM210" i="1" s="1"/>
  <c r="BL211" i="1"/>
  <c r="BM211" i="1" s="1"/>
  <c r="BL212" i="1"/>
  <c r="BM212" i="1" s="1"/>
  <c r="BL213" i="1"/>
  <c r="BM213" i="1" s="1"/>
  <c r="BL214" i="1"/>
  <c r="BM214" i="1" s="1"/>
  <c r="BL215" i="1"/>
  <c r="BM215" i="1" s="1"/>
  <c r="BL216" i="1"/>
  <c r="BM216" i="1" s="1"/>
  <c r="BL217" i="1"/>
  <c r="BM217" i="1" s="1"/>
  <c r="BL218" i="1"/>
  <c r="BM218" i="1" s="1"/>
  <c r="BL219" i="1"/>
  <c r="BM219" i="1" s="1"/>
  <c r="BL220" i="1"/>
  <c r="BM220" i="1" s="1"/>
  <c r="BL221" i="1"/>
  <c r="BM221" i="1" s="1"/>
  <c r="BL222" i="1"/>
  <c r="BM222" i="1" s="1"/>
  <c r="BL223" i="1"/>
  <c r="BM223" i="1" s="1"/>
  <c r="BL224" i="1"/>
  <c r="BM224" i="1" s="1"/>
  <c r="BL225" i="1"/>
  <c r="BM225" i="1" s="1"/>
  <c r="BL226" i="1"/>
  <c r="BM226" i="1" s="1"/>
  <c r="BL227" i="1"/>
  <c r="BM227" i="1" s="1"/>
  <c r="BL228" i="1"/>
  <c r="BM228" i="1" s="1"/>
  <c r="BL229" i="1"/>
  <c r="BM229" i="1" s="1"/>
  <c r="BL230" i="1"/>
  <c r="BM230" i="1" s="1"/>
  <c r="BL231" i="1"/>
  <c r="BM231" i="1" s="1"/>
  <c r="BL232" i="1"/>
  <c r="BM232" i="1" s="1"/>
  <c r="BL233" i="1"/>
  <c r="BM233" i="1" s="1"/>
  <c r="BL234" i="1"/>
  <c r="BM234" i="1" s="1"/>
  <c r="BL235" i="1"/>
  <c r="BM235" i="1" s="1"/>
  <c r="BL236" i="1"/>
  <c r="BM236" i="1" s="1"/>
  <c r="BL237" i="1"/>
  <c r="BM237" i="1" s="1"/>
  <c r="BL238" i="1"/>
  <c r="BM238" i="1" s="1"/>
  <c r="BL239" i="1"/>
  <c r="BM239" i="1" s="1"/>
  <c r="BL240" i="1"/>
  <c r="BM240" i="1" s="1"/>
  <c r="BL241" i="1"/>
  <c r="BM241" i="1" s="1"/>
  <c r="BL242" i="1"/>
  <c r="BM242" i="1" s="1"/>
  <c r="BL243" i="1"/>
  <c r="BM243" i="1" s="1"/>
  <c r="BL244" i="1"/>
  <c r="BM244" i="1" s="1"/>
  <c r="BL245" i="1"/>
  <c r="BM245" i="1" s="1"/>
  <c r="BL246" i="1"/>
  <c r="BM246" i="1" s="1"/>
  <c r="BL247" i="1"/>
  <c r="BM247" i="1" s="1"/>
  <c r="BL248" i="1"/>
  <c r="BM248" i="1" s="1"/>
  <c r="BL249" i="1"/>
  <c r="BM249" i="1" s="1"/>
  <c r="BL250" i="1"/>
  <c r="BM250" i="1" s="1"/>
  <c r="BL251" i="1"/>
  <c r="BM251" i="1" s="1"/>
  <c r="BL252" i="1"/>
  <c r="BM252" i="1" s="1"/>
  <c r="BL253" i="1"/>
  <c r="BM253" i="1" s="1"/>
  <c r="BL254" i="1"/>
  <c r="BM254" i="1" s="1"/>
  <c r="BL255" i="1"/>
  <c r="BM255" i="1" s="1"/>
  <c r="BL256" i="1"/>
  <c r="BM256" i="1" s="1"/>
  <c r="BL257" i="1"/>
  <c r="BM257" i="1" s="1"/>
  <c r="BL258" i="1"/>
  <c r="BM258" i="1" s="1"/>
  <c r="BL259" i="1"/>
  <c r="BM259" i="1" s="1"/>
  <c r="BL260" i="1"/>
  <c r="BM260" i="1" s="1"/>
  <c r="BL261" i="1"/>
  <c r="BM261" i="1" s="1"/>
  <c r="BL262" i="1"/>
  <c r="BM262" i="1" s="1"/>
  <c r="BL263" i="1"/>
  <c r="BM263" i="1" s="1"/>
  <c r="BL264" i="1"/>
  <c r="BM264" i="1" s="1"/>
  <c r="BL265" i="1"/>
  <c r="BM265" i="1" s="1"/>
  <c r="BL266" i="1"/>
  <c r="BM266" i="1" s="1"/>
  <c r="BL267" i="1"/>
  <c r="BM267" i="1" s="1"/>
  <c r="BL268" i="1"/>
  <c r="BM268" i="1" s="1"/>
  <c r="BL269" i="1"/>
  <c r="BM269" i="1" s="1"/>
  <c r="BL270" i="1"/>
  <c r="BM270" i="1" s="1"/>
  <c r="BL271" i="1"/>
  <c r="BM271" i="1" s="1"/>
  <c r="BL272" i="1"/>
  <c r="BM272" i="1" s="1"/>
  <c r="BL273" i="1"/>
  <c r="BM273" i="1" s="1"/>
  <c r="BL274" i="1"/>
  <c r="BM274" i="1" s="1"/>
  <c r="BL275" i="1"/>
  <c r="BM275" i="1" s="1"/>
  <c r="BL276" i="1"/>
  <c r="BM276" i="1" s="1"/>
  <c r="BL277" i="1"/>
  <c r="BM277" i="1" s="1"/>
  <c r="BL278" i="1"/>
  <c r="BM278" i="1" s="1"/>
  <c r="BL279" i="1"/>
  <c r="BM279" i="1" s="1"/>
  <c r="BL280" i="1"/>
  <c r="BM280" i="1" s="1"/>
  <c r="BL281" i="1"/>
  <c r="BM281" i="1" s="1"/>
  <c r="BL282" i="1"/>
  <c r="BM282" i="1" s="1"/>
  <c r="BL283" i="1"/>
  <c r="BM283" i="1" s="1"/>
  <c r="BL284" i="1"/>
  <c r="BM284" i="1" s="1"/>
  <c r="BL285" i="1"/>
  <c r="BM285" i="1" s="1"/>
  <c r="BL286" i="1"/>
  <c r="BM286" i="1" s="1"/>
  <c r="BL287" i="1"/>
  <c r="BM287" i="1" s="1"/>
  <c r="BL288" i="1"/>
  <c r="BM288" i="1" s="1"/>
  <c r="BL289" i="1"/>
  <c r="BM289" i="1" s="1"/>
  <c r="BL290" i="1"/>
  <c r="BM290" i="1" s="1"/>
  <c r="BL291" i="1"/>
  <c r="BM291" i="1" s="1"/>
  <c r="BL292" i="1"/>
  <c r="BM292" i="1" s="1"/>
  <c r="BL293" i="1"/>
  <c r="BM293" i="1" s="1"/>
  <c r="BL294" i="1"/>
  <c r="BM294" i="1" s="1"/>
  <c r="BL295" i="1"/>
  <c r="BM295" i="1" s="1"/>
  <c r="BL296" i="1"/>
  <c r="BM296" i="1" s="1"/>
  <c r="BL297" i="1"/>
  <c r="BM297" i="1" s="1"/>
  <c r="BL298" i="1"/>
  <c r="BM298" i="1" s="1"/>
  <c r="BL299" i="1"/>
  <c r="BM299" i="1" s="1"/>
  <c r="BL300" i="1"/>
  <c r="BM300" i="1" s="1"/>
  <c r="BL301" i="1"/>
  <c r="BM301" i="1" s="1"/>
  <c r="BL302" i="1"/>
  <c r="BM302" i="1" s="1"/>
  <c r="BL303" i="1"/>
  <c r="BM303" i="1" s="1"/>
  <c r="BL304" i="1"/>
  <c r="BM304" i="1" s="1"/>
  <c r="BL305" i="1"/>
  <c r="BM305" i="1" s="1"/>
  <c r="BL306" i="1"/>
  <c r="BM306" i="1" s="1"/>
  <c r="BL307" i="1"/>
  <c r="BM307" i="1" s="1"/>
  <c r="BL308" i="1"/>
  <c r="BM308" i="1" s="1"/>
  <c r="BL309" i="1"/>
  <c r="BM309" i="1" s="1"/>
  <c r="BL310" i="1"/>
  <c r="BM310" i="1" s="1"/>
  <c r="BL311" i="1"/>
  <c r="BM311" i="1" s="1"/>
  <c r="BL312" i="1"/>
  <c r="BM312" i="1" s="1"/>
  <c r="BL313" i="1"/>
  <c r="BM313" i="1" s="1"/>
  <c r="BL314" i="1"/>
  <c r="BM314" i="1" s="1"/>
  <c r="BL315" i="1"/>
  <c r="BM315" i="1" s="1"/>
  <c r="BL316" i="1"/>
  <c r="BM316" i="1" s="1"/>
  <c r="BL317" i="1"/>
  <c r="BM317" i="1" s="1"/>
  <c r="BL318" i="1"/>
  <c r="BM318" i="1" s="1"/>
  <c r="BL319" i="1"/>
  <c r="BM319" i="1" s="1"/>
  <c r="BL320" i="1"/>
  <c r="BM320" i="1" s="1"/>
  <c r="BL321" i="1"/>
  <c r="BM321" i="1" s="1"/>
  <c r="BL322" i="1"/>
  <c r="BM322" i="1" s="1"/>
  <c r="BL323" i="1"/>
  <c r="BM323" i="1" s="1"/>
  <c r="BL324" i="1"/>
  <c r="BM324" i="1" s="1"/>
  <c r="BL3" i="1"/>
  <c r="BM3" i="1" s="1"/>
  <c r="W335" i="14" l="1"/>
  <c r="W334" i="14"/>
  <c r="X330" i="14"/>
  <c r="BT324" i="14"/>
  <c r="BU324" i="14" s="1"/>
  <c r="BV324" i="14" s="1"/>
  <c r="BL324" i="14"/>
  <c r="BA324" i="14"/>
  <c r="AP324" i="14"/>
  <c r="AE324" i="14"/>
  <c r="Y324" i="14"/>
  <c r="W324" i="14"/>
  <c r="T324" i="14"/>
  <c r="BT323" i="14"/>
  <c r="BU323" i="14" s="1"/>
  <c r="BV323" i="14" s="1"/>
  <c r="BL323" i="14"/>
  <c r="BA323" i="14"/>
  <c r="AP323" i="14"/>
  <c r="AE323" i="14"/>
  <c r="Y323" i="14"/>
  <c r="W323" i="14"/>
  <c r="T323" i="14"/>
  <c r="BT322" i="14"/>
  <c r="BU322" i="14" s="1"/>
  <c r="BV322" i="14" s="1"/>
  <c r="BL322" i="14"/>
  <c r="BA322" i="14"/>
  <c r="AP322" i="14"/>
  <c r="AE322" i="14"/>
  <c r="Y322" i="14"/>
  <c r="W322" i="14"/>
  <c r="T322" i="14"/>
  <c r="BT321" i="14"/>
  <c r="BU321" i="14" s="1"/>
  <c r="BV321" i="14" s="1"/>
  <c r="BL321" i="14"/>
  <c r="BA321" i="14"/>
  <c r="AP321" i="14"/>
  <c r="AE321" i="14"/>
  <c r="Y321" i="14"/>
  <c r="W321" i="14"/>
  <c r="T321" i="14"/>
  <c r="BT320" i="14"/>
  <c r="BU320" i="14" s="1"/>
  <c r="BV320" i="14" s="1"/>
  <c r="BL320" i="14"/>
  <c r="BA320" i="14"/>
  <c r="AP320" i="14"/>
  <c r="AE320" i="14"/>
  <c r="Y320" i="14"/>
  <c r="W320" i="14"/>
  <c r="T320" i="14"/>
  <c r="BT319" i="14"/>
  <c r="BU319" i="14" s="1"/>
  <c r="BV319" i="14" s="1"/>
  <c r="BL319" i="14"/>
  <c r="BA319" i="14"/>
  <c r="AP319" i="14"/>
  <c r="AE319" i="14"/>
  <c r="Y319" i="14"/>
  <c r="W319" i="14"/>
  <c r="T319" i="14"/>
  <c r="BT318" i="14"/>
  <c r="BU318" i="14" s="1"/>
  <c r="BV318" i="14" s="1"/>
  <c r="BL318" i="14"/>
  <c r="BA318" i="14"/>
  <c r="AP318" i="14"/>
  <c r="AE318" i="14"/>
  <c r="Y318" i="14"/>
  <c r="W318" i="14"/>
  <c r="T318" i="14"/>
  <c r="BT317" i="14"/>
  <c r="BU317" i="14" s="1"/>
  <c r="BV317" i="14" s="1"/>
  <c r="BL317" i="14"/>
  <c r="BA317" i="14"/>
  <c r="AP317" i="14"/>
  <c r="AE317" i="14"/>
  <c r="Y317" i="14"/>
  <c r="W317" i="14"/>
  <c r="T317" i="14"/>
  <c r="BT316" i="14"/>
  <c r="BU316" i="14" s="1"/>
  <c r="BV316" i="14" s="1"/>
  <c r="BL316" i="14"/>
  <c r="BA316" i="14"/>
  <c r="AP316" i="14"/>
  <c r="AE316" i="14"/>
  <c r="Y316" i="14"/>
  <c r="W316" i="14"/>
  <c r="T316" i="14"/>
  <c r="BT315" i="14"/>
  <c r="BU315" i="14" s="1"/>
  <c r="BV315" i="14" s="1"/>
  <c r="BL315" i="14"/>
  <c r="BA315" i="14"/>
  <c r="AP315" i="14"/>
  <c r="AE315" i="14"/>
  <c r="Y315" i="14"/>
  <c r="W315" i="14"/>
  <c r="T315" i="14"/>
  <c r="BT314" i="14"/>
  <c r="BU314" i="14" s="1"/>
  <c r="BV314" i="14" s="1"/>
  <c r="BL314" i="14"/>
  <c r="BA314" i="14"/>
  <c r="AP314" i="14"/>
  <c r="AE314" i="14"/>
  <c r="Y314" i="14"/>
  <c r="W314" i="14"/>
  <c r="T314" i="14"/>
  <c r="BT313" i="14"/>
  <c r="BU313" i="14" s="1"/>
  <c r="BV313" i="14" s="1"/>
  <c r="BL313" i="14"/>
  <c r="BA313" i="14"/>
  <c r="AP313" i="14"/>
  <c r="AE313" i="14"/>
  <c r="Y313" i="14"/>
  <c r="W313" i="14"/>
  <c r="T313" i="14"/>
  <c r="BT312" i="14"/>
  <c r="BU312" i="14" s="1"/>
  <c r="BV312" i="14" s="1"/>
  <c r="BL312" i="14"/>
  <c r="BA312" i="14"/>
  <c r="AP312" i="14"/>
  <c r="AE312" i="14"/>
  <c r="Y312" i="14"/>
  <c r="W312" i="14"/>
  <c r="T312" i="14"/>
  <c r="BT311" i="14"/>
  <c r="BU311" i="14" s="1"/>
  <c r="BV311" i="14" s="1"/>
  <c r="BL311" i="14"/>
  <c r="BA311" i="14"/>
  <c r="AP311" i="14"/>
  <c r="AE311" i="14"/>
  <c r="Y311" i="14"/>
  <c r="W311" i="14"/>
  <c r="T311" i="14"/>
  <c r="BT310" i="14"/>
  <c r="BU310" i="14" s="1"/>
  <c r="BV310" i="14" s="1"/>
  <c r="BL310" i="14"/>
  <c r="BA310" i="14"/>
  <c r="AP310" i="14"/>
  <c r="AE310" i="14"/>
  <c r="Y310" i="14"/>
  <c r="W310" i="14"/>
  <c r="T310" i="14"/>
  <c r="BT309" i="14"/>
  <c r="BU309" i="14" s="1"/>
  <c r="BV309" i="14" s="1"/>
  <c r="BL309" i="14"/>
  <c r="BA309" i="14"/>
  <c r="AP309" i="14"/>
  <c r="AE309" i="14"/>
  <c r="Y309" i="14"/>
  <c r="W309" i="14"/>
  <c r="T309" i="14"/>
  <c r="BT308" i="14"/>
  <c r="BU308" i="14" s="1"/>
  <c r="BV308" i="14" s="1"/>
  <c r="BL308" i="14"/>
  <c r="BA308" i="14"/>
  <c r="AP308" i="14"/>
  <c r="AE308" i="14"/>
  <c r="Y308" i="14"/>
  <c r="W308" i="14"/>
  <c r="T308" i="14"/>
  <c r="BT307" i="14"/>
  <c r="BU307" i="14" s="1"/>
  <c r="BV307" i="14" s="1"/>
  <c r="BL307" i="14"/>
  <c r="BA307" i="14"/>
  <c r="AP307" i="14"/>
  <c r="AE307" i="14"/>
  <c r="Y307" i="14"/>
  <c r="W307" i="14"/>
  <c r="T307" i="14"/>
  <c r="BT306" i="14"/>
  <c r="BU306" i="14" s="1"/>
  <c r="BV306" i="14" s="1"/>
  <c r="BL306" i="14"/>
  <c r="BA306" i="14"/>
  <c r="AP306" i="14"/>
  <c r="AE306" i="14"/>
  <c r="Y306" i="14"/>
  <c r="W306" i="14"/>
  <c r="T306" i="14"/>
  <c r="BT305" i="14"/>
  <c r="BU305" i="14" s="1"/>
  <c r="BV305" i="14" s="1"/>
  <c r="BL305" i="14"/>
  <c r="BA305" i="14"/>
  <c r="AP305" i="14"/>
  <c r="AE305" i="14"/>
  <c r="Y305" i="14"/>
  <c r="W305" i="14"/>
  <c r="T305" i="14"/>
  <c r="BT304" i="14"/>
  <c r="BU304" i="14" s="1"/>
  <c r="BV304" i="14" s="1"/>
  <c r="BL304" i="14"/>
  <c r="BA304" i="14"/>
  <c r="AP304" i="14"/>
  <c r="AE304" i="14"/>
  <c r="Y304" i="14"/>
  <c r="W304" i="14"/>
  <c r="T304" i="14"/>
  <c r="BT303" i="14"/>
  <c r="BU303" i="14" s="1"/>
  <c r="BV303" i="14" s="1"/>
  <c r="BL303" i="14"/>
  <c r="BA303" i="14"/>
  <c r="AP303" i="14"/>
  <c r="AE303" i="14"/>
  <c r="Y303" i="14"/>
  <c r="W303" i="14"/>
  <c r="T303" i="14"/>
  <c r="BT302" i="14"/>
  <c r="BU302" i="14" s="1"/>
  <c r="BV302" i="14" s="1"/>
  <c r="BL302" i="14"/>
  <c r="BA302" i="14"/>
  <c r="AP302" i="14"/>
  <c r="AE302" i="14"/>
  <c r="Y302" i="14"/>
  <c r="W302" i="14"/>
  <c r="T302" i="14"/>
  <c r="BT301" i="14"/>
  <c r="BU301" i="14" s="1"/>
  <c r="BV301" i="14" s="1"/>
  <c r="BL301" i="14"/>
  <c r="BA301" i="14"/>
  <c r="AP301" i="14"/>
  <c r="AE301" i="14"/>
  <c r="Y301" i="14"/>
  <c r="W301" i="14"/>
  <c r="T301" i="14"/>
  <c r="BT300" i="14"/>
  <c r="BU300" i="14" s="1"/>
  <c r="BV300" i="14" s="1"/>
  <c r="BL300" i="14"/>
  <c r="BA300" i="14"/>
  <c r="AP300" i="14"/>
  <c r="AE300" i="14"/>
  <c r="Y300" i="14"/>
  <c r="W300" i="14"/>
  <c r="T300" i="14"/>
  <c r="BT299" i="14"/>
  <c r="BU299" i="14" s="1"/>
  <c r="BV299" i="14" s="1"/>
  <c r="BL299" i="14"/>
  <c r="BA299" i="14"/>
  <c r="AP299" i="14"/>
  <c r="AE299" i="14"/>
  <c r="Y299" i="14"/>
  <c r="W299" i="14"/>
  <c r="T299" i="14"/>
  <c r="BT298" i="14"/>
  <c r="BU298" i="14" s="1"/>
  <c r="BV298" i="14" s="1"/>
  <c r="BL298" i="14"/>
  <c r="BA298" i="14"/>
  <c r="AP298" i="14"/>
  <c r="AE298" i="14"/>
  <c r="Y298" i="14"/>
  <c r="W298" i="14"/>
  <c r="T298" i="14"/>
  <c r="BT297" i="14"/>
  <c r="BU297" i="14" s="1"/>
  <c r="BV297" i="14" s="1"/>
  <c r="BL297" i="14"/>
  <c r="BA297" i="14"/>
  <c r="AP297" i="14"/>
  <c r="AE297" i="14"/>
  <c r="Y297" i="14"/>
  <c r="W297" i="14"/>
  <c r="T297" i="14"/>
  <c r="BT296" i="14"/>
  <c r="BU296" i="14" s="1"/>
  <c r="BV296" i="14" s="1"/>
  <c r="BL296" i="14"/>
  <c r="BA296" i="14"/>
  <c r="AP296" i="14"/>
  <c r="AE296" i="14"/>
  <c r="Y296" i="14"/>
  <c r="W296" i="14"/>
  <c r="T296" i="14"/>
  <c r="BT295" i="14"/>
  <c r="BU295" i="14" s="1"/>
  <c r="BV295" i="14" s="1"/>
  <c r="BL295" i="14"/>
  <c r="BA295" i="14"/>
  <c r="AP295" i="14"/>
  <c r="AE295" i="14"/>
  <c r="Y295" i="14"/>
  <c r="W295" i="14"/>
  <c r="T295" i="14"/>
  <c r="BT294" i="14"/>
  <c r="BU294" i="14" s="1"/>
  <c r="BV294" i="14" s="1"/>
  <c r="BL294" i="14"/>
  <c r="BA294" i="14"/>
  <c r="AP294" i="14"/>
  <c r="AE294" i="14"/>
  <c r="Y294" i="14"/>
  <c r="W294" i="14"/>
  <c r="T294" i="14"/>
  <c r="BT293" i="14"/>
  <c r="BU293" i="14" s="1"/>
  <c r="BV293" i="14" s="1"/>
  <c r="BL293" i="14"/>
  <c r="BA293" i="14"/>
  <c r="AP293" i="14"/>
  <c r="AE293" i="14"/>
  <c r="Y293" i="14"/>
  <c r="W293" i="14"/>
  <c r="T293" i="14"/>
  <c r="BT292" i="14"/>
  <c r="BU292" i="14" s="1"/>
  <c r="BV292" i="14" s="1"/>
  <c r="BL292" i="14"/>
  <c r="BA292" i="14"/>
  <c r="AP292" i="14"/>
  <c r="AE292" i="14"/>
  <c r="Y292" i="14"/>
  <c r="W292" i="14"/>
  <c r="T292" i="14"/>
  <c r="BT291" i="14"/>
  <c r="BU291" i="14" s="1"/>
  <c r="BV291" i="14" s="1"/>
  <c r="BL291" i="14"/>
  <c r="BA291" i="14"/>
  <c r="AP291" i="14"/>
  <c r="AE291" i="14"/>
  <c r="Y291" i="14"/>
  <c r="W291" i="14"/>
  <c r="T291" i="14"/>
  <c r="BT290" i="14"/>
  <c r="BU290" i="14" s="1"/>
  <c r="BV290" i="14" s="1"/>
  <c r="BL290" i="14"/>
  <c r="BA290" i="14"/>
  <c r="AP290" i="14"/>
  <c r="AE290" i="14"/>
  <c r="Y290" i="14"/>
  <c r="W290" i="14"/>
  <c r="T290" i="14"/>
  <c r="BT289" i="14"/>
  <c r="BU289" i="14" s="1"/>
  <c r="BV289" i="14" s="1"/>
  <c r="BL289" i="14"/>
  <c r="BA289" i="14"/>
  <c r="AP289" i="14"/>
  <c r="AE289" i="14"/>
  <c r="Y289" i="14"/>
  <c r="W289" i="14"/>
  <c r="T289" i="14"/>
  <c r="BT288" i="14"/>
  <c r="BU288" i="14" s="1"/>
  <c r="BV288" i="14" s="1"/>
  <c r="BL288" i="14"/>
  <c r="BA288" i="14"/>
  <c r="AP288" i="14"/>
  <c r="AE288" i="14"/>
  <c r="Y288" i="14"/>
  <c r="W288" i="14"/>
  <c r="T288" i="14"/>
  <c r="BT287" i="14"/>
  <c r="BU287" i="14" s="1"/>
  <c r="BV287" i="14" s="1"/>
  <c r="BL287" i="14"/>
  <c r="BA287" i="14"/>
  <c r="AP287" i="14"/>
  <c r="AE287" i="14"/>
  <c r="Y287" i="14"/>
  <c r="W287" i="14"/>
  <c r="T287" i="14"/>
  <c r="BT286" i="14"/>
  <c r="BU286" i="14" s="1"/>
  <c r="BV286" i="14" s="1"/>
  <c r="BL286" i="14"/>
  <c r="BA286" i="14"/>
  <c r="AP286" i="14"/>
  <c r="AE286" i="14"/>
  <c r="Y286" i="14"/>
  <c r="W286" i="14"/>
  <c r="T286" i="14"/>
  <c r="BT285" i="14"/>
  <c r="BU285" i="14" s="1"/>
  <c r="BV285" i="14" s="1"/>
  <c r="BL285" i="14"/>
  <c r="BA285" i="14"/>
  <c r="AP285" i="14"/>
  <c r="AE285" i="14"/>
  <c r="Y285" i="14"/>
  <c r="W285" i="14"/>
  <c r="T285" i="14"/>
  <c r="BT284" i="14"/>
  <c r="BU284" i="14" s="1"/>
  <c r="BV284" i="14" s="1"/>
  <c r="BL284" i="14"/>
  <c r="BA284" i="14"/>
  <c r="AP284" i="14"/>
  <c r="AE284" i="14"/>
  <c r="Y284" i="14"/>
  <c r="W284" i="14"/>
  <c r="T284" i="14"/>
  <c r="BT283" i="14"/>
  <c r="BU283" i="14" s="1"/>
  <c r="BV283" i="14" s="1"/>
  <c r="BL283" i="14"/>
  <c r="BA283" i="14"/>
  <c r="AP283" i="14"/>
  <c r="AE283" i="14"/>
  <c r="Y283" i="14"/>
  <c r="W283" i="14"/>
  <c r="T283" i="14"/>
  <c r="BT282" i="14"/>
  <c r="BU282" i="14" s="1"/>
  <c r="BV282" i="14" s="1"/>
  <c r="BL282" i="14"/>
  <c r="BA282" i="14"/>
  <c r="AP282" i="14"/>
  <c r="AE282" i="14"/>
  <c r="Y282" i="14"/>
  <c r="W282" i="14"/>
  <c r="T282" i="14"/>
  <c r="BT281" i="14"/>
  <c r="BU281" i="14" s="1"/>
  <c r="BV281" i="14" s="1"/>
  <c r="BL281" i="14"/>
  <c r="BA281" i="14"/>
  <c r="AP281" i="14"/>
  <c r="AE281" i="14"/>
  <c r="Y281" i="14"/>
  <c r="W281" i="14"/>
  <c r="T281" i="14"/>
  <c r="BT280" i="14"/>
  <c r="BU280" i="14" s="1"/>
  <c r="BV280" i="14" s="1"/>
  <c r="BL280" i="14"/>
  <c r="BA280" i="14"/>
  <c r="AP280" i="14"/>
  <c r="AE280" i="14"/>
  <c r="Y280" i="14"/>
  <c r="W280" i="14"/>
  <c r="T280" i="14"/>
  <c r="BT279" i="14"/>
  <c r="BU279" i="14" s="1"/>
  <c r="BV279" i="14" s="1"/>
  <c r="BL279" i="14"/>
  <c r="BA279" i="14"/>
  <c r="AP279" i="14"/>
  <c r="AE279" i="14"/>
  <c r="Y279" i="14"/>
  <c r="W279" i="14"/>
  <c r="T279" i="14"/>
  <c r="BT278" i="14"/>
  <c r="BU278" i="14" s="1"/>
  <c r="BV278" i="14" s="1"/>
  <c r="BL278" i="14"/>
  <c r="BA278" i="14"/>
  <c r="AP278" i="14"/>
  <c r="AE278" i="14"/>
  <c r="Y278" i="14"/>
  <c r="W278" i="14"/>
  <c r="T278" i="14"/>
  <c r="BT277" i="14"/>
  <c r="BU277" i="14" s="1"/>
  <c r="BV277" i="14" s="1"/>
  <c r="BL277" i="14"/>
  <c r="BA277" i="14"/>
  <c r="AP277" i="14"/>
  <c r="AE277" i="14"/>
  <c r="Y277" i="14"/>
  <c r="W277" i="14"/>
  <c r="T277" i="14"/>
  <c r="BT276" i="14"/>
  <c r="BU276" i="14" s="1"/>
  <c r="BV276" i="14" s="1"/>
  <c r="BL276" i="14"/>
  <c r="BA276" i="14"/>
  <c r="AP276" i="14"/>
  <c r="AE276" i="14"/>
  <c r="Y276" i="14"/>
  <c r="W276" i="14"/>
  <c r="T276" i="14"/>
  <c r="BT275" i="14"/>
  <c r="BU275" i="14" s="1"/>
  <c r="BV275" i="14" s="1"/>
  <c r="BL275" i="14"/>
  <c r="BA275" i="14"/>
  <c r="AP275" i="14"/>
  <c r="AE275" i="14"/>
  <c r="Y275" i="14"/>
  <c r="W275" i="14"/>
  <c r="T275" i="14"/>
  <c r="BT274" i="14"/>
  <c r="BU274" i="14" s="1"/>
  <c r="BV274" i="14" s="1"/>
  <c r="BL274" i="14"/>
  <c r="BA274" i="14"/>
  <c r="AP274" i="14"/>
  <c r="AE274" i="14"/>
  <c r="Y274" i="14"/>
  <c r="W274" i="14"/>
  <c r="T274" i="14"/>
  <c r="BT273" i="14"/>
  <c r="BU273" i="14" s="1"/>
  <c r="BV273" i="14" s="1"/>
  <c r="BL273" i="14"/>
  <c r="BA273" i="14"/>
  <c r="AP273" i="14"/>
  <c r="AE273" i="14"/>
  <c r="Y273" i="14"/>
  <c r="W273" i="14"/>
  <c r="T273" i="14"/>
  <c r="BT272" i="14"/>
  <c r="BU272" i="14" s="1"/>
  <c r="BV272" i="14" s="1"/>
  <c r="BL272" i="14"/>
  <c r="BA272" i="14"/>
  <c r="AP272" i="14"/>
  <c r="AE272" i="14"/>
  <c r="Y272" i="14"/>
  <c r="W272" i="14"/>
  <c r="T272" i="14"/>
  <c r="BT271" i="14"/>
  <c r="BU271" i="14" s="1"/>
  <c r="BV271" i="14" s="1"/>
  <c r="BL271" i="14"/>
  <c r="BA271" i="14"/>
  <c r="AP271" i="14"/>
  <c r="AE271" i="14"/>
  <c r="Y271" i="14"/>
  <c r="W271" i="14"/>
  <c r="T271" i="14"/>
  <c r="BT270" i="14"/>
  <c r="BU270" i="14" s="1"/>
  <c r="BV270" i="14" s="1"/>
  <c r="BL270" i="14"/>
  <c r="BA270" i="14"/>
  <c r="AP270" i="14"/>
  <c r="AE270" i="14"/>
  <c r="Y270" i="14"/>
  <c r="W270" i="14"/>
  <c r="T270" i="14"/>
  <c r="BT269" i="14"/>
  <c r="BU269" i="14" s="1"/>
  <c r="BV269" i="14" s="1"/>
  <c r="BL269" i="14"/>
  <c r="BA269" i="14"/>
  <c r="AP269" i="14"/>
  <c r="AE269" i="14"/>
  <c r="Y269" i="14"/>
  <c r="W269" i="14"/>
  <c r="T269" i="14"/>
  <c r="BT268" i="14"/>
  <c r="BU268" i="14" s="1"/>
  <c r="BV268" i="14" s="1"/>
  <c r="BL268" i="14"/>
  <c r="BA268" i="14"/>
  <c r="AP268" i="14"/>
  <c r="AE268" i="14"/>
  <c r="Y268" i="14"/>
  <c r="W268" i="14"/>
  <c r="T268" i="14"/>
  <c r="BT267" i="14"/>
  <c r="BU267" i="14" s="1"/>
  <c r="BV267" i="14" s="1"/>
  <c r="BL267" i="14"/>
  <c r="BA267" i="14"/>
  <c r="AP267" i="14"/>
  <c r="AE267" i="14"/>
  <c r="Y267" i="14"/>
  <c r="W267" i="14"/>
  <c r="T267" i="14"/>
  <c r="BT266" i="14"/>
  <c r="BU266" i="14" s="1"/>
  <c r="BV266" i="14" s="1"/>
  <c r="BL266" i="14"/>
  <c r="BA266" i="14"/>
  <c r="AP266" i="14"/>
  <c r="AE266" i="14"/>
  <c r="Y266" i="14"/>
  <c r="W266" i="14"/>
  <c r="T266" i="14"/>
  <c r="BT265" i="14"/>
  <c r="BU265" i="14" s="1"/>
  <c r="BV265" i="14" s="1"/>
  <c r="BL265" i="14"/>
  <c r="BA265" i="14"/>
  <c r="AP265" i="14"/>
  <c r="AE265" i="14"/>
  <c r="Y265" i="14"/>
  <c r="W265" i="14"/>
  <c r="T265" i="14"/>
  <c r="BT264" i="14"/>
  <c r="BU264" i="14" s="1"/>
  <c r="BV264" i="14" s="1"/>
  <c r="BL264" i="14"/>
  <c r="BA264" i="14"/>
  <c r="AP264" i="14"/>
  <c r="AE264" i="14"/>
  <c r="Y264" i="14"/>
  <c r="W264" i="14"/>
  <c r="T264" i="14"/>
  <c r="BT263" i="14"/>
  <c r="BU263" i="14" s="1"/>
  <c r="BV263" i="14" s="1"/>
  <c r="BL263" i="14"/>
  <c r="BA263" i="14"/>
  <c r="AP263" i="14"/>
  <c r="AE263" i="14"/>
  <c r="Y263" i="14"/>
  <c r="W263" i="14"/>
  <c r="T263" i="14"/>
  <c r="BT262" i="14"/>
  <c r="BU262" i="14" s="1"/>
  <c r="BV262" i="14" s="1"/>
  <c r="BL262" i="14"/>
  <c r="BA262" i="14"/>
  <c r="AP262" i="14"/>
  <c r="AE262" i="14"/>
  <c r="Y262" i="14"/>
  <c r="W262" i="14"/>
  <c r="T262" i="14"/>
  <c r="BT261" i="14"/>
  <c r="BU261" i="14" s="1"/>
  <c r="BV261" i="14" s="1"/>
  <c r="BL261" i="14"/>
  <c r="BA261" i="14"/>
  <c r="AP261" i="14"/>
  <c r="AE261" i="14"/>
  <c r="Y261" i="14"/>
  <c r="W261" i="14"/>
  <c r="T261" i="14"/>
  <c r="BT260" i="14"/>
  <c r="BU260" i="14" s="1"/>
  <c r="BV260" i="14" s="1"/>
  <c r="BL260" i="14"/>
  <c r="BA260" i="14"/>
  <c r="AP260" i="14"/>
  <c r="AE260" i="14"/>
  <c r="Y260" i="14"/>
  <c r="W260" i="14"/>
  <c r="T260" i="14"/>
  <c r="BT259" i="14"/>
  <c r="BU259" i="14" s="1"/>
  <c r="BV259" i="14" s="1"/>
  <c r="BL259" i="14"/>
  <c r="BA259" i="14"/>
  <c r="AP259" i="14"/>
  <c r="AE259" i="14"/>
  <c r="Y259" i="14"/>
  <c r="W259" i="14"/>
  <c r="T259" i="14"/>
  <c r="BT258" i="14"/>
  <c r="BU258" i="14" s="1"/>
  <c r="BV258" i="14" s="1"/>
  <c r="BL258" i="14"/>
  <c r="BA258" i="14"/>
  <c r="AP258" i="14"/>
  <c r="AE258" i="14"/>
  <c r="Y258" i="14"/>
  <c r="W258" i="14"/>
  <c r="T258" i="14"/>
  <c r="BT257" i="14"/>
  <c r="BU257" i="14" s="1"/>
  <c r="BV257" i="14" s="1"/>
  <c r="BL257" i="14"/>
  <c r="BA257" i="14"/>
  <c r="AP257" i="14"/>
  <c r="AE257" i="14"/>
  <c r="Y257" i="14"/>
  <c r="W257" i="14"/>
  <c r="T257" i="14"/>
  <c r="BT256" i="14"/>
  <c r="BU256" i="14" s="1"/>
  <c r="BV256" i="14" s="1"/>
  <c r="BL256" i="14"/>
  <c r="BA256" i="14"/>
  <c r="AP256" i="14"/>
  <c r="AE256" i="14"/>
  <c r="Y256" i="14"/>
  <c r="W256" i="14"/>
  <c r="T256" i="14"/>
  <c r="BT255" i="14"/>
  <c r="BU255" i="14" s="1"/>
  <c r="BV255" i="14" s="1"/>
  <c r="BL255" i="14"/>
  <c r="BA255" i="14"/>
  <c r="AP255" i="14"/>
  <c r="AE255" i="14"/>
  <c r="Y255" i="14"/>
  <c r="W255" i="14"/>
  <c r="T255" i="14"/>
  <c r="BT254" i="14"/>
  <c r="BU254" i="14" s="1"/>
  <c r="BV254" i="14" s="1"/>
  <c r="BL254" i="14"/>
  <c r="BA254" i="14"/>
  <c r="AP254" i="14"/>
  <c r="AE254" i="14"/>
  <c r="Y254" i="14"/>
  <c r="W254" i="14"/>
  <c r="T254" i="14"/>
  <c r="BT253" i="14"/>
  <c r="BU253" i="14" s="1"/>
  <c r="BV253" i="14" s="1"/>
  <c r="BL253" i="14"/>
  <c r="BA253" i="14"/>
  <c r="AP253" i="14"/>
  <c r="AE253" i="14"/>
  <c r="Y253" i="14"/>
  <c r="W253" i="14"/>
  <c r="T253" i="14"/>
  <c r="BT252" i="14"/>
  <c r="BU252" i="14" s="1"/>
  <c r="BV252" i="14" s="1"/>
  <c r="BL252" i="14"/>
  <c r="BA252" i="14"/>
  <c r="AP252" i="14"/>
  <c r="AE252" i="14"/>
  <c r="Y252" i="14"/>
  <c r="W252" i="14"/>
  <c r="T252" i="14"/>
  <c r="BT251" i="14"/>
  <c r="BU251" i="14" s="1"/>
  <c r="BV251" i="14" s="1"/>
  <c r="BL251" i="14"/>
  <c r="BA251" i="14"/>
  <c r="AP251" i="14"/>
  <c r="AE251" i="14"/>
  <c r="Y251" i="14"/>
  <c r="W251" i="14"/>
  <c r="T251" i="14"/>
  <c r="BT250" i="14"/>
  <c r="BU250" i="14" s="1"/>
  <c r="BV250" i="14" s="1"/>
  <c r="BL250" i="14"/>
  <c r="BA250" i="14"/>
  <c r="AP250" i="14"/>
  <c r="AE250" i="14"/>
  <c r="Y250" i="14"/>
  <c r="W250" i="14"/>
  <c r="T250" i="14"/>
  <c r="BT249" i="14"/>
  <c r="BU249" i="14" s="1"/>
  <c r="BV249" i="14" s="1"/>
  <c r="BL249" i="14"/>
  <c r="BA249" i="14"/>
  <c r="AP249" i="14"/>
  <c r="AE249" i="14"/>
  <c r="Y249" i="14"/>
  <c r="W249" i="14"/>
  <c r="T249" i="14"/>
  <c r="BT248" i="14"/>
  <c r="BU248" i="14" s="1"/>
  <c r="BV248" i="14" s="1"/>
  <c r="BL248" i="14"/>
  <c r="BA248" i="14"/>
  <c r="AP248" i="14"/>
  <c r="AE248" i="14"/>
  <c r="Y248" i="14"/>
  <c r="W248" i="14"/>
  <c r="T248" i="14"/>
  <c r="BT247" i="14"/>
  <c r="BU247" i="14" s="1"/>
  <c r="BV247" i="14" s="1"/>
  <c r="BL247" i="14"/>
  <c r="BA247" i="14"/>
  <c r="AP247" i="14"/>
  <c r="AE247" i="14"/>
  <c r="Y247" i="14"/>
  <c r="W247" i="14"/>
  <c r="T247" i="14"/>
  <c r="BT246" i="14"/>
  <c r="BU246" i="14" s="1"/>
  <c r="BV246" i="14" s="1"/>
  <c r="BL246" i="14"/>
  <c r="BA246" i="14"/>
  <c r="AP246" i="14"/>
  <c r="AE246" i="14"/>
  <c r="Y246" i="14"/>
  <c r="W246" i="14"/>
  <c r="T246" i="14"/>
  <c r="BT245" i="14"/>
  <c r="BU245" i="14" s="1"/>
  <c r="BV245" i="14" s="1"/>
  <c r="BL245" i="14"/>
  <c r="BA245" i="14"/>
  <c r="AP245" i="14"/>
  <c r="AE245" i="14"/>
  <c r="Y245" i="14"/>
  <c r="W245" i="14"/>
  <c r="T245" i="14"/>
  <c r="BT244" i="14"/>
  <c r="BU244" i="14" s="1"/>
  <c r="BV244" i="14" s="1"/>
  <c r="BL244" i="14"/>
  <c r="BA244" i="14"/>
  <c r="AP244" i="14"/>
  <c r="AE244" i="14"/>
  <c r="Y244" i="14"/>
  <c r="W244" i="14"/>
  <c r="T244" i="14"/>
  <c r="BT243" i="14"/>
  <c r="BU243" i="14" s="1"/>
  <c r="BV243" i="14" s="1"/>
  <c r="BL243" i="14"/>
  <c r="BA243" i="14"/>
  <c r="AP243" i="14"/>
  <c r="AE243" i="14"/>
  <c r="Y243" i="14"/>
  <c r="W243" i="14"/>
  <c r="T243" i="14"/>
  <c r="BT242" i="14"/>
  <c r="BU242" i="14" s="1"/>
  <c r="BV242" i="14" s="1"/>
  <c r="BL242" i="14"/>
  <c r="BA242" i="14"/>
  <c r="AP242" i="14"/>
  <c r="AE242" i="14"/>
  <c r="Y242" i="14"/>
  <c r="W242" i="14"/>
  <c r="T242" i="14"/>
  <c r="BT241" i="14"/>
  <c r="BU241" i="14" s="1"/>
  <c r="BV241" i="14" s="1"/>
  <c r="BL241" i="14"/>
  <c r="BA241" i="14"/>
  <c r="AP241" i="14"/>
  <c r="AE241" i="14"/>
  <c r="Y241" i="14"/>
  <c r="W241" i="14"/>
  <c r="T241" i="14"/>
  <c r="BT240" i="14"/>
  <c r="BU240" i="14" s="1"/>
  <c r="BV240" i="14" s="1"/>
  <c r="BL240" i="14"/>
  <c r="BA240" i="14"/>
  <c r="AP240" i="14"/>
  <c r="AE240" i="14"/>
  <c r="Y240" i="14"/>
  <c r="W240" i="14"/>
  <c r="T240" i="14"/>
  <c r="BT239" i="14"/>
  <c r="BU239" i="14" s="1"/>
  <c r="BV239" i="14" s="1"/>
  <c r="BL239" i="14"/>
  <c r="BA239" i="14"/>
  <c r="AP239" i="14"/>
  <c r="AE239" i="14"/>
  <c r="Y239" i="14"/>
  <c r="W239" i="14"/>
  <c r="T239" i="14"/>
  <c r="BT238" i="14"/>
  <c r="BU238" i="14" s="1"/>
  <c r="BV238" i="14" s="1"/>
  <c r="BL238" i="14"/>
  <c r="BA238" i="14"/>
  <c r="AP238" i="14"/>
  <c r="AE238" i="14"/>
  <c r="Y238" i="14"/>
  <c r="W238" i="14"/>
  <c r="T238" i="14"/>
  <c r="BT237" i="14"/>
  <c r="BU237" i="14" s="1"/>
  <c r="BV237" i="14" s="1"/>
  <c r="BL237" i="14"/>
  <c r="BA237" i="14"/>
  <c r="AP237" i="14"/>
  <c r="AE237" i="14"/>
  <c r="Y237" i="14"/>
  <c r="W237" i="14"/>
  <c r="T237" i="14"/>
  <c r="BT236" i="14"/>
  <c r="BU236" i="14" s="1"/>
  <c r="BV236" i="14" s="1"/>
  <c r="BL236" i="14"/>
  <c r="BA236" i="14"/>
  <c r="AP236" i="14"/>
  <c r="AE236" i="14"/>
  <c r="Y236" i="14"/>
  <c r="W236" i="14"/>
  <c r="T236" i="14"/>
  <c r="BT235" i="14"/>
  <c r="BU235" i="14" s="1"/>
  <c r="BV235" i="14" s="1"/>
  <c r="BL235" i="14"/>
  <c r="BA235" i="14"/>
  <c r="AP235" i="14"/>
  <c r="AE235" i="14"/>
  <c r="Y235" i="14"/>
  <c r="W235" i="14"/>
  <c r="T235" i="14"/>
  <c r="BT234" i="14"/>
  <c r="BU234" i="14" s="1"/>
  <c r="BV234" i="14" s="1"/>
  <c r="BL234" i="14"/>
  <c r="BA234" i="14"/>
  <c r="AP234" i="14"/>
  <c r="AE234" i="14"/>
  <c r="Y234" i="14"/>
  <c r="W234" i="14"/>
  <c r="T234" i="14"/>
  <c r="BT233" i="14"/>
  <c r="BU233" i="14" s="1"/>
  <c r="BV233" i="14" s="1"/>
  <c r="BL233" i="14"/>
  <c r="BA233" i="14"/>
  <c r="AP233" i="14"/>
  <c r="AE233" i="14"/>
  <c r="Y233" i="14"/>
  <c r="W233" i="14"/>
  <c r="T233" i="14"/>
  <c r="BT232" i="14"/>
  <c r="BU232" i="14" s="1"/>
  <c r="BV232" i="14" s="1"/>
  <c r="BL232" i="14"/>
  <c r="BA232" i="14"/>
  <c r="AP232" i="14"/>
  <c r="AE232" i="14"/>
  <c r="Y232" i="14"/>
  <c r="W232" i="14"/>
  <c r="T232" i="14"/>
  <c r="BT231" i="14"/>
  <c r="BU231" i="14" s="1"/>
  <c r="BV231" i="14" s="1"/>
  <c r="BL231" i="14"/>
  <c r="BA231" i="14"/>
  <c r="AP231" i="14"/>
  <c r="AE231" i="14"/>
  <c r="Y231" i="14"/>
  <c r="W231" i="14"/>
  <c r="T231" i="14"/>
  <c r="BT230" i="14"/>
  <c r="BU230" i="14" s="1"/>
  <c r="BV230" i="14" s="1"/>
  <c r="BL230" i="14"/>
  <c r="BA230" i="14"/>
  <c r="AP230" i="14"/>
  <c r="AE230" i="14"/>
  <c r="Y230" i="14"/>
  <c r="W230" i="14"/>
  <c r="T230" i="14"/>
  <c r="BT229" i="14"/>
  <c r="BU229" i="14" s="1"/>
  <c r="BV229" i="14" s="1"/>
  <c r="BL229" i="14"/>
  <c r="BA229" i="14"/>
  <c r="AP229" i="14"/>
  <c r="AE229" i="14"/>
  <c r="Y229" i="14"/>
  <c r="W229" i="14"/>
  <c r="T229" i="14"/>
  <c r="BT228" i="14"/>
  <c r="BU228" i="14" s="1"/>
  <c r="BV228" i="14" s="1"/>
  <c r="BL228" i="14"/>
  <c r="BA228" i="14"/>
  <c r="AP228" i="14"/>
  <c r="AE228" i="14"/>
  <c r="Y228" i="14"/>
  <c r="W228" i="14"/>
  <c r="T228" i="14"/>
  <c r="BT227" i="14"/>
  <c r="BU227" i="14" s="1"/>
  <c r="BV227" i="14" s="1"/>
  <c r="BL227" i="14"/>
  <c r="BA227" i="14"/>
  <c r="AP227" i="14"/>
  <c r="AE227" i="14"/>
  <c r="Y227" i="14"/>
  <c r="W227" i="14"/>
  <c r="T227" i="14"/>
  <c r="BT226" i="14"/>
  <c r="BU226" i="14" s="1"/>
  <c r="BV226" i="14" s="1"/>
  <c r="BL226" i="14"/>
  <c r="BA226" i="14"/>
  <c r="AP226" i="14"/>
  <c r="AE226" i="14"/>
  <c r="Y226" i="14"/>
  <c r="W226" i="14"/>
  <c r="T226" i="14"/>
  <c r="BT225" i="14"/>
  <c r="BU225" i="14" s="1"/>
  <c r="BV225" i="14" s="1"/>
  <c r="BL225" i="14"/>
  <c r="BA225" i="14"/>
  <c r="AP225" i="14"/>
  <c r="AE225" i="14"/>
  <c r="Y225" i="14"/>
  <c r="W225" i="14"/>
  <c r="T225" i="14"/>
  <c r="BT224" i="14"/>
  <c r="BU224" i="14" s="1"/>
  <c r="BV224" i="14" s="1"/>
  <c r="BL224" i="14"/>
  <c r="BA224" i="14"/>
  <c r="AP224" i="14"/>
  <c r="AE224" i="14"/>
  <c r="Y224" i="14"/>
  <c r="W224" i="14"/>
  <c r="T224" i="14"/>
  <c r="BT223" i="14"/>
  <c r="BU223" i="14" s="1"/>
  <c r="BV223" i="14" s="1"/>
  <c r="BL223" i="14"/>
  <c r="BA223" i="14"/>
  <c r="AP223" i="14"/>
  <c r="AE223" i="14"/>
  <c r="Y223" i="14"/>
  <c r="W223" i="14"/>
  <c r="T223" i="14"/>
  <c r="BT222" i="14"/>
  <c r="BU222" i="14" s="1"/>
  <c r="BV222" i="14" s="1"/>
  <c r="BL222" i="14"/>
  <c r="BA222" i="14"/>
  <c r="AP222" i="14"/>
  <c r="AE222" i="14"/>
  <c r="Y222" i="14"/>
  <c r="W222" i="14"/>
  <c r="T222" i="14"/>
  <c r="BT221" i="14"/>
  <c r="BU221" i="14" s="1"/>
  <c r="BV221" i="14" s="1"/>
  <c r="BL221" i="14"/>
  <c r="BA221" i="14"/>
  <c r="AP221" i="14"/>
  <c r="AE221" i="14"/>
  <c r="Y221" i="14"/>
  <c r="W221" i="14"/>
  <c r="T221" i="14"/>
  <c r="BT220" i="14"/>
  <c r="BU220" i="14" s="1"/>
  <c r="BV220" i="14" s="1"/>
  <c r="BL220" i="14"/>
  <c r="BA220" i="14"/>
  <c r="AP220" i="14"/>
  <c r="AE220" i="14"/>
  <c r="Y220" i="14"/>
  <c r="W220" i="14"/>
  <c r="T220" i="14"/>
  <c r="BT219" i="14"/>
  <c r="BU219" i="14" s="1"/>
  <c r="BV219" i="14" s="1"/>
  <c r="BL219" i="14"/>
  <c r="BA219" i="14"/>
  <c r="AP219" i="14"/>
  <c r="AE219" i="14"/>
  <c r="Y219" i="14"/>
  <c r="W219" i="14"/>
  <c r="T219" i="14"/>
  <c r="BT218" i="14"/>
  <c r="BU218" i="14" s="1"/>
  <c r="BV218" i="14" s="1"/>
  <c r="BL218" i="14"/>
  <c r="BA218" i="14"/>
  <c r="AP218" i="14"/>
  <c r="AE218" i="14"/>
  <c r="Y218" i="14"/>
  <c r="W218" i="14"/>
  <c r="T218" i="14"/>
  <c r="BT217" i="14"/>
  <c r="BU217" i="14" s="1"/>
  <c r="BV217" i="14" s="1"/>
  <c r="BL217" i="14"/>
  <c r="BA217" i="14"/>
  <c r="AP217" i="14"/>
  <c r="AE217" i="14"/>
  <c r="Y217" i="14"/>
  <c r="W217" i="14"/>
  <c r="T217" i="14"/>
  <c r="BT216" i="14"/>
  <c r="BU216" i="14" s="1"/>
  <c r="BV216" i="14" s="1"/>
  <c r="BL216" i="14"/>
  <c r="BA216" i="14"/>
  <c r="AP216" i="14"/>
  <c r="AE216" i="14"/>
  <c r="Y216" i="14"/>
  <c r="W216" i="14"/>
  <c r="T216" i="14"/>
  <c r="BT215" i="14"/>
  <c r="BU215" i="14" s="1"/>
  <c r="BV215" i="14" s="1"/>
  <c r="BL215" i="14"/>
  <c r="BA215" i="14"/>
  <c r="AP215" i="14"/>
  <c r="AE215" i="14"/>
  <c r="Y215" i="14"/>
  <c r="W215" i="14"/>
  <c r="T215" i="14"/>
  <c r="BT214" i="14"/>
  <c r="BU214" i="14" s="1"/>
  <c r="BV214" i="14" s="1"/>
  <c r="BL214" i="14"/>
  <c r="BA214" i="14"/>
  <c r="AP214" i="14"/>
  <c r="AE214" i="14"/>
  <c r="Y214" i="14"/>
  <c r="W214" i="14"/>
  <c r="T214" i="14"/>
  <c r="BT213" i="14"/>
  <c r="BU213" i="14" s="1"/>
  <c r="BV213" i="14" s="1"/>
  <c r="BL213" i="14"/>
  <c r="BA213" i="14"/>
  <c r="AP213" i="14"/>
  <c r="AE213" i="14"/>
  <c r="Y213" i="14"/>
  <c r="W213" i="14"/>
  <c r="T213" i="14"/>
  <c r="BT212" i="14"/>
  <c r="BU212" i="14" s="1"/>
  <c r="BV212" i="14" s="1"/>
  <c r="BL212" i="14"/>
  <c r="BA212" i="14"/>
  <c r="AP212" i="14"/>
  <c r="AE212" i="14"/>
  <c r="Y212" i="14"/>
  <c r="W212" i="14"/>
  <c r="T212" i="14"/>
  <c r="BT211" i="14"/>
  <c r="BU211" i="14" s="1"/>
  <c r="BV211" i="14" s="1"/>
  <c r="BL211" i="14"/>
  <c r="BA211" i="14"/>
  <c r="AP211" i="14"/>
  <c r="AE211" i="14"/>
  <c r="Y211" i="14"/>
  <c r="W211" i="14"/>
  <c r="T211" i="14"/>
  <c r="BT210" i="14"/>
  <c r="BU210" i="14" s="1"/>
  <c r="BV210" i="14" s="1"/>
  <c r="BL210" i="14"/>
  <c r="BA210" i="14"/>
  <c r="AP210" i="14"/>
  <c r="AE210" i="14"/>
  <c r="Y210" i="14"/>
  <c r="W210" i="14"/>
  <c r="T210" i="14"/>
  <c r="BT209" i="14"/>
  <c r="BU209" i="14" s="1"/>
  <c r="BV209" i="14" s="1"/>
  <c r="BL209" i="14"/>
  <c r="BA209" i="14"/>
  <c r="AP209" i="14"/>
  <c r="AE209" i="14"/>
  <c r="Y209" i="14"/>
  <c r="W209" i="14"/>
  <c r="T209" i="14"/>
  <c r="BT208" i="14"/>
  <c r="BU208" i="14" s="1"/>
  <c r="BV208" i="14" s="1"/>
  <c r="BL208" i="14"/>
  <c r="BA208" i="14"/>
  <c r="AP208" i="14"/>
  <c r="AE208" i="14"/>
  <c r="Y208" i="14"/>
  <c r="W208" i="14"/>
  <c r="T208" i="14"/>
  <c r="BT207" i="14"/>
  <c r="BU207" i="14" s="1"/>
  <c r="BV207" i="14" s="1"/>
  <c r="BL207" i="14"/>
  <c r="BA207" i="14"/>
  <c r="AP207" i="14"/>
  <c r="AE207" i="14"/>
  <c r="Y207" i="14"/>
  <c r="W207" i="14"/>
  <c r="T207" i="14"/>
  <c r="BT206" i="14"/>
  <c r="BU206" i="14" s="1"/>
  <c r="BV206" i="14" s="1"/>
  <c r="BL206" i="14"/>
  <c r="BA206" i="14"/>
  <c r="AP206" i="14"/>
  <c r="AE206" i="14"/>
  <c r="Y206" i="14"/>
  <c r="W206" i="14"/>
  <c r="T206" i="14"/>
  <c r="BT205" i="14"/>
  <c r="BU205" i="14" s="1"/>
  <c r="BV205" i="14" s="1"/>
  <c r="BL205" i="14"/>
  <c r="BA205" i="14"/>
  <c r="AP205" i="14"/>
  <c r="AE205" i="14"/>
  <c r="Y205" i="14"/>
  <c r="W205" i="14"/>
  <c r="T205" i="14"/>
  <c r="BT204" i="14"/>
  <c r="BU204" i="14" s="1"/>
  <c r="BV204" i="14" s="1"/>
  <c r="BL204" i="14"/>
  <c r="BA204" i="14"/>
  <c r="AP204" i="14"/>
  <c r="AE204" i="14"/>
  <c r="Y204" i="14"/>
  <c r="W204" i="14"/>
  <c r="T204" i="14"/>
  <c r="BT203" i="14"/>
  <c r="BU203" i="14" s="1"/>
  <c r="BV203" i="14" s="1"/>
  <c r="BL203" i="14"/>
  <c r="BA203" i="14"/>
  <c r="AP203" i="14"/>
  <c r="AE203" i="14"/>
  <c r="Y203" i="14"/>
  <c r="W203" i="14"/>
  <c r="T203" i="14"/>
  <c r="BT202" i="14"/>
  <c r="BU202" i="14" s="1"/>
  <c r="BV202" i="14" s="1"/>
  <c r="BL202" i="14"/>
  <c r="BA202" i="14"/>
  <c r="AP202" i="14"/>
  <c r="AE202" i="14"/>
  <c r="Y202" i="14"/>
  <c r="W202" i="14"/>
  <c r="T202" i="14"/>
  <c r="BT201" i="14"/>
  <c r="BU201" i="14" s="1"/>
  <c r="BV201" i="14" s="1"/>
  <c r="BL201" i="14"/>
  <c r="BA201" i="14"/>
  <c r="AP201" i="14"/>
  <c r="AE201" i="14"/>
  <c r="Y201" i="14"/>
  <c r="W201" i="14"/>
  <c r="T201" i="14"/>
  <c r="BT200" i="14"/>
  <c r="BU200" i="14" s="1"/>
  <c r="BV200" i="14" s="1"/>
  <c r="BL200" i="14"/>
  <c r="BA200" i="14"/>
  <c r="AP200" i="14"/>
  <c r="AE200" i="14"/>
  <c r="Y200" i="14"/>
  <c r="W200" i="14"/>
  <c r="T200" i="14"/>
  <c r="BT199" i="14"/>
  <c r="BU199" i="14" s="1"/>
  <c r="BV199" i="14" s="1"/>
  <c r="BL199" i="14"/>
  <c r="BA199" i="14"/>
  <c r="AP199" i="14"/>
  <c r="AE199" i="14"/>
  <c r="Y199" i="14"/>
  <c r="W199" i="14"/>
  <c r="T199" i="14"/>
  <c r="BT198" i="14"/>
  <c r="BU198" i="14" s="1"/>
  <c r="BV198" i="14" s="1"/>
  <c r="BL198" i="14"/>
  <c r="BA198" i="14"/>
  <c r="AP198" i="14"/>
  <c r="AE198" i="14"/>
  <c r="Y198" i="14"/>
  <c r="W198" i="14"/>
  <c r="T198" i="14"/>
  <c r="BT197" i="14"/>
  <c r="BU197" i="14" s="1"/>
  <c r="BV197" i="14" s="1"/>
  <c r="BL197" i="14"/>
  <c r="BA197" i="14"/>
  <c r="AP197" i="14"/>
  <c r="AE197" i="14"/>
  <c r="Y197" i="14"/>
  <c r="W197" i="14"/>
  <c r="T197" i="14"/>
  <c r="BT196" i="14"/>
  <c r="BU196" i="14" s="1"/>
  <c r="BV196" i="14" s="1"/>
  <c r="BL196" i="14"/>
  <c r="BA196" i="14"/>
  <c r="AP196" i="14"/>
  <c r="AE196" i="14"/>
  <c r="Y196" i="14"/>
  <c r="W196" i="14"/>
  <c r="T196" i="14"/>
  <c r="BT195" i="14"/>
  <c r="BU195" i="14" s="1"/>
  <c r="BV195" i="14" s="1"/>
  <c r="BL195" i="14"/>
  <c r="BA195" i="14"/>
  <c r="AP195" i="14"/>
  <c r="AE195" i="14"/>
  <c r="Y195" i="14"/>
  <c r="W195" i="14"/>
  <c r="T195" i="14"/>
  <c r="BT194" i="14"/>
  <c r="BU194" i="14" s="1"/>
  <c r="BV194" i="14" s="1"/>
  <c r="BL194" i="14"/>
  <c r="BA194" i="14"/>
  <c r="AP194" i="14"/>
  <c r="AE194" i="14"/>
  <c r="Y194" i="14"/>
  <c r="W194" i="14"/>
  <c r="T194" i="14"/>
  <c r="BT193" i="14"/>
  <c r="BU193" i="14" s="1"/>
  <c r="BV193" i="14" s="1"/>
  <c r="BL193" i="14"/>
  <c r="BA193" i="14"/>
  <c r="AP193" i="14"/>
  <c r="AE193" i="14"/>
  <c r="Y193" i="14"/>
  <c r="W193" i="14"/>
  <c r="T193" i="14"/>
  <c r="BT192" i="14"/>
  <c r="BU192" i="14" s="1"/>
  <c r="BV192" i="14" s="1"/>
  <c r="BL192" i="14"/>
  <c r="BA192" i="14"/>
  <c r="AP192" i="14"/>
  <c r="AE192" i="14"/>
  <c r="Y192" i="14"/>
  <c r="W192" i="14"/>
  <c r="T192" i="14"/>
  <c r="BT191" i="14"/>
  <c r="BU191" i="14" s="1"/>
  <c r="BV191" i="14" s="1"/>
  <c r="BL191" i="14"/>
  <c r="BA191" i="14"/>
  <c r="AP191" i="14"/>
  <c r="AE191" i="14"/>
  <c r="Y191" i="14"/>
  <c r="W191" i="14"/>
  <c r="T191" i="14"/>
  <c r="BT190" i="14"/>
  <c r="BU190" i="14" s="1"/>
  <c r="BV190" i="14" s="1"/>
  <c r="BL190" i="14"/>
  <c r="BA190" i="14"/>
  <c r="AP190" i="14"/>
  <c r="AE190" i="14"/>
  <c r="Y190" i="14"/>
  <c r="W190" i="14"/>
  <c r="T190" i="14"/>
  <c r="BT189" i="14"/>
  <c r="BU189" i="14" s="1"/>
  <c r="BV189" i="14" s="1"/>
  <c r="BL189" i="14"/>
  <c r="BA189" i="14"/>
  <c r="AP189" i="14"/>
  <c r="AE189" i="14"/>
  <c r="Y189" i="14"/>
  <c r="W189" i="14"/>
  <c r="T189" i="14"/>
  <c r="BT188" i="14"/>
  <c r="BU188" i="14" s="1"/>
  <c r="BV188" i="14" s="1"/>
  <c r="BL188" i="14"/>
  <c r="BA188" i="14"/>
  <c r="AP188" i="14"/>
  <c r="AE188" i="14"/>
  <c r="Y188" i="14"/>
  <c r="W188" i="14"/>
  <c r="T188" i="14"/>
  <c r="BT187" i="14"/>
  <c r="BU187" i="14" s="1"/>
  <c r="BV187" i="14" s="1"/>
  <c r="BL187" i="14"/>
  <c r="BA187" i="14"/>
  <c r="AP187" i="14"/>
  <c r="AE187" i="14"/>
  <c r="Y187" i="14"/>
  <c r="W187" i="14"/>
  <c r="T187" i="14"/>
  <c r="BT186" i="14"/>
  <c r="BU186" i="14" s="1"/>
  <c r="BV186" i="14" s="1"/>
  <c r="BL186" i="14"/>
  <c r="BA186" i="14"/>
  <c r="AP186" i="14"/>
  <c r="AE186" i="14"/>
  <c r="Y186" i="14"/>
  <c r="W186" i="14"/>
  <c r="T186" i="14"/>
  <c r="BT185" i="14"/>
  <c r="BU185" i="14" s="1"/>
  <c r="BV185" i="14" s="1"/>
  <c r="BL185" i="14"/>
  <c r="BA185" i="14"/>
  <c r="AP185" i="14"/>
  <c r="AE185" i="14"/>
  <c r="Y185" i="14"/>
  <c r="W185" i="14"/>
  <c r="T185" i="14"/>
  <c r="BT184" i="14"/>
  <c r="BU184" i="14" s="1"/>
  <c r="BV184" i="14" s="1"/>
  <c r="BL184" i="14"/>
  <c r="BA184" i="14"/>
  <c r="AP184" i="14"/>
  <c r="AE184" i="14"/>
  <c r="Y184" i="14"/>
  <c r="W184" i="14"/>
  <c r="T184" i="14"/>
  <c r="BT183" i="14"/>
  <c r="BU183" i="14" s="1"/>
  <c r="BV183" i="14" s="1"/>
  <c r="BL183" i="14"/>
  <c r="BA183" i="14"/>
  <c r="AP183" i="14"/>
  <c r="AE183" i="14"/>
  <c r="Y183" i="14"/>
  <c r="W183" i="14"/>
  <c r="T183" i="14"/>
  <c r="BT182" i="14"/>
  <c r="BU182" i="14" s="1"/>
  <c r="BV182" i="14" s="1"/>
  <c r="BL182" i="14"/>
  <c r="BA182" i="14"/>
  <c r="AP182" i="14"/>
  <c r="AE182" i="14"/>
  <c r="Y182" i="14"/>
  <c r="W182" i="14"/>
  <c r="T182" i="14"/>
  <c r="BT181" i="14"/>
  <c r="BU181" i="14" s="1"/>
  <c r="BV181" i="14" s="1"/>
  <c r="BL181" i="14"/>
  <c r="BA181" i="14"/>
  <c r="AP181" i="14"/>
  <c r="AE181" i="14"/>
  <c r="Y181" i="14"/>
  <c r="W181" i="14"/>
  <c r="T181" i="14"/>
  <c r="BT180" i="14"/>
  <c r="BU180" i="14" s="1"/>
  <c r="BV180" i="14" s="1"/>
  <c r="BL180" i="14"/>
  <c r="BA180" i="14"/>
  <c r="AP180" i="14"/>
  <c r="AE180" i="14"/>
  <c r="Y180" i="14"/>
  <c r="W180" i="14"/>
  <c r="T180" i="14"/>
  <c r="BT179" i="14"/>
  <c r="BU179" i="14" s="1"/>
  <c r="BV179" i="14" s="1"/>
  <c r="BL179" i="14"/>
  <c r="BA179" i="14"/>
  <c r="AP179" i="14"/>
  <c r="AE179" i="14"/>
  <c r="Y179" i="14"/>
  <c r="W179" i="14"/>
  <c r="T179" i="14"/>
  <c r="BT178" i="14"/>
  <c r="BU178" i="14" s="1"/>
  <c r="BV178" i="14" s="1"/>
  <c r="BL178" i="14"/>
  <c r="BA178" i="14"/>
  <c r="AP178" i="14"/>
  <c r="AE178" i="14"/>
  <c r="Y178" i="14"/>
  <c r="W178" i="14"/>
  <c r="T178" i="14"/>
  <c r="BT177" i="14"/>
  <c r="BU177" i="14" s="1"/>
  <c r="BV177" i="14" s="1"/>
  <c r="BL177" i="14"/>
  <c r="BA177" i="14"/>
  <c r="AP177" i="14"/>
  <c r="AE177" i="14"/>
  <c r="Y177" i="14"/>
  <c r="W177" i="14"/>
  <c r="T177" i="14"/>
  <c r="BT176" i="14"/>
  <c r="BU176" i="14" s="1"/>
  <c r="BV176" i="14" s="1"/>
  <c r="BL176" i="14"/>
  <c r="BA176" i="14"/>
  <c r="AP176" i="14"/>
  <c r="AE176" i="14"/>
  <c r="Y176" i="14"/>
  <c r="W176" i="14"/>
  <c r="T176" i="14"/>
  <c r="BT175" i="14"/>
  <c r="BU175" i="14" s="1"/>
  <c r="BV175" i="14" s="1"/>
  <c r="BL175" i="14"/>
  <c r="BA175" i="14"/>
  <c r="AP175" i="14"/>
  <c r="AE175" i="14"/>
  <c r="Y175" i="14"/>
  <c r="W175" i="14"/>
  <c r="T175" i="14"/>
  <c r="BT174" i="14"/>
  <c r="BU174" i="14" s="1"/>
  <c r="BV174" i="14" s="1"/>
  <c r="BL174" i="14"/>
  <c r="BA174" i="14"/>
  <c r="AP174" i="14"/>
  <c r="AE174" i="14"/>
  <c r="Y174" i="14"/>
  <c r="W174" i="14"/>
  <c r="T174" i="14"/>
  <c r="BT173" i="14"/>
  <c r="BU173" i="14" s="1"/>
  <c r="BV173" i="14" s="1"/>
  <c r="BL173" i="14"/>
  <c r="BA173" i="14"/>
  <c r="AP173" i="14"/>
  <c r="AE173" i="14"/>
  <c r="Y173" i="14"/>
  <c r="W173" i="14"/>
  <c r="T173" i="14"/>
  <c r="BT172" i="14"/>
  <c r="BU172" i="14" s="1"/>
  <c r="BV172" i="14" s="1"/>
  <c r="BL172" i="14"/>
  <c r="BA172" i="14"/>
  <c r="AP172" i="14"/>
  <c r="AE172" i="14"/>
  <c r="Y172" i="14"/>
  <c r="W172" i="14"/>
  <c r="T172" i="14"/>
  <c r="BT171" i="14"/>
  <c r="BU171" i="14" s="1"/>
  <c r="BV171" i="14" s="1"/>
  <c r="BL171" i="14"/>
  <c r="BA171" i="14"/>
  <c r="AP171" i="14"/>
  <c r="AE171" i="14"/>
  <c r="Y171" i="14"/>
  <c r="W171" i="14"/>
  <c r="T171" i="14"/>
  <c r="BT170" i="14"/>
  <c r="BU170" i="14" s="1"/>
  <c r="BV170" i="14" s="1"/>
  <c r="BL170" i="14"/>
  <c r="BA170" i="14"/>
  <c r="AP170" i="14"/>
  <c r="AE170" i="14"/>
  <c r="Y170" i="14"/>
  <c r="W170" i="14"/>
  <c r="T170" i="14"/>
  <c r="BT169" i="14"/>
  <c r="BU169" i="14" s="1"/>
  <c r="BV169" i="14" s="1"/>
  <c r="BL169" i="14"/>
  <c r="BA169" i="14"/>
  <c r="AP169" i="14"/>
  <c r="AE169" i="14"/>
  <c r="Y169" i="14"/>
  <c r="W169" i="14"/>
  <c r="T169" i="14"/>
  <c r="BT168" i="14"/>
  <c r="BU168" i="14" s="1"/>
  <c r="BV168" i="14" s="1"/>
  <c r="BL168" i="14"/>
  <c r="BA168" i="14"/>
  <c r="AP168" i="14"/>
  <c r="AE168" i="14"/>
  <c r="Y168" i="14"/>
  <c r="W168" i="14"/>
  <c r="T168" i="14"/>
  <c r="BT167" i="14"/>
  <c r="BU167" i="14" s="1"/>
  <c r="BV167" i="14" s="1"/>
  <c r="BL167" i="14"/>
  <c r="BA167" i="14"/>
  <c r="AP167" i="14"/>
  <c r="AE167" i="14"/>
  <c r="Y167" i="14"/>
  <c r="W167" i="14"/>
  <c r="T167" i="14"/>
  <c r="BT166" i="14"/>
  <c r="BU166" i="14" s="1"/>
  <c r="BV166" i="14" s="1"/>
  <c r="BL166" i="14"/>
  <c r="BA166" i="14"/>
  <c r="AP166" i="14"/>
  <c r="AE166" i="14"/>
  <c r="Y166" i="14"/>
  <c r="W166" i="14"/>
  <c r="T166" i="14"/>
  <c r="BT165" i="14"/>
  <c r="BU165" i="14" s="1"/>
  <c r="BV165" i="14" s="1"/>
  <c r="BL165" i="14"/>
  <c r="BA165" i="14"/>
  <c r="AP165" i="14"/>
  <c r="AE165" i="14"/>
  <c r="Y165" i="14"/>
  <c r="W165" i="14"/>
  <c r="T165" i="14"/>
  <c r="BT164" i="14"/>
  <c r="BU164" i="14" s="1"/>
  <c r="BV164" i="14" s="1"/>
  <c r="BL164" i="14"/>
  <c r="BA164" i="14"/>
  <c r="AP164" i="14"/>
  <c r="AE164" i="14"/>
  <c r="Y164" i="14"/>
  <c r="W164" i="14"/>
  <c r="T164" i="14"/>
  <c r="BT163" i="14"/>
  <c r="BU163" i="14" s="1"/>
  <c r="BV163" i="14" s="1"/>
  <c r="BL163" i="14"/>
  <c r="BA163" i="14"/>
  <c r="AP163" i="14"/>
  <c r="AE163" i="14"/>
  <c r="Y163" i="14"/>
  <c r="W163" i="14"/>
  <c r="T163" i="14"/>
  <c r="BT162" i="14"/>
  <c r="BU162" i="14" s="1"/>
  <c r="BV162" i="14" s="1"/>
  <c r="BL162" i="14"/>
  <c r="BA162" i="14"/>
  <c r="AP162" i="14"/>
  <c r="AE162" i="14"/>
  <c r="Y162" i="14"/>
  <c r="W162" i="14"/>
  <c r="T162" i="14"/>
  <c r="BT161" i="14"/>
  <c r="BU161" i="14" s="1"/>
  <c r="BV161" i="14" s="1"/>
  <c r="BL161" i="14"/>
  <c r="BA161" i="14"/>
  <c r="AP161" i="14"/>
  <c r="AE161" i="14"/>
  <c r="Y161" i="14"/>
  <c r="W161" i="14"/>
  <c r="T161" i="14"/>
  <c r="BT160" i="14"/>
  <c r="BU160" i="14" s="1"/>
  <c r="BV160" i="14" s="1"/>
  <c r="BL160" i="14"/>
  <c r="BA160" i="14"/>
  <c r="AP160" i="14"/>
  <c r="AE160" i="14"/>
  <c r="Y160" i="14"/>
  <c r="W160" i="14"/>
  <c r="T160" i="14"/>
  <c r="BT159" i="14"/>
  <c r="BU159" i="14" s="1"/>
  <c r="BV159" i="14" s="1"/>
  <c r="BL159" i="14"/>
  <c r="BA159" i="14"/>
  <c r="AP159" i="14"/>
  <c r="AE159" i="14"/>
  <c r="Y159" i="14"/>
  <c r="W159" i="14"/>
  <c r="T159" i="14"/>
  <c r="BT158" i="14"/>
  <c r="BU158" i="14" s="1"/>
  <c r="BV158" i="14" s="1"/>
  <c r="BL158" i="14"/>
  <c r="BA158" i="14"/>
  <c r="AP158" i="14"/>
  <c r="AE158" i="14"/>
  <c r="Y158" i="14"/>
  <c r="W158" i="14"/>
  <c r="T158" i="14"/>
  <c r="BT157" i="14"/>
  <c r="BU157" i="14" s="1"/>
  <c r="BV157" i="14" s="1"/>
  <c r="BL157" i="14"/>
  <c r="BA157" i="14"/>
  <c r="AP157" i="14"/>
  <c r="AE157" i="14"/>
  <c r="Y157" i="14"/>
  <c r="W157" i="14"/>
  <c r="T157" i="14"/>
  <c r="BT156" i="14"/>
  <c r="BU156" i="14" s="1"/>
  <c r="BV156" i="14" s="1"/>
  <c r="BL156" i="14"/>
  <c r="BA156" i="14"/>
  <c r="AP156" i="14"/>
  <c r="AE156" i="14"/>
  <c r="Y156" i="14"/>
  <c r="W156" i="14"/>
  <c r="T156" i="14"/>
  <c r="BT155" i="14"/>
  <c r="BU155" i="14" s="1"/>
  <c r="BV155" i="14" s="1"/>
  <c r="BL155" i="14"/>
  <c r="BA155" i="14"/>
  <c r="AP155" i="14"/>
  <c r="AE155" i="14"/>
  <c r="Y155" i="14"/>
  <c r="W155" i="14"/>
  <c r="T155" i="14"/>
  <c r="BT154" i="14"/>
  <c r="BU154" i="14" s="1"/>
  <c r="BV154" i="14" s="1"/>
  <c r="BL154" i="14"/>
  <c r="BA154" i="14"/>
  <c r="AP154" i="14"/>
  <c r="AE154" i="14"/>
  <c r="Y154" i="14"/>
  <c r="W154" i="14"/>
  <c r="T154" i="14"/>
  <c r="BT153" i="14"/>
  <c r="BU153" i="14" s="1"/>
  <c r="BV153" i="14" s="1"/>
  <c r="BL153" i="14"/>
  <c r="BA153" i="14"/>
  <c r="AP153" i="14"/>
  <c r="AE153" i="14"/>
  <c r="Y153" i="14"/>
  <c r="W153" i="14"/>
  <c r="T153" i="14"/>
  <c r="BT152" i="14"/>
  <c r="BU152" i="14" s="1"/>
  <c r="BV152" i="14" s="1"/>
  <c r="BL152" i="14"/>
  <c r="BA152" i="14"/>
  <c r="AP152" i="14"/>
  <c r="AE152" i="14"/>
  <c r="Y152" i="14"/>
  <c r="W152" i="14"/>
  <c r="T152" i="14"/>
  <c r="BT151" i="14"/>
  <c r="BU151" i="14" s="1"/>
  <c r="BV151" i="14" s="1"/>
  <c r="BL151" i="14"/>
  <c r="BA151" i="14"/>
  <c r="AP151" i="14"/>
  <c r="AE151" i="14"/>
  <c r="Y151" i="14"/>
  <c r="W151" i="14"/>
  <c r="T151" i="14"/>
  <c r="BT150" i="14"/>
  <c r="BU150" i="14" s="1"/>
  <c r="BV150" i="14" s="1"/>
  <c r="BL150" i="14"/>
  <c r="BA150" i="14"/>
  <c r="AP150" i="14"/>
  <c r="AE150" i="14"/>
  <c r="Y150" i="14"/>
  <c r="W150" i="14"/>
  <c r="T150" i="14"/>
  <c r="BT149" i="14"/>
  <c r="BU149" i="14" s="1"/>
  <c r="BV149" i="14" s="1"/>
  <c r="BL149" i="14"/>
  <c r="BA149" i="14"/>
  <c r="AP149" i="14"/>
  <c r="AE149" i="14"/>
  <c r="Y149" i="14"/>
  <c r="W149" i="14"/>
  <c r="T149" i="14"/>
  <c r="BT148" i="14"/>
  <c r="BU148" i="14" s="1"/>
  <c r="BV148" i="14" s="1"/>
  <c r="BL148" i="14"/>
  <c r="BA148" i="14"/>
  <c r="AP148" i="14"/>
  <c r="AE148" i="14"/>
  <c r="Y148" i="14"/>
  <c r="W148" i="14"/>
  <c r="T148" i="14"/>
  <c r="BT147" i="14"/>
  <c r="BU147" i="14" s="1"/>
  <c r="BV147" i="14" s="1"/>
  <c r="BL147" i="14"/>
  <c r="BA147" i="14"/>
  <c r="AP147" i="14"/>
  <c r="AE147" i="14"/>
  <c r="Y147" i="14"/>
  <c r="W147" i="14"/>
  <c r="T147" i="14"/>
  <c r="BT146" i="14"/>
  <c r="BU146" i="14" s="1"/>
  <c r="BV146" i="14" s="1"/>
  <c r="BL146" i="14"/>
  <c r="BA146" i="14"/>
  <c r="AP146" i="14"/>
  <c r="AE146" i="14"/>
  <c r="Y146" i="14"/>
  <c r="W146" i="14"/>
  <c r="T146" i="14"/>
  <c r="BT145" i="14"/>
  <c r="BU145" i="14" s="1"/>
  <c r="BV145" i="14" s="1"/>
  <c r="BL145" i="14"/>
  <c r="BA145" i="14"/>
  <c r="AP145" i="14"/>
  <c r="AE145" i="14"/>
  <c r="Y145" i="14"/>
  <c r="W145" i="14"/>
  <c r="T145" i="14"/>
  <c r="BT144" i="14"/>
  <c r="BU144" i="14" s="1"/>
  <c r="BV144" i="14" s="1"/>
  <c r="BL144" i="14"/>
  <c r="BA144" i="14"/>
  <c r="AP144" i="14"/>
  <c r="AE144" i="14"/>
  <c r="Y144" i="14"/>
  <c r="W144" i="14"/>
  <c r="T144" i="14"/>
  <c r="BT143" i="14"/>
  <c r="BU143" i="14" s="1"/>
  <c r="BV143" i="14" s="1"/>
  <c r="BL143" i="14"/>
  <c r="BA143" i="14"/>
  <c r="AP143" i="14"/>
  <c r="AE143" i="14"/>
  <c r="Y143" i="14"/>
  <c r="W143" i="14"/>
  <c r="T143" i="14"/>
  <c r="BT142" i="14"/>
  <c r="BU142" i="14" s="1"/>
  <c r="BV142" i="14" s="1"/>
  <c r="BL142" i="14"/>
  <c r="BA142" i="14"/>
  <c r="AP142" i="14"/>
  <c r="AE142" i="14"/>
  <c r="Y142" i="14"/>
  <c r="W142" i="14"/>
  <c r="T142" i="14"/>
  <c r="BT141" i="14"/>
  <c r="BU141" i="14" s="1"/>
  <c r="BV141" i="14" s="1"/>
  <c r="BL141" i="14"/>
  <c r="BA141" i="14"/>
  <c r="AP141" i="14"/>
  <c r="AE141" i="14"/>
  <c r="Y141" i="14"/>
  <c r="W141" i="14"/>
  <c r="T141" i="14"/>
  <c r="BT140" i="14"/>
  <c r="BU140" i="14" s="1"/>
  <c r="BV140" i="14" s="1"/>
  <c r="BL140" i="14"/>
  <c r="BA140" i="14"/>
  <c r="AP140" i="14"/>
  <c r="AE140" i="14"/>
  <c r="Y140" i="14"/>
  <c r="W140" i="14"/>
  <c r="T140" i="14"/>
  <c r="BT139" i="14"/>
  <c r="BU139" i="14" s="1"/>
  <c r="BV139" i="14" s="1"/>
  <c r="BL139" i="14"/>
  <c r="BA139" i="14"/>
  <c r="AP139" i="14"/>
  <c r="AE139" i="14"/>
  <c r="Y139" i="14"/>
  <c r="W139" i="14"/>
  <c r="T139" i="14"/>
  <c r="BT138" i="14"/>
  <c r="BU138" i="14" s="1"/>
  <c r="BV138" i="14" s="1"/>
  <c r="BL138" i="14"/>
  <c r="BA138" i="14"/>
  <c r="AP138" i="14"/>
  <c r="AE138" i="14"/>
  <c r="Y138" i="14"/>
  <c r="W138" i="14"/>
  <c r="T138" i="14"/>
  <c r="BT137" i="14"/>
  <c r="BU137" i="14" s="1"/>
  <c r="BV137" i="14" s="1"/>
  <c r="BL137" i="14"/>
  <c r="BA137" i="14"/>
  <c r="AP137" i="14"/>
  <c r="AE137" i="14"/>
  <c r="Y137" i="14"/>
  <c r="W137" i="14"/>
  <c r="T137" i="14"/>
  <c r="BT136" i="14"/>
  <c r="BU136" i="14" s="1"/>
  <c r="BV136" i="14" s="1"/>
  <c r="BL136" i="14"/>
  <c r="BA136" i="14"/>
  <c r="AP136" i="14"/>
  <c r="AE136" i="14"/>
  <c r="Y136" i="14"/>
  <c r="W136" i="14"/>
  <c r="T136" i="14"/>
  <c r="BT135" i="14"/>
  <c r="BU135" i="14" s="1"/>
  <c r="BV135" i="14" s="1"/>
  <c r="BL135" i="14"/>
  <c r="BA135" i="14"/>
  <c r="AP135" i="14"/>
  <c r="AE135" i="14"/>
  <c r="Y135" i="14"/>
  <c r="W135" i="14"/>
  <c r="T135" i="14"/>
  <c r="BT134" i="14"/>
  <c r="BU134" i="14" s="1"/>
  <c r="BV134" i="14" s="1"/>
  <c r="BL134" i="14"/>
  <c r="BA134" i="14"/>
  <c r="AP134" i="14"/>
  <c r="AE134" i="14"/>
  <c r="Y134" i="14"/>
  <c r="W134" i="14"/>
  <c r="T134" i="14"/>
  <c r="BT133" i="14"/>
  <c r="BU133" i="14" s="1"/>
  <c r="BV133" i="14" s="1"/>
  <c r="BL133" i="14"/>
  <c r="BA133" i="14"/>
  <c r="AP133" i="14"/>
  <c r="AE133" i="14"/>
  <c r="Y133" i="14"/>
  <c r="W133" i="14"/>
  <c r="T133" i="14"/>
  <c r="BT132" i="14"/>
  <c r="BU132" i="14" s="1"/>
  <c r="BV132" i="14" s="1"/>
  <c r="BL132" i="14"/>
  <c r="BA132" i="14"/>
  <c r="AP132" i="14"/>
  <c r="AE132" i="14"/>
  <c r="Y132" i="14"/>
  <c r="W132" i="14"/>
  <c r="T132" i="14"/>
  <c r="BT131" i="14"/>
  <c r="BU131" i="14" s="1"/>
  <c r="BV131" i="14" s="1"/>
  <c r="BL131" i="14"/>
  <c r="BA131" i="14"/>
  <c r="AP131" i="14"/>
  <c r="AE131" i="14"/>
  <c r="Y131" i="14"/>
  <c r="W131" i="14"/>
  <c r="T131" i="14"/>
  <c r="BT130" i="14"/>
  <c r="BU130" i="14" s="1"/>
  <c r="BV130" i="14" s="1"/>
  <c r="BL130" i="14"/>
  <c r="BA130" i="14"/>
  <c r="AP130" i="14"/>
  <c r="AE130" i="14"/>
  <c r="Y130" i="14"/>
  <c r="W130" i="14"/>
  <c r="T130" i="14"/>
  <c r="BT129" i="14"/>
  <c r="BU129" i="14" s="1"/>
  <c r="BV129" i="14" s="1"/>
  <c r="BL129" i="14"/>
  <c r="BA129" i="14"/>
  <c r="AP129" i="14"/>
  <c r="AE129" i="14"/>
  <c r="Y129" i="14"/>
  <c r="W129" i="14"/>
  <c r="T129" i="14"/>
  <c r="BT128" i="14"/>
  <c r="BU128" i="14" s="1"/>
  <c r="BV128" i="14" s="1"/>
  <c r="BL128" i="14"/>
  <c r="BA128" i="14"/>
  <c r="AP128" i="14"/>
  <c r="AE128" i="14"/>
  <c r="Y128" i="14"/>
  <c r="W128" i="14"/>
  <c r="T128" i="14"/>
  <c r="BT127" i="14"/>
  <c r="BU127" i="14" s="1"/>
  <c r="BV127" i="14" s="1"/>
  <c r="BL127" i="14"/>
  <c r="BA127" i="14"/>
  <c r="AP127" i="14"/>
  <c r="AE127" i="14"/>
  <c r="Y127" i="14"/>
  <c r="W127" i="14"/>
  <c r="T127" i="14"/>
  <c r="BT126" i="14"/>
  <c r="BU126" i="14" s="1"/>
  <c r="BV126" i="14" s="1"/>
  <c r="BL126" i="14"/>
  <c r="BA126" i="14"/>
  <c r="AP126" i="14"/>
  <c r="AE126" i="14"/>
  <c r="Y126" i="14"/>
  <c r="W126" i="14"/>
  <c r="T126" i="14"/>
  <c r="BT125" i="14"/>
  <c r="BU125" i="14" s="1"/>
  <c r="BV125" i="14" s="1"/>
  <c r="BL125" i="14"/>
  <c r="BA125" i="14"/>
  <c r="AP125" i="14"/>
  <c r="AE125" i="14"/>
  <c r="Y125" i="14"/>
  <c r="W125" i="14"/>
  <c r="T125" i="14"/>
  <c r="BT124" i="14"/>
  <c r="BU124" i="14" s="1"/>
  <c r="BV124" i="14" s="1"/>
  <c r="BL124" i="14"/>
  <c r="BA124" i="14"/>
  <c r="AP124" i="14"/>
  <c r="AE124" i="14"/>
  <c r="Y124" i="14"/>
  <c r="W124" i="14"/>
  <c r="T124" i="14"/>
  <c r="BT123" i="14"/>
  <c r="BU123" i="14" s="1"/>
  <c r="BV123" i="14" s="1"/>
  <c r="BL123" i="14"/>
  <c r="BA123" i="14"/>
  <c r="AP123" i="14"/>
  <c r="AE123" i="14"/>
  <c r="Y123" i="14"/>
  <c r="W123" i="14"/>
  <c r="T123" i="14"/>
  <c r="BT122" i="14"/>
  <c r="BU122" i="14" s="1"/>
  <c r="BV122" i="14" s="1"/>
  <c r="BL122" i="14"/>
  <c r="BA122" i="14"/>
  <c r="AP122" i="14"/>
  <c r="AE122" i="14"/>
  <c r="Y122" i="14"/>
  <c r="W122" i="14"/>
  <c r="T122" i="14"/>
  <c r="BT121" i="14"/>
  <c r="BU121" i="14" s="1"/>
  <c r="BV121" i="14" s="1"/>
  <c r="BL121" i="14"/>
  <c r="BA121" i="14"/>
  <c r="AP121" i="14"/>
  <c r="AE121" i="14"/>
  <c r="Y121" i="14"/>
  <c r="W121" i="14"/>
  <c r="T121" i="14"/>
  <c r="BT120" i="14"/>
  <c r="BU120" i="14" s="1"/>
  <c r="BV120" i="14" s="1"/>
  <c r="BL120" i="14"/>
  <c r="BA120" i="14"/>
  <c r="AP120" i="14"/>
  <c r="AE120" i="14"/>
  <c r="Y120" i="14"/>
  <c r="W120" i="14"/>
  <c r="T120" i="14"/>
  <c r="BT119" i="14"/>
  <c r="BU119" i="14" s="1"/>
  <c r="BV119" i="14" s="1"/>
  <c r="BL119" i="14"/>
  <c r="BA119" i="14"/>
  <c r="AP119" i="14"/>
  <c r="AE119" i="14"/>
  <c r="Y119" i="14"/>
  <c r="W119" i="14"/>
  <c r="T119" i="14"/>
  <c r="BT118" i="14"/>
  <c r="BU118" i="14" s="1"/>
  <c r="BV118" i="14" s="1"/>
  <c r="BL118" i="14"/>
  <c r="BA118" i="14"/>
  <c r="AP118" i="14"/>
  <c r="AE118" i="14"/>
  <c r="Y118" i="14"/>
  <c r="W118" i="14"/>
  <c r="T118" i="14"/>
  <c r="BT117" i="14"/>
  <c r="BU117" i="14" s="1"/>
  <c r="BV117" i="14" s="1"/>
  <c r="BL117" i="14"/>
  <c r="BA117" i="14"/>
  <c r="AP117" i="14"/>
  <c r="AE117" i="14"/>
  <c r="Y117" i="14"/>
  <c r="W117" i="14"/>
  <c r="T117" i="14"/>
  <c r="BT116" i="14"/>
  <c r="BU116" i="14" s="1"/>
  <c r="BV116" i="14" s="1"/>
  <c r="BL116" i="14"/>
  <c r="BA116" i="14"/>
  <c r="AP116" i="14"/>
  <c r="AE116" i="14"/>
  <c r="Y116" i="14"/>
  <c r="W116" i="14"/>
  <c r="T116" i="14"/>
  <c r="BT115" i="14"/>
  <c r="BU115" i="14" s="1"/>
  <c r="BV115" i="14" s="1"/>
  <c r="BL115" i="14"/>
  <c r="BA115" i="14"/>
  <c r="AP115" i="14"/>
  <c r="AE115" i="14"/>
  <c r="Y115" i="14"/>
  <c r="W115" i="14"/>
  <c r="T115" i="14"/>
  <c r="BT114" i="14"/>
  <c r="BU114" i="14" s="1"/>
  <c r="BV114" i="14" s="1"/>
  <c r="BL114" i="14"/>
  <c r="BA114" i="14"/>
  <c r="AP114" i="14"/>
  <c r="AE114" i="14"/>
  <c r="Y114" i="14"/>
  <c r="W114" i="14"/>
  <c r="T114" i="14"/>
  <c r="BT113" i="14"/>
  <c r="BU113" i="14" s="1"/>
  <c r="BV113" i="14" s="1"/>
  <c r="BL113" i="14"/>
  <c r="BA113" i="14"/>
  <c r="AP113" i="14"/>
  <c r="AE113" i="14"/>
  <c r="Y113" i="14"/>
  <c r="W113" i="14"/>
  <c r="T113" i="14"/>
  <c r="BT112" i="14"/>
  <c r="BU112" i="14" s="1"/>
  <c r="BV112" i="14" s="1"/>
  <c r="BL112" i="14"/>
  <c r="BA112" i="14"/>
  <c r="AP112" i="14"/>
  <c r="AE112" i="14"/>
  <c r="Y112" i="14"/>
  <c r="W112" i="14"/>
  <c r="T112" i="14"/>
  <c r="BT111" i="14"/>
  <c r="BU111" i="14" s="1"/>
  <c r="BV111" i="14" s="1"/>
  <c r="BL111" i="14"/>
  <c r="BA111" i="14"/>
  <c r="AP111" i="14"/>
  <c r="AE111" i="14"/>
  <c r="Y111" i="14"/>
  <c r="W111" i="14"/>
  <c r="T111" i="14"/>
  <c r="BT110" i="14"/>
  <c r="BU110" i="14" s="1"/>
  <c r="BV110" i="14" s="1"/>
  <c r="BL110" i="14"/>
  <c r="BA110" i="14"/>
  <c r="AP110" i="14"/>
  <c r="AE110" i="14"/>
  <c r="Y110" i="14"/>
  <c r="W110" i="14"/>
  <c r="T110" i="14"/>
  <c r="BT109" i="14"/>
  <c r="BU109" i="14" s="1"/>
  <c r="BV109" i="14" s="1"/>
  <c r="BL109" i="14"/>
  <c r="BA109" i="14"/>
  <c r="AP109" i="14"/>
  <c r="AE109" i="14"/>
  <c r="Y109" i="14"/>
  <c r="W109" i="14"/>
  <c r="T109" i="14"/>
  <c r="BT108" i="14"/>
  <c r="BU108" i="14" s="1"/>
  <c r="BV108" i="14" s="1"/>
  <c r="BL108" i="14"/>
  <c r="BA108" i="14"/>
  <c r="AP108" i="14"/>
  <c r="AE108" i="14"/>
  <c r="Y108" i="14"/>
  <c r="W108" i="14"/>
  <c r="T108" i="14"/>
  <c r="BT107" i="14"/>
  <c r="BU107" i="14" s="1"/>
  <c r="BV107" i="14" s="1"/>
  <c r="BL107" i="14"/>
  <c r="BA107" i="14"/>
  <c r="AP107" i="14"/>
  <c r="AE107" i="14"/>
  <c r="Y107" i="14"/>
  <c r="W107" i="14"/>
  <c r="T107" i="14"/>
  <c r="BT106" i="14"/>
  <c r="BU106" i="14" s="1"/>
  <c r="BV106" i="14" s="1"/>
  <c r="BL106" i="14"/>
  <c r="BA106" i="14"/>
  <c r="AP106" i="14"/>
  <c r="AE106" i="14"/>
  <c r="Y106" i="14"/>
  <c r="W106" i="14"/>
  <c r="T106" i="14"/>
  <c r="BT105" i="14"/>
  <c r="BU105" i="14" s="1"/>
  <c r="BV105" i="14" s="1"/>
  <c r="BL105" i="14"/>
  <c r="BA105" i="14"/>
  <c r="AP105" i="14"/>
  <c r="AE105" i="14"/>
  <c r="Y105" i="14"/>
  <c r="W105" i="14"/>
  <c r="T105" i="14"/>
  <c r="BT104" i="14"/>
  <c r="BU104" i="14" s="1"/>
  <c r="BV104" i="14" s="1"/>
  <c r="BL104" i="14"/>
  <c r="BA104" i="14"/>
  <c r="AP104" i="14"/>
  <c r="AE104" i="14"/>
  <c r="Y104" i="14"/>
  <c r="W104" i="14"/>
  <c r="T104" i="14"/>
  <c r="BT103" i="14"/>
  <c r="BU103" i="14" s="1"/>
  <c r="BV103" i="14" s="1"/>
  <c r="BL103" i="14"/>
  <c r="BA103" i="14"/>
  <c r="AP103" i="14"/>
  <c r="AE103" i="14"/>
  <c r="Y103" i="14"/>
  <c r="W103" i="14"/>
  <c r="T103" i="14"/>
  <c r="BT102" i="14"/>
  <c r="BU102" i="14" s="1"/>
  <c r="BV102" i="14" s="1"/>
  <c r="BL102" i="14"/>
  <c r="BA102" i="14"/>
  <c r="AP102" i="14"/>
  <c r="AE102" i="14"/>
  <c r="Y102" i="14"/>
  <c r="W102" i="14"/>
  <c r="T102" i="14"/>
  <c r="BT101" i="14"/>
  <c r="BU101" i="14" s="1"/>
  <c r="BV101" i="14" s="1"/>
  <c r="BL101" i="14"/>
  <c r="BA101" i="14"/>
  <c r="AP101" i="14"/>
  <c r="AE101" i="14"/>
  <c r="Y101" i="14"/>
  <c r="W101" i="14"/>
  <c r="T101" i="14"/>
  <c r="BT100" i="14"/>
  <c r="BU100" i="14" s="1"/>
  <c r="BV100" i="14" s="1"/>
  <c r="BL100" i="14"/>
  <c r="BA100" i="14"/>
  <c r="AP100" i="14"/>
  <c r="AE100" i="14"/>
  <c r="Y100" i="14"/>
  <c r="W100" i="14"/>
  <c r="T100" i="14"/>
  <c r="BT99" i="14"/>
  <c r="BU99" i="14" s="1"/>
  <c r="BV99" i="14" s="1"/>
  <c r="BL99" i="14"/>
  <c r="BA99" i="14"/>
  <c r="AP99" i="14"/>
  <c r="AE99" i="14"/>
  <c r="Y99" i="14"/>
  <c r="W99" i="14"/>
  <c r="T99" i="14"/>
  <c r="BT98" i="14"/>
  <c r="BU98" i="14" s="1"/>
  <c r="BV98" i="14" s="1"/>
  <c r="BL98" i="14"/>
  <c r="BA98" i="14"/>
  <c r="AP98" i="14"/>
  <c r="AE98" i="14"/>
  <c r="Y98" i="14"/>
  <c r="W98" i="14"/>
  <c r="T98" i="14"/>
  <c r="BT97" i="14"/>
  <c r="BU97" i="14" s="1"/>
  <c r="BV97" i="14" s="1"/>
  <c r="BL97" i="14"/>
  <c r="BA97" i="14"/>
  <c r="AP97" i="14"/>
  <c r="AE97" i="14"/>
  <c r="Y97" i="14"/>
  <c r="W97" i="14"/>
  <c r="T97" i="14"/>
  <c r="BT96" i="14"/>
  <c r="BU96" i="14" s="1"/>
  <c r="BV96" i="14" s="1"/>
  <c r="BL96" i="14"/>
  <c r="BA96" i="14"/>
  <c r="AP96" i="14"/>
  <c r="AE96" i="14"/>
  <c r="Y96" i="14"/>
  <c r="W96" i="14"/>
  <c r="T96" i="14"/>
  <c r="BT95" i="14"/>
  <c r="BU95" i="14" s="1"/>
  <c r="BV95" i="14" s="1"/>
  <c r="BL95" i="14"/>
  <c r="BA95" i="14"/>
  <c r="AP95" i="14"/>
  <c r="AE95" i="14"/>
  <c r="Y95" i="14"/>
  <c r="W95" i="14"/>
  <c r="T95" i="14"/>
  <c r="BT94" i="14"/>
  <c r="BU94" i="14" s="1"/>
  <c r="BV94" i="14" s="1"/>
  <c r="BL94" i="14"/>
  <c r="BA94" i="14"/>
  <c r="AP94" i="14"/>
  <c r="AE94" i="14"/>
  <c r="Y94" i="14"/>
  <c r="W94" i="14"/>
  <c r="T94" i="14"/>
  <c r="BT93" i="14"/>
  <c r="BU93" i="14" s="1"/>
  <c r="BV93" i="14" s="1"/>
  <c r="BL93" i="14"/>
  <c r="BA93" i="14"/>
  <c r="AP93" i="14"/>
  <c r="AE93" i="14"/>
  <c r="Y93" i="14"/>
  <c r="W93" i="14"/>
  <c r="T93" i="14"/>
  <c r="BT92" i="14"/>
  <c r="BU92" i="14" s="1"/>
  <c r="BV92" i="14" s="1"/>
  <c r="BL92" i="14"/>
  <c r="BA92" i="14"/>
  <c r="AP92" i="14"/>
  <c r="AE92" i="14"/>
  <c r="Y92" i="14"/>
  <c r="W92" i="14"/>
  <c r="T92" i="14"/>
  <c r="BT91" i="14"/>
  <c r="BU91" i="14" s="1"/>
  <c r="BV91" i="14" s="1"/>
  <c r="BL91" i="14"/>
  <c r="BA91" i="14"/>
  <c r="AP91" i="14"/>
  <c r="AE91" i="14"/>
  <c r="Y91" i="14"/>
  <c r="W91" i="14"/>
  <c r="T91" i="14"/>
  <c r="BT90" i="14"/>
  <c r="BU90" i="14" s="1"/>
  <c r="BV90" i="14" s="1"/>
  <c r="BL90" i="14"/>
  <c r="BA90" i="14"/>
  <c r="AP90" i="14"/>
  <c r="AE90" i="14"/>
  <c r="Y90" i="14"/>
  <c r="W90" i="14"/>
  <c r="T90" i="14"/>
  <c r="BT89" i="14"/>
  <c r="BU89" i="14" s="1"/>
  <c r="BV89" i="14" s="1"/>
  <c r="BL89" i="14"/>
  <c r="BA89" i="14"/>
  <c r="AP89" i="14"/>
  <c r="AE89" i="14"/>
  <c r="Y89" i="14"/>
  <c r="W89" i="14"/>
  <c r="T89" i="14"/>
  <c r="BT88" i="14"/>
  <c r="BU88" i="14" s="1"/>
  <c r="BV88" i="14" s="1"/>
  <c r="BL88" i="14"/>
  <c r="BA88" i="14"/>
  <c r="AP88" i="14"/>
  <c r="AE88" i="14"/>
  <c r="Y88" i="14"/>
  <c r="W88" i="14"/>
  <c r="T88" i="14"/>
  <c r="BT87" i="14"/>
  <c r="BU87" i="14" s="1"/>
  <c r="BV87" i="14" s="1"/>
  <c r="BL87" i="14"/>
  <c r="BA87" i="14"/>
  <c r="AP87" i="14"/>
  <c r="AE87" i="14"/>
  <c r="Y87" i="14"/>
  <c r="W87" i="14"/>
  <c r="T87" i="14"/>
  <c r="BT86" i="14"/>
  <c r="BU86" i="14" s="1"/>
  <c r="BV86" i="14" s="1"/>
  <c r="BL86" i="14"/>
  <c r="BA86" i="14"/>
  <c r="AP86" i="14"/>
  <c r="AE86" i="14"/>
  <c r="Y86" i="14"/>
  <c r="W86" i="14"/>
  <c r="T86" i="14"/>
  <c r="BT85" i="14"/>
  <c r="BU85" i="14" s="1"/>
  <c r="BV85" i="14" s="1"/>
  <c r="BL85" i="14"/>
  <c r="BA85" i="14"/>
  <c r="AP85" i="14"/>
  <c r="AE85" i="14"/>
  <c r="Y85" i="14"/>
  <c r="W85" i="14"/>
  <c r="T85" i="14"/>
  <c r="BT84" i="14"/>
  <c r="BU84" i="14" s="1"/>
  <c r="BV84" i="14" s="1"/>
  <c r="BL84" i="14"/>
  <c r="BA84" i="14"/>
  <c r="AP84" i="14"/>
  <c r="AE84" i="14"/>
  <c r="Y84" i="14"/>
  <c r="W84" i="14"/>
  <c r="T84" i="14"/>
  <c r="BT83" i="14"/>
  <c r="BU83" i="14" s="1"/>
  <c r="BV83" i="14" s="1"/>
  <c r="BL83" i="14"/>
  <c r="BA83" i="14"/>
  <c r="AP83" i="14"/>
  <c r="AE83" i="14"/>
  <c r="Y83" i="14"/>
  <c r="W83" i="14"/>
  <c r="T83" i="14"/>
  <c r="BT82" i="14"/>
  <c r="BU82" i="14" s="1"/>
  <c r="BV82" i="14" s="1"/>
  <c r="BL82" i="14"/>
  <c r="BA82" i="14"/>
  <c r="AP82" i="14"/>
  <c r="AE82" i="14"/>
  <c r="Y82" i="14"/>
  <c r="W82" i="14"/>
  <c r="T82" i="14"/>
  <c r="BT81" i="14"/>
  <c r="BU81" i="14" s="1"/>
  <c r="BV81" i="14" s="1"/>
  <c r="BL81" i="14"/>
  <c r="BA81" i="14"/>
  <c r="AP81" i="14"/>
  <c r="AE81" i="14"/>
  <c r="Y81" i="14"/>
  <c r="W81" i="14"/>
  <c r="T81" i="14"/>
  <c r="BT80" i="14"/>
  <c r="BU80" i="14" s="1"/>
  <c r="BV80" i="14" s="1"/>
  <c r="BL80" i="14"/>
  <c r="BA80" i="14"/>
  <c r="AP80" i="14"/>
  <c r="AE80" i="14"/>
  <c r="Y80" i="14"/>
  <c r="W80" i="14"/>
  <c r="T80" i="14"/>
  <c r="BT79" i="14"/>
  <c r="BU79" i="14" s="1"/>
  <c r="BV79" i="14" s="1"/>
  <c r="BL79" i="14"/>
  <c r="BA79" i="14"/>
  <c r="AP79" i="14"/>
  <c r="AE79" i="14"/>
  <c r="Y79" i="14"/>
  <c r="W79" i="14"/>
  <c r="T79" i="14"/>
  <c r="BT78" i="14"/>
  <c r="BU78" i="14" s="1"/>
  <c r="BV78" i="14" s="1"/>
  <c r="BL78" i="14"/>
  <c r="BA78" i="14"/>
  <c r="AP78" i="14"/>
  <c r="AE78" i="14"/>
  <c r="Y78" i="14"/>
  <c r="W78" i="14"/>
  <c r="T78" i="14"/>
  <c r="BT77" i="14"/>
  <c r="BU77" i="14" s="1"/>
  <c r="BV77" i="14" s="1"/>
  <c r="BL77" i="14"/>
  <c r="BA77" i="14"/>
  <c r="AP77" i="14"/>
  <c r="AE77" i="14"/>
  <c r="Y77" i="14"/>
  <c r="W77" i="14"/>
  <c r="T77" i="14"/>
  <c r="BT76" i="14"/>
  <c r="BU76" i="14" s="1"/>
  <c r="BV76" i="14" s="1"/>
  <c r="BL76" i="14"/>
  <c r="BA76" i="14"/>
  <c r="AP76" i="14"/>
  <c r="AE76" i="14"/>
  <c r="Y76" i="14"/>
  <c r="W76" i="14"/>
  <c r="T76" i="14"/>
  <c r="BT75" i="14"/>
  <c r="BU75" i="14" s="1"/>
  <c r="BV75" i="14" s="1"/>
  <c r="BL75" i="14"/>
  <c r="BA75" i="14"/>
  <c r="AP75" i="14"/>
  <c r="AE75" i="14"/>
  <c r="Y75" i="14"/>
  <c r="W75" i="14"/>
  <c r="T75" i="14"/>
  <c r="BT74" i="14"/>
  <c r="BU74" i="14" s="1"/>
  <c r="BV74" i="14" s="1"/>
  <c r="BL74" i="14"/>
  <c r="BA74" i="14"/>
  <c r="AP74" i="14"/>
  <c r="AE74" i="14"/>
  <c r="Y74" i="14"/>
  <c r="W74" i="14"/>
  <c r="T74" i="14"/>
  <c r="BT73" i="14"/>
  <c r="BU73" i="14" s="1"/>
  <c r="BV73" i="14" s="1"/>
  <c r="BL73" i="14"/>
  <c r="BA73" i="14"/>
  <c r="AP73" i="14"/>
  <c r="AE73" i="14"/>
  <c r="Y73" i="14"/>
  <c r="W73" i="14"/>
  <c r="T73" i="14"/>
  <c r="BT72" i="14"/>
  <c r="BU72" i="14" s="1"/>
  <c r="BV72" i="14" s="1"/>
  <c r="BL72" i="14"/>
  <c r="BA72" i="14"/>
  <c r="AP72" i="14"/>
  <c r="AE72" i="14"/>
  <c r="Y72" i="14"/>
  <c r="W72" i="14"/>
  <c r="T72" i="14"/>
  <c r="BT71" i="14"/>
  <c r="BU71" i="14" s="1"/>
  <c r="BV71" i="14" s="1"/>
  <c r="BL71" i="14"/>
  <c r="BA71" i="14"/>
  <c r="AP71" i="14"/>
  <c r="AE71" i="14"/>
  <c r="Y71" i="14"/>
  <c r="W71" i="14"/>
  <c r="T71" i="14"/>
  <c r="BT70" i="14"/>
  <c r="BU70" i="14" s="1"/>
  <c r="BV70" i="14" s="1"/>
  <c r="BL70" i="14"/>
  <c r="BA70" i="14"/>
  <c r="AP70" i="14"/>
  <c r="AE70" i="14"/>
  <c r="Y70" i="14"/>
  <c r="W70" i="14"/>
  <c r="T70" i="14"/>
  <c r="BT69" i="14"/>
  <c r="BU69" i="14" s="1"/>
  <c r="BV69" i="14" s="1"/>
  <c r="BL69" i="14"/>
  <c r="BA69" i="14"/>
  <c r="AP69" i="14"/>
  <c r="AE69" i="14"/>
  <c r="Y69" i="14"/>
  <c r="W69" i="14"/>
  <c r="T69" i="14"/>
  <c r="BT68" i="14"/>
  <c r="BU68" i="14" s="1"/>
  <c r="BV68" i="14" s="1"/>
  <c r="BL68" i="14"/>
  <c r="BA68" i="14"/>
  <c r="AP68" i="14"/>
  <c r="AE68" i="14"/>
  <c r="Y68" i="14"/>
  <c r="W68" i="14"/>
  <c r="T68" i="14"/>
  <c r="BT67" i="14"/>
  <c r="BU67" i="14" s="1"/>
  <c r="BV67" i="14" s="1"/>
  <c r="BL67" i="14"/>
  <c r="BA67" i="14"/>
  <c r="AP67" i="14"/>
  <c r="AE67" i="14"/>
  <c r="Y67" i="14"/>
  <c r="W67" i="14"/>
  <c r="T67" i="14"/>
  <c r="BT66" i="14"/>
  <c r="BU66" i="14" s="1"/>
  <c r="BV66" i="14" s="1"/>
  <c r="BL66" i="14"/>
  <c r="BA66" i="14"/>
  <c r="AP66" i="14"/>
  <c r="AE66" i="14"/>
  <c r="Y66" i="14"/>
  <c r="W66" i="14"/>
  <c r="T66" i="14"/>
  <c r="BT65" i="14"/>
  <c r="BU65" i="14" s="1"/>
  <c r="BV65" i="14" s="1"/>
  <c r="BL65" i="14"/>
  <c r="BA65" i="14"/>
  <c r="AP65" i="14"/>
  <c r="AE65" i="14"/>
  <c r="Y65" i="14"/>
  <c r="W65" i="14"/>
  <c r="T65" i="14"/>
  <c r="BT64" i="14"/>
  <c r="BU64" i="14" s="1"/>
  <c r="BV64" i="14" s="1"/>
  <c r="BL64" i="14"/>
  <c r="BA64" i="14"/>
  <c r="AP64" i="14"/>
  <c r="AE64" i="14"/>
  <c r="Y64" i="14"/>
  <c r="W64" i="14"/>
  <c r="T64" i="14"/>
  <c r="BT63" i="14"/>
  <c r="BU63" i="14" s="1"/>
  <c r="BV63" i="14" s="1"/>
  <c r="BL63" i="14"/>
  <c r="BA63" i="14"/>
  <c r="AP63" i="14"/>
  <c r="AE63" i="14"/>
  <c r="Y63" i="14"/>
  <c r="W63" i="14"/>
  <c r="T63" i="14"/>
  <c r="BT62" i="14"/>
  <c r="BU62" i="14" s="1"/>
  <c r="BV62" i="14" s="1"/>
  <c r="BL62" i="14"/>
  <c r="BA62" i="14"/>
  <c r="AP62" i="14"/>
  <c r="AE62" i="14"/>
  <c r="Y62" i="14"/>
  <c r="W62" i="14"/>
  <c r="T62" i="14"/>
  <c r="BT61" i="14"/>
  <c r="BU61" i="14" s="1"/>
  <c r="BV61" i="14" s="1"/>
  <c r="BL61" i="14"/>
  <c r="BA61" i="14"/>
  <c r="AP61" i="14"/>
  <c r="AE61" i="14"/>
  <c r="Y61" i="14"/>
  <c r="W61" i="14"/>
  <c r="T61" i="14"/>
  <c r="BT60" i="14"/>
  <c r="BU60" i="14" s="1"/>
  <c r="BV60" i="14" s="1"/>
  <c r="BL60" i="14"/>
  <c r="BA60" i="14"/>
  <c r="AP60" i="14"/>
  <c r="AE60" i="14"/>
  <c r="Y60" i="14"/>
  <c r="W60" i="14"/>
  <c r="T60" i="14"/>
  <c r="BT59" i="14"/>
  <c r="BU59" i="14" s="1"/>
  <c r="BV59" i="14" s="1"/>
  <c r="BL59" i="14"/>
  <c r="BA59" i="14"/>
  <c r="AP59" i="14"/>
  <c r="AE59" i="14"/>
  <c r="Y59" i="14"/>
  <c r="W59" i="14"/>
  <c r="T59" i="14"/>
  <c r="BT58" i="14"/>
  <c r="BU58" i="14" s="1"/>
  <c r="BV58" i="14" s="1"/>
  <c r="BL58" i="14"/>
  <c r="BA58" i="14"/>
  <c r="AP58" i="14"/>
  <c r="AE58" i="14"/>
  <c r="Y58" i="14"/>
  <c r="W58" i="14"/>
  <c r="T58" i="14"/>
  <c r="BT57" i="14"/>
  <c r="BU57" i="14" s="1"/>
  <c r="BV57" i="14" s="1"/>
  <c r="BL57" i="14"/>
  <c r="BA57" i="14"/>
  <c r="AP57" i="14"/>
  <c r="AE57" i="14"/>
  <c r="Y57" i="14"/>
  <c r="W57" i="14"/>
  <c r="T57" i="14"/>
  <c r="BT56" i="14"/>
  <c r="BU56" i="14" s="1"/>
  <c r="BV56" i="14" s="1"/>
  <c r="BL56" i="14"/>
  <c r="BA56" i="14"/>
  <c r="AP56" i="14"/>
  <c r="AE56" i="14"/>
  <c r="Y56" i="14"/>
  <c r="W56" i="14"/>
  <c r="T56" i="14"/>
  <c r="BT55" i="14"/>
  <c r="BU55" i="14" s="1"/>
  <c r="BV55" i="14" s="1"/>
  <c r="BL55" i="14"/>
  <c r="BA55" i="14"/>
  <c r="AP55" i="14"/>
  <c r="AE55" i="14"/>
  <c r="Y55" i="14"/>
  <c r="W55" i="14"/>
  <c r="T55" i="14"/>
  <c r="BT54" i="14"/>
  <c r="BU54" i="14" s="1"/>
  <c r="BV54" i="14" s="1"/>
  <c r="BL54" i="14"/>
  <c r="BA54" i="14"/>
  <c r="AP54" i="14"/>
  <c r="AE54" i="14"/>
  <c r="Y54" i="14"/>
  <c r="W54" i="14"/>
  <c r="T54" i="14"/>
  <c r="BT53" i="14"/>
  <c r="BU53" i="14" s="1"/>
  <c r="BV53" i="14" s="1"/>
  <c r="BL53" i="14"/>
  <c r="BA53" i="14"/>
  <c r="AP53" i="14"/>
  <c r="AE53" i="14"/>
  <c r="Y53" i="14"/>
  <c r="W53" i="14"/>
  <c r="T53" i="14"/>
  <c r="BT52" i="14"/>
  <c r="BU52" i="14" s="1"/>
  <c r="BV52" i="14" s="1"/>
  <c r="BL52" i="14"/>
  <c r="BA52" i="14"/>
  <c r="AP52" i="14"/>
  <c r="AE52" i="14"/>
  <c r="Y52" i="14"/>
  <c r="W52" i="14"/>
  <c r="T52" i="14"/>
  <c r="BT51" i="14"/>
  <c r="BU51" i="14" s="1"/>
  <c r="BV51" i="14" s="1"/>
  <c r="BL51" i="14"/>
  <c r="BA51" i="14"/>
  <c r="AP51" i="14"/>
  <c r="AE51" i="14"/>
  <c r="Y51" i="14"/>
  <c r="W51" i="14"/>
  <c r="T51" i="14"/>
  <c r="BT50" i="14"/>
  <c r="BU50" i="14" s="1"/>
  <c r="BV50" i="14" s="1"/>
  <c r="BL50" i="14"/>
  <c r="BA50" i="14"/>
  <c r="AP50" i="14"/>
  <c r="AE50" i="14"/>
  <c r="Y50" i="14"/>
  <c r="W50" i="14"/>
  <c r="T50" i="14"/>
  <c r="BT49" i="14"/>
  <c r="BU49" i="14" s="1"/>
  <c r="BV49" i="14" s="1"/>
  <c r="BL49" i="14"/>
  <c r="BA49" i="14"/>
  <c r="AP49" i="14"/>
  <c r="AE49" i="14"/>
  <c r="Y49" i="14"/>
  <c r="W49" i="14"/>
  <c r="T49" i="14"/>
  <c r="BT48" i="14"/>
  <c r="BU48" i="14" s="1"/>
  <c r="BV48" i="14" s="1"/>
  <c r="BL48" i="14"/>
  <c r="BA48" i="14"/>
  <c r="AP48" i="14"/>
  <c r="AE48" i="14"/>
  <c r="Y48" i="14"/>
  <c r="W48" i="14"/>
  <c r="T48" i="14"/>
  <c r="BT47" i="14"/>
  <c r="BU47" i="14" s="1"/>
  <c r="BV47" i="14" s="1"/>
  <c r="BL47" i="14"/>
  <c r="BA47" i="14"/>
  <c r="AP47" i="14"/>
  <c r="AE47" i="14"/>
  <c r="Y47" i="14"/>
  <c r="W47" i="14"/>
  <c r="T47" i="14"/>
  <c r="BT46" i="14"/>
  <c r="BU46" i="14" s="1"/>
  <c r="BV46" i="14" s="1"/>
  <c r="BL46" i="14"/>
  <c r="BA46" i="14"/>
  <c r="AP46" i="14"/>
  <c r="AE46" i="14"/>
  <c r="Y46" i="14"/>
  <c r="W46" i="14"/>
  <c r="T46" i="14"/>
  <c r="BT45" i="14"/>
  <c r="BU45" i="14" s="1"/>
  <c r="BV45" i="14" s="1"/>
  <c r="BL45" i="14"/>
  <c r="BA45" i="14"/>
  <c r="AP45" i="14"/>
  <c r="AE45" i="14"/>
  <c r="Y45" i="14"/>
  <c r="W45" i="14"/>
  <c r="T45" i="14"/>
  <c r="BT44" i="14"/>
  <c r="BU44" i="14" s="1"/>
  <c r="BV44" i="14" s="1"/>
  <c r="BL44" i="14"/>
  <c r="BA44" i="14"/>
  <c r="AP44" i="14"/>
  <c r="AE44" i="14"/>
  <c r="Y44" i="14"/>
  <c r="W44" i="14"/>
  <c r="T44" i="14"/>
  <c r="BT43" i="14"/>
  <c r="BU43" i="14" s="1"/>
  <c r="BV43" i="14" s="1"/>
  <c r="BL43" i="14"/>
  <c r="BA43" i="14"/>
  <c r="AP43" i="14"/>
  <c r="AE43" i="14"/>
  <c r="Y43" i="14"/>
  <c r="W43" i="14"/>
  <c r="T43" i="14"/>
  <c r="BT42" i="14"/>
  <c r="BU42" i="14" s="1"/>
  <c r="BV42" i="14" s="1"/>
  <c r="BL42" i="14"/>
  <c r="BA42" i="14"/>
  <c r="AP42" i="14"/>
  <c r="AE42" i="14"/>
  <c r="Y42" i="14"/>
  <c r="W42" i="14"/>
  <c r="T42" i="14"/>
  <c r="BT41" i="14"/>
  <c r="BU41" i="14" s="1"/>
  <c r="BV41" i="14" s="1"/>
  <c r="BL41" i="14"/>
  <c r="BA41" i="14"/>
  <c r="AP41" i="14"/>
  <c r="AE41" i="14"/>
  <c r="Y41" i="14"/>
  <c r="W41" i="14"/>
  <c r="T41" i="14"/>
  <c r="BT40" i="14"/>
  <c r="BU40" i="14" s="1"/>
  <c r="BV40" i="14" s="1"/>
  <c r="BL40" i="14"/>
  <c r="BA40" i="14"/>
  <c r="AP40" i="14"/>
  <c r="AE40" i="14"/>
  <c r="Y40" i="14"/>
  <c r="W40" i="14"/>
  <c r="T40" i="14"/>
  <c r="BT39" i="14"/>
  <c r="BU39" i="14" s="1"/>
  <c r="BV39" i="14" s="1"/>
  <c r="BL39" i="14"/>
  <c r="BA39" i="14"/>
  <c r="AP39" i="14"/>
  <c r="AE39" i="14"/>
  <c r="Y39" i="14"/>
  <c r="W39" i="14"/>
  <c r="T39" i="14"/>
  <c r="BT38" i="14"/>
  <c r="BU38" i="14" s="1"/>
  <c r="BV38" i="14" s="1"/>
  <c r="BL38" i="14"/>
  <c r="BA38" i="14"/>
  <c r="AP38" i="14"/>
  <c r="AE38" i="14"/>
  <c r="Y38" i="14"/>
  <c r="W38" i="14"/>
  <c r="T38" i="14"/>
  <c r="BT37" i="14"/>
  <c r="BU37" i="14" s="1"/>
  <c r="BV37" i="14" s="1"/>
  <c r="BL37" i="14"/>
  <c r="BA37" i="14"/>
  <c r="AP37" i="14"/>
  <c r="AE37" i="14"/>
  <c r="Y37" i="14"/>
  <c r="W37" i="14"/>
  <c r="T37" i="14"/>
  <c r="BT36" i="14"/>
  <c r="BU36" i="14" s="1"/>
  <c r="BV36" i="14" s="1"/>
  <c r="BL36" i="14"/>
  <c r="BA36" i="14"/>
  <c r="AP36" i="14"/>
  <c r="AE36" i="14"/>
  <c r="Y36" i="14"/>
  <c r="W36" i="14"/>
  <c r="T36" i="14"/>
  <c r="BT35" i="14"/>
  <c r="BU35" i="14" s="1"/>
  <c r="BV35" i="14" s="1"/>
  <c r="BL35" i="14"/>
  <c r="BA35" i="14"/>
  <c r="AP35" i="14"/>
  <c r="AE35" i="14"/>
  <c r="Y35" i="14"/>
  <c r="W35" i="14"/>
  <c r="T35" i="14"/>
  <c r="BT34" i="14"/>
  <c r="BU34" i="14" s="1"/>
  <c r="BV34" i="14" s="1"/>
  <c r="BL34" i="14"/>
  <c r="BA34" i="14"/>
  <c r="AP34" i="14"/>
  <c r="AE34" i="14"/>
  <c r="Y34" i="14"/>
  <c r="W34" i="14"/>
  <c r="T34" i="14"/>
  <c r="BT33" i="14"/>
  <c r="BU33" i="14" s="1"/>
  <c r="BV33" i="14" s="1"/>
  <c r="BL33" i="14"/>
  <c r="BL325" i="14" s="1"/>
  <c r="BA33" i="14"/>
  <c r="AP33" i="14"/>
  <c r="AE33" i="14"/>
  <c r="Y33" i="14"/>
  <c r="W33" i="14"/>
  <c r="T33" i="14"/>
  <c r="BT32" i="14"/>
  <c r="BU32" i="14" s="1"/>
  <c r="BV32" i="14" s="1"/>
  <c r="BL32" i="14"/>
  <c r="BA32" i="14"/>
  <c r="AP32" i="14"/>
  <c r="AE32" i="14"/>
  <c r="Y32" i="14"/>
  <c r="W32" i="14"/>
  <c r="T32" i="14"/>
  <c r="BT31" i="14"/>
  <c r="BU31" i="14" s="1"/>
  <c r="BV31" i="14" s="1"/>
  <c r="BL31" i="14"/>
  <c r="BA31" i="14"/>
  <c r="AP31" i="14"/>
  <c r="AE31" i="14"/>
  <c r="Y31" i="14"/>
  <c r="W31" i="14"/>
  <c r="T31" i="14"/>
  <c r="BT30" i="14"/>
  <c r="BU30" i="14" s="1"/>
  <c r="BV30" i="14" s="1"/>
  <c r="BL30" i="14"/>
  <c r="BA30" i="14"/>
  <c r="AP30" i="14"/>
  <c r="AE30" i="14"/>
  <c r="Y30" i="14"/>
  <c r="W30" i="14"/>
  <c r="T30" i="14"/>
  <c r="BT29" i="14"/>
  <c r="BU29" i="14" s="1"/>
  <c r="BV29" i="14" s="1"/>
  <c r="BL29" i="14"/>
  <c r="BA29" i="14"/>
  <c r="AP29" i="14"/>
  <c r="AE29" i="14"/>
  <c r="Y29" i="14"/>
  <c r="W29" i="14"/>
  <c r="T29" i="14"/>
  <c r="BT28" i="14"/>
  <c r="BU28" i="14" s="1"/>
  <c r="BV28" i="14" s="1"/>
  <c r="BL28" i="14"/>
  <c r="BA28" i="14"/>
  <c r="AP28" i="14"/>
  <c r="AE28" i="14"/>
  <c r="Y28" i="14"/>
  <c r="W28" i="14"/>
  <c r="T28" i="14"/>
  <c r="BT27" i="14"/>
  <c r="BU27" i="14" s="1"/>
  <c r="BV27" i="14" s="1"/>
  <c r="BL27" i="14"/>
  <c r="BA27" i="14"/>
  <c r="AP27" i="14"/>
  <c r="AE27" i="14"/>
  <c r="Y27" i="14"/>
  <c r="W27" i="14"/>
  <c r="T27" i="14"/>
  <c r="BT26" i="14"/>
  <c r="BU26" i="14" s="1"/>
  <c r="BV26" i="14" s="1"/>
  <c r="BL26" i="14"/>
  <c r="BA26" i="14"/>
  <c r="AP26" i="14"/>
  <c r="AE26" i="14"/>
  <c r="Y26" i="14"/>
  <c r="W26" i="14"/>
  <c r="T26" i="14"/>
  <c r="BT25" i="14"/>
  <c r="BU25" i="14" s="1"/>
  <c r="BV25" i="14" s="1"/>
  <c r="BL25" i="14"/>
  <c r="BA25" i="14"/>
  <c r="AP25" i="14"/>
  <c r="AE25" i="14"/>
  <c r="Y25" i="14"/>
  <c r="W25" i="14"/>
  <c r="T25" i="14"/>
  <c r="BT24" i="14"/>
  <c r="BU24" i="14" s="1"/>
  <c r="BV24" i="14" s="1"/>
  <c r="BL24" i="14"/>
  <c r="BA24" i="14"/>
  <c r="AP24" i="14"/>
  <c r="AE24" i="14"/>
  <c r="Y24" i="14"/>
  <c r="W24" i="14"/>
  <c r="T24" i="14"/>
  <c r="BT23" i="14"/>
  <c r="BU23" i="14" s="1"/>
  <c r="BV23" i="14" s="1"/>
  <c r="BL23" i="14"/>
  <c r="BA23" i="14"/>
  <c r="AP23" i="14"/>
  <c r="AE23" i="14"/>
  <c r="Y23" i="14"/>
  <c r="W23" i="14"/>
  <c r="T23" i="14"/>
  <c r="BT22" i="14"/>
  <c r="BU22" i="14" s="1"/>
  <c r="BV22" i="14" s="1"/>
  <c r="BL22" i="14"/>
  <c r="BA22" i="14"/>
  <c r="AP22" i="14"/>
  <c r="AE22" i="14"/>
  <c r="Y22" i="14"/>
  <c r="W22" i="14"/>
  <c r="T22" i="14"/>
  <c r="BT21" i="14"/>
  <c r="BU21" i="14" s="1"/>
  <c r="BV21" i="14" s="1"/>
  <c r="BL21" i="14"/>
  <c r="BA21" i="14"/>
  <c r="AP21" i="14"/>
  <c r="AE21" i="14"/>
  <c r="Y21" i="14"/>
  <c r="W21" i="14"/>
  <c r="T21" i="14"/>
  <c r="BT20" i="14"/>
  <c r="BU20" i="14" s="1"/>
  <c r="BV20" i="14" s="1"/>
  <c r="BL20" i="14"/>
  <c r="BA20" i="14"/>
  <c r="AP20" i="14"/>
  <c r="AE20" i="14"/>
  <c r="Y20" i="14"/>
  <c r="W20" i="14"/>
  <c r="T20" i="14"/>
  <c r="BT19" i="14"/>
  <c r="BU19" i="14" s="1"/>
  <c r="BV19" i="14" s="1"/>
  <c r="BL19" i="14"/>
  <c r="BA19" i="14"/>
  <c r="AP19" i="14"/>
  <c r="AE19" i="14"/>
  <c r="Y19" i="14"/>
  <c r="W19" i="14"/>
  <c r="T19" i="14"/>
  <c r="BT18" i="14"/>
  <c r="BU18" i="14" s="1"/>
  <c r="BV18" i="14" s="1"/>
  <c r="BL18" i="14"/>
  <c r="BA18" i="14"/>
  <c r="AP18" i="14"/>
  <c r="AE18" i="14"/>
  <c r="Y18" i="14"/>
  <c r="W18" i="14"/>
  <c r="T18" i="14"/>
  <c r="BT17" i="14"/>
  <c r="BU17" i="14" s="1"/>
  <c r="BV17" i="14" s="1"/>
  <c r="BL17" i="14"/>
  <c r="BA17" i="14"/>
  <c r="AP17" i="14"/>
  <c r="AE17" i="14"/>
  <c r="Y17" i="14"/>
  <c r="W17" i="14"/>
  <c r="T17" i="14"/>
  <c r="BT16" i="14"/>
  <c r="BU16" i="14" s="1"/>
  <c r="BV16" i="14" s="1"/>
  <c r="BL16" i="14"/>
  <c r="BA16" i="14"/>
  <c r="AP16" i="14"/>
  <c r="AE16" i="14"/>
  <c r="Y16" i="14"/>
  <c r="W16" i="14"/>
  <c r="T16" i="14"/>
  <c r="BT15" i="14"/>
  <c r="BU15" i="14" s="1"/>
  <c r="BV15" i="14" s="1"/>
  <c r="BL15" i="14"/>
  <c r="BA15" i="14"/>
  <c r="AP15" i="14"/>
  <c r="AE15" i="14"/>
  <c r="Y15" i="14"/>
  <c r="W15" i="14"/>
  <c r="T15" i="14"/>
  <c r="BT14" i="14"/>
  <c r="BU14" i="14" s="1"/>
  <c r="BV14" i="14" s="1"/>
  <c r="BL14" i="14"/>
  <c r="BA14" i="14"/>
  <c r="AP14" i="14"/>
  <c r="AE14" i="14"/>
  <c r="Y14" i="14"/>
  <c r="W14" i="14"/>
  <c r="T14" i="14"/>
  <c r="BT13" i="14"/>
  <c r="BU13" i="14" s="1"/>
  <c r="BV13" i="14" s="1"/>
  <c r="BL13" i="14"/>
  <c r="BA13" i="14"/>
  <c r="AP13" i="14"/>
  <c r="AE13" i="14"/>
  <c r="Y13" i="14"/>
  <c r="W13" i="14"/>
  <c r="T13" i="14"/>
  <c r="BT12" i="14"/>
  <c r="BU12" i="14" s="1"/>
  <c r="BV12" i="14" s="1"/>
  <c r="BL12" i="14"/>
  <c r="BA12" i="14"/>
  <c r="AP12" i="14"/>
  <c r="AE12" i="14"/>
  <c r="Y12" i="14"/>
  <c r="W12" i="14"/>
  <c r="T12" i="14"/>
  <c r="BT11" i="14"/>
  <c r="BU11" i="14" s="1"/>
  <c r="BV11" i="14" s="1"/>
  <c r="BL11" i="14"/>
  <c r="BA11" i="14"/>
  <c r="AP11" i="14"/>
  <c r="AE11" i="14"/>
  <c r="Y11" i="14"/>
  <c r="W11" i="14"/>
  <c r="T11" i="14"/>
  <c r="BT10" i="14"/>
  <c r="BU10" i="14" s="1"/>
  <c r="BV10" i="14" s="1"/>
  <c r="BL10" i="14"/>
  <c r="BA10" i="14"/>
  <c r="AP10" i="14"/>
  <c r="AE10" i="14"/>
  <c r="Y10" i="14"/>
  <c r="W10" i="14"/>
  <c r="T10" i="14"/>
  <c r="BT9" i="14"/>
  <c r="BU9" i="14" s="1"/>
  <c r="BV9" i="14" s="1"/>
  <c r="BL9" i="14"/>
  <c r="BA9" i="14"/>
  <c r="AP9" i="14"/>
  <c r="AE9" i="14"/>
  <c r="Y9" i="14"/>
  <c r="W9" i="14"/>
  <c r="T9" i="14"/>
  <c r="BT8" i="14"/>
  <c r="BU8" i="14" s="1"/>
  <c r="BV8" i="14" s="1"/>
  <c r="BL8" i="14"/>
  <c r="BA8" i="14"/>
  <c r="AP8" i="14"/>
  <c r="AE8" i="14"/>
  <c r="Y8" i="14"/>
  <c r="W8" i="14"/>
  <c r="T8" i="14"/>
  <c r="BT7" i="14"/>
  <c r="BU7" i="14" s="1"/>
  <c r="BV7" i="14" s="1"/>
  <c r="BL7" i="14"/>
  <c r="BA7" i="14"/>
  <c r="AP7" i="14"/>
  <c r="AE7" i="14"/>
  <c r="Y7" i="14"/>
  <c r="W7" i="14"/>
  <c r="T7" i="14"/>
  <c r="BT6" i="14"/>
  <c r="BU6" i="14" s="1"/>
  <c r="BV6" i="14" s="1"/>
  <c r="BL6" i="14"/>
  <c r="BA6" i="14"/>
  <c r="AP6" i="14"/>
  <c r="AE6" i="14"/>
  <c r="Y6" i="14"/>
  <c r="W6" i="14"/>
  <c r="T6" i="14"/>
  <c r="BT5" i="14"/>
  <c r="BU5" i="14" s="1"/>
  <c r="BV5" i="14" s="1"/>
  <c r="BL5" i="14"/>
  <c r="BA5" i="14"/>
  <c r="AP5" i="14"/>
  <c r="AE5" i="14"/>
  <c r="Y5" i="14"/>
  <c r="W5" i="14"/>
  <c r="T5" i="14"/>
  <c r="BT4" i="14"/>
  <c r="BU4" i="14" s="1"/>
  <c r="BV4" i="14" s="1"/>
  <c r="BL4" i="14"/>
  <c r="BA4" i="14"/>
  <c r="AP4" i="14"/>
  <c r="AE4" i="14"/>
  <c r="Y4" i="14"/>
  <c r="W4" i="14"/>
  <c r="T4" i="14"/>
  <c r="BT3" i="14"/>
  <c r="BU3" i="14" s="1"/>
  <c r="BV3" i="14" s="1"/>
  <c r="BL3" i="14"/>
  <c r="BA3" i="14"/>
  <c r="AP3" i="14"/>
  <c r="AE3" i="14"/>
  <c r="Y3" i="14"/>
  <c r="W3" i="14"/>
  <c r="T3" i="14"/>
  <c r="X330" i="13"/>
  <c r="BP324" i="13"/>
  <c r="Y324" i="13"/>
  <c r="W324" i="13"/>
  <c r="T324" i="13"/>
  <c r="BP323" i="13"/>
  <c r="Y323" i="13"/>
  <c r="W323" i="13"/>
  <c r="T323" i="13"/>
  <c r="BP322" i="13"/>
  <c r="Y322" i="13"/>
  <c r="W322" i="13"/>
  <c r="T322" i="13"/>
  <c r="BP321" i="13"/>
  <c r="BR321" i="13" s="1"/>
  <c r="BS321" i="13" s="1"/>
  <c r="Y321" i="13"/>
  <c r="W321" i="13"/>
  <c r="T321" i="13"/>
  <c r="BP320" i="13"/>
  <c r="BR320" i="13" s="1"/>
  <c r="BS320" i="13" s="1"/>
  <c r="Y320" i="13"/>
  <c r="W320" i="13"/>
  <c r="T320" i="13"/>
  <c r="BP319" i="13"/>
  <c r="BR319" i="13" s="1"/>
  <c r="BS319" i="13" s="1"/>
  <c r="Y319" i="13"/>
  <c r="W319" i="13"/>
  <c r="T319" i="13"/>
  <c r="BP318" i="13"/>
  <c r="Y318" i="13"/>
  <c r="W318" i="13"/>
  <c r="T318" i="13"/>
  <c r="BP317" i="13"/>
  <c r="Y317" i="13"/>
  <c r="W317" i="13"/>
  <c r="T317" i="13"/>
  <c r="BP316" i="13"/>
  <c r="Y316" i="13"/>
  <c r="W316" i="13"/>
  <c r="T316" i="13"/>
  <c r="BP315" i="13"/>
  <c r="BR315" i="13" s="1"/>
  <c r="BS315" i="13" s="1"/>
  <c r="Y315" i="13"/>
  <c r="W315" i="13"/>
  <c r="T315" i="13"/>
  <c r="BP314" i="13"/>
  <c r="BR314" i="13" s="1"/>
  <c r="BS314" i="13" s="1"/>
  <c r="Y314" i="13"/>
  <c r="W314" i="13"/>
  <c r="T314" i="13"/>
  <c r="BP313" i="13"/>
  <c r="BR313" i="13" s="1"/>
  <c r="BS313" i="13" s="1"/>
  <c r="Y313" i="13"/>
  <c r="W313" i="13"/>
  <c r="T313" i="13"/>
  <c r="BP312" i="13"/>
  <c r="BR312" i="13" s="1"/>
  <c r="BS312" i="13" s="1"/>
  <c r="Y312" i="13"/>
  <c r="W312" i="13"/>
  <c r="T312" i="13"/>
  <c r="BP311" i="13"/>
  <c r="BR311" i="13" s="1"/>
  <c r="BS311" i="13" s="1"/>
  <c r="Y311" i="13"/>
  <c r="W311" i="13"/>
  <c r="T311" i="13"/>
  <c r="BP310" i="13"/>
  <c r="Y310" i="13"/>
  <c r="W310" i="13"/>
  <c r="T310" i="13"/>
  <c r="BP309" i="13"/>
  <c r="Y309" i="13"/>
  <c r="W309" i="13"/>
  <c r="T309" i="13"/>
  <c r="BP308" i="13"/>
  <c r="BR308" i="13" s="1"/>
  <c r="BS308" i="13" s="1"/>
  <c r="Y308" i="13"/>
  <c r="W308" i="13"/>
  <c r="T308" i="13"/>
  <c r="BP307" i="13"/>
  <c r="BR307" i="13" s="1"/>
  <c r="BS307" i="13" s="1"/>
  <c r="Y307" i="13"/>
  <c r="W307" i="13"/>
  <c r="T307" i="13"/>
  <c r="BP306" i="13"/>
  <c r="BR306" i="13" s="1"/>
  <c r="BS306" i="13" s="1"/>
  <c r="Y306" i="13"/>
  <c r="W306" i="13"/>
  <c r="T306" i="13"/>
  <c r="BP305" i="13"/>
  <c r="BR305" i="13" s="1"/>
  <c r="BS305" i="13" s="1"/>
  <c r="Y305" i="13"/>
  <c r="W305" i="13"/>
  <c r="T305" i="13"/>
  <c r="BP304" i="13"/>
  <c r="BR304" i="13" s="1"/>
  <c r="BS304" i="13" s="1"/>
  <c r="Y304" i="13"/>
  <c r="W304" i="13"/>
  <c r="T304" i="13"/>
  <c r="BP303" i="13"/>
  <c r="BR303" i="13" s="1"/>
  <c r="BS303" i="13" s="1"/>
  <c r="Y303" i="13"/>
  <c r="W303" i="13"/>
  <c r="T303" i="13"/>
  <c r="BP302" i="13"/>
  <c r="BR302" i="13" s="1"/>
  <c r="BS302" i="13" s="1"/>
  <c r="Y302" i="13"/>
  <c r="W302" i="13"/>
  <c r="T302" i="13"/>
  <c r="BP301" i="13"/>
  <c r="BR301" i="13" s="1"/>
  <c r="BS301" i="13" s="1"/>
  <c r="Y301" i="13"/>
  <c r="W301" i="13"/>
  <c r="T301" i="13"/>
  <c r="BP300" i="13"/>
  <c r="BR300" i="13" s="1"/>
  <c r="BS300" i="13" s="1"/>
  <c r="Y300" i="13"/>
  <c r="W300" i="13"/>
  <c r="T300" i="13"/>
  <c r="BP299" i="13"/>
  <c r="Y299" i="13"/>
  <c r="W299" i="13"/>
  <c r="T299" i="13"/>
  <c r="BP298" i="13"/>
  <c r="Y298" i="13"/>
  <c r="W298" i="13"/>
  <c r="T298" i="13"/>
  <c r="BP297" i="13"/>
  <c r="BR297" i="13" s="1"/>
  <c r="BS297" i="13" s="1"/>
  <c r="Y297" i="13"/>
  <c r="W297" i="13"/>
  <c r="T297" i="13"/>
  <c r="BP296" i="13"/>
  <c r="BR296" i="13" s="1"/>
  <c r="BS296" i="13" s="1"/>
  <c r="Y296" i="13"/>
  <c r="W296" i="13"/>
  <c r="T296" i="13"/>
  <c r="BP295" i="13"/>
  <c r="BR295" i="13" s="1"/>
  <c r="BS295" i="13" s="1"/>
  <c r="Y295" i="13"/>
  <c r="W295" i="13"/>
  <c r="T295" i="13"/>
  <c r="BP294" i="13"/>
  <c r="BR294" i="13" s="1"/>
  <c r="BS294" i="13" s="1"/>
  <c r="Y294" i="13"/>
  <c r="W294" i="13"/>
  <c r="T294" i="13"/>
  <c r="BP293" i="13"/>
  <c r="BR293" i="13" s="1"/>
  <c r="BS293" i="13" s="1"/>
  <c r="Y293" i="13"/>
  <c r="W293" i="13"/>
  <c r="T293" i="13"/>
  <c r="BP292" i="13"/>
  <c r="BR292" i="13" s="1"/>
  <c r="BS292" i="13" s="1"/>
  <c r="Y292" i="13"/>
  <c r="W292" i="13"/>
  <c r="T292" i="13"/>
  <c r="BP291" i="13"/>
  <c r="Y291" i="13"/>
  <c r="W291" i="13"/>
  <c r="T291" i="13"/>
  <c r="BP290" i="13"/>
  <c r="Y290" i="13"/>
  <c r="W290" i="13"/>
  <c r="T290" i="13"/>
  <c r="BP289" i="13"/>
  <c r="Y289" i="13"/>
  <c r="W289" i="13"/>
  <c r="T289" i="13"/>
  <c r="BP288" i="13"/>
  <c r="Y288" i="13"/>
  <c r="W288" i="13"/>
  <c r="T288" i="13"/>
  <c r="BP287" i="13"/>
  <c r="BR287" i="13" s="1"/>
  <c r="BS287" i="13" s="1"/>
  <c r="Y287" i="13"/>
  <c r="W287" i="13"/>
  <c r="T287" i="13"/>
  <c r="BP286" i="13"/>
  <c r="BR286" i="13" s="1"/>
  <c r="BS286" i="13" s="1"/>
  <c r="Y286" i="13"/>
  <c r="W286" i="13"/>
  <c r="T286" i="13"/>
  <c r="BP285" i="13"/>
  <c r="BR285" i="13" s="1"/>
  <c r="BS285" i="13" s="1"/>
  <c r="Y285" i="13"/>
  <c r="W285" i="13"/>
  <c r="T285" i="13"/>
  <c r="BP284" i="13"/>
  <c r="BR284" i="13" s="1"/>
  <c r="BS284" i="13" s="1"/>
  <c r="Y284" i="13"/>
  <c r="W284" i="13"/>
  <c r="T284" i="13"/>
  <c r="BP283" i="13"/>
  <c r="Y283" i="13"/>
  <c r="W283" i="13"/>
  <c r="T283" i="13"/>
  <c r="BP282" i="13"/>
  <c r="BR282" i="13" s="1"/>
  <c r="BS282" i="13" s="1"/>
  <c r="Y282" i="13"/>
  <c r="W282" i="13"/>
  <c r="T282" i="13"/>
  <c r="BP281" i="13"/>
  <c r="BR281" i="13" s="1"/>
  <c r="BS281" i="13" s="1"/>
  <c r="Y281" i="13"/>
  <c r="W281" i="13"/>
  <c r="T281" i="13"/>
  <c r="BP280" i="13"/>
  <c r="Y280" i="13"/>
  <c r="W280" i="13"/>
  <c r="T280" i="13"/>
  <c r="BP279" i="13"/>
  <c r="Y279" i="13"/>
  <c r="W279" i="13"/>
  <c r="T279" i="13"/>
  <c r="BP278" i="13"/>
  <c r="BR278" i="13" s="1"/>
  <c r="BS278" i="13" s="1"/>
  <c r="Y278" i="13"/>
  <c r="W278" i="13"/>
  <c r="T278" i="13"/>
  <c r="BP277" i="13"/>
  <c r="BR277" i="13" s="1"/>
  <c r="BS277" i="13" s="1"/>
  <c r="Y277" i="13"/>
  <c r="W277" i="13"/>
  <c r="T277" i="13"/>
  <c r="BP276" i="13"/>
  <c r="Y276" i="13"/>
  <c r="W276" i="13"/>
  <c r="T276" i="13"/>
  <c r="BP275" i="13"/>
  <c r="BR275" i="13" s="1"/>
  <c r="BS275" i="13" s="1"/>
  <c r="Y275" i="13"/>
  <c r="W275" i="13"/>
  <c r="T275" i="13"/>
  <c r="BP274" i="13"/>
  <c r="BR274" i="13" s="1"/>
  <c r="BS274" i="13" s="1"/>
  <c r="Y274" i="13"/>
  <c r="W274" i="13"/>
  <c r="T274" i="13"/>
  <c r="BP273" i="13"/>
  <c r="BR273" i="13" s="1"/>
  <c r="BS273" i="13" s="1"/>
  <c r="Y273" i="13"/>
  <c r="W273" i="13"/>
  <c r="T273" i="13"/>
  <c r="BP272" i="13"/>
  <c r="BR272" i="13" s="1"/>
  <c r="BS272" i="13" s="1"/>
  <c r="Y272" i="13"/>
  <c r="W272" i="13"/>
  <c r="T272" i="13"/>
  <c r="BP271" i="13"/>
  <c r="Y271" i="13"/>
  <c r="W271" i="13"/>
  <c r="T271" i="13"/>
  <c r="BP270" i="13"/>
  <c r="Y270" i="13"/>
  <c r="W270" i="13"/>
  <c r="T270" i="13"/>
  <c r="BP269" i="13"/>
  <c r="BR269" i="13" s="1"/>
  <c r="BS269" i="13" s="1"/>
  <c r="Y269" i="13"/>
  <c r="W269" i="13"/>
  <c r="T269" i="13"/>
  <c r="BP268" i="13"/>
  <c r="Y268" i="13"/>
  <c r="W268" i="13"/>
  <c r="T268" i="13"/>
  <c r="BP267" i="13"/>
  <c r="Y267" i="13"/>
  <c r="W267" i="13"/>
  <c r="T267" i="13"/>
  <c r="BP266" i="13"/>
  <c r="Y266" i="13"/>
  <c r="W266" i="13"/>
  <c r="T266" i="13"/>
  <c r="BP265" i="13"/>
  <c r="BR265" i="13" s="1"/>
  <c r="BS265" i="13" s="1"/>
  <c r="Y265" i="13"/>
  <c r="W265" i="13"/>
  <c r="T265" i="13"/>
  <c r="BP264" i="13"/>
  <c r="Y264" i="13"/>
  <c r="W264" i="13"/>
  <c r="T264" i="13"/>
  <c r="BP263" i="13"/>
  <c r="Y263" i="13"/>
  <c r="W263" i="13"/>
  <c r="T263" i="13"/>
  <c r="BP262" i="13"/>
  <c r="BR262" i="13" s="1"/>
  <c r="BS262" i="13" s="1"/>
  <c r="Y262" i="13"/>
  <c r="W262" i="13"/>
  <c r="T262" i="13"/>
  <c r="BP261" i="13"/>
  <c r="Y261" i="13"/>
  <c r="W261" i="13"/>
  <c r="T261" i="13"/>
  <c r="BP260" i="13"/>
  <c r="BR260" i="13" s="1"/>
  <c r="BS260" i="13" s="1"/>
  <c r="Y260" i="13"/>
  <c r="W260" i="13"/>
  <c r="T260" i="13"/>
  <c r="BP259" i="13"/>
  <c r="BR259" i="13" s="1"/>
  <c r="BS259" i="13" s="1"/>
  <c r="Y259" i="13"/>
  <c r="W259" i="13"/>
  <c r="T259" i="13"/>
  <c r="BP258" i="13"/>
  <c r="BR258" i="13" s="1"/>
  <c r="BS258" i="13" s="1"/>
  <c r="Y258" i="13"/>
  <c r="W258" i="13"/>
  <c r="T258" i="13"/>
  <c r="BP257" i="13"/>
  <c r="BR257" i="13" s="1"/>
  <c r="BS257" i="13" s="1"/>
  <c r="Y257" i="13"/>
  <c r="W257" i="13"/>
  <c r="T257" i="13"/>
  <c r="BP256" i="13"/>
  <c r="BR256" i="13" s="1"/>
  <c r="BS256" i="13" s="1"/>
  <c r="Y256" i="13"/>
  <c r="W256" i="13"/>
  <c r="T256" i="13"/>
  <c r="BP255" i="13"/>
  <c r="BR255" i="13" s="1"/>
  <c r="BS255" i="13" s="1"/>
  <c r="Y255" i="13"/>
  <c r="W255" i="13"/>
  <c r="T255" i="13"/>
  <c r="BP254" i="13"/>
  <c r="BR254" i="13" s="1"/>
  <c r="BS254" i="13" s="1"/>
  <c r="Y254" i="13"/>
  <c r="W254" i="13"/>
  <c r="T254" i="13"/>
  <c r="BP253" i="13"/>
  <c r="BR253" i="13" s="1"/>
  <c r="BS253" i="13" s="1"/>
  <c r="Y253" i="13"/>
  <c r="W253" i="13"/>
  <c r="T253" i="13"/>
  <c r="BP252" i="13"/>
  <c r="BR252" i="13" s="1"/>
  <c r="BS252" i="13" s="1"/>
  <c r="Y252" i="13"/>
  <c r="W252" i="13"/>
  <c r="T252" i="13"/>
  <c r="BP251" i="13"/>
  <c r="BR251" i="13" s="1"/>
  <c r="BS251" i="13" s="1"/>
  <c r="Y251" i="13"/>
  <c r="W251" i="13"/>
  <c r="T251" i="13"/>
  <c r="BP250" i="13"/>
  <c r="Y250" i="13"/>
  <c r="W250" i="13"/>
  <c r="T250" i="13"/>
  <c r="BP249" i="13"/>
  <c r="Y249" i="13"/>
  <c r="W249" i="13"/>
  <c r="T249" i="13"/>
  <c r="BP248" i="13"/>
  <c r="Y248" i="13"/>
  <c r="W248" i="13"/>
  <c r="T248" i="13"/>
  <c r="BP247" i="13"/>
  <c r="Y247" i="13"/>
  <c r="W247" i="13"/>
  <c r="T247" i="13"/>
  <c r="BP246" i="13"/>
  <c r="Y246" i="13"/>
  <c r="W246" i="13"/>
  <c r="T246" i="13"/>
  <c r="BP245" i="13"/>
  <c r="BR245" i="13" s="1"/>
  <c r="BS245" i="13" s="1"/>
  <c r="Y245" i="13"/>
  <c r="W245" i="13"/>
  <c r="T245" i="13"/>
  <c r="BP244" i="13"/>
  <c r="Y244" i="13"/>
  <c r="W244" i="13"/>
  <c r="T244" i="13"/>
  <c r="BP243" i="13"/>
  <c r="Y243" i="13"/>
  <c r="W243" i="13"/>
  <c r="T243" i="13"/>
  <c r="BP242" i="13"/>
  <c r="BR242" i="13" s="1"/>
  <c r="BS242" i="13" s="1"/>
  <c r="Y242" i="13"/>
  <c r="W242" i="13"/>
  <c r="T242" i="13"/>
  <c r="BP241" i="13"/>
  <c r="BR241" i="13" s="1"/>
  <c r="BS241" i="13" s="1"/>
  <c r="Y241" i="13"/>
  <c r="W241" i="13"/>
  <c r="T241" i="13"/>
  <c r="BP240" i="13"/>
  <c r="BR240" i="13" s="1"/>
  <c r="BS240" i="13" s="1"/>
  <c r="Y240" i="13"/>
  <c r="W240" i="13"/>
  <c r="T240" i="13"/>
  <c r="BP239" i="13"/>
  <c r="BR239" i="13" s="1"/>
  <c r="BS239" i="13" s="1"/>
  <c r="Y239" i="13"/>
  <c r="W239" i="13"/>
  <c r="T239" i="13"/>
  <c r="BP238" i="13"/>
  <c r="BR238" i="13" s="1"/>
  <c r="BS238" i="13" s="1"/>
  <c r="Y238" i="13"/>
  <c r="W238" i="13"/>
  <c r="T238" i="13"/>
  <c r="BP237" i="13"/>
  <c r="BR237" i="13" s="1"/>
  <c r="BS237" i="13" s="1"/>
  <c r="Y237" i="13"/>
  <c r="W237" i="13"/>
  <c r="T237" i="13"/>
  <c r="BP236" i="13"/>
  <c r="BR236" i="13" s="1"/>
  <c r="BS236" i="13" s="1"/>
  <c r="Y236" i="13"/>
  <c r="W236" i="13"/>
  <c r="T236" i="13"/>
  <c r="BP235" i="13"/>
  <c r="Y235" i="13"/>
  <c r="W235" i="13"/>
  <c r="T235" i="13"/>
  <c r="BP234" i="13"/>
  <c r="Y234" i="13"/>
  <c r="W234" i="13"/>
  <c r="T234" i="13"/>
  <c r="BP233" i="13"/>
  <c r="BR233" i="13" s="1"/>
  <c r="BS233" i="13" s="1"/>
  <c r="Y233" i="13"/>
  <c r="W233" i="13"/>
  <c r="T233" i="13"/>
  <c r="BP232" i="13"/>
  <c r="BR232" i="13" s="1"/>
  <c r="BS232" i="13" s="1"/>
  <c r="Y232" i="13"/>
  <c r="W232" i="13"/>
  <c r="T232" i="13"/>
  <c r="BP231" i="13"/>
  <c r="BR231" i="13" s="1"/>
  <c r="BS231" i="13" s="1"/>
  <c r="Y231" i="13"/>
  <c r="W231" i="13"/>
  <c r="T231" i="13"/>
  <c r="BP230" i="13"/>
  <c r="BR230" i="13" s="1"/>
  <c r="BS230" i="13" s="1"/>
  <c r="Y230" i="13"/>
  <c r="W230" i="13"/>
  <c r="T230" i="13"/>
  <c r="BP229" i="13"/>
  <c r="BR229" i="13" s="1"/>
  <c r="BS229" i="13" s="1"/>
  <c r="Y229" i="13"/>
  <c r="W229" i="13"/>
  <c r="T229" i="13"/>
  <c r="BP228" i="13"/>
  <c r="BR228" i="13" s="1"/>
  <c r="BS228" i="13" s="1"/>
  <c r="Y228" i="13"/>
  <c r="W228" i="13"/>
  <c r="T228" i="13"/>
  <c r="BP227" i="13"/>
  <c r="Y227" i="13"/>
  <c r="W227" i="13"/>
  <c r="T227" i="13"/>
  <c r="BP226" i="13"/>
  <c r="BR226" i="13" s="1"/>
  <c r="BS226" i="13" s="1"/>
  <c r="Y226" i="13"/>
  <c r="W226" i="13"/>
  <c r="T226" i="13"/>
  <c r="BP225" i="13"/>
  <c r="BR225" i="13" s="1"/>
  <c r="BS225" i="13" s="1"/>
  <c r="Y225" i="13"/>
  <c r="W225" i="13"/>
  <c r="T225" i="13"/>
  <c r="BP224" i="13"/>
  <c r="BR224" i="13" s="1"/>
  <c r="BS224" i="13" s="1"/>
  <c r="Y224" i="13"/>
  <c r="W224" i="13"/>
  <c r="T224" i="13"/>
  <c r="BP223" i="13"/>
  <c r="BR223" i="13" s="1"/>
  <c r="BS223" i="13" s="1"/>
  <c r="Y223" i="13"/>
  <c r="W223" i="13"/>
  <c r="T223" i="13"/>
  <c r="BP222" i="13"/>
  <c r="BR222" i="13" s="1"/>
  <c r="BS222" i="13" s="1"/>
  <c r="Y222" i="13"/>
  <c r="W222" i="13"/>
  <c r="T222" i="13"/>
  <c r="BP221" i="13"/>
  <c r="Y221" i="13"/>
  <c r="W221" i="13"/>
  <c r="T221" i="13"/>
  <c r="BP220" i="13"/>
  <c r="BR220" i="13" s="1"/>
  <c r="BS220" i="13" s="1"/>
  <c r="Y220" i="13"/>
  <c r="W220" i="13"/>
  <c r="T220" i="13"/>
  <c r="BP219" i="13"/>
  <c r="BR219" i="13" s="1"/>
  <c r="BS219" i="13" s="1"/>
  <c r="Y219" i="13"/>
  <c r="W219" i="13"/>
  <c r="T219" i="13"/>
  <c r="BP218" i="13"/>
  <c r="Y218" i="13"/>
  <c r="W218" i="13"/>
  <c r="T218" i="13"/>
  <c r="BP217" i="13"/>
  <c r="Y217" i="13"/>
  <c r="W217" i="13"/>
  <c r="T217" i="13"/>
  <c r="BP216" i="13"/>
  <c r="Y216" i="13"/>
  <c r="W216" i="13"/>
  <c r="T216" i="13"/>
  <c r="BP215" i="13"/>
  <c r="Y215" i="13"/>
  <c r="W215" i="13"/>
  <c r="T215" i="13"/>
  <c r="BP214" i="13"/>
  <c r="BR214" i="13" s="1"/>
  <c r="BS214" i="13" s="1"/>
  <c r="Y214" i="13"/>
  <c r="W214" i="13"/>
  <c r="T214" i="13"/>
  <c r="BP213" i="13"/>
  <c r="Y213" i="13"/>
  <c r="W213" i="13"/>
  <c r="T213" i="13"/>
  <c r="BP212" i="13"/>
  <c r="BR212" i="13" s="1"/>
  <c r="BS212" i="13" s="1"/>
  <c r="Y212" i="13"/>
  <c r="W212" i="13"/>
  <c r="T212" i="13"/>
  <c r="BP211" i="13"/>
  <c r="BR211" i="13" s="1"/>
  <c r="BS211" i="13" s="1"/>
  <c r="Y211" i="13"/>
  <c r="W211" i="13"/>
  <c r="T211" i="13"/>
  <c r="BP210" i="13"/>
  <c r="BR210" i="13" s="1"/>
  <c r="BS210" i="13" s="1"/>
  <c r="Y210" i="13"/>
  <c r="W210" i="13"/>
  <c r="T210" i="13"/>
  <c r="BP209" i="13"/>
  <c r="BR209" i="13" s="1"/>
  <c r="BS209" i="13" s="1"/>
  <c r="Y209" i="13"/>
  <c r="W209" i="13"/>
  <c r="T209" i="13"/>
  <c r="BP208" i="13"/>
  <c r="BR208" i="13" s="1"/>
  <c r="BS208" i="13" s="1"/>
  <c r="Y208" i="13"/>
  <c r="W208" i="13"/>
  <c r="T208" i="13"/>
  <c r="BP207" i="13"/>
  <c r="Y207" i="13"/>
  <c r="W207" i="13"/>
  <c r="T207" i="13"/>
  <c r="BP206" i="13"/>
  <c r="BR206" i="13" s="1"/>
  <c r="BS206" i="13" s="1"/>
  <c r="Y206" i="13"/>
  <c r="W206" i="13"/>
  <c r="T206" i="13"/>
  <c r="BP205" i="13"/>
  <c r="Y205" i="13"/>
  <c r="W205" i="13"/>
  <c r="T205" i="13"/>
  <c r="BP204" i="13"/>
  <c r="Y204" i="13"/>
  <c r="W204" i="13"/>
  <c r="T204" i="13"/>
  <c r="BP203" i="13"/>
  <c r="Y203" i="13"/>
  <c r="W203" i="13"/>
  <c r="T203" i="13"/>
  <c r="BP202" i="13"/>
  <c r="BR202" i="13" s="1"/>
  <c r="BS202" i="13" s="1"/>
  <c r="Y202" i="13"/>
  <c r="W202" i="13"/>
  <c r="T202" i="13"/>
  <c r="BP201" i="13"/>
  <c r="BR201" i="13" s="1"/>
  <c r="BS201" i="13" s="1"/>
  <c r="Y201" i="13"/>
  <c r="W201" i="13"/>
  <c r="T201" i="13"/>
  <c r="BP200" i="13"/>
  <c r="BR200" i="13" s="1"/>
  <c r="BS200" i="13" s="1"/>
  <c r="Y200" i="13"/>
  <c r="W200" i="13"/>
  <c r="T200" i="13"/>
  <c r="BP199" i="13"/>
  <c r="BR199" i="13" s="1"/>
  <c r="BS199" i="13" s="1"/>
  <c r="Y199" i="13"/>
  <c r="W199" i="13"/>
  <c r="T199" i="13"/>
  <c r="BP198" i="13"/>
  <c r="BR198" i="13" s="1"/>
  <c r="BS198" i="13" s="1"/>
  <c r="Y198" i="13"/>
  <c r="W198" i="13"/>
  <c r="T198" i="13"/>
  <c r="BP197" i="13"/>
  <c r="BR197" i="13" s="1"/>
  <c r="BS197" i="13" s="1"/>
  <c r="Y197" i="13"/>
  <c r="W197" i="13"/>
  <c r="T197" i="13"/>
  <c r="BP196" i="13"/>
  <c r="BR196" i="13" s="1"/>
  <c r="BS196" i="13" s="1"/>
  <c r="Y196" i="13"/>
  <c r="W196" i="13"/>
  <c r="T196" i="13"/>
  <c r="BP195" i="13"/>
  <c r="Y195" i="13"/>
  <c r="W195" i="13"/>
  <c r="T195" i="13"/>
  <c r="BP194" i="13"/>
  <c r="Y194" i="13"/>
  <c r="W194" i="13"/>
  <c r="T194" i="13"/>
  <c r="BP193" i="13"/>
  <c r="Y193" i="13"/>
  <c r="W193" i="13"/>
  <c r="T193" i="13"/>
  <c r="BP192" i="13"/>
  <c r="Y192" i="13"/>
  <c r="W192" i="13"/>
  <c r="T192" i="13"/>
  <c r="BP191" i="13"/>
  <c r="BR191" i="13" s="1"/>
  <c r="BS191" i="13" s="1"/>
  <c r="Y191" i="13"/>
  <c r="W191" i="13"/>
  <c r="T191" i="13"/>
  <c r="BP190" i="13"/>
  <c r="Y190" i="13"/>
  <c r="W190" i="13"/>
  <c r="T190" i="13"/>
  <c r="BP189" i="13"/>
  <c r="Y189" i="13"/>
  <c r="W189" i="13"/>
  <c r="T189" i="13"/>
  <c r="BP188" i="13"/>
  <c r="Y188" i="13"/>
  <c r="W188" i="13"/>
  <c r="T188" i="13"/>
  <c r="BP187" i="13"/>
  <c r="BR187" i="13" s="1"/>
  <c r="BS187" i="13" s="1"/>
  <c r="Y187" i="13"/>
  <c r="W187" i="13"/>
  <c r="T187" i="13"/>
  <c r="BP186" i="13"/>
  <c r="BR186" i="13" s="1"/>
  <c r="BS186" i="13" s="1"/>
  <c r="Y186" i="13"/>
  <c r="W186" i="13"/>
  <c r="T186" i="13"/>
  <c r="BP185" i="13"/>
  <c r="BR185" i="13" s="1"/>
  <c r="BS185" i="13" s="1"/>
  <c r="Y185" i="13"/>
  <c r="W185" i="13"/>
  <c r="T185" i="13"/>
  <c r="BP184" i="13"/>
  <c r="Y184" i="13"/>
  <c r="W184" i="13"/>
  <c r="T184" i="13"/>
  <c r="BP183" i="13"/>
  <c r="BR183" i="13" s="1"/>
  <c r="BS183" i="13" s="1"/>
  <c r="Y183" i="13"/>
  <c r="W183" i="13"/>
  <c r="T183" i="13"/>
  <c r="BP182" i="13"/>
  <c r="Y182" i="13"/>
  <c r="W182" i="13"/>
  <c r="T182" i="13"/>
  <c r="BP181" i="13"/>
  <c r="BR181" i="13" s="1"/>
  <c r="BS181" i="13" s="1"/>
  <c r="Y181" i="13"/>
  <c r="W181" i="13"/>
  <c r="T181" i="13"/>
  <c r="BP180" i="13"/>
  <c r="BR180" i="13" s="1"/>
  <c r="BS180" i="13" s="1"/>
  <c r="Y180" i="13"/>
  <c r="W180" i="13"/>
  <c r="T180" i="13"/>
  <c r="BP179" i="13"/>
  <c r="Y179" i="13"/>
  <c r="W179" i="13"/>
  <c r="T179" i="13"/>
  <c r="BP178" i="13"/>
  <c r="BR178" i="13" s="1"/>
  <c r="BS178" i="13" s="1"/>
  <c r="Y178" i="13"/>
  <c r="W178" i="13"/>
  <c r="T178" i="13"/>
  <c r="BP177" i="13"/>
  <c r="Y177" i="13"/>
  <c r="W177" i="13"/>
  <c r="T177" i="13"/>
  <c r="BP176" i="13"/>
  <c r="BR176" i="13" s="1"/>
  <c r="BS176" i="13" s="1"/>
  <c r="Y176" i="13"/>
  <c r="W176" i="13"/>
  <c r="T176" i="13"/>
  <c r="BP175" i="13"/>
  <c r="BR175" i="13" s="1"/>
  <c r="BS175" i="13" s="1"/>
  <c r="Y175" i="13"/>
  <c r="W175" i="13"/>
  <c r="T175" i="13"/>
  <c r="BP174" i="13"/>
  <c r="BR174" i="13" s="1"/>
  <c r="BS174" i="13" s="1"/>
  <c r="Y174" i="13"/>
  <c r="W174" i="13"/>
  <c r="T174" i="13"/>
  <c r="BP173" i="13"/>
  <c r="BR173" i="13" s="1"/>
  <c r="BS173" i="13" s="1"/>
  <c r="Y173" i="13"/>
  <c r="W173" i="13"/>
  <c r="T173" i="13"/>
  <c r="BP172" i="13"/>
  <c r="BR172" i="13" s="1"/>
  <c r="BS172" i="13" s="1"/>
  <c r="Y172" i="13"/>
  <c r="W172" i="13"/>
  <c r="T172" i="13"/>
  <c r="BP171" i="13"/>
  <c r="BR171" i="13" s="1"/>
  <c r="BS171" i="13" s="1"/>
  <c r="Y171" i="13"/>
  <c r="W171" i="13"/>
  <c r="T171" i="13"/>
  <c r="BP170" i="13"/>
  <c r="Y170" i="13"/>
  <c r="W170" i="13"/>
  <c r="T170" i="13"/>
  <c r="BP169" i="13"/>
  <c r="BR169" i="13" s="1"/>
  <c r="BS169" i="13" s="1"/>
  <c r="Y169" i="13"/>
  <c r="W169" i="13"/>
  <c r="T169" i="13"/>
  <c r="BP168" i="13"/>
  <c r="BR168" i="13" s="1"/>
  <c r="BS168" i="13" s="1"/>
  <c r="Y168" i="13"/>
  <c r="W168" i="13"/>
  <c r="T168" i="13"/>
  <c r="BP167" i="13"/>
  <c r="Y167" i="13"/>
  <c r="W167" i="13"/>
  <c r="T167" i="13"/>
  <c r="BP166" i="13"/>
  <c r="Y166" i="13"/>
  <c r="W166" i="13"/>
  <c r="T166" i="13"/>
  <c r="BP165" i="13"/>
  <c r="BR165" i="13" s="1"/>
  <c r="BS165" i="13" s="1"/>
  <c r="Y165" i="13"/>
  <c r="W165" i="13"/>
  <c r="T165" i="13"/>
  <c r="BP164" i="13"/>
  <c r="BR164" i="13" s="1"/>
  <c r="BS164" i="13" s="1"/>
  <c r="Y164" i="13"/>
  <c r="W164" i="13"/>
  <c r="T164" i="13"/>
  <c r="BP163" i="13"/>
  <c r="BR163" i="13" s="1"/>
  <c r="BS163" i="13" s="1"/>
  <c r="Y163" i="13"/>
  <c r="W163" i="13"/>
  <c r="T163" i="13"/>
  <c r="BP162" i="13"/>
  <c r="BR162" i="13" s="1"/>
  <c r="BS162" i="13" s="1"/>
  <c r="Y162" i="13"/>
  <c r="W162" i="13"/>
  <c r="T162" i="13"/>
  <c r="BP161" i="13"/>
  <c r="BR161" i="13" s="1"/>
  <c r="BS161" i="13" s="1"/>
  <c r="Y161" i="13"/>
  <c r="W161" i="13"/>
  <c r="T161" i="13"/>
  <c r="BP160" i="13"/>
  <c r="BR160" i="13" s="1"/>
  <c r="BS160" i="13" s="1"/>
  <c r="Y160" i="13"/>
  <c r="W160" i="13"/>
  <c r="T160" i="13"/>
  <c r="BP159" i="13"/>
  <c r="BR159" i="13" s="1"/>
  <c r="BS159" i="13" s="1"/>
  <c r="Y159" i="13"/>
  <c r="W159" i="13"/>
  <c r="T159" i="13"/>
  <c r="BP158" i="13"/>
  <c r="BR158" i="13" s="1"/>
  <c r="BS158" i="13" s="1"/>
  <c r="Y158" i="13"/>
  <c r="W158" i="13"/>
  <c r="T158" i="13"/>
  <c r="BP157" i="13"/>
  <c r="Y157" i="13"/>
  <c r="W157" i="13"/>
  <c r="T157" i="13"/>
  <c r="BP156" i="13"/>
  <c r="BR156" i="13" s="1"/>
  <c r="BS156" i="13" s="1"/>
  <c r="Y156" i="13"/>
  <c r="W156" i="13"/>
  <c r="T156" i="13"/>
  <c r="BP155" i="13"/>
  <c r="Y155" i="13"/>
  <c r="W155" i="13"/>
  <c r="T155" i="13"/>
  <c r="BP154" i="13"/>
  <c r="Y154" i="13"/>
  <c r="W154" i="13"/>
  <c r="T154" i="13"/>
  <c r="BP153" i="13"/>
  <c r="Y153" i="13"/>
  <c r="W153" i="13"/>
  <c r="T153" i="13"/>
  <c r="BP152" i="13"/>
  <c r="BR152" i="13" s="1"/>
  <c r="BS152" i="13" s="1"/>
  <c r="Y152" i="13"/>
  <c r="W152" i="13"/>
  <c r="T152" i="13"/>
  <c r="BP151" i="13"/>
  <c r="BR151" i="13" s="1"/>
  <c r="BS151" i="13" s="1"/>
  <c r="Y151" i="13"/>
  <c r="W151" i="13"/>
  <c r="T151" i="13"/>
  <c r="BP150" i="13"/>
  <c r="BR150" i="13" s="1"/>
  <c r="BS150" i="13" s="1"/>
  <c r="Y150" i="13"/>
  <c r="W150" i="13"/>
  <c r="T150" i="13"/>
  <c r="BP149" i="13"/>
  <c r="BR149" i="13" s="1"/>
  <c r="BS149" i="13" s="1"/>
  <c r="Y149" i="13"/>
  <c r="W149" i="13"/>
  <c r="T149" i="13"/>
  <c r="BP148" i="13"/>
  <c r="BR148" i="13" s="1"/>
  <c r="BS148" i="13" s="1"/>
  <c r="Y148" i="13"/>
  <c r="W148" i="13"/>
  <c r="T148" i="13"/>
  <c r="BP147" i="13"/>
  <c r="BR147" i="13" s="1"/>
  <c r="BS147" i="13" s="1"/>
  <c r="Y147" i="13"/>
  <c r="W147" i="13"/>
  <c r="T147" i="13"/>
  <c r="BP146" i="13"/>
  <c r="BR146" i="13" s="1"/>
  <c r="BS146" i="13" s="1"/>
  <c r="Y146" i="13"/>
  <c r="W146" i="13"/>
  <c r="T146" i="13"/>
  <c r="BP145" i="13"/>
  <c r="BR145" i="13" s="1"/>
  <c r="BS145" i="13" s="1"/>
  <c r="Y145" i="13"/>
  <c r="W145" i="13"/>
  <c r="T145" i="13"/>
  <c r="BP144" i="13"/>
  <c r="BR144" i="13" s="1"/>
  <c r="BS144" i="13" s="1"/>
  <c r="Y144" i="13"/>
  <c r="W144" i="13"/>
  <c r="T144" i="13"/>
  <c r="BP143" i="13"/>
  <c r="Y143" i="13"/>
  <c r="W143" i="13"/>
  <c r="T143" i="13"/>
  <c r="BP142" i="13"/>
  <c r="Y142" i="13"/>
  <c r="W142" i="13"/>
  <c r="T142" i="13"/>
  <c r="BP141" i="13"/>
  <c r="Y141" i="13"/>
  <c r="W141" i="13"/>
  <c r="T141" i="13"/>
  <c r="BP140" i="13"/>
  <c r="BR140" i="13" s="1"/>
  <c r="BS140" i="13" s="1"/>
  <c r="Y140" i="13"/>
  <c r="W140" i="13"/>
  <c r="T140" i="13"/>
  <c r="BP139" i="13"/>
  <c r="Y139" i="13"/>
  <c r="W139" i="13"/>
  <c r="T139" i="13"/>
  <c r="BP138" i="13"/>
  <c r="Y138" i="13"/>
  <c r="W138" i="13"/>
  <c r="T138" i="13"/>
  <c r="BP137" i="13"/>
  <c r="BR137" i="13" s="1"/>
  <c r="BS137" i="13" s="1"/>
  <c r="Y137" i="13"/>
  <c r="W137" i="13"/>
  <c r="T137" i="13"/>
  <c r="BP136" i="13"/>
  <c r="BR136" i="13" s="1"/>
  <c r="BS136" i="13" s="1"/>
  <c r="Y136" i="13"/>
  <c r="W136" i="13"/>
  <c r="T136" i="13"/>
  <c r="BP135" i="13"/>
  <c r="BR135" i="13" s="1"/>
  <c r="BS135" i="13" s="1"/>
  <c r="Y135" i="13"/>
  <c r="W135" i="13"/>
  <c r="T135" i="13"/>
  <c r="BP134" i="13"/>
  <c r="BR134" i="13" s="1"/>
  <c r="BS134" i="13" s="1"/>
  <c r="Y134" i="13"/>
  <c r="W134" i="13"/>
  <c r="T134" i="13"/>
  <c r="BP133" i="13"/>
  <c r="BR133" i="13" s="1"/>
  <c r="BS133" i="13" s="1"/>
  <c r="Y133" i="13"/>
  <c r="W133" i="13"/>
  <c r="T133" i="13"/>
  <c r="BP132" i="13"/>
  <c r="Y132" i="13"/>
  <c r="W132" i="13"/>
  <c r="T132" i="13"/>
  <c r="BP131" i="13"/>
  <c r="Y131" i="13"/>
  <c r="W131" i="13"/>
  <c r="T131" i="13"/>
  <c r="BP130" i="13"/>
  <c r="BR130" i="13" s="1"/>
  <c r="BS130" i="13" s="1"/>
  <c r="Y130" i="13"/>
  <c r="W130" i="13"/>
  <c r="T130" i="13"/>
  <c r="BP129" i="13"/>
  <c r="BR129" i="13" s="1"/>
  <c r="BS129" i="13" s="1"/>
  <c r="Y129" i="13"/>
  <c r="W129" i="13"/>
  <c r="T129" i="13"/>
  <c r="BP128" i="13"/>
  <c r="BR128" i="13" s="1"/>
  <c r="BS128" i="13" s="1"/>
  <c r="Y128" i="13"/>
  <c r="W128" i="13"/>
  <c r="T128" i="13"/>
  <c r="BP127" i="13"/>
  <c r="Y127" i="13"/>
  <c r="W127" i="13"/>
  <c r="T127" i="13"/>
  <c r="BP126" i="13"/>
  <c r="Y126" i="13"/>
  <c r="W126" i="13"/>
  <c r="T126" i="13"/>
  <c r="BP125" i="13"/>
  <c r="BR125" i="13" s="1"/>
  <c r="BS125" i="13" s="1"/>
  <c r="Y125" i="13"/>
  <c r="W125" i="13"/>
  <c r="T125" i="13"/>
  <c r="BP124" i="13"/>
  <c r="BR124" i="13" s="1"/>
  <c r="BS124" i="13" s="1"/>
  <c r="Y124" i="13"/>
  <c r="W124" i="13"/>
  <c r="T124" i="13"/>
  <c r="BP123" i="13"/>
  <c r="BR123" i="13" s="1"/>
  <c r="BS123" i="13" s="1"/>
  <c r="Y123" i="13"/>
  <c r="W123" i="13"/>
  <c r="T123" i="13"/>
  <c r="BP122" i="13"/>
  <c r="Y122" i="13"/>
  <c r="W122" i="13"/>
  <c r="T122" i="13"/>
  <c r="BP121" i="13"/>
  <c r="BR121" i="13" s="1"/>
  <c r="BS121" i="13" s="1"/>
  <c r="Y121" i="13"/>
  <c r="W121" i="13"/>
  <c r="T121" i="13"/>
  <c r="BP120" i="13"/>
  <c r="BR120" i="13" s="1"/>
  <c r="BS120" i="13" s="1"/>
  <c r="Y120" i="13"/>
  <c r="W120" i="13"/>
  <c r="T120" i="13"/>
  <c r="BP119" i="13"/>
  <c r="Y119" i="13"/>
  <c r="W119" i="13"/>
  <c r="T119" i="13"/>
  <c r="BP118" i="13"/>
  <c r="Y118" i="13"/>
  <c r="W118" i="13"/>
  <c r="T118" i="13"/>
  <c r="BP117" i="13"/>
  <c r="BR117" i="13" s="1"/>
  <c r="BS117" i="13" s="1"/>
  <c r="Y117" i="13"/>
  <c r="W117" i="13"/>
  <c r="T117" i="13"/>
  <c r="BP116" i="13"/>
  <c r="BR116" i="13" s="1"/>
  <c r="BS116" i="13" s="1"/>
  <c r="Y116" i="13"/>
  <c r="W116" i="13"/>
  <c r="T116" i="13"/>
  <c r="BP115" i="13"/>
  <c r="BR115" i="13" s="1"/>
  <c r="BS115" i="13" s="1"/>
  <c r="Y115" i="13"/>
  <c r="W115" i="13"/>
  <c r="T115" i="13"/>
  <c r="BP114" i="13"/>
  <c r="BR114" i="13" s="1"/>
  <c r="BS114" i="13" s="1"/>
  <c r="Y114" i="13"/>
  <c r="W114" i="13"/>
  <c r="T114" i="13"/>
  <c r="BP113" i="13"/>
  <c r="BR113" i="13" s="1"/>
  <c r="BS113" i="13" s="1"/>
  <c r="Y113" i="13"/>
  <c r="W113" i="13"/>
  <c r="T113" i="13"/>
  <c r="BP112" i="13"/>
  <c r="BR112" i="13" s="1"/>
  <c r="BS112" i="13" s="1"/>
  <c r="Y112" i="13"/>
  <c r="W112" i="13"/>
  <c r="T112" i="13"/>
  <c r="BP111" i="13"/>
  <c r="BR111" i="13" s="1"/>
  <c r="BS111" i="13" s="1"/>
  <c r="Y111" i="13"/>
  <c r="W111" i="13"/>
  <c r="T111" i="13"/>
  <c r="BP110" i="13"/>
  <c r="BR110" i="13" s="1"/>
  <c r="BS110" i="13" s="1"/>
  <c r="Y110" i="13"/>
  <c r="W110" i="13"/>
  <c r="T110" i="13"/>
  <c r="BP109" i="13"/>
  <c r="BR109" i="13" s="1"/>
  <c r="BS109" i="13" s="1"/>
  <c r="Y109" i="13"/>
  <c r="W109" i="13"/>
  <c r="T109" i="13"/>
  <c r="BP108" i="13"/>
  <c r="Y108" i="13"/>
  <c r="W108" i="13"/>
  <c r="T108" i="13"/>
  <c r="BP107" i="13"/>
  <c r="BR107" i="13" s="1"/>
  <c r="BS107" i="13" s="1"/>
  <c r="Y107" i="13"/>
  <c r="W107" i="13"/>
  <c r="T107" i="13"/>
  <c r="BP106" i="13"/>
  <c r="BR106" i="13" s="1"/>
  <c r="BS106" i="13" s="1"/>
  <c r="Y106" i="13"/>
  <c r="W106" i="13"/>
  <c r="T106" i="13"/>
  <c r="BP105" i="13"/>
  <c r="BR105" i="13" s="1"/>
  <c r="BS105" i="13" s="1"/>
  <c r="Y105" i="13"/>
  <c r="W105" i="13"/>
  <c r="T105" i="13"/>
  <c r="BP104" i="13"/>
  <c r="BR104" i="13" s="1"/>
  <c r="BS104" i="13" s="1"/>
  <c r="Y104" i="13"/>
  <c r="W104" i="13"/>
  <c r="T104" i="13"/>
  <c r="BP103" i="13"/>
  <c r="BR103" i="13" s="1"/>
  <c r="BS103" i="13" s="1"/>
  <c r="Y103" i="13"/>
  <c r="W103" i="13"/>
  <c r="T103" i="13"/>
  <c r="BP102" i="13"/>
  <c r="BR102" i="13" s="1"/>
  <c r="BS102" i="13" s="1"/>
  <c r="Y102" i="13"/>
  <c r="W102" i="13"/>
  <c r="T102" i="13"/>
  <c r="BP101" i="13"/>
  <c r="BR101" i="13" s="1"/>
  <c r="BS101" i="13" s="1"/>
  <c r="Y101" i="13"/>
  <c r="W101" i="13"/>
  <c r="T101" i="13"/>
  <c r="BP100" i="13"/>
  <c r="BR100" i="13" s="1"/>
  <c r="BS100" i="13" s="1"/>
  <c r="Y100" i="13"/>
  <c r="W100" i="13"/>
  <c r="T100" i="13"/>
  <c r="BP99" i="13"/>
  <c r="BR99" i="13" s="1"/>
  <c r="BS99" i="13" s="1"/>
  <c r="Y99" i="13"/>
  <c r="W99" i="13"/>
  <c r="T99" i="13"/>
  <c r="BP98" i="13"/>
  <c r="BR98" i="13" s="1"/>
  <c r="BS98" i="13" s="1"/>
  <c r="Y98" i="13"/>
  <c r="W98" i="13"/>
  <c r="T98" i="13"/>
  <c r="BP97" i="13"/>
  <c r="BR97" i="13" s="1"/>
  <c r="BS97" i="13" s="1"/>
  <c r="Y97" i="13"/>
  <c r="W97" i="13"/>
  <c r="T97" i="13"/>
  <c r="BP96" i="13"/>
  <c r="BR96" i="13" s="1"/>
  <c r="BS96" i="13" s="1"/>
  <c r="Y96" i="13"/>
  <c r="W96" i="13"/>
  <c r="T96" i="13"/>
  <c r="BP95" i="13"/>
  <c r="BR95" i="13" s="1"/>
  <c r="BS95" i="13" s="1"/>
  <c r="Y95" i="13"/>
  <c r="W95" i="13"/>
  <c r="T95" i="13"/>
  <c r="BP94" i="13"/>
  <c r="BR94" i="13" s="1"/>
  <c r="BS94" i="13" s="1"/>
  <c r="Y94" i="13"/>
  <c r="W94" i="13"/>
  <c r="T94" i="13"/>
  <c r="BP93" i="13"/>
  <c r="BR93" i="13" s="1"/>
  <c r="BS93" i="13" s="1"/>
  <c r="Y93" i="13"/>
  <c r="W93" i="13"/>
  <c r="T93" i="13"/>
  <c r="BP92" i="13"/>
  <c r="BR92" i="13" s="1"/>
  <c r="BS92" i="13" s="1"/>
  <c r="Y92" i="13"/>
  <c r="W92" i="13"/>
  <c r="T92" i="13"/>
  <c r="BP91" i="13"/>
  <c r="BR91" i="13" s="1"/>
  <c r="BS91" i="13" s="1"/>
  <c r="Y91" i="13"/>
  <c r="W91" i="13"/>
  <c r="T91" i="13"/>
  <c r="BP90" i="13"/>
  <c r="BR90" i="13" s="1"/>
  <c r="BS90" i="13" s="1"/>
  <c r="Y90" i="13"/>
  <c r="W90" i="13"/>
  <c r="T90" i="13"/>
  <c r="BP89" i="13"/>
  <c r="Y89" i="13"/>
  <c r="W89" i="13"/>
  <c r="T89" i="13"/>
  <c r="BP88" i="13"/>
  <c r="BR88" i="13" s="1"/>
  <c r="BS88" i="13" s="1"/>
  <c r="Y88" i="13"/>
  <c r="W88" i="13"/>
  <c r="T88" i="13"/>
  <c r="BP87" i="13"/>
  <c r="Y87" i="13"/>
  <c r="W87" i="13"/>
  <c r="T87" i="13"/>
  <c r="BP86" i="13"/>
  <c r="BR86" i="13" s="1"/>
  <c r="BS86" i="13" s="1"/>
  <c r="Y86" i="13"/>
  <c r="W86" i="13"/>
  <c r="T86" i="13"/>
  <c r="BP85" i="13"/>
  <c r="BR85" i="13" s="1"/>
  <c r="BS85" i="13" s="1"/>
  <c r="Y85" i="13"/>
  <c r="W85" i="13"/>
  <c r="T85" i="13"/>
  <c r="BP84" i="13"/>
  <c r="BR84" i="13" s="1"/>
  <c r="BS84" i="13" s="1"/>
  <c r="Y84" i="13"/>
  <c r="W84" i="13"/>
  <c r="T84" i="13"/>
  <c r="BP83" i="13"/>
  <c r="BR83" i="13" s="1"/>
  <c r="BS83" i="13" s="1"/>
  <c r="Y83" i="13"/>
  <c r="W83" i="13"/>
  <c r="T83" i="13"/>
  <c r="BP82" i="13"/>
  <c r="BR82" i="13" s="1"/>
  <c r="BS82" i="13" s="1"/>
  <c r="Y82" i="13"/>
  <c r="W82" i="13"/>
  <c r="T82" i="13"/>
  <c r="BP81" i="13"/>
  <c r="BR81" i="13" s="1"/>
  <c r="BS81" i="13" s="1"/>
  <c r="Y81" i="13"/>
  <c r="W81" i="13"/>
  <c r="T81" i="13"/>
  <c r="BP80" i="13"/>
  <c r="Y80" i="13"/>
  <c r="W80" i="13"/>
  <c r="T80" i="13"/>
  <c r="BP79" i="13"/>
  <c r="BR79" i="13" s="1"/>
  <c r="BS79" i="13" s="1"/>
  <c r="Y79" i="13"/>
  <c r="W79" i="13"/>
  <c r="T79" i="13"/>
  <c r="BP78" i="13"/>
  <c r="BR78" i="13" s="1"/>
  <c r="BS78" i="13" s="1"/>
  <c r="Y78" i="13"/>
  <c r="W78" i="13"/>
  <c r="T78" i="13"/>
  <c r="BP77" i="13"/>
  <c r="BR77" i="13" s="1"/>
  <c r="BS77" i="13" s="1"/>
  <c r="Y77" i="13"/>
  <c r="W77" i="13"/>
  <c r="T77" i="13"/>
  <c r="BP76" i="13"/>
  <c r="BR76" i="13" s="1"/>
  <c r="BS76" i="13" s="1"/>
  <c r="Y76" i="13"/>
  <c r="W76" i="13"/>
  <c r="T76" i="13"/>
  <c r="BP75" i="13"/>
  <c r="Y75" i="13"/>
  <c r="W75" i="13"/>
  <c r="T75" i="13"/>
  <c r="BP74" i="13"/>
  <c r="BR74" i="13" s="1"/>
  <c r="BS74" i="13" s="1"/>
  <c r="Y74" i="13"/>
  <c r="W74" i="13"/>
  <c r="T74" i="13"/>
  <c r="BP73" i="13"/>
  <c r="Y73" i="13"/>
  <c r="W73" i="13"/>
  <c r="T73" i="13"/>
  <c r="BP72" i="13"/>
  <c r="BR72" i="13" s="1"/>
  <c r="BS72" i="13" s="1"/>
  <c r="Y72" i="13"/>
  <c r="W72" i="13"/>
  <c r="T72" i="13"/>
  <c r="BP71" i="13"/>
  <c r="BR71" i="13" s="1"/>
  <c r="BS71" i="13" s="1"/>
  <c r="Y71" i="13"/>
  <c r="W71" i="13"/>
  <c r="T71" i="13"/>
  <c r="BP70" i="13"/>
  <c r="BR70" i="13" s="1"/>
  <c r="BS70" i="13" s="1"/>
  <c r="Y70" i="13"/>
  <c r="W70" i="13"/>
  <c r="T70" i="13"/>
  <c r="BP69" i="13"/>
  <c r="BR69" i="13" s="1"/>
  <c r="BS69" i="13" s="1"/>
  <c r="Y69" i="13"/>
  <c r="W69" i="13"/>
  <c r="T69" i="13"/>
  <c r="BP68" i="13"/>
  <c r="BR68" i="13" s="1"/>
  <c r="BS68" i="13" s="1"/>
  <c r="Y68" i="13"/>
  <c r="W68" i="13"/>
  <c r="T68" i="13"/>
  <c r="BP67" i="13"/>
  <c r="Y67" i="13"/>
  <c r="W67" i="13"/>
  <c r="T67" i="13"/>
  <c r="BP66" i="13"/>
  <c r="Y66" i="13"/>
  <c r="W66" i="13"/>
  <c r="T66" i="13"/>
  <c r="BP65" i="13"/>
  <c r="BR65" i="13" s="1"/>
  <c r="BS65" i="13" s="1"/>
  <c r="Y65" i="13"/>
  <c r="W65" i="13"/>
  <c r="T65" i="13"/>
  <c r="BP64" i="13"/>
  <c r="BR64" i="13" s="1"/>
  <c r="BS64" i="13" s="1"/>
  <c r="Y64" i="13"/>
  <c r="W64" i="13"/>
  <c r="T64" i="13"/>
  <c r="BP63" i="13"/>
  <c r="BR63" i="13" s="1"/>
  <c r="BS63" i="13" s="1"/>
  <c r="Y63" i="13"/>
  <c r="W63" i="13"/>
  <c r="T63" i="13"/>
  <c r="BP62" i="13"/>
  <c r="BR62" i="13" s="1"/>
  <c r="BS62" i="13" s="1"/>
  <c r="Y62" i="13"/>
  <c r="W62" i="13"/>
  <c r="T62" i="13"/>
  <c r="BP61" i="13"/>
  <c r="BR61" i="13" s="1"/>
  <c r="BS61" i="13" s="1"/>
  <c r="Y61" i="13"/>
  <c r="W61" i="13"/>
  <c r="T61" i="13"/>
  <c r="BP60" i="13"/>
  <c r="BR60" i="13" s="1"/>
  <c r="BS60" i="13" s="1"/>
  <c r="Y60" i="13"/>
  <c r="W60" i="13"/>
  <c r="T60" i="13"/>
  <c r="BP59" i="13"/>
  <c r="BR59" i="13" s="1"/>
  <c r="BS59" i="13" s="1"/>
  <c r="Y59" i="13"/>
  <c r="W59" i="13"/>
  <c r="T59" i="13"/>
  <c r="BP58" i="13"/>
  <c r="BR58" i="13" s="1"/>
  <c r="BS58" i="13" s="1"/>
  <c r="Y58" i="13"/>
  <c r="W58" i="13"/>
  <c r="T58" i="13"/>
  <c r="BP57" i="13"/>
  <c r="BR57" i="13" s="1"/>
  <c r="BS57" i="13" s="1"/>
  <c r="Y57" i="13"/>
  <c r="W57" i="13"/>
  <c r="T57" i="13"/>
  <c r="BP56" i="13"/>
  <c r="BR56" i="13" s="1"/>
  <c r="BS56" i="13" s="1"/>
  <c r="Y56" i="13"/>
  <c r="W56" i="13"/>
  <c r="T56" i="13"/>
  <c r="BP55" i="13"/>
  <c r="Y55" i="13"/>
  <c r="W55" i="13"/>
  <c r="T55" i="13"/>
  <c r="BP54" i="13"/>
  <c r="BR54" i="13" s="1"/>
  <c r="BS54" i="13" s="1"/>
  <c r="Y54" i="13"/>
  <c r="W54" i="13"/>
  <c r="T54" i="13"/>
  <c r="BP53" i="13"/>
  <c r="BR53" i="13" s="1"/>
  <c r="BS53" i="13" s="1"/>
  <c r="Y53" i="13"/>
  <c r="W53" i="13"/>
  <c r="T53" i="13"/>
  <c r="BP52" i="13"/>
  <c r="Y52" i="13"/>
  <c r="W52" i="13"/>
  <c r="T52" i="13"/>
  <c r="BP51" i="13"/>
  <c r="BR51" i="13" s="1"/>
  <c r="BS51" i="13" s="1"/>
  <c r="Y51" i="13"/>
  <c r="W51" i="13"/>
  <c r="T51" i="13"/>
  <c r="BP50" i="13"/>
  <c r="BR50" i="13" s="1"/>
  <c r="BS50" i="13" s="1"/>
  <c r="Y50" i="13"/>
  <c r="W50" i="13"/>
  <c r="T50" i="13"/>
  <c r="BP49" i="13"/>
  <c r="BR49" i="13" s="1"/>
  <c r="BS49" i="13" s="1"/>
  <c r="Y49" i="13"/>
  <c r="W49" i="13"/>
  <c r="T49" i="13"/>
  <c r="BP48" i="13"/>
  <c r="BR48" i="13" s="1"/>
  <c r="BS48" i="13" s="1"/>
  <c r="Y48" i="13"/>
  <c r="W48" i="13"/>
  <c r="T48" i="13"/>
  <c r="BP47" i="13"/>
  <c r="BR47" i="13" s="1"/>
  <c r="BS47" i="13" s="1"/>
  <c r="Y47" i="13"/>
  <c r="W47" i="13"/>
  <c r="T47" i="13"/>
  <c r="BP46" i="13"/>
  <c r="BR46" i="13" s="1"/>
  <c r="BS46" i="13" s="1"/>
  <c r="Y46" i="13"/>
  <c r="W46" i="13"/>
  <c r="T46" i="13"/>
  <c r="BP45" i="13"/>
  <c r="Y45" i="13"/>
  <c r="W45" i="13"/>
  <c r="T45" i="13"/>
  <c r="BP44" i="13"/>
  <c r="BR44" i="13" s="1"/>
  <c r="BS44" i="13" s="1"/>
  <c r="Y44" i="13"/>
  <c r="W44" i="13"/>
  <c r="T44" i="13"/>
  <c r="BP43" i="13"/>
  <c r="BR43" i="13" s="1"/>
  <c r="BS43" i="13" s="1"/>
  <c r="Y43" i="13"/>
  <c r="W43" i="13"/>
  <c r="T43" i="13"/>
  <c r="BP42" i="13"/>
  <c r="BR42" i="13" s="1"/>
  <c r="BS42" i="13" s="1"/>
  <c r="Y42" i="13"/>
  <c r="W42" i="13"/>
  <c r="T42" i="13"/>
  <c r="BP41" i="13"/>
  <c r="Y41" i="13"/>
  <c r="W41" i="13"/>
  <c r="T41" i="13"/>
  <c r="BP40" i="13"/>
  <c r="BR40" i="13" s="1"/>
  <c r="BS40" i="13" s="1"/>
  <c r="Y40" i="13"/>
  <c r="W40" i="13"/>
  <c r="T40" i="13"/>
  <c r="BP39" i="13"/>
  <c r="BR39" i="13" s="1"/>
  <c r="BS39" i="13" s="1"/>
  <c r="Y39" i="13"/>
  <c r="W39" i="13"/>
  <c r="T39" i="13"/>
  <c r="BP38" i="13"/>
  <c r="BR38" i="13" s="1"/>
  <c r="BS38" i="13" s="1"/>
  <c r="Y38" i="13"/>
  <c r="W38" i="13"/>
  <c r="T38" i="13"/>
  <c r="BP37" i="13"/>
  <c r="BR37" i="13" s="1"/>
  <c r="BS37" i="13" s="1"/>
  <c r="Y37" i="13"/>
  <c r="W37" i="13"/>
  <c r="T37" i="13"/>
  <c r="BP36" i="13"/>
  <c r="Y36" i="13"/>
  <c r="W36" i="13"/>
  <c r="T36" i="13"/>
  <c r="BP35" i="13"/>
  <c r="BR35" i="13" s="1"/>
  <c r="BS35" i="13" s="1"/>
  <c r="Y35" i="13"/>
  <c r="W35" i="13"/>
  <c r="T35" i="13"/>
  <c r="BP34" i="13"/>
  <c r="BR34" i="13" s="1"/>
  <c r="BS34" i="13" s="1"/>
  <c r="Y34" i="13"/>
  <c r="W34" i="13"/>
  <c r="T34" i="13"/>
  <c r="BP33" i="13"/>
  <c r="Y33" i="13"/>
  <c r="W33" i="13"/>
  <c r="T33" i="13"/>
  <c r="BP32" i="13"/>
  <c r="BR32" i="13" s="1"/>
  <c r="BS32" i="13" s="1"/>
  <c r="Y32" i="13"/>
  <c r="W32" i="13"/>
  <c r="T32" i="13"/>
  <c r="BP31" i="13"/>
  <c r="BR31" i="13" s="1"/>
  <c r="BS31" i="13" s="1"/>
  <c r="Y31" i="13"/>
  <c r="W31" i="13"/>
  <c r="T31" i="13"/>
  <c r="BP30" i="13"/>
  <c r="BR30" i="13" s="1"/>
  <c r="BS30" i="13" s="1"/>
  <c r="Y30" i="13"/>
  <c r="W30" i="13"/>
  <c r="T30" i="13"/>
  <c r="BP29" i="13"/>
  <c r="BR29" i="13" s="1"/>
  <c r="BS29" i="13" s="1"/>
  <c r="Y29" i="13"/>
  <c r="W29" i="13"/>
  <c r="T29" i="13"/>
  <c r="BP28" i="13"/>
  <c r="BR28" i="13" s="1"/>
  <c r="BS28" i="13" s="1"/>
  <c r="Y28" i="13"/>
  <c r="W28" i="13"/>
  <c r="T28" i="13"/>
  <c r="BP27" i="13"/>
  <c r="BR27" i="13" s="1"/>
  <c r="BS27" i="13" s="1"/>
  <c r="Y27" i="13"/>
  <c r="W27" i="13"/>
  <c r="T27" i="13"/>
  <c r="BP26" i="13"/>
  <c r="BR26" i="13" s="1"/>
  <c r="BS26" i="13" s="1"/>
  <c r="Y26" i="13"/>
  <c r="W26" i="13"/>
  <c r="T26" i="13"/>
  <c r="BP25" i="13"/>
  <c r="BR25" i="13" s="1"/>
  <c r="BS25" i="13" s="1"/>
  <c r="Y25" i="13"/>
  <c r="W25" i="13"/>
  <c r="T25" i="13"/>
  <c r="BP24" i="13"/>
  <c r="BR24" i="13" s="1"/>
  <c r="BS24" i="13" s="1"/>
  <c r="Y24" i="13"/>
  <c r="W24" i="13"/>
  <c r="T24" i="13"/>
  <c r="BP23" i="13"/>
  <c r="BR23" i="13" s="1"/>
  <c r="BS23" i="13" s="1"/>
  <c r="Y23" i="13"/>
  <c r="W23" i="13"/>
  <c r="T23" i="13"/>
  <c r="BP22" i="13"/>
  <c r="BR22" i="13" s="1"/>
  <c r="BS22" i="13" s="1"/>
  <c r="Y22" i="13"/>
  <c r="W22" i="13"/>
  <c r="T22" i="13"/>
  <c r="BP21" i="13"/>
  <c r="BR21" i="13" s="1"/>
  <c r="BS21" i="13" s="1"/>
  <c r="Y21" i="13"/>
  <c r="W21" i="13"/>
  <c r="T21" i="13"/>
  <c r="BP20" i="13"/>
  <c r="BR20" i="13" s="1"/>
  <c r="BS20" i="13" s="1"/>
  <c r="Y20" i="13"/>
  <c r="W20" i="13"/>
  <c r="T20" i="13"/>
  <c r="BP19" i="13"/>
  <c r="BR19" i="13" s="1"/>
  <c r="BS19" i="13" s="1"/>
  <c r="Y19" i="13"/>
  <c r="W19" i="13"/>
  <c r="T19" i="13"/>
  <c r="BP18" i="13"/>
  <c r="BR18" i="13" s="1"/>
  <c r="BS18" i="13" s="1"/>
  <c r="Y18" i="13"/>
  <c r="W18" i="13"/>
  <c r="T18" i="13"/>
  <c r="BP17" i="13"/>
  <c r="BR17" i="13" s="1"/>
  <c r="BS17" i="13" s="1"/>
  <c r="Y17" i="13"/>
  <c r="W17" i="13"/>
  <c r="T17" i="13"/>
  <c r="BP16" i="13"/>
  <c r="BR16" i="13" s="1"/>
  <c r="BS16" i="13" s="1"/>
  <c r="Y16" i="13"/>
  <c r="W16" i="13"/>
  <c r="T16" i="13"/>
  <c r="BP15" i="13"/>
  <c r="BR15" i="13" s="1"/>
  <c r="BS15" i="13" s="1"/>
  <c r="Y15" i="13"/>
  <c r="W15" i="13"/>
  <c r="T15" i="13"/>
  <c r="BP14" i="13"/>
  <c r="BR14" i="13" s="1"/>
  <c r="BS14" i="13" s="1"/>
  <c r="Y14" i="13"/>
  <c r="W14" i="13"/>
  <c r="T14" i="13"/>
  <c r="BP13" i="13"/>
  <c r="BR13" i="13" s="1"/>
  <c r="BS13" i="13" s="1"/>
  <c r="Y13" i="13"/>
  <c r="W13" i="13"/>
  <c r="T13" i="13"/>
  <c r="BP12" i="13"/>
  <c r="BR12" i="13" s="1"/>
  <c r="BS12" i="13" s="1"/>
  <c r="Y12" i="13"/>
  <c r="W12" i="13"/>
  <c r="T12" i="13"/>
  <c r="BP11" i="13"/>
  <c r="BR11" i="13" s="1"/>
  <c r="BS11" i="13" s="1"/>
  <c r="Y11" i="13"/>
  <c r="W11" i="13"/>
  <c r="T11" i="13"/>
  <c r="BP10" i="13"/>
  <c r="BR10" i="13" s="1"/>
  <c r="BS10" i="13" s="1"/>
  <c r="Y10" i="13"/>
  <c r="W10" i="13"/>
  <c r="T10" i="13"/>
  <c r="BP9" i="13"/>
  <c r="BR9" i="13" s="1"/>
  <c r="BS9" i="13" s="1"/>
  <c r="Y9" i="13"/>
  <c r="W9" i="13"/>
  <c r="T9" i="13"/>
  <c r="BP8" i="13"/>
  <c r="BR8" i="13" s="1"/>
  <c r="BS8" i="13" s="1"/>
  <c r="Y8" i="13"/>
  <c r="W8" i="13"/>
  <c r="T8" i="13"/>
  <c r="BP7" i="13"/>
  <c r="BR7" i="13" s="1"/>
  <c r="BS7" i="13" s="1"/>
  <c r="Y7" i="13"/>
  <c r="W7" i="13"/>
  <c r="T7" i="13"/>
  <c r="BP6" i="13"/>
  <c r="BR6" i="13" s="1"/>
  <c r="BS6" i="13" s="1"/>
  <c r="Y6" i="13"/>
  <c r="W6" i="13"/>
  <c r="T6" i="13"/>
  <c r="BP5" i="13"/>
  <c r="BR5" i="13" s="1"/>
  <c r="BS5" i="13" s="1"/>
  <c r="Y5" i="13"/>
  <c r="W5" i="13"/>
  <c r="T5" i="13"/>
  <c r="BP4" i="13"/>
  <c r="BR4" i="13" s="1"/>
  <c r="BS4" i="13" s="1"/>
  <c r="Y4" i="13"/>
  <c r="W4" i="13"/>
  <c r="T4" i="13"/>
  <c r="BP3" i="13"/>
  <c r="Y3" i="13"/>
  <c r="W3" i="13"/>
  <c r="T3" i="13"/>
  <c r="W335" i="12"/>
  <c r="W334" i="12"/>
  <c r="X330" i="12"/>
  <c r="BT324" i="12"/>
  <c r="BU324" i="12" s="1"/>
  <c r="BV324" i="12" s="1"/>
  <c r="BL324" i="12"/>
  <c r="BA324" i="12"/>
  <c r="AP324" i="12"/>
  <c r="AE324" i="12"/>
  <c r="Y324" i="12"/>
  <c r="W324" i="12"/>
  <c r="T324" i="12"/>
  <c r="BT323" i="12"/>
  <c r="BU323" i="12" s="1"/>
  <c r="BV323" i="12" s="1"/>
  <c r="BL323" i="12"/>
  <c r="BA323" i="12"/>
  <c r="AP323" i="12"/>
  <c r="AE323" i="12"/>
  <c r="Y323" i="12"/>
  <c r="W323" i="12"/>
  <c r="T323" i="12"/>
  <c r="BT322" i="12"/>
  <c r="BU322" i="12" s="1"/>
  <c r="BV322" i="12" s="1"/>
  <c r="BL322" i="12"/>
  <c r="BA322" i="12"/>
  <c r="AP322" i="12"/>
  <c r="AE322" i="12"/>
  <c r="Y322" i="12"/>
  <c r="W322" i="12"/>
  <c r="T322" i="12"/>
  <c r="BT321" i="12"/>
  <c r="BU321" i="12" s="1"/>
  <c r="BV321" i="12" s="1"/>
  <c r="BL321" i="12"/>
  <c r="BA321" i="12"/>
  <c r="AP321" i="12"/>
  <c r="AE321" i="12"/>
  <c r="Y321" i="12"/>
  <c r="W321" i="12"/>
  <c r="T321" i="12"/>
  <c r="BT320" i="12"/>
  <c r="BU320" i="12" s="1"/>
  <c r="BV320" i="12" s="1"/>
  <c r="BL320" i="12"/>
  <c r="BA320" i="12"/>
  <c r="AP320" i="12"/>
  <c r="AE320" i="12"/>
  <c r="Y320" i="12"/>
  <c r="W320" i="12"/>
  <c r="T320" i="12"/>
  <c r="BT319" i="12"/>
  <c r="BU319" i="12" s="1"/>
  <c r="BV319" i="12" s="1"/>
  <c r="BL319" i="12"/>
  <c r="BA319" i="12"/>
  <c r="AP319" i="12"/>
  <c r="AE319" i="12"/>
  <c r="Y319" i="12"/>
  <c r="W319" i="12"/>
  <c r="T319" i="12"/>
  <c r="BT318" i="12"/>
  <c r="BU318" i="12" s="1"/>
  <c r="BV318" i="12" s="1"/>
  <c r="BL318" i="12"/>
  <c r="BA318" i="12"/>
  <c r="AP318" i="12"/>
  <c r="AE318" i="12"/>
  <c r="Y318" i="12"/>
  <c r="W318" i="12"/>
  <c r="T318" i="12"/>
  <c r="BT317" i="12"/>
  <c r="BU317" i="12" s="1"/>
  <c r="BV317" i="12" s="1"/>
  <c r="BL317" i="12"/>
  <c r="BA317" i="12"/>
  <c r="AP317" i="12"/>
  <c r="AE317" i="12"/>
  <c r="Y317" i="12"/>
  <c r="W317" i="12"/>
  <c r="T317" i="12"/>
  <c r="BT316" i="12"/>
  <c r="BU316" i="12" s="1"/>
  <c r="BV316" i="12" s="1"/>
  <c r="BL316" i="12"/>
  <c r="BA316" i="12"/>
  <c r="AP316" i="12"/>
  <c r="AE316" i="12"/>
  <c r="Y316" i="12"/>
  <c r="W316" i="12"/>
  <c r="T316" i="12"/>
  <c r="BT315" i="12"/>
  <c r="BU315" i="12" s="1"/>
  <c r="BV315" i="12" s="1"/>
  <c r="BL315" i="12"/>
  <c r="BA315" i="12"/>
  <c r="AP315" i="12"/>
  <c r="AE315" i="12"/>
  <c r="Y315" i="12"/>
  <c r="W315" i="12"/>
  <c r="T315" i="12"/>
  <c r="BT314" i="12"/>
  <c r="BU314" i="12" s="1"/>
  <c r="BV314" i="12" s="1"/>
  <c r="BL314" i="12"/>
  <c r="BA314" i="12"/>
  <c r="AP314" i="12"/>
  <c r="AE314" i="12"/>
  <c r="Y314" i="12"/>
  <c r="W314" i="12"/>
  <c r="T314" i="12"/>
  <c r="BT313" i="12"/>
  <c r="BU313" i="12" s="1"/>
  <c r="BV313" i="12" s="1"/>
  <c r="BL313" i="12"/>
  <c r="BA313" i="12"/>
  <c r="AP313" i="12"/>
  <c r="AE313" i="12"/>
  <c r="Y313" i="12"/>
  <c r="W313" i="12"/>
  <c r="T313" i="12"/>
  <c r="BT312" i="12"/>
  <c r="BU312" i="12" s="1"/>
  <c r="BV312" i="12" s="1"/>
  <c r="BL312" i="12"/>
  <c r="BA312" i="12"/>
  <c r="AP312" i="12"/>
  <c r="AE312" i="12"/>
  <c r="Y312" i="12"/>
  <c r="W312" i="12"/>
  <c r="T312" i="12"/>
  <c r="BT311" i="12"/>
  <c r="BU311" i="12" s="1"/>
  <c r="BV311" i="12" s="1"/>
  <c r="BL311" i="12"/>
  <c r="BA311" i="12"/>
  <c r="AP311" i="12"/>
  <c r="AE311" i="12"/>
  <c r="Y311" i="12"/>
  <c r="W311" i="12"/>
  <c r="T311" i="12"/>
  <c r="BT310" i="12"/>
  <c r="BU310" i="12" s="1"/>
  <c r="BV310" i="12" s="1"/>
  <c r="BL310" i="12"/>
  <c r="BA310" i="12"/>
  <c r="AP310" i="12"/>
  <c r="AE310" i="12"/>
  <c r="Y310" i="12"/>
  <c r="W310" i="12"/>
  <c r="T310" i="12"/>
  <c r="BT309" i="12"/>
  <c r="BU309" i="12" s="1"/>
  <c r="BV309" i="12" s="1"/>
  <c r="BL309" i="12"/>
  <c r="BA309" i="12"/>
  <c r="AP309" i="12"/>
  <c r="AE309" i="12"/>
  <c r="Y309" i="12"/>
  <c r="W309" i="12"/>
  <c r="T309" i="12"/>
  <c r="BT308" i="12"/>
  <c r="BU308" i="12" s="1"/>
  <c r="BV308" i="12" s="1"/>
  <c r="BL308" i="12"/>
  <c r="BA308" i="12"/>
  <c r="AP308" i="12"/>
  <c r="AE308" i="12"/>
  <c r="Y308" i="12"/>
  <c r="W308" i="12"/>
  <c r="T308" i="12"/>
  <c r="BT307" i="12"/>
  <c r="BU307" i="12" s="1"/>
  <c r="BV307" i="12" s="1"/>
  <c r="BL307" i="12"/>
  <c r="BA307" i="12"/>
  <c r="AP307" i="12"/>
  <c r="AE307" i="12"/>
  <c r="Y307" i="12"/>
  <c r="W307" i="12"/>
  <c r="T307" i="12"/>
  <c r="BT306" i="12"/>
  <c r="BU306" i="12" s="1"/>
  <c r="BV306" i="12" s="1"/>
  <c r="BL306" i="12"/>
  <c r="BA306" i="12"/>
  <c r="AP306" i="12"/>
  <c r="AE306" i="12"/>
  <c r="Y306" i="12"/>
  <c r="W306" i="12"/>
  <c r="T306" i="12"/>
  <c r="BT305" i="12"/>
  <c r="BU305" i="12" s="1"/>
  <c r="BV305" i="12" s="1"/>
  <c r="BL305" i="12"/>
  <c r="BA305" i="12"/>
  <c r="AP305" i="12"/>
  <c r="AE305" i="12"/>
  <c r="Y305" i="12"/>
  <c r="W305" i="12"/>
  <c r="T305" i="12"/>
  <c r="BT304" i="12"/>
  <c r="BU304" i="12" s="1"/>
  <c r="BV304" i="12" s="1"/>
  <c r="BL304" i="12"/>
  <c r="BA304" i="12"/>
  <c r="AP304" i="12"/>
  <c r="AE304" i="12"/>
  <c r="Y304" i="12"/>
  <c r="W304" i="12"/>
  <c r="T304" i="12"/>
  <c r="BT303" i="12"/>
  <c r="BU303" i="12" s="1"/>
  <c r="BV303" i="12" s="1"/>
  <c r="BL303" i="12"/>
  <c r="BA303" i="12"/>
  <c r="AP303" i="12"/>
  <c r="AE303" i="12"/>
  <c r="Y303" i="12"/>
  <c r="W303" i="12"/>
  <c r="T303" i="12"/>
  <c r="BT302" i="12"/>
  <c r="BU302" i="12" s="1"/>
  <c r="BV302" i="12" s="1"/>
  <c r="BL302" i="12"/>
  <c r="BA302" i="12"/>
  <c r="AP302" i="12"/>
  <c r="AE302" i="12"/>
  <c r="Y302" i="12"/>
  <c r="W302" i="12"/>
  <c r="T302" i="12"/>
  <c r="BT301" i="12"/>
  <c r="BU301" i="12" s="1"/>
  <c r="BV301" i="12" s="1"/>
  <c r="BL301" i="12"/>
  <c r="BA301" i="12"/>
  <c r="AP301" i="12"/>
  <c r="AE301" i="12"/>
  <c r="Y301" i="12"/>
  <c r="W301" i="12"/>
  <c r="T301" i="12"/>
  <c r="BT300" i="12"/>
  <c r="BU300" i="12" s="1"/>
  <c r="BV300" i="12" s="1"/>
  <c r="BL300" i="12"/>
  <c r="BA300" i="12"/>
  <c r="AP300" i="12"/>
  <c r="AE300" i="12"/>
  <c r="Y300" i="12"/>
  <c r="W300" i="12"/>
  <c r="T300" i="12"/>
  <c r="BT299" i="12"/>
  <c r="BU299" i="12" s="1"/>
  <c r="BV299" i="12" s="1"/>
  <c r="BL299" i="12"/>
  <c r="BA299" i="12"/>
  <c r="AP299" i="12"/>
  <c r="AE299" i="12"/>
  <c r="Y299" i="12"/>
  <c r="W299" i="12"/>
  <c r="T299" i="12"/>
  <c r="BT298" i="12"/>
  <c r="BU298" i="12" s="1"/>
  <c r="BV298" i="12" s="1"/>
  <c r="BL298" i="12"/>
  <c r="BA298" i="12"/>
  <c r="AP298" i="12"/>
  <c r="AE298" i="12"/>
  <c r="Y298" i="12"/>
  <c r="W298" i="12"/>
  <c r="T298" i="12"/>
  <c r="BT297" i="12"/>
  <c r="BU297" i="12" s="1"/>
  <c r="BV297" i="12" s="1"/>
  <c r="BL297" i="12"/>
  <c r="BA297" i="12"/>
  <c r="AP297" i="12"/>
  <c r="AE297" i="12"/>
  <c r="Y297" i="12"/>
  <c r="W297" i="12"/>
  <c r="T297" i="12"/>
  <c r="BT296" i="12"/>
  <c r="BU296" i="12" s="1"/>
  <c r="BV296" i="12" s="1"/>
  <c r="BL296" i="12"/>
  <c r="BA296" i="12"/>
  <c r="AP296" i="12"/>
  <c r="AE296" i="12"/>
  <c r="Y296" i="12"/>
  <c r="W296" i="12"/>
  <c r="T296" i="12"/>
  <c r="BT295" i="12"/>
  <c r="BU295" i="12" s="1"/>
  <c r="BV295" i="12" s="1"/>
  <c r="BL295" i="12"/>
  <c r="BA295" i="12"/>
  <c r="AP295" i="12"/>
  <c r="AE295" i="12"/>
  <c r="Y295" i="12"/>
  <c r="W295" i="12"/>
  <c r="T295" i="12"/>
  <c r="BT294" i="12"/>
  <c r="BU294" i="12" s="1"/>
  <c r="BV294" i="12" s="1"/>
  <c r="BL294" i="12"/>
  <c r="BA294" i="12"/>
  <c r="AP294" i="12"/>
  <c r="AE294" i="12"/>
  <c r="Y294" i="12"/>
  <c r="W294" i="12"/>
  <c r="T294" i="12"/>
  <c r="BT293" i="12"/>
  <c r="BU293" i="12" s="1"/>
  <c r="BV293" i="12" s="1"/>
  <c r="BL293" i="12"/>
  <c r="BA293" i="12"/>
  <c r="AP293" i="12"/>
  <c r="AE293" i="12"/>
  <c r="Y293" i="12"/>
  <c r="W293" i="12"/>
  <c r="T293" i="12"/>
  <c r="BT292" i="12"/>
  <c r="BU292" i="12" s="1"/>
  <c r="BV292" i="12" s="1"/>
  <c r="BL292" i="12"/>
  <c r="BA292" i="12"/>
  <c r="AP292" i="12"/>
  <c r="AE292" i="12"/>
  <c r="Y292" i="12"/>
  <c r="W292" i="12"/>
  <c r="T292" i="12"/>
  <c r="BT291" i="12"/>
  <c r="BU291" i="12" s="1"/>
  <c r="BV291" i="12" s="1"/>
  <c r="BL291" i="12"/>
  <c r="BA291" i="12"/>
  <c r="AP291" i="12"/>
  <c r="AE291" i="12"/>
  <c r="Y291" i="12"/>
  <c r="W291" i="12"/>
  <c r="T291" i="12"/>
  <c r="BT290" i="12"/>
  <c r="BU290" i="12" s="1"/>
  <c r="BV290" i="12" s="1"/>
  <c r="BL290" i="12"/>
  <c r="BA290" i="12"/>
  <c r="AP290" i="12"/>
  <c r="AE290" i="12"/>
  <c r="Y290" i="12"/>
  <c r="W290" i="12"/>
  <c r="T290" i="12"/>
  <c r="BT289" i="12"/>
  <c r="BU289" i="12" s="1"/>
  <c r="BV289" i="12" s="1"/>
  <c r="BL289" i="12"/>
  <c r="BA289" i="12"/>
  <c r="AP289" i="12"/>
  <c r="AE289" i="12"/>
  <c r="Y289" i="12"/>
  <c r="W289" i="12"/>
  <c r="T289" i="12"/>
  <c r="BT288" i="12"/>
  <c r="BU288" i="12" s="1"/>
  <c r="BV288" i="12" s="1"/>
  <c r="BL288" i="12"/>
  <c r="BA288" i="12"/>
  <c r="AP288" i="12"/>
  <c r="AE288" i="12"/>
  <c r="Y288" i="12"/>
  <c r="W288" i="12"/>
  <c r="T288" i="12"/>
  <c r="BT287" i="12"/>
  <c r="BU287" i="12" s="1"/>
  <c r="BV287" i="12" s="1"/>
  <c r="BL287" i="12"/>
  <c r="BA287" i="12"/>
  <c r="AP287" i="12"/>
  <c r="AE287" i="12"/>
  <c r="Y287" i="12"/>
  <c r="W287" i="12"/>
  <c r="T287" i="12"/>
  <c r="BT286" i="12"/>
  <c r="BU286" i="12" s="1"/>
  <c r="BV286" i="12" s="1"/>
  <c r="BL286" i="12"/>
  <c r="BA286" i="12"/>
  <c r="AP286" i="12"/>
  <c r="AE286" i="12"/>
  <c r="Y286" i="12"/>
  <c r="W286" i="12"/>
  <c r="T286" i="12"/>
  <c r="BT285" i="12"/>
  <c r="BU285" i="12" s="1"/>
  <c r="BV285" i="12" s="1"/>
  <c r="BL285" i="12"/>
  <c r="BA285" i="12"/>
  <c r="AP285" i="12"/>
  <c r="AE285" i="12"/>
  <c r="Y285" i="12"/>
  <c r="W285" i="12"/>
  <c r="T285" i="12"/>
  <c r="BT284" i="12"/>
  <c r="BU284" i="12" s="1"/>
  <c r="BV284" i="12" s="1"/>
  <c r="BL284" i="12"/>
  <c r="BA284" i="12"/>
  <c r="AP284" i="12"/>
  <c r="AE284" i="12"/>
  <c r="Y284" i="12"/>
  <c r="W284" i="12"/>
  <c r="T284" i="12"/>
  <c r="BT283" i="12"/>
  <c r="BU283" i="12" s="1"/>
  <c r="BV283" i="12" s="1"/>
  <c r="BL283" i="12"/>
  <c r="BA283" i="12"/>
  <c r="AP283" i="12"/>
  <c r="AE283" i="12"/>
  <c r="Y283" i="12"/>
  <c r="W283" i="12"/>
  <c r="T283" i="12"/>
  <c r="BT282" i="12"/>
  <c r="BU282" i="12" s="1"/>
  <c r="BV282" i="12" s="1"/>
  <c r="BL282" i="12"/>
  <c r="BA282" i="12"/>
  <c r="AP282" i="12"/>
  <c r="AE282" i="12"/>
  <c r="Y282" i="12"/>
  <c r="W282" i="12"/>
  <c r="T282" i="12"/>
  <c r="BT281" i="12"/>
  <c r="BU281" i="12" s="1"/>
  <c r="BV281" i="12" s="1"/>
  <c r="BL281" i="12"/>
  <c r="BA281" i="12"/>
  <c r="AP281" i="12"/>
  <c r="AE281" i="12"/>
  <c r="Y281" i="12"/>
  <c r="W281" i="12"/>
  <c r="T281" i="12"/>
  <c r="BT280" i="12"/>
  <c r="BU280" i="12" s="1"/>
  <c r="BV280" i="12" s="1"/>
  <c r="BL280" i="12"/>
  <c r="BA280" i="12"/>
  <c r="AP280" i="12"/>
  <c r="AE280" i="12"/>
  <c r="Y280" i="12"/>
  <c r="W280" i="12"/>
  <c r="T280" i="12"/>
  <c r="BT279" i="12"/>
  <c r="BU279" i="12" s="1"/>
  <c r="BV279" i="12" s="1"/>
  <c r="BL279" i="12"/>
  <c r="BA279" i="12"/>
  <c r="AP279" i="12"/>
  <c r="AE279" i="12"/>
  <c r="Y279" i="12"/>
  <c r="W279" i="12"/>
  <c r="T279" i="12"/>
  <c r="BT278" i="12"/>
  <c r="BU278" i="12" s="1"/>
  <c r="BV278" i="12" s="1"/>
  <c r="BL278" i="12"/>
  <c r="BA278" i="12"/>
  <c r="AP278" i="12"/>
  <c r="AE278" i="12"/>
  <c r="Y278" i="12"/>
  <c r="W278" i="12"/>
  <c r="T278" i="12"/>
  <c r="BT277" i="12"/>
  <c r="BU277" i="12" s="1"/>
  <c r="BV277" i="12" s="1"/>
  <c r="BL277" i="12"/>
  <c r="BA277" i="12"/>
  <c r="AP277" i="12"/>
  <c r="AE277" i="12"/>
  <c r="Y277" i="12"/>
  <c r="W277" i="12"/>
  <c r="T277" i="12"/>
  <c r="BT276" i="12"/>
  <c r="BU276" i="12" s="1"/>
  <c r="BV276" i="12" s="1"/>
  <c r="BL276" i="12"/>
  <c r="BA276" i="12"/>
  <c r="AP276" i="12"/>
  <c r="AE276" i="12"/>
  <c r="Y276" i="12"/>
  <c r="W276" i="12"/>
  <c r="T276" i="12"/>
  <c r="BT275" i="12"/>
  <c r="BU275" i="12" s="1"/>
  <c r="BV275" i="12" s="1"/>
  <c r="BL275" i="12"/>
  <c r="BA275" i="12"/>
  <c r="AP275" i="12"/>
  <c r="AE275" i="12"/>
  <c r="Y275" i="12"/>
  <c r="W275" i="12"/>
  <c r="T275" i="12"/>
  <c r="BT274" i="12"/>
  <c r="BU274" i="12" s="1"/>
  <c r="BV274" i="12" s="1"/>
  <c r="BL274" i="12"/>
  <c r="BA274" i="12"/>
  <c r="AP274" i="12"/>
  <c r="AE274" i="12"/>
  <c r="Y274" i="12"/>
  <c r="W274" i="12"/>
  <c r="T274" i="12"/>
  <c r="BT273" i="12"/>
  <c r="BU273" i="12" s="1"/>
  <c r="BV273" i="12" s="1"/>
  <c r="BL273" i="12"/>
  <c r="BA273" i="12"/>
  <c r="AP273" i="12"/>
  <c r="AE273" i="12"/>
  <c r="Y273" i="12"/>
  <c r="W273" i="12"/>
  <c r="T273" i="12"/>
  <c r="BT272" i="12"/>
  <c r="BU272" i="12" s="1"/>
  <c r="BV272" i="12" s="1"/>
  <c r="BL272" i="12"/>
  <c r="BA272" i="12"/>
  <c r="AP272" i="12"/>
  <c r="AE272" i="12"/>
  <c r="Y272" i="12"/>
  <c r="W272" i="12"/>
  <c r="T272" i="12"/>
  <c r="BT271" i="12"/>
  <c r="BU271" i="12" s="1"/>
  <c r="BV271" i="12" s="1"/>
  <c r="BL271" i="12"/>
  <c r="BA271" i="12"/>
  <c r="AP271" i="12"/>
  <c r="AE271" i="12"/>
  <c r="Y271" i="12"/>
  <c r="W271" i="12"/>
  <c r="T271" i="12"/>
  <c r="BT270" i="12"/>
  <c r="BU270" i="12" s="1"/>
  <c r="BV270" i="12" s="1"/>
  <c r="BL270" i="12"/>
  <c r="BA270" i="12"/>
  <c r="AP270" i="12"/>
  <c r="AE270" i="12"/>
  <c r="Y270" i="12"/>
  <c r="W270" i="12"/>
  <c r="T270" i="12"/>
  <c r="BT269" i="12"/>
  <c r="BU269" i="12" s="1"/>
  <c r="BV269" i="12" s="1"/>
  <c r="BL269" i="12"/>
  <c r="BA269" i="12"/>
  <c r="AP269" i="12"/>
  <c r="AE269" i="12"/>
  <c r="Y269" i="12"/>
  <c r="W269" i="12"/>
  <c r="T269" i="12"/>
  <c r="BT268" i="12"/>
  <c r="BU268" i="12" s="1"/>
  <c r="BV268" i="12" s="1"/>
  <c r="BL268" i="12"/>
  <c r="BA268" i="12"/>
  <c r="AP268" i="12"/>
  <c r="AE268" i="12"/>
  <c r="Y268" i="12"/>
  <c r="W268" i="12"/>
  <c r="T268" i="12"/>
  <c r="BT267" i="12"/>
  <c r="BU267" i="12" s="1"/>
  <c r="BV267" i="12" s="1"/>
  <c r="BL267" i="12"/>
  <c r="BA267" i="12"/>
  <c r="AP267" i="12"/>
  <c r="AE267" i="12"/>
  <c r="Y267" i="12"/>
  <c r="W267" i="12"/>
  <c r="T267" i="12"/>
  <c r="BT266" i="12"/>
  <c r="BU266" i="12" s="1"/>
  <c r="BV266" i="12" s="1"/>
  <c r="BL266" i="12"/>
  <c r="BA266" i="12"/>
  <c r="AP266" i="12"/>
  <c r="AE266" i="12"/>
  <c r="Y266" i="12"/>
  <c r="W266" i="12"/>
  <c r="T266" i="12"/>
  <c r="BT265" i="12"/>
  <c r="BU265" i="12" s="1"/>
  <c r="BV265" i="12" s="1"/>
  <c r="BL265" i="12"/>
  <c r="BA265" i="12"/>
  <c r="AP265" i="12"/>
  <c r="AE265" i="12"/>
  <c r="Y265" i="12"/>
  <c r="W265" i="12"/>
  <c r="T265" i="12"/>
  <c r="BT264" i="12"/>
  <c r="BU264" i="12" s="1"/>
  <c r="BV264" i="12" s="1"/>
  <c r="BL264" i="12"/>
  <c r="BA264" i="12"/>
  <c r="AP264" i="12"/>
  <c r="AE264" i="12"/>
  <c r="Y264" i="12"/>
  <c r="W264" i="12"/>
  <c r="T264" i="12"/>
  <c r="BT263" i="12"/>
  <c r="BU263" i="12" s="1"/>
  <c r="BV263" i="12" s="1"/>
  <c r="BL263" i="12"/>
  <c r="BA263" i="12"/>
  <c r="AP263" i="12"/>
  <c r="AE263" i="12"/>
  <c r="Y263" i="12"/>
  <c r="W263" i="12"/>
  <c r="T263" i="12"/>
  <c r="BT262" i="12"/>
  <c r="BU262" i="12" s="1"/>
  <c r="BV262" i="12" s="1"/>
  <c r="BL262" i="12"/>
  <c r="BA262" i="12"/>
  <c r="AP262" i="12"/>
  <c r="AE262" i="12"/>
  <c r="Y262" i="12"/>
  <c r="W262" i="12"/>
  <c r="T262" i="12"/>
  <c r="BT261" i="12"/>
  <c r="BU261" i="12" s="1"/>
  <c r="BV261" i="12" s="1"/>
  <c r="BL261" i="12"/>
  <c r="BA261" i="12"/>
  <c r="AP261" i="12"/>
  <c r="AE261" i="12"/>
  <c r="Y261" i="12"/>
  <c r="W261" i="12"/>
  <c r="T261" i="12"/>
  <c r="BT260" i="12"/>
  <c r="BU260" i="12" s="1"/>
  <c r="BV260" i="12" s="1"/>
  <c r="BL260" i="12"/>
  <c r="BA260" i="12"/>
  <c r="AP260" i="12"/>
  <c r="AE260" i="12"/>
  <c r="Y260" i="12"/>
  <c r="W260" i="12"/>
  <c r="T260" i="12"/>
  <c r="BT259" i="12"/>
  <c r="BU259" i="12" s="1"/>
  <c r="BV259" i="12" s="1"/>
  <c r="BL259" i="12"/>
  <c r="BA259" i="12"/>
  <c r="AP259" i="12"/>
  <c r="AE259" i="12"/>
  <c r="Y259" i="12"/>
  <c r="W259" i="12"/>
  <c r="T259" i="12"/>
  <c r="BT258" i="12"/>
  <c r="BU258" i="12" s="1"/>
  <c r="BV258" i="12" s="1"/>
  <c r="BL258" i="12"/>
  <c r="BA258" i="12"/>
  <c r="AP258" i="12"/>
  <c r="AE258" i="12"/>
  <c r="Y258" i="12"/>
  <c r="W258" i="12"/>
  <c r="T258" i="12"/>
  <c r="BT257" i="12"/>
  <c r="BU257" i="12" s="1"/>
  <c r="BV257" i="12" s="1"/>
  <c r="BL257" i="12"/>
  <c r="BA257" i="12"/>
  <c r="AP257" i="12"/>
  <c r="AE257" i="12"/>
  <c r="Y257" i="12"/>
  <c r="W257" i="12"/>
  <c r="T257" i="12"/>
  <c r="BT256" i="12"/>
  <c r="BU256" i="12" s="1"/>
  <c r="BV256" i="12" s="1"/>
  <c r="BL256" i="12"/>
  <c r="BA256" i="12"/>
  <c r="AP256" i="12"/>
  <c r="AE256" i="12"/>
  <c r="Y256" i="12"/>
  <c r="W256" i="12"/>
  <c r="T256" i="12"/>
  <c r="BT255" i="12"/>
  <c r="BU255" i="12" s="1"/>
  <c r="BV255" i="12" s="1"/>
  <c r="BL255" i="12"/>
  <c r="BA255" i="12"/>
  <c r="AP255" i="12"/>
  <c r="AE255" i="12"/>
  <c r="Y255" i="12"/>
  <c r="W255" i="12"/>
  <c r="T255" i="12"/>
  <c r="BT254" i="12"/>
  <c r="BU254" i="12" s="1"/>
  <c r="BV254" i="12" s="1"/>
  <c r="BL254" i="12"/>
  <c r="BA254" i="12"/>
  <c r="AP254" i="12"/>
  <c r="AE254" i="12"/>
  <c r="Y254" i="12"/>
  <c r="W254" i="12"/>
  <c r="T254" i="12"/>
  <c r="BT253" i="12"/>
  <c r="BU253" i="12" s="1"/>
  <c r="BV253" i="12" s="1"/>
  <c r="BL253" i="12"/>
  <c r="BA253" i="12"/>
  <c r="AP253" i="12"/>
  <c r="AE253" i="12"/>
  <c r="Y253" i="12"/>
  <c r="W253" i="12"/>
  <c r="T253" i="12"/>
  <c r="BT252" i="12"/>
  <c r="BU252" i="12" s="1"/>
  <c r="BV252" i="12" s="1"/>
  <c r="BL252" i="12"/>
  <c r="BA252" i="12"/>
  <c r="AP252" i="12"/>
  <c r="AE252" i="12"/>
  <c r="Y252" i="12"/>
  <c r="W252" i="12"/>
  <c r="T252" i="12"/>
  <c r="BT251" i="12"/>
  <c r="BU251" i="12" s="1"/>
  <c r="BV251" i="12" s="1"/>
  <c r="BL251" i="12"/>
  <c r="BA251" i="12"/>
  <c r="AP251" i="12"/>
  <c r="AE251" i="12"/>
  <c r="Y251" i="12"/>
  <c r="W251" i="12"/>
  <c r="T251" i="12"/>
  <c r="BT250" i="12"/>
  <c r="BU250" i="12" s="1"/>
  <c r="BV250" i="12" s="1"/>
  <c r="BL250" i="12"/>
  <c r="BA250" i="12"/>
  <c r="AP250" i="12"/>
  <c r="AE250" i="12"/>
  <c r="Y250" i="12"/>
  <c r="W250" i="12"/>
  <c r="T250" i="12"/>
  <c r="BT249" i="12"/>
  <c r="BU249" i="12" s="1"/>
  <c r="BV249" i="12" s="1"/>
  <c r="BL249" i="12"/>
  <c r="BA249" i="12"/>
  <c r="AP249" i="12"/>
  <c r="AE249" i="12"/>
  <c r="Y249" i="12"/>
  <c r="W249" i="12"/>
  <c r="T249" i="12"/>
  <c r="BT248" i="12"/>
  <c r="BU248" i="12" s="1"/>
  <c r="BV248" i="12" s="1"/>
  <c r="BL248" i="12"/>
  <c r="BA248" i="12"/>
  <c r="AP248" i="12"/>
  <c r="AE248" i="12"/>
  <c r="Y248" i="12"/>
  <c r="W248" i="12"/>
  <c r="T248" i="12"/>
  <c r="BT247" i="12"/>
  <c r="BU247" i="12" s="1"/>
  <c r="BV247" i="12" s="1"/>
  <c r="BL247" i="12"/>
  <c r="BA247" i="12"/>
  <c r="AP247" i="12"/>
  <c r="AE247" i="12"/>
  <c r="Y247" i="12"/>
  <c r="W247" i="12"/>
  <c r="T247" i="12"/>
  <c r="BT246" i="12"/>
  <c r="BU246" i="12" s="1"/>
  <c r="BV246" i="12" s="1"/>
  <c r="BL246" i="12"/>
  <c r="BA246" i="12"/>
  <c r="AP246" i="12"/>
  <c r="AE246" i="12"/>
  <c r="Y246" i="12"/>
  <c r="W246" i="12"/>
  <c r="T246" i="12"/>
  <c r="BT245" i="12"/>
  <c r="BU245" i="12" s="1"/>
  <c r="BV245" i="12" s="1"/>
  <c r="BL245" i="12"/>
  <c r="BA245" i="12"/>
  <c r="AP245" i="12"/>
  <c r="AE245" i="12"/>
  <c r="Y245" i="12"/>
  <c r="W245" i="12"/>
  <c r="T245" i="12"/>
  <c r="BT244" i="12"/>
  <c r="BU244" i="12" s="1"/>
  <c r="BV244" i="12" s="1"/>
  <c r="BL244" i="12"/>
  <c r="BA244" i="12"/>
  <c r="AP244" i="12"/>
  <c r="AE244" i="12"/>
  <c r="Y244" i="12"/>
  <c r="W244" i="12"/>
  <c r="T244" i="12"/>
  <c r="BT243" i="12"/>
  <c r="BU243" i="12" s="1"/>
  <c r="BV243" i="12" s="1"/>
  <c r="BL243" i="12"/>
  <c r="BA243" i="12"/>
  <c r="AP243" i="12"/>
  <c r="AE243" i="12"/>
  <c r="Y243" i="12"/>
  <c r="W243" i="12"/>
  <c r="T243" i="12"/>
  <c r="BT242" i="12"/>
  <c r="BU242" i="12" s="1"/>
  <c r="BV242" i="12" s="1"/>
  <c r="BL242" i="12"/>
  <c r="BA242" i="12"/>
  <c r="AP242" i="12"/>
  <c r="AE242" i="12"/>
  <c r="Y242" i="12"/>
  <c r="W242" i="12"/>
  <c r="T242" i="12"/>
  <c r="BT241" i="12"/>
  <c r="BU241" i="12" s="1"/>
  <c r="BV241" i="12" s="1"/>
  <c r="BL241" i="12"/>
  <c r="BA241" i="12"/>
  <c r="AP241" i="12"/>
  <c r="AE241" i="12"/>
  <c r="Y241" i="12"/>
  <c r="W241" i="12"/>
  <c r="T241" i="12"/>
  <c r="BT240" i="12"/>
  <c r="BU240" i="12" s="1"/>
  <c r="BV240" i="12" s="1"/>
  <c r="BL240" i="12"/>
  <c r="BA240" i="12"/>
  <c r="AP240" i="12"/>
  <c r="AE240" i="12"/>
  <c r="Y240" i="12"/>
  <c r="W240" i="12"/>
  <c r="T240" i="12"/>
  <c r="BT239" i="12"/>
  <c r="BU239" i="12" s="1"/>
  <c r="BV239" i="12" s="1"/>
  <c r="BL239" i="12"/>
  <c r="BA239" i="12"/>
  <c r="AP239" i="12"/>
  <c r="AE239" i="12"/>
  <c r="Y239" i="12"/>
  <c r="W239" i="12"/>
  <c r="T239" i="12"/>
  <c r="BT238" i="12"/>
  <c r="BU238" i="12" s="1"/>
  <c r="BV238" i="12" s="1"/>
  <c r="BL238" i="12"/>
  <c r="BA238" i="12"/>
  <c r="AP238" i="12"/>
  <c r="AE238" i="12"/>
  <c r="Y238" i="12"/>
  <c r="W238" i="12"/>
  <c r="T238" i="12"/>
  <c r="BT237" i="12"/>
  <c r="BU237" i="12" s="1"/>
  <c r="BV237" i="12" s="1"/>
  <c r="BL237" i="12"/>
  <c r="BA237" i="12"/>
  <c r="AP237" i="12"/>
  <c r="AE237" i="12"/>
  <c r="Y237" i="12"/>
  <c r="W237" i="12"/>
  <c r="T237" i="12"/>
  <c r="BT236" i="12"/>
  <c r="BU236" i="12" s="1"/>
  <c r="BV236" i="12" s="1"/>
  <c r="BL236" i="12"/>
  <c r="BA236" i="12"/>
  <c r="AP236" i="12"/>
  <c r="AE236" i="12"/>
  <c r="Y236" i="12"/>
  <c r="W236" i="12"/>
  <c r="T236" i="12"/>
  <c r="BT235" i="12"/>
  <c r="BU235" i="12" s="1"/>
  <c r="BV235" i="12" s="1"/>
  <c r="BL235" i="12"/>
  <c r="BA235" i="12"/>
  <c r="AP235" i="12"/>
  <c r="AE235" i="12"/>
  <c r="Y235" i="12"/>
  <c r="W235" i="12"/>
  <c r="T235" i="12"/>
  <c r="BT234" i="12"/>
  <c r="BU234" i="12" s="1"/>
  <c r="BV234" i="12" s="1"/>
  <c r="BL234" i="12"/>
  <c r="BA234" i="12"/>
  <c r="AP234" i="12"/>
  <c r="AE234" i="12"/>
  <c r="Y234" i="12"/>
  <c r="W234" i="12"/>
  <c r="T234" i="12"/>
  <c r="BT233" i="12"/>
  <c r="BU233" i="12" s="1"/>
  <c r="BV233" i="12" s="1"/>
  <c r="BL233" i="12"/>
  <c r="BA233" i="12"/>
  <c r="AP233" i="12"/>
  <c r="AE233" i="12"/>
  <c r="Y233" i="12"/>
  <c r="W233" i="12"/>
  <c r="T233" i="12"/>
  <c r="BT232" i="12"/>
  <c r="BU232" i="12" s="1"/>
  <c r="BV232" i="12" s="1"/>
  <c r="BL232" i="12"/>
  <c r="BA232" i="12"/>
  <c r="AP232" i="12"/>
  <c r="AE232" i="12"/>
  <c r="Y232" i="12"/>
  <c r="W232" i="12"/>
  <c r="T232" i="12"/>
  <c r="BT231" i="12"/>
  <c r="BU231" i="12" s="1"/>
  <c r="BV231" i="12" s="1"/>
  <c r="BL231" i="12"/>
  <c r="BA231" i="12"/>
  <c r="AP231" i="12"/>
  <c r="AE231" i="12"/>
  <c r="Y231" i="12"/>
  <c r="W231" i="12"/>
  <c r="T231" i="12"/>
  <c r="BT230" i="12"/>
  <c r="BU230" i="12" s="1"/>
  <c r="BV230" i="12" s="1"/>
  <c r="BL230" i="12"/>
  <c r="BA230" i="12"/>
  <c r="AP230" i="12"/>
  <c r="AE230" i="12"/>
  <c r="Y230" i="12"/>
  <c r="W230" i="12"/>
  <c r="T230" i="12"/>
  <c r="BT229" i="12"/>
  <c r="BU229" i="12" s="1"/>
  <c r="BV229" i="12" s="1"/>
  <c r="BL229" i="12"/>
  <c r="BA229" i="12"/>
  <c r="AP229" i="12"/>
  <c r="AE229" i="12"/>
  <c r="Y229" i="12"/>
  <c r="W229" i="12"/>
  <c r="T229" i="12"/>
  <c r="BT228" i="12"/>
  <c r="BU228" i="12" s="1"/>
  <c r="BV228" i="12" s="1"/>
  <c r="BL228" i="12"/>
  <c r="BA228" i="12"/>
  <c r="AP228" i="12"/>
  <c r="AE228" i="12"/>
  <c r="Y228" i="12"/>
  <c r="W228" i="12"/>
  <c r="T228" i="12"/>
  <c r="BT227" i="12"/>
  <c r="BU227" i="12" s="1"/>
  <c r="BV227" i="12" s="1"/>
  <c r="BL227" i="12"/>
  <c r="BA227" i="12"/>
  <c r="AP227" i="12"/>
  <c r="AE227" i="12"/>
  <c r="Y227" i="12"/>
  <c r="W227" i="12"/>
  <c r="T227" i="12"/>
  <c r="BT226" i="12"/>
  <c r="BU226" i="12" s="1"/>
  <c r="BV226" i="12" s="1"/>
  <c r="BL226" i="12"/>
  <c r="BA226" i="12"/>
  <c r="AP226" i="12"/>
  <c r="AE226" i="12"/>
  <c r="Y226" i="12"/>
  <c r="W226" i="12"/>
  <c r="T226" i="12"/>
  <c r="BT225" i="12"/>
  <c r="BU225" i="12" s="1"/>
  <c r="BV225" i="12" s="1"/>
  <c r="BL225" i="12"/>
  <c r="BA225" i="12"/>
  <c r="AP225" i="12"/>
  <c r="AE225" i="12"/>
  <c r="Y225" i="12"/>
  <c r="W225" i="12"/>
  <c r="T225" i="12"/>
  <c r="BT224" i="12"/>
  <c r="BU224" i="12" s="1"/>
  <c r="BV224" i="12" s="1"/>
  <c r="BL224" i="12"/>
  <c r="BA224" i="12"/>
  <c r="AP224" i="12"/>
  <c r="AE224" i="12"/>
  <c r="Y224" i="12"/>
  <c r="W224" i="12"/>
  <c r="T224" i="12"/>
  <c r="BT223" i="12"/>
  <c r="BU223" i="12" s="1"/>
  <c r="BV223" i="12" s="1"/>
  <c r="BL223" i="12"/>
  <c r="BA223" i="12"/>
  <c r="AP223" i="12"/>
  <c r="AE223" i="12"/>
  <c r="Y223" i="12"/>
  <c r="W223" i="12"/>
  <c r="T223" i="12"/>
  <c r="BT222" i="12"/>
  <c r="BU222" i="12" s="1"/>
  <c r="BV222" i="12" s="1"/>
  <c r="BL222" i="12"/>
  <c r="BA222" i="12"/>
  <c r="AP222" i="12"/>
  <c r="AE222" i="12"/>
  <c r="Y222" i="12"/>
  <c r="W222" i="12"/>
  <c r="T222" i="12"/>
  <c r="BT221" i="12"/>
  <c r="BU221" i="12" s="1"/>
  <c r="BV221" i="12" s="1"/>
  <c r="BL221" i="12"/>
  <c r="BA221" i="12"/>
  <c r="AP221" i="12"/>
  <c r="AE221" i="12"/>
  <c r="Y221" i="12"/>
  <c r="W221" i="12"/>
  <c r="T221" i="12"/>
  <c r="BT220" i="12"/>
  <c r="BU220" i="12" s="1"/>
  <c r="BV220" i="12" s="1"/>
  <c r="BL220" i="12"/>
  <c r="BA220" i="12"/>
  <c r="AP220" i="12"/>
  <c r="AE220" i="12"/>
  <c r="Y220" i="12"/>
  <c r="W220" i="12"/>
  <c r="T220" i="12"/>
  <c r="BT219" i="12"/>
  <c r="BU219" i="12" s="1"/>
  <c r="BV219" i="12" s="1"/>
  <c r="BL219" i="12"/>
  <c r="BA219" i="12"/>
  <c r="AP219" i="12"/>
  <c r="AE219" i="12"/>
  <c r="Y219" i="12"/>
  <c r="W219" i="12"/>
  <c r="T219" i="12"/>
  <c r="BT218" i="12"/>
  <c r="BU218" i="12" s="1"/>
  <c r="BV218" i="12" s="1"/>
  <c r="BL218" i="12"/>
  <c r="BA218" i="12"/>
  <c r="AP218" i="12"/>
  <c r="AE218" i="12"/>
  <c r="Y218" i="12"/>
  <c r="W218" i="12"/>
  <c r="T218" i="12"/>
  <c r="BT217" i="12"/>
  <c r="BU217" i="12" s="1"/>
  <c r="BV217" i="12" s="1"/>
  <c r="BL217" i="12"/>
  <c r="BA217" i="12"/>
  <c r="AP217" i="12"/>
  <c r="AE217" i="12"/>
  <c r="Y217" i="12"/>
  <c r="W217" i="12"/>
  <c r="T217" i="12"/>
  <c r="BT216" i="12"/>
  <c r="BU216" i="12" s="1"/>
  <c r="BV216" i="12" s="1"/>
  <c r="BL216" i="12"/>
  <c r="BA216" i="12"/>
  <c r="AP216" i="12"/>
  <c r="AE216" i="12"/>
  <c r="Y216" i="12"/>
  <c r="W216" i="12"/>
  <c r="T216" i="12"/>
  <c r="BT215" i="12"/>
  <c r="BU215" i="12" s="1"/>
  <c r="BV215" i="12" s="1"/>
  <c r="BL215" i="12"/>
  <c r="BA215" i="12"/>
  <c r="AP215" i="12"/>
  <c r="AE215" i="12"/>
  <c r="Y215" i="12"/>
  <c r="W215" i="12"/>
  <c r="T215" i="12"/>
  <c r="BT214" i="12"/>
  <c r="BU214" i="12" s="1"/>
  <c r="BV214" i="12" s="1"/>
  <c r="BL214" i="12"/>
  <c r="BA214" i="12"/>
  <c r="AP214" i="12"/>
  <c r="AE214" i="12"/>
  <c r="Y214" i="12"/>
  <c r="W214" i="12"/>
  <c r="T214" i="12"/>
  <c r="BT213" i="12"/>
  <c r="BU213" i="12" s="1"/>
  <c r="BV213" i="12" s="1"/>
  <c r="BL213" i="12"/>
  <c r="BA213" i="12"/>
  <c r="AP213" i="12"/>
  <c r="AE213" i="12"/>
  <c r="Y213" i="12"/>
  <c r="W213" i="12"/>
  <c r="T213" i="12"/>
  <c r="BT212" i="12"/>
  <c r="BU212" i="12" s="1"/>
  <c r="BV212" i="12" s="1"/>
  <c r="BL212" i="12"/>
  <c r="BA212" i="12"/>
  <c r="AP212" i="12"/>
  <c r="AE212" i="12"/>
  <c r="Y212" i="12"/>
  <c r="W212" i="12"/>
  <c r="T212" i="12"/>
  <c r="BT211" i="12"/>
  <c r="BU211" i="12" s="1"/>
  <c r="BV211" i="12" s="1"/>
  <c r="BL211" i="12"/>
  <c r="BA211" i="12"/>
  <c r="AP211" i="12"/>
  <c r="AE211" i="12"/>
  <c r="Y211" i="12"/>
  <c r="W211" i="12"/>
  <c r="T211" i="12"/>
  <c r="BT210" i="12"/>
  <c r="BU210" i="12" s="1"/>
  <c r="BV210" i="12" s="1"/>
  <c r="BL210" i="12"/>
  <c r="BA210" i="12"/>
  <c r="AP210" i="12"/>
  <c r="AE210" i="12"/>
  <c r="Y210" i="12"/>
  <c r="W210" i="12"/>
  <c r="T210" i="12"/>
  <c r="BT209" i="12"/>
  <c r="BU209" i="12" s="1"/>
  <c r="BV209" i="12" s="1"/>
  <c r="BL209" i="12"/>
  <c r="BA209" i="12"/>
  <c r="AP209" i="12"/>
  <c r="AE209" i="12"/>
  <c r="Y209" i="12"/>
  <c r="W209" i="12"/>
  <c r="T209" i="12"/>
  <c r="BT208" i="12"/>
  <c r="BU208" i="12" s="1"/>
  <c r="BV208" i="12" s="1"/>
  <c r="BL208" i="12"/>
  <c r="BA208" i="12"/>
  <c r="AP208" i="12"/>
  <c r="AE208" i="12"/>
  <c r="Y208" i="12"/>
  <c r="W208" i="12"/>
  <c r="T208" i="12"/>
  <c r="BT207" i="12"/>
  <c r="BU207" i="12" s="1"/>
  <c r="BV207" i="12" s="1"/>
  <c r="BL207" i="12"/>
  <c r="BA207" i="12"/>
  <c r="AP207" i="12"/>
  <c r="AE207" i="12"/>
  <c r="Y207" i="12"/>
  <c r="W207" i="12"/>
  <c r="T207" i="12"/>
  <c r="BT206" i="12"/>
  <c r="BU206" i="12" s="1"/>
  <c r="BV206" i="12" s="1"/>
  <c r="BL206" i="12"/>
  <c r="BA206" i="12"/>
  <c r="AP206" i="12"/>
  <c r="AE206" i="12"/>
  <c r="Y206" i="12"/>
  <c r="W206" i="12"/>
  <c r="T206" i="12"/>
  <c r="BT205" i="12"/>
  <c r="BU205" i="12" s="1"/>
  <c r="BV205" i="12" s="1"/>
  <c r="BL205" i="12"/>
  <c r="BA205" i="12"/>
  <c r="AP205" i="12"/>
  <c r="AE205" i="12"/>
  <c r="Y205" i="12"/>
  <c r="W205" i="12"/>
  <c r="T205" i="12"/>
  <c r="BT204" i="12"/>
  <c r="BU204" i="12" s="1"/>
  <c r="BV204" i="12" s="1"/>
  <c r="BL204" i="12"/>
  <c r="BA204" i="12"/>
  <c r="AP204" i="12"/>
  <c r="AE204" i="12"/>
  <c r="Y204" i="12"/>
  <c r="W204" i="12"/>
  <c r="T204" i="12"/>
  <c r="BT203" i="12"/>
  <c r="BU203" i="12" s="1"/>
  <c r="BV203" i="12" s="1"/>
  <c r="BL203" i="12"/>
  <c r="BA203" i="12"/>
  <c r="AP203" i="12"/>
  <c r="AE203" i="12"/>
  <c r="Y203" i="12"/>
  <c r="W203" i="12"/>
  <c r="T203" i="12"/>
  <c r="BT202" i="12"/>
  <c r="BU202" i="12" s="1"/>
  <c r="BV202" i="12" s="1"/>
  <c r="BL202" i="12"/>
  <c r="BA202" i="12"/>
  <c r="AP202" i="12"/>
  <c r="AE202" i="12"/>
  <c r="Y202" i="12"/>
  <c r="W202" i="12"/>
  <c r="T202" i="12"/>
  <c r="BT201" i="12"/>
  <c r="BU201" i="12" s="1"/>
  <c r="BV201" i="12" s="1"/>
  <c r="BL201" i="12"/>
  <c r="BA201" i="12"/>
  <c r="AP201" i="12"/>
  <c r="AE201" i="12"/>
  <c r="Y201" i="12"/>
  <c r="W201" i="12"/>
  <c r="T201" i="12"/>
  <c r="BT200" i="12"/>
  <c r="BU200" i="12" s="1"/>
  <c r="BV200" i="12" s="1"/>
  <c r="BL200" i="12"/>
  <c r="BA200" i="12"/>
  <c r="AP200" i="12"/>
  <c r="AE200" i="12"/>
  <c r="Y200" i="12"/>
  <c r="W200" i="12"/>
  <c r="T200" i="12"/>
  <c r="BT199" i="12"/>
  <c r="BU199" i="12" s="1"/>
  <c r="BV199" i="12" s="1"/>
  <c r="BL199" i="12"/>
  <c r="BA199" i="12"/>
  <c r="AP199" i="12"/>
  <c r="AE199" i="12"/>
  <c r="Y199" i="12"/>
  <c r="W199" i="12"/>
  <c r="T199" i="12"/>
  <c r="BT198" i="12"/>
  <c r="BU198" i="12" s="1"/>
  <c r="BV198" i="12" s="1"/>
  <c r="BL198" i="12"/>
  <c r="BA198" i="12"/>
  <c r="AP198" i="12"/>
  <c r="AE198" i="12"/>
  <c r="Y198" i="12"/>
  <c r="W198" i="12"/>
  <c r="T198" i="12"/>
  <c r="BT197" i="12"/>
  <c r="BU197" i="12" s="1"/>
  <c r="BV197" i="12" s="1"/>
  <c r="BL197" i="12"/>
  <c r="BA197" i="12"/>
  <c r="AP197" i="12"/>
  <c r="AE197" i="12"/>
  <c r="Y197" i="12"/>
  <c r="W197" i="12"/>
  <c r="T197" i="12"/>
  <c r="BT196" i="12"/>
  <c r="BU196" i="12" s="1"/>
  <c r="BV196" i="12" s="1"/>
  <c r="BL196" i="12"/>
  <c r="BA196" i="12"/>
  <c r="AP196" i="12"/>
  <c r="AE196" i="12"/>
  <c r="Y196" i="12"/>
  <c r="W196" i="12"/>
  <c r="T196" i="12"/>
  <c r="BT195" i="12"/>
  <c r="BU195" i="12" s="1"/>
  <c r="BV195" i="12" s="1"/>
  <c r="BL195" i="12"/>
  <c r="BA195" i="12"/>
  <c r="AP195" i="12"/>
  <c r="AE195" i="12"/>
  <c r="Y195" i="12"/>
  <c r="W195" i="12"/>
  <c r="T195" i="12"/>
  <c r="BT194" i="12"/>
  <c r="BU194" i="12" s="1"/>
  <c r="BV194" i="12" s="1"/>
  <c r="BL194" i="12"/>
  <c r="BA194" i="12"/>
  <c r="AP194" i="12"/>
  <c r="AE194" i="12"/>
  <c r="Y194" i="12"/>
  <c r="W194" i="12"/>
  <c r="T194" i="12"/>
  <c r="BT193" i="12"/>
  <c r="BU193" i="12" s="1"/>
  <c r="BV193" i="12" s="1"/>
  <c r="BL193" i="12"/>
  <c r="BA193" i="12"/>
  <c r="AP193" i="12"/>
  <c r="AE193" i="12"/>
  <c r="Y193" i="12"/>
  <c r="W193" i="12"/>
  <c r="T193" i="12"/>
  <c r="BT192" i="12"/>
  <c r="BU192" i="12" s="1"/>
  <c r="BV192" i="12" s="1"/>
  <c r="BL192" i="12"/>
  <c r="BA192" i="12"/>
  <c r="AP192" i="12"/>
  <c r="AE192" i="12"/>
  <c r="Y192" i="12"/>
  <c r="W192" i="12"/>
  <c r="T192" i="12"/>
  <c r="BT191" i="12"/>
  <c r="BU191" i="12" s="1"/>
  <c r="BV191" i="12" s="1"/>
  <c r="BL191" i="12"/>
  <c r="BA191" i="12"/>
  <c r="AP191" i="12"/>
  <c r="AE191" i="12"/>
  <c r="Y191" i="12"/>
  <c r="W191" i="12"/>
  <c r="T191" i="12"/>
  <c r="BT190" i="12"/>
  <c r="BU190" i="12" s="1"/>
  <c r="BV190" i="12" s="1"/>
  <c r="BL190" i="12"/>
  <c r="BA190" i="12"/>
  <c r="AP190" i="12"/>
  <c r="AE190" i="12"/>
  <c r="Y190" i="12"/>
  <c r="W190" i="12"/>
  <c r="T190" i="12"/>
  <c r="BT189" i="12"/>
  <c r="BU189" i="12" s="1"/>
  <c r="BV189" i="12" s="1"/>
  <c r="BL189" i="12"/>
  <c r="BA189" i="12"/>
  <c r="AP189" i="12"/>
  <c r="AE189" i="12"/>
  <c r="Y189" i="12"/>
  <c r="W189" i="12"/>
  <c r="T189" i="12"/>
  <c r="BT188" i="12"/>
  <c r="BU188" i="12" s="1"/>
  <c r="BV188" i="12" s="1"/>
  <c r="BL188" i="12"/>
  <c r="BA188" i="12"/>
  <c r="AP188" i="12"/>
  <c r="AE188" i="12"/>
  <c r="Y188" i="12"/>
  <c r="W188" i="12"/>
  <c r="T188" i="12"/>
  <c r="BT187" i="12"/>
  <c r="BU187" i="12" s="1"/>
  <c r="BV187" i="12" s="1"/>
  <c r="BL187" i="12"/>
  <c r="BA187" i="12"/>
  <c r="AP187" i="12"/>
  <c r="AE187" i="12"/>
  <c r="Y187" i="12"/>
  <c r="W187" i="12"/>
  <c r="T187" i="12"/>
  <c r="BT186" i="12"/>
  <c r="BU186" i="12" s="1"/>
  <c r="BV186" i="12" s="1"/>
  <c r="BL186" i="12"/>
  <c r="BA186" i="12"/>
  <c r="AP186" i="12"/>
  <c r="AE186" i="12"/>
  <c r="Y186" i="12"/>
  <c r="W186" i="12"/>
  <c r="T186" i="12"/>
  <c r="BT185" i="12"/>
  <c r="BU185" i="12" s="1"/>
  <c r="BV185" i="12" s="1"/>
  <c r="BL185" i="12"/>
  <c r="BA185" i="12"/>
  <c r="AP185" i="12"/>
  <c r="AE185" i="12"/>
  <c r="Y185" i="12"/>
  <c r="W185" i="12"/>
  <c r="T185" i="12"/>
  <c r="BT184" i="12"/>
  <c r="BU184" i="12" s="1"/>
  <c r="BV184" i="12" s="1"/>
  <c r="BL184" i="12"/>
  <c r="BA184" i="12"/>
  <c r="AP184" i="12"/>
  <c r="AE184" i="12"/>
  <c r="Y184" i="12"/>
  <c r="W184" i="12"/>
  <c r="T184" i="12"/>
  <c r="BT183" i="12"/>
  <c r="BU183" i="12" s="1"/>
  <c r="BV183" i="12" s="1"/>
  <c r="BL183" i="12"/>
  <c r="BA183" i="12"/>
  <c r="AP183" i="12"/>
  <c r="AE183" i="12"/>
  <c r="Y183" i="12"/>
  <c r="W183" i="12"/>
  <c r="T183" i="12"/>
  <c r="BT182" i="12"/>
  <c r="BU182" i="12" s="1"/>
  <c r="BV182" i="12" s="1"/>
  <c r="BL182" i="12"/>
  <c r="BA182" i="12"/>
  <c r="AP182" i="12"/>
  <c r="AE182" i="12"/>
  <c r="Y182" i="12"/>
  <c r="W182" i="12"/>
  <c r="T182" i="12"/>
  <c r="BT181" i="12"/>
  <c r="BU181" i="12" s="1"/>
  <c r="BV181" i="12" s="1"/>
  <c r="BL181" i="12"/>
  <c r="BA181" i="12"/>
  <c r="AP181" i="12"/>
  <c r="AE181" i="12"/>
  <c r="Y181" i="12"/>
  <c r="W181" i="12"/>
  <c r="T181" i="12"/>
  <c r="BT180" i="12"/>
  <c r="BU180" i="12" s="1"/>
  <c r="BV180" i="12" s="1"/>
  <c r="BL180" i="12"/>
  <c r="BA180" i="12"/>
  <c r="AP180" i="12"/>
  <c r="AE180" i="12"/>
  <c r="Y180" i="12"/>
  <c r="W180" i="12"/>
  <c r="T180" i="12"/>
  <c r="BT179" i="12"/>
  <c r="BU179" i="12" s="1"/>
  <c r="BV179" i="12" s="1"/>
  <c r="BL179" i="12"/>
  <c r="BA179" i="12"/>
  <c r="AP179" i="12"/>
  <c r="AE179" i="12"/>
  <c r="Y179" i="12"/>
  <c r="W179" i="12"/>
  <c r="T179" i="12"/>
  <c r="BT178" i="12"/>
  <c r="BU178" i="12" s="1"/>
  <c r="BV178" i="12" s="1"/>
  <c r="BL178" i="12"/>
  <c r="BA178" i="12"/>
  <c r="AP178" i="12"/>
  <c r="AE178" i="12"/>
  <c r="Y178" i="12"/>
  <c r="W178" i="12"/>
  <c r="T178" i="12"/>
  <c r="BT177" i="12"/>
  <c r="BU177" i="12" s="1"/>
  <c r="BV177" i="12" s="1"/>
  <c r="BL177" i="12"/>
  <c r="BA177" i="12"/>
  <c r="AP177" i="12"/>
  <c r="AE177" i="12"/>
  <c r="Y177" i="12"/>
  <c r="W177" i="12"/>
  <c r="T177" i="12"/>
  <c r="BT176" i="12"/>
  <c r="BU176" i="12" s="1"/>
  <c r="BV176" i="12" s="1"/>
  <c r="BL176" i="12"/>
  <c r="BA176" i="12"/>
  <c r="AP176" i="12"/>
  <c r="AE176" i="12"/>
  <c r="Y176" i="12"/>
  <c r="W176" i="12"/>
  <c r="T176" i="12"/>
  <c r="BT175" i="12"/>
  <c r="BU175" i="12" s="1"/>
  <c r="BV175" i="12" s="1"/>
  <c r="BL175" i="12"/>
  <c r="BA175" i="12"/>
  <c r="AP175" i="12"/>
  <c r="AE175" i="12"/>
  <c r="Y175" i="12"/>
  <c r="W175" i="12"/>
  <c r="T175" i="12"/>
  <c r="BT174" i="12"/>
  <c r="BU174" i="12" s="1"/>
  <c r="BV174" i="12" s="1"/>
  <c r="BL174" i="12"/>
  <c r="BA174" i="12"/>
  <c r="AP174" i="12"/>
  <c r="AE174" i="12"/>
  <c r="Y174" i="12"/>
  <c r="W174" i="12"/>
  <c r="T174" i="12"/>
  <c r="BT173" i="12"/>
  <c r="BU173" i="12" s="1"/>
  <c r="BV173" i="12" s="1"/>
  <c r="BL173" i="12"/>
  <c r="BA173" i="12"/>
  <c r="AP173" i="12"/>
  <c r="AE173" i="12"/>
  <c r="Y173" i="12"/>
  <c r="W173" i="12"/>
  <c r="T173" i="12"/>
  <c r="BT172" i="12"/>
  <c r="BU172" i="12" s="1"/>
  <c r="BV172" i="12" s="1"/>
  <c r="BL172" i="12"/>
  <c r="BA172" i="12"/>
  <c r="AP172" i="12"/>
  <c r="AE172" i="12"/>
  <c r="Y172" i="12"/>
  <c r="W172" i="12"/>
  <c r="T172" i="12"/>
  <c r="BT171" i="12"/>
  <c r="BU171" i="12" s="1"/>
  <c r="BV171" i="12" s="1"/>
  <c r="BL171" i="12"/>
  <c r="BA171" i="12"/>
  <c r="AP171" i="12"/>
  <c r="AE171" i="12"/>
  <c r="Y171" i="12"/>
  <c r="W171" i="12"/>
  <c r="T171" i="12"/>
  <c r="BT170" i="12"/>
  <c r="BU170" i="12" s="1"/>
  <c r="BV170" i="12" s="1"/>
  <c r="BL170" i="12"/>
  <c r="BA170" i="12"/>
  <c r="AP170" i="12"/>
  <c r="AE170" i="12"/>
  <c r="Y170" i="12"/>
  <c r="W170" i="12"/>
  <c r="T170" i="12"/>
  <c r="BT169" i="12"/>
  <c r="BU169" i="12" s="1"/>
  <c r="BV169" i="12" s="1"/>
  <c r="BL169" i="12"/>
  <c r="BA169" i="12"/>
  <c r="AP169" i="12"/>
  <c r="AE169" i="12"/>
  <c r="Y169" i="12"/>
  <c r="W169" i="12"/>
  <c r="T169" i="12"/>
  <c r="BT168" i="12"/>
  <c r="BU168" i="12" s="1"/>
  <c r="BV168" i="12" s="1"/>
  <c r="BL168" i="12"/>
  <c r="BA168" i="12"/>
  <c r="AP168" i="12"/>
  <c r="AE168" i="12"/>
  <c r="Y168" i="12"/>
  <c r="W168" i="12"/>
  <c r="T168" i="12"/>
  <c r="BT167" i="12"/>
  <c r="BU167" i="12" s="1"/>
  <c r="BV167" i="12" s="1"/>
  <c r="BL167" i="12"/>
  <c r="BA167" i="12"/>
  <c r="AP167" i="12"/>
  <c r="AE167" i="12"/>
  <c r="Y167" i="12"/>
  <c r="W167" i="12"/>
  <c r="T167" i="12"/>
  <c r="BT166" i="12"/>
  <c r="BU166" i="12" s="1"/>
  <c r="BV166" i="12" s="1"/>
  <c r="BL166" i="12"/>
  <c r="BA166" i="12"/>
  <c r="AP166" i="12"/>
  <c r="AE166" i="12"/>
  <c r="Y166" i="12"/>
  <c r="W166" i="12"/>
  <c r="T166" i="12"/>
  <c r="BT165" i="12"/>
  <c r="BU165" i="12" s="1"/>
  <c r="BV165" i="12" s="1"/>
  <c r="BL165" i="12"/>
  <c r="BA165" i="12"/>
  <c r="AP165" i="12"/>
  <c r="AE165" i="12"/>
  <c r="Y165" i="12"/>
  <c r="W165" i="12"/>
  <c r="T165" i="12"/>
  <c r="BT164" i="12"/>
  <c r="BU164" i="12" s="1"/>
  <c r="BV164" i="12" s="1"/>
  <c r="BL164" i="12"/>
  <c r="BA164" i="12"/>
  <c r="AP164" i="12"/>
  <c r="AE164" i="12"/>
  <c r="Y164" i="12"/>
  <c r="W164" i="12"/>
  <c r="T164" i="12"/>
  <c r="BT163" i="12"/>
  <c r="BU163" i="12" s="1"/>
  <c r="BV163" i="12" s="1"/>
  <c r="BL163" i="12"/>
  <c r="BA163" i="12"/>
  <c r="AP163" i="12"/>
  <c r="AE163" i="12"/>
  <c r="Y163" i="12"/>
  <c r="W163" i="12"/>
  <c r="T163" i="12"/>
  <c r="BT162" i="12"/>
  <c r="BU162" i="12" s="1"/>
  <c r="BV162" i="12" s="1"/>
  <c r="BL162" i="12"/>
  <c r="BA162" i="12"/>
  <c r="AP162" i="12"/>
  <c r="AE162" i="12"/>
  <c r="Y162" i="12"/>
  <c r="W162" i="12"/>
  <c r="T162" i="12"/>
  <c r="BT161" i="12"/>
  <c r="BU161" i="12" s="1"/>
  <c r="BV161" i="12" s="1"/>
  <c r="BL161" i="12"/>
  <c r="BA161" i="12"/>
  <c r="AP161" i="12"/>
  <c r="AE161" i="12"/>
  <c r="Y161" i="12"/>
  <c r="W161" i="12"/>
  <c r="T161" i="12"/>
  <c r="BT160" i="12"/>
  <c r="BU160" i="12" s="1"/>
  <c r="BV160" i="12" s="1"/>
  <c r="BL160" i="12"/>
  <c r="BA160" i="12"/>
  <c r="AP160" i="12"/>
  <c r="AE160" i="12"/>
  <c r="Y160" i="12"/>
  <c r="W160" i="12"/>
  <c r="T160" i="12"/>
  <c r="BT159" i="12"/>
  <c r="BU159" i="12" s="1"/>
  <c r="BV159" i="12" s="1"/>
  <c r="BL159" i="12"/>
  <c r="BA159" i="12"/>
  <c r="AP159" i="12"/>
  <c r="AE159" i="12"/>
  <c r="Y159" i="12"/>
  <c r="W159" i="12"/>
  <c r="T159" i="12"/>
  <c r="BT158" i="12"/>
  <c r="BU158" i="12" s="1"/>
  <c r="BV158" i="12" s="1"/>
  <c r="BL158" i="12"/>
  <c r="BA158" i="12"/>
  <c r="AP158" i="12"/>
  <c r="AE158" i="12"/>
  <c r="Y158" i="12"/>
  <c r="W158" i="12"/>
  <c r="T158" i="12"/>
  <c r="BT157" i="12"/>
  <c r="BU157" i="12" s="1"/>
  <c r="BV157" i="12" s="1"/>
  <c r="BL157" i="12"/>
  <c r="BA157" i="12"/>
  <c r="AP157" i="12"/>
  <c r="AE157" i="12"/>
  <c r="Y157" i="12"/>
  <c r="W157" i="12"/>
  <c r="T157" i="12"/>
  <c r="BT156" i="12"/>
  <c r="BU156" i="12" s="1"/>
  <c r="BV156" i="12" s="1"/>
  <c r="BL156" i="12"/>
  <c r="BA156" i="12"/>
  <c r="AP156" i="12"/>
  <c r="AE156" i="12"/>
  <c r="Y156" i="12"/>
  <c r="W156" i="12"/>
  <c r="T156" i="12"/>
  <c r="BT155" i="12"/>
  <c r="BU155" i="12" s="1"/>
  <c r="BV155" i="12" s="1"/>
  <c r="BL155" i="12"/>
  <c r="BA155" i="12"/>
  <c r="AP155" i="12"/>
  <c r="AE155" i="12"/>
  <c r="Y155" i="12"/>
  <c r="W155" i="12"/>
  <c r="T155" i="12"/>
  <c r="BT154" i="12"/>
  <c r="BU154" i="12" s="1"/>
  <c r="BV154" i="12" s="1"/>
  <c r="BL154" i="12"/>
  <c r="BA154" i="12"/>
  <c r="AP154" i="12"/>
  <c r="AE154" i="12"/>
  <c r="Y154" i="12"/>
  <c r="W154" i="12"/>
  <c r="T154" i="12"/>
  <c r="BT153" i="12"/>
  <c r="BU153" i="12" s="1"/>
  <c r="BV153" i="12" s="1"/>
  <c r="BL153" i="12"/>
  <c r="BA153" i="12"/>
  <c r="AP153" i="12"/>
  <c r="AE153" i="12"/>
  <c r="Y153" i="12"/>
  <c r="W153" i="12"/>
  <c r="T153" i="12"/>
  <c r="BT152" i="12"/>
  <c r="BU152" i="12" s="1"/>
  <c r="BV152" i="12" s="1"/>
  <c r="BL152" i="12"/>
  <c r="BA152" i="12"/>
  <c r="AP152" i="12"/>
  <c r="AE152" i="12"/>
  <c r="Y152" i="12"/>
  <c r="W152" i="12"/>
  <c r="T152" i="12"/>
  <c r="BT151" i="12"/>
  <c r="BU151" i="12" s="1"/>
  <c r="BV151" i="12" s="1"/>
  <c r="BL151" i="12"/>
  <c r="BA151" i="12"/>
  <c r="AP151" i="12"/>
  <c r="AE151" i="12"/>
  <c r="Y151" i="12"/>
  <c r="W151" i="12"/>
  <c r="T151" i="12"/>
  <c r="BT150" i="12"/>
  <c r="BU150" i="12" s="1"/>
  <c r="BV150" i="12" s="1"/>
  <c r="BL150" i="12"/>
  <c r="BA150" i="12"/>
  <c r="AP150" i="12"/>
  <c r="AE150" i="12"/>
  <c r="Y150" i="12"/>
  <c r="W150" i="12"/>
  <c r="T150" i="12"/>
  <c r="BT149" i="12"/>
  <c r="BU149" i="12" s="1"/>
  <c r="BV149" i="12" s="1"/>
  <c r="BL149" i="12"/>
  <c r="BA149" i="12"/>
  <c r="AP149" i="12"/>
  <c r="AE149" i="12"/>
  <c r="Y149" i="12"/>
  <c r="W149" i="12"/>
  <c r="T149" i="12"/>
  <c r="BT148" i="12"/>
  <c r="BU148" i="12" s="1"/>
  <c r="BV148" i="12" s="1"/>
  <c r="BL148" i="12"/>
  <c r="BA148" i="12"/>
  <c r="AP148" i="12"/>
  <c r="AE148" i="12"/>
  <c r="Y148" i="12"/>
  <c r="W148" i="12"/>
  <c r="T148" i="12"/>
  <c r="BT147" i="12"/>
  <c r="BU147" i="12" s="1"/>
  <c r="BV147" i="12" s="1"/>
  <c r="BL147" i="12"/>
  <c r="BA147" i="12"/>
  <c r="AP147" i="12"/>
  <c r="AE147" i="12"/>
  <c r="Y147" i="12"/>
  <c r="W147" i="12"/>
  <c r="T147" i="12"/>
  <c r="BT146" i="12"/>
  <c r="BU146" i="12" s="1"/>
  <c r="BV146" i="12" s="1"/>
  <c r="BL146" i="12"/>
  <c r="BA146" i="12"/>
  <c r="AP146" i="12"/>
  <c r="AE146" i="12"/>
  <c r="Y146" i="12"/>
  <c r="W146" i="12"/>
  <c r="T146" i="12"/>
  <c r="BT145" i="12"/>
  <c r="BU145" i="12" s="1"/>
  <c r="BV145" i="12" s="1"/>
  <c r="BL145" i="12"/>
  <c r="BA145" i="12"/>
  <c r="AP145" i="12"/>
  <c r="AE145" i="12"/>
  <c r="Y145" i="12"/>
  <c r="W145" i="12"/>
  <c r="T145" i="12"/>
  <c r="BT144" i="12"/>
  <c r="BU144" i="12" s="1"/>
  <c r="BV144" i="12" s="1"/>
  <c r="BL144" i="12"/>
  <c r="BA144" i="12"/>
  <c r="AP144" i="12"/>
  <c r="AE144" i="12"/>
  <c r="Y144" i="12"/>
  <c r="W144" i="12"/>
  <c r="T144" i="12"/>
  <c r="BT143" i="12"/>
  <c r="BU143" i="12" s="1"/>
  <c r="BV143" i="12" s="1"/>
  <c r="BL143" i="12"/>
  <c r="BA143" i="12"/>
  <c r="AP143" i="12"/>
  <c r="AE143" i="12"/>
  <c r="Y143" i="12"/>
  <c r="W143" i="12"/>
  <c r="T143" i="12"/>
  <c r="BT142" i="12"/>
  <c r="BU142" i="12" s="1"/>
  <c r="BV142" i="12" s="1"/>
  <c r="BL142" i="12"/>
  <c r="BA142" i="12"/>
  <c r="AP142" i="12"/>
  <c r="AE142" i="12"/>
  <c r="Y142" i="12"/>
  <c r="W142" i="12"/>
  <c r="T142" i="12"/>
  <c r="BT141" i="12"/>
  <c r="BU141" i="12" s="1"/>
  <c r="BV141" i="12" s="1"/>
  <c r="BL141" i="12"/>
  <c r="BA141" i="12"/>
  <c r="AP141" i="12"/>
  <c r="AE141" i="12"/>
  <c r="Y141" i="12"/>
  <c r="W141" i="12"/>
  <c r="T141" i="12"/>
  <c r="BT140" i="12"/>
  <c r="BU140" i="12" s="1"/>
  <c r="BV140" i="12" s="1"/>
  <c r="BL140" i="12"/>
  <c r="BA140" i="12"/>
  <c r="AP140" i="12"/>
  <c r="AE140" i="12"/>
  <c r="Y140" i="12"/>
  <c r="W140" i="12"/>
  <c r="T140" i="12"/>
  <c r="BT139" i="12"/>
  <c r="BU139" i="12" s="1"/>
  <c r="BV139" i="12" s="1"/>
  <c r="BL139" i="12"/>
  <c r="BA139" i="12"/>
  <c r="AP139" i="12"/>
  <c r="AE139" i="12"/>
  <c r="Y139" i="12"/>
  <c r="W139" i="12"/>
  <c r="T139" i="12"/>
  <c r="BT138" i="12"/>
  <c r="BU138" i="12" s="1"/>
  <c r="BV138" i="12" s="1"/>
  <c r="BL138" i="12"/>
  <c r="BA138" i="12"/>
  <c r="AP138" i="12"/>
  <c r="AE138" i="12"/>
  <c r="Y138" i="12"/>
  <c r="W138" i="12"/>
  <c r="T138" i="12"/>
  <c r="BT137" i="12"/>
  <c r="BU137" i="12" s="1"/>
  <c r="BV137" i="12" s="1"/>
  <c r="BL137" i="12"/>
  <c r="BA137" i="12"/>
  <c r="AP137" i="12"/>
  <c r="AE137" i="12"/>
  <c r="Y137" i="12"/>
  <c r="W137" i="12"/>
  <c r="T137" i="12"/>
  <c r="BT136" i="12"/>
  <c r="BU136" i="12" s="1"/>
  <c r="BV136" i="12" s="1"/>
  <c r="BL136" i="12"/>
  <c r="BA136" i="12"/>
  <c r="AP136" i="12"/>
  <c r="AE136" i="12"/>
  <c r="Y136" i="12"/>
  <c r="W136" i="12"/>
  <c r="T136" i="12"/>
  <c r="BT135" i="12"/>
  <c r="BU135" i="12" s="1"/>
  <c r="BV135" i="12" s="1"/>
  <c r="BL135" i="12"/>
  <c r="BA135" i="12"/>
  <c r="AP135" i="12"/>
  <c r="AE135" i="12"/>
  <c r="Y135" i="12"/>
  <c r="W135" i="12"/>
  <c r="T135" i="12"/>
  <c r="BT134" i="12"/>
  <c r="BU134" i="12" s="1"/>
  <c r="BV134" i="12" s="1"/>
  <c r="BL134" i="12"/>
  <c r="BA134" i="12"/>
  <c r="AP134" i="12"/>
  <c r="AE134" i="12"/>
  <c r="Y134" i="12"/>
  <c r="W134" i="12"/>
  <c r="T134" i="12"/>
  <c r="BT133" i="12"/>
  <c r="BU133" i="12" s="1"/>
  <c r="BV133" i="12" s="1"/>
  <c r="BL133" i="12"/>
  <c r="BA133" i="12"/>
  <c r="AP133" i="12"/>
  <c r="AE133" i="12"/>
  <c r="Y133" i="12"/>
  <c r="W133" i="12"/>
  <c r="T133" i="12"/>
  <c r="BT132" i="12"/>
  <c r="BU132" i="12" s="1"/>
  <c r="BV132" i="12" s="1"/>
  <c r="BL132" i="12"/>
  <c r="BA132" i="12"/>
  <c r="AP132" i="12"/>
  <c r="AE132" i="12"/>
  <c r="Y132" i="12"/>
  <c r="W132" i="12"/>
  <c r="T132" i="12"/>
  <c r="BT131" i="12"/>
  <c r="BU131" i="12" s="1"/>
  <c r="BV131" i="12" s="1"/>
  <c r="BL131" i="12"/>
  <c r="BA131" i="12"/>
  <c r="AP131" i="12"/>
  <c r="AE131" i="12"/>
  <c r="Y131" i="12"/>
  <c r="W131" i="12"/>
  <c r="T131" i="12"/>
  <c r="BT130" i="12"/>
  <c r="BU130" i="12" s="1"/>
  <c r="BV130" i="12" s="1"/>
  <c r="BL130" i="12"/>
  <c r="BA130" i="12"/>
  <c r="AP130" i="12"/>
  <c r="AE130" i="12"/>
  <c r="Y130" i="12"/>
  <c r="W130" i="12"/>
  <c r="T130" i="12"/>
  <c r="BT129" i="12"/>
  <c r="BU129" i="12" s="1"/>
  <c r="BV129" i="12" s="1"/>
  <c r="BL129" i="12"/>
  <c r="BA129" i="12"/>
  <c r="AP129" i="12"/>
  <c r="AE129" i="12"/>
  <c r="Y129" i="12"/>
  <c r="W129" i="12"/>
  <c r="T129" i="12"/>
  <c r="BT128" i="12"/>
  <c r="BU128" i="12" s="1"/>
  <c r="BV128" i="12" s="1"/>
  <c r="BL128" i="12"/>
  <c r="BA128" i="12"/>
  <c r="AP128" i="12"/>
  <c r="AE128" i="12"/>
  <c r="Y128" i="12"/>
  <c r="W128" i="12"/>
  <c r="T128" i="12"/>
  <c r="BT127" i="12"/>
  <c r="BU127" i="12" s="1"/>
  <c r="BV127" i="12" s="1"/>
  <c r="BL127" i="12"/>
  <c r="BA127" i="12"/>
  <c r="AP127" i="12"/>
  <c r="AE127" i="12"/>
  <c r="Y127" i="12"/>
  <c r="W127" i="12"/>
  <c r="T127" i="12"/>
  <c r="BT126" i="12"/>
  <c r="BU126" i="12" s="1"/>
  <c r="BV126" i="12" s="1"/>
  <c r="BL126" i="12"/>
  <c r="BA126" i="12"/>
  <c r="AP126" i="12"/>
  <c r="AE126" i="12"/>
  <c r="Y126" i="12"/>
  <c r="W126" i="12"/>
  <c r="T126" i="12"/>
  <c r="BT125" i="12"/>
  <c r="BU125" i="12" s="1"/>
  <c r="BV125" i="12" s="1"/>
  <c r="BL125" i="12"/>
  <c r="BA125" i="12"/>
  <c r="AP125" i="12"/>
  <c r="AE125" i="12"/>
  <c r="Y125" i="12"/>
  <c r="W125" i="12"/>
  <c r="T125" i="12"/>
  <c r="BT124" i="12"/>
  <c r="BU124" i="12" s="1"/>
  <c r="BV124" i="12" s="1"/>
  <c r="BL124" i="12"/>
  <c r="BA124" i="12"/>
  <c r="AP124" i="12"/>
  <c r="AE124" i="12"/>
  <c r="Y124" i="12"/>
  <c r="W124" i="12"/>
  <c r="T124" i="12"/>
  <c r="BT123" i="12"/>
  <c r="BU123" i="12" s="1"/>
  <c r="BV123" i="12" s="1"/>
  <c r="BL123" i="12"/>
  <c r="BA123" i="12"/>
  <c r="AP123" i="12"/>
  <c r="AE123" i="12"/>
  <c r="Y123" i="12"/>
  <c r="W123" i="12"/>
  <c r="T123" i="12"/>
  <c r="BT122" i="12"/>
  <c r="BU122" i="12" s="1"/>
  <c r="BV122" i="12" s="1"/>
  <c r="BL122" i="12"/>
  <c r="BA122" i="12"/>
  <c r="AP122" i="12"/>
  <c r="AE122" i="12"/>
  <c r="Y122" i="12"/>
  <c r="W122" i="12"/>
  <c r="T122" i="12"/>
  <c r="BT121" i="12"/>
  <c r="BU121" i="12" s="1"/>
  <c r="BV121" i="12" s="1"/>
  <c r="BL121" i="12"/>
  <c r="BA121" i="12"/>
  <c r="AP121" i="12"/>
  <c r="AE121" i="12"/>
  <c r="Y121" i="12"/>
  <c r="W121" i="12"/>
  <c r="T121" i="12"/>
  <c r="BT120" i="12"/>
  <c r="BU120" i="12" s="1"/>
  <c r="BV120" i="12" s="1"/>
  <c r="BL120" i="12"/>
  <c r="BA120" i="12"/>
  <c r="AP120" i="12"/>
  <c r="AE120" i="12"/>
  <c r="Y120" i="12"/>
  <c r="W120" i="12"/>
  <c r="T120" i="12"/>
  <c r="BT119" i="12"/>
  <c r="BU119" i="12" s="1"/>
  <c r="BV119" i="12" s="1"/>
  <c r="BL119" i="12"/>
  <c r="BA119" i="12"/>
  <c r="AP119" i="12"/>
  <c r="AE119" i="12"/>
  <c r="Y119" i="12"/>
  <c r="W119" i="12"/>
  <c r="T119" i="12"/>
  <c r="BT118" i="12"/>
  <c r="BU118" i="12" s="1"/>
  <c r="BV118" i="12" s="1"/>
  <c r="BL118" i="12"/>
  <c r="BA118" i="12"/>
  <c r="AP118" i="12"/>
  <c r="AE118" i="12"/>
  <c r="Y118" i="12"/>
  <c r="W118" i="12"/>
  <c r="T118" i="12"/>
  <c r="BT117" i="12"/>
  <c r="BU117" i="12" s="1"/>
  <c r="BV117" i="12" s="1"/>
  <c r="BL117" i="12"/>
  <c r="BA117" i="12"/>
  <c r="AP117" i="12"/>
  <c r="AE117" i="12"/>
  <c r="Y117" i="12"/>
  <c r="W117" i="12"/>
  <c r="T117" i="12"/>
  <c r="BT116" i="12"/>
  <c r="BU116" i="12" s="1"/>
  <c r="BV116" i="12" s="1"/>
  <c r="BL116" i="12"/>
  <c r="BA116" i="12"/>
  <c r="AP116" i="12"/>
  <c r="AE116" i="12"/>
  <c r="Y116" i="12"/>
  <c r="W116" i="12"/>
  <c r="T116" i="12"/>
  <c r="BT115" i="12"/>
  <c r="BU115" i="12" s="1"/>
  <c r="BV115" i="12" s="1"/>
  <c r="BL115" i="12"/>
  <c r="BA115" i="12"/>
  <c r="AP115" i="12"/>
  <c r="AE115" i="12"/>
  <c r="Y115" i="12"/>
  <c r="W115" i="12"/>
  <c r="T115" i="12"/>
  <c r="BT114" i="12"/>
  <c r="BU114" i="12" s="1"/>
  <c r="BV114" i="12" s="1"/>
  <c r="BL114" i="12"/>
  <c r="BA114" i="12"/>
  <c r="AP114" i="12"/>
  <c r="AE114" i="12"/>
  <c r="Y114" i="12"/>
  <c r="W114" i="12"/>
  <c r="T114" i="12"/>
  <c r="BT113" i="12"/>
  <c r="BU113" i="12" s="1"/>
  <c r="BV113" i="12" s="1"/>
  <c r="BL113" i="12"/>
  <c r="BA113" i="12"/>
  <c r="AP113" i="12"/>
  <c r="AE113" i="12"/>
  <c r="Y113" i="12"/>
  <c r="W113" i="12"/>
  <c r="T113" i="12"/>
  <c r="BT112" i="12"/>
  <c r="BU112" i="12" s="1"/>
  <c r="BV112" i="12" s="1"/>
  <c r="BL112" i="12"/>
  <c r="BA112" i="12"/>
  <c r="AP112" i="12"/>
  <c r="AE112" i="12"/>
  <c r="Y112" i="12"/>
  <c r="W112" i="12"/>
  <c r="T112" i="12"/>
  <c r="BT111" i="12"/>
  <c r="BU111" i="12" s="1"/>
  <c r="BV111" i="12" s="1"/>
  <c r="BL111" i="12"/>
  <c r="BA111" i="12"/>
  <c r="AP111" i="12"/>
  <c r="AE111" i="12"/>
  <c r="Y111" i="12"/>
  <c r="W111" i="12"/>
  <c r="T111" i="12"/>
  <c r="BT110" i="12"/>
  <c r="BU110" i="12" s="1"/>
  <c r="BV110" i="12" s="1"/>
  <c r="BL110" i="12"/>
  <c r="BA110" i="12"/>
  <c r="AP110" i="12"/>
  <c r="AE110" i="12"/>
  <c r="Y110" i="12"/>
  <c r="W110" i="12"/>
  <c r="T110" i="12"/>
  <c r="BT109" i="12"/>
  <c r="BU109" i="12" s="1"/>
  <c r="BV109" i="12" s="1"/>
  <c r="BL109" i="12"/>
  <c r="BA109" i="12"/>
  <c r="AP109" i="12"/>
  <c r="AE109" i="12"/>
  <c r="Y109" i="12"/>
  <c r="W109" i="12"/>
  <c r="T109" i="12"/>
  <c r="BT108" i="12"/>
  <c r="BU108" i="12" s="1"/>
  <c r="BV108" i="12" s="1"/>
  <c r="BL108" i="12"/>
  <c r="BA108" i="12"/>
  <c r="AP108" i="12"/>
  <c r="AE108" i="12"/>
  <c r="Y108" i="12"/>
  <c r="W108" i="12"/>
  <c r="T108" i="12"/>
  <c r="BT107" i="12"/>
  <c r="BU107" i="12" s="1"/>
  <c r="BV107" i="12" s="1"/>
  <c r="BL107" i="12"/>
  <c r="BA107" i="12"/>
  <c r="AP107" i="12"/>
  <c r="AE107" i="12"/>
  <c r="Y107" i="12"/>
  <c r="W107" i="12"/>
  <c r="T107" i="12"/>
  <c r="BT106" i="12"/>
  <c r="BU106" i="12" s="1"/>
  <c r="BV106" i="12" s="1"/>
  <c r="BL106" i="12"/>
  <c r="BA106" i="12"/>
  <c r="AP106" i="12"/>
  <c r="AE106" i="12"/>
  <c r="Y106" i="12"/>
  <c r="W106" i="12"/>
  <c r="T106" i="12"/>
  <c r="BT105" i="12"/>
  <c r="BU105" i="12" s="1"/>
  <c r="BV105" i="12" s="1"/>
  <c r="BL105" i="12"/>
  <c r="BA105" i="12"/>
  <c r="AP105" i="12"/>
  <c r="AE105" i="12"/>
  <c r="Y105" i="12"/>
  <c r="W105" i="12"/>
  <c r="T105" i="12"/>
  <c r="BT104" i="12"/>
  <c r="BU104" i="12" s="1"/>
  <c r="BV104" i="12" s="1"/>
  <c r="BL104" i="12"/>
  <c r="BA104" i="12"/>
  <c r="AP104" i="12"/>
  <c r="AE104" i="12"/>
  <c r="Y104" i="12"/>
  <c r="W104" i="12"/>
  <c r="T104" i="12"/>
  <c r="BT103" i="12"/>
  <c r="BU103" i="12" s="1"/>
  <c r="BV103" i="12" s="1"/>
  <c r="BL103" i="12"/>
  <c r="BA103" i="12"/>
  <c r="AP103" i="12"/>
  <c r="AE103" i="12"/>
  <c r="Y103" i="12"/>
  <c r="W103" i="12"/>
  <c r="T103" i="12"/>
  <c r="BT102" i="12"/>
  <c r="BU102" i="12" s="1"/>
  <c r="BV102" i="12" s="1"/>
  <c r="BL102" i="12"/>
  <c r="BA102" i="12"/>
  <c r="AP102" i="12"/>
  <c r="AE102" i="12"/>
  <c r="Y102" i="12"/>
  <c r="W102" i="12"/>
  <c r="T102" i="12"/>
  <c r="BT101" i="12"/>
  <c r="BU101" i="12" s="1"/>
  <c r="BV101" i="12" s="1"/>
  <c r="BL101" i="12"/>
  <c r="BA101" i="12"/>
  <c r="AP101" i="12"/>
  <c r="AE101" i="12"/>
  <c r="Y101" i="12"/>
  <c r="W101" i="12"/>
  <c r="T101" i="12"/>
  <c r="BT100" i="12"/>
  <c r="BU100" i="12" s="1"/>
  <c r="BV100" i="12" s="1"/>
  <c r="BL100" i="12"/>
  <c r="BA100" i="12"/>
  <c r="AP100" i="12"/>
  <c r="AE100" i="12"/>
  <c r="Y100" i="12"/>
  <c r="W100" i="12"/>
  <c r="T100" i="12"/>
  <c r="BT99" i="12"/>
  <c r="BU99" i="12" s="1"/>
  <c r="BV99" i="12" s="1"/>
  <c r="BL99" i="12"/>
  <c r="BA99" i="12"/>
  <c r="AP99" i="12"/>
  <c r="AE99" i="12"/>
  <c r="Y99" i="12"/>
  <c r="W99" i="12"/>
  <c r="T99" i="12"/>
  <c r="BT98" i="12"/>
  <c r="BU98" i="12" s="1"/>
  <c r="BV98" i="12" s="1"/>
  <c r="BL98" i="12"/>
  <c r="BA98" i="12"/>
  <c r="AP98" i="12"/>
  <c r="AE98" i="12"/>
  <c r="Y98" i="12"/>
  <c r="W98" i="12"/>
  <c r="T98" i="12"/>
  <c r="BT97" i="12"/>
  <c r="BU97" i="12" s="1"/>
  <c r="BV97" i="12" s="1"/>
  <c r="BL97" i="12"/>
  <c r="BA97" i="12"/>
  <c r="AP97" i="12"/>
  <c r="AE97" i="12"/>
  <c r="Y97" i="12"/>
  <c r="W97" i="12"/>
  <c r="T97" i="12"/>
  <c r="BT96" i="12"/>
  <c r="BU96" i="12" s="1"/>
  <c r="BV96" i="12" s="1"/>
  <c r="BL96" i="12"/>
  <c r="BA96" i="12"/>
  <c r="AP96" i="12"/>
  <c r="AE96" i="12"/>
  <c r="Y96" i="12"/>
  <c r="W96" i="12"/>
  <c r="T96" i="12"/>
  <c r="BT95" i="12"/>
  <c r="BU95" i="12" s="1"/>
  <c r="BV95" i="12" s="1"/>
  <c r="BL95" i="12"/>
  <c r="BA95" i="12"/>
  <c r="AP95" i="12"/>
  <c r="AE95" i="12"/>
  <c r="Y95" i="12"/>
  <c r="W95" i="12"/>
  <c r="T95" i="12"/>
  <c r="BT94" i="12"/>
  <c r="BU94" i="12" s="1"/>
  <c r="BV94" i="12" s="1"/>
  <c r="BL94" i="12"/>
  <c r="BA94" i="12"/>
  <c r="AP94" i="12"/>
  <c r="AE94" i="12"/>
  <c r="Y94" i="12"/>
  <c r="W94" i="12"/>
  <c r="T94" i="12"/>
  <c r="BT93" i="12"/>
  <c r="BU93" i="12" s="1"/>
  <c r="BV93" i="12" s="1"/>
  <c r="BL93" i="12"/>
  <c r="BA93" i="12"/>
  <c r="AP93" i="12"/>
  <c r="AE93" i="12"/>
  <c r="Y93" i="12"/>
  <c r="W93" i="12"/>
  <c r="T93" i="12"/>
  <c r="BT92" i="12"/>
  <c r="BU92" i="12" s="1"/>
  <c r="BV92" i="12" s="1"/>
  <c r="BL92" i="12"/>
  <c r="BA92" i="12"/>
  <c r="AP92" i="12"/>
  <c r="AE92" i="12"/>
  <c r="Y92" i="12"/>
  <c r="W92" i="12"/>
  <c r="T92" i="12"/>
  <c r="BT91" i="12"/>
  <c r="BU91" i="12" s="1"/>
  <c r="BV91" i="12" s="1"/>
  <c r="BL91" i="12"/>
  <c r="BA91" i="12"/>
  <c r="AP91" i="12"/>
  <c r="AE91" i="12"/>
  <c r="Y91" i="12"/>
  <c r="W91" i="12"/>
  <c r="T91" i="12"/>
  <c r="BT90" i="12"/>
  <c r="BU90" i="12" s="1"/>
  <c r="BV90" i="12" s="1"/>
  <c r="BL90" i="12"/>
  <c r="BA90" i="12"/>
  <c r="AP90" i="12"/>
  <c r="AE90" i="12"/>
  <c r="Y90" i="12"/>
  <c r="W90" i="12"/>
  <c r="T90" i="12"/>
  <c r="BT89" i="12"/>
  <c r="BU89" i="12" s="1"/>
  <c r="BV89" i="12" s="1"/>
  <c r="BL89" i="12"/>
  <c r="BA89" i="12"/>
  <c r="AP89" i="12"/>
  <c r="AE89" i="12"/>
  <c r="Y89" i="12"/>
  <c r="W89" i="12"/>
  <c r="T89" i="12"/>
  <c r="BT88" i="12"/>
  <c r="BU88" i="12" s="1"/>
  <c r="BV88" i="12" s="1"/>
  <c r="BL88" i="12"/>
  <c r="BA88" i="12"/>
  <c r="AP88" i="12"/>
  <c r="AE88" i="12"/>
  <c r="Y88" i="12"/>
  <c r="W88" i="12"/>
  <c r="T88" i="12"/>
  <c r="BT87" i="12"/>
  <c r="BU87" i="12" s="1"/>
  <c r="BV87" i="12" s="1"/>
  <c r="BL87" i="12"/>
  <c r="BA87" i="12"/>
  <c r="AP87" i="12"/>
  <c r="AE87" i="12"/>
  <c r="Y87" i="12"/>
  <c r="W87" i="12"/>
  <c r="T87" i="12"/>
  <c r="BT86" i="12"/>
  <c r="BU86" i="12" s="1"/>
  <c r="BV86" i="12" s="1"/>
  <c r="BL86" i="12"/>
  <c r="BA86" i="12"/>
  <c r="AP86" i="12"/>
  <c r="AE86" i="12"/>
  <c r="Y86" i="12"/>
  <c r="W86" i="12"/>
  <c r="T86" i="12"/>
  <c r="BT85" i="12"/>
  <c r="BU85" i="12" s="1"/>
  <c r="BV85" i="12" s="1"/>
  <c r="BL85" i="12"/>
  <c r="BA85" i="12"/>
  <c r="AP85" i="12"/>
  <c r="AE85" i="12"/>
  <c r="Y85" i="12"/>
  <c r="W85" i="12"/>
  <c r="T85" i="12"/>
  <c r="BT84" i="12"/>
  <c r="BU84" i="12" s="1"/>
  <c r="BV84" i="12" s="1"/>
  <c r="BL84" i="12"/>
  <c r="BA84" i="12"/>
  <c r="AP84" i="12"/>
  <c r="AE84" i="12"/>
  <c r="Y84" i="12"/>
  <c r="W84" i="12"/>
  <c r="T84" i="12"/>
  <c r="BT83" i="12"/>
  <c r="BU83" i="12" s="1"/>
  <c r="BV83" i="12" s="1"/>
  <c r="BL83" i="12"/>
  <c r="BL325" i="12" s="1"/>
  <c r="BA83" i="12"/>
  <c r="AP83" i="12"/>
  <c r="AE83" i="12"/>
  <c r="Y83" i="12"/>
  <c r="W83" i="12"/>
  <c r="T83" i="12"/>
  <c r="BT82" i="12"/>
  <c r="BU82" i="12" s="1"/>
  <c r="BV82" i="12" s="1"/>
  <c r="BL82" i="12"/>
  <c r="BA82" i="12"/>
  <c r="AP82" i="12"/>
  <c r="AE82" i="12"/>
  <c r="Y82" i="12"/>
  <c r="W82" i="12"/>
  <c r="T82" i="12"/>
  <c r="BT81" i="12"/>
  <c r="BU81" i="12" s="1"/>
  <c r="BV81" i="12" s="1"/>
  <c r="BL81" i="12"/>
  <c r="BA81" i="12"/>
  <c r="AP81" i="12"/>
  <c r="AE81" i="12"/>
  <c r="Y81" i="12"/>
  <c r="W81" i="12"/>
  <c r="T81" i="12"/>
  <c r="BT80" i="12"/>
  <c r="BU80" i="12" s="1"/>
  <c r="BV80" i="12" s="1"/>
  <c r="BL80" i="12"/>
  <c r="BA80" i="12"/>
  <c r="AP80" i="12"/>
  <c r="AE80" i="12"/>
  <c r="Y80" i="12"/>
  <c r="W80" i="12"/>
  <c r="T80" i="12"/>
  <c r="BT79" i="12"/>
  <c r="BU79" i="12" s="1"/>
  <c r="BV79" i="12" s="1"/>
  <c r="BL79" i="12"/>
  <c r="BA79" i="12"/>
  <c r="AP79" i="12"/>
  <c r="AE79" i="12"/>
  <c r="Y79" i="12"/>
  <c r="W79" i="12"/>
  <c r="T79" i="12"/>
  <c r="BT78" i="12"/>
  <c r="BU78" i="12" s="1"/>
  <c r="BV78" i="12" s="1"/>
  <c r="BL78" i="12"/>
  <c r="BA78" i="12"/>
  <c r="AP78" i="12"/>
  <c r="AE78" i="12"/>
  <c r="Y78" i="12"/>
  <c r="W78" i="12"/>
  <c r="T78" i="12"/>
  <c r="BT77" i="12"/>
  <c r="BU77" i="12" s="1"/>
  <c r="BV77" i="12" s="1"/>
  <c r="BL77" i="12"/>
  <c r="BA77" i="12"/>
  <c r="AP77" i="12"/>
  <c r="AE77" i="12"/>
  <c r="Y77" i="12"/>
  <c r="W77" i="12"/>
  <c r="T77" i="12"/>
  <c r="BT76" i="12"/>
  <c r="BU76" i="12" s="1"/>
  <c r="BV76" i="12" s="1"/>
  <c r="BL76" i="12"/>
  <c r="BA76" i="12"/>
  <c r="AP76" i="12"/>
  <c r="AE76" i="12"/>
  <c r="Y76" i="12"/>
  <c r="W76" i="12"/>
  <c r="T76" i="12"/>
  <c r="BT75" i="12"/>
  <c r="BU75" i="12" s="1"/>
  <c r="BV75" i="12" s="1"/>
  <c r="BL75" i="12"/>
  <c r="BA75" i="12"/>
  <c r="AP75" i="12"/>
  <c r="AE75" i="12"/>
  <c r="Y75" i="12"/>
  <c r="W75" i="12"/>
  <c r="T75" i="12"/>
  <c r="BT74" i="12"/>
  <c r="BU74" i="12" s="1"/>
  <c r="BV74" i="12" s="1"/>
  <c r="BL74" i="12"/>
  <c r="BA74" i="12"/>
  <c r="AP74" i="12"/>
  <c r="AE74" i="12"/>
  <c r="Y74" i="12"/>
  <c r="W74" i="12"/>
  <c r="T74" i="12"/>
  <c r="BT73" i="12"/>
  <c r="BU73" i="12" s="1"/>
  <c r="BV73" i="12" s="1"/>
  <c r="BL73" i="12"/>
  <c r="BA73" i="12"/>
  <c r="AP73" i="12"/>
  <c r="AE73" i="12"/>
  <c r="Y73" i="12"/>
  <c r="W73" i="12"/>
  <c r="T73" i="12"/>
  <c r="BT72" i="12"/>
  <c r="BU72" i="12" s="1"/>
  <c r="BV72" i="12" s="1"/>
  <c r="BL72" i="12"/>
  <c r="BA72" i="12"/>
  <c r="AP72" i="12"/>
  <c r="AE72" i="12"/>
  <c r="Y72" i="12"/>
  <c r="W72" i="12"/>
  <c r="T72" i="12"/>
  <c r="BT71" i="12"/>
  <c r="BU71" i="12" s="1"/>
  <c r="BV71" i="12" s="1"/>
  <c r="BL71" i="12"/>
  <c r="BA71" i="12"/>
  <c r="AP71" i="12"/>
  <c r="AE71" i="12"/>
  <c r="Y71" i="12"/>
  <c r="W71" i="12"/>
  <c r="T71" i="12"/>
  <c r="BT70" i="12"/>
  <c r="BU70" i="12" s="1"/>
  <c r="BV70" i="12" s="1"/>
  <c r="BL70" i="12"/>
  <c r="BA70" i="12"/>
  <c r="AP70" i="12"/>
  <c r="AE70" i="12"/>
  <c r="Y70" i="12"/>
  <c r="W70" i="12"/>
  <c r="T70" i="12"/>
  <c r="BT69" i="12"/>
  <c r="BU69" i="12" s="1"/>
  <c r="BV69" i="12" s="1"/>
  <c r="BL69" i="12"/>
  <c r="BA69" i="12"/>
  <c r="AP69" i="12"/>
  <c r="AE69" i="12"/>
  <c r="Y69" i="12"/>
  <c r="W69" i="12"/>
  <c r="T69" i="12"/>
  <c r="BT68" i="12"/>
  <c r="BU68" i="12" s="1"/>
  <c r="BV68" i="12" s="1"/>
  <c r="BL68" i="12"/>
  <c r="BA68" i="12"/>
  <c r="AP68" i="12"/>
  <c r="AE68" i="12"/>
  <c r="Y68" i="12"/>
  <c r="W68" i="12"/>
  <c r="T68" i="12"/>
  <c r="BT67" i="12"/>
  <c r="BU67" i="12" s="1"/>
  <c r="BV67" i="12" s="1"/>
  <c r="BL67" i="12"/>
  <c r="BA67" i="12"/>
  <c r="AP67" i="12"/>
  <c r="AE67" i="12"/>
  <c r="Y67" i="12"/>
  <c r="W67" i="12"/>
  <c r="T67" i="12"/>
  <c r="BT66" i="12"/>
  <c r="BU66" i="12" s="1"/>
  <c r="BV66" i="12" s="1"/>
  <c r="BL66" i="12"/>
  <c r="BA66" i="12"/>
  <c r="AP66" i="12"/>
  <c r="AE66" i="12"/>
  <c r="Y66" i="12"/>
  <c r="W66" i="12"/>
  <c r="T66" i="12"/>
  <c r="BT65" i="12"/>
  <c r="BU65" i="12" s="1"/>
  <c r="BV65" i="12" s="1"/>
  <c r="BL65" i="12"/>
  <c r="BA65" i="12"/>
  <c r="AP65" i="12"/>
  <c r="AE65" i="12"/>
  <c r="Y65" i="12"/>
  <c r="W65" i="12"/>
  <c r="T65" i="12"/>
  <c r="BT64" i="12"/>
  <c r="BU64" i="12" s="1"/>
  <c r="BV64" i="12" s="1"/>
  <c r="BL64" i="12"/>
  <c r="BA64" i="12"/>
  <c r="AP64" i="12"/>
  <c r="AE64" i="12"/>
  <c r="Y64" i="12"/>
  <c r="W64" i="12"/>
  <c r="T64" i="12"/>
  <c r="BT63" i="12"/>
  <c r="BU63" i="12" s="1"/>
  <c r="BV63" i="12" s="1"/>
  <c r="BL63" i="12"/>
  <c r="BA63" i="12"/>
  <c r="AP63" i="12"/>
  <c r="AE63" i="12"/>
  <c r="Y63" i="12"/>
  <c r="W63" i="12"/>
  <c r="T63" i="12"/>
  <c r="BT62" i="12"/>
  <c r="BU62" i="12" s="1"/>
  <c r="BV62" i="12" s="1"/>
  <c r="BL62" i="12"/>
  <c r="BA62" i="12"/>
  <c r="AP62" i="12"/>
  <c r="AE62" i="12"/>
  <c r="Y62" i="12"/>
  <c r="W62" i="12"/>
  <c r="T62" i="12"/>
  <c r="BT61" i="12"/>
  <c r="BU61" i="12" s="1"/>
  <c r="BV61" i="12" s="1"/>
  <c r="BL61" i="12"/>
  <c r="BA61" i="12"/>
  <c r="AP61" i="12"/>
  <c r="AE61" i="12"/>
  <c r="Y61" i="12"/>
  <c r="W61" i="12"/>
  <c r="T61" i="12"/>
  <c r="BT60" i="12"/>
  <c r="BU60" i="12" s="1"/>
  <c r="BV60" i="12" s="1"/>
  <c r="BL60" i="12"/>
  <c r="BA60" i="12"/>
  <c r="AP60" i="12"/>
  <c r="AE60" i="12"/>
  <c r="Y60" i="12"/>
  <c r="W60" i="12"/>
  <c r="T60" i="12"/>
  <c r="BT59" i="12"/>
  <c r="BU59" i="12" s="1"/>
  <c r="BV59" i="12" s="1"/>
  <c r="BL59" i="12"/>
  <c r="BA59" i="12"/>
  <c r="AP59" i="12"/>
  <c r="AE59" i="12"/>
  <c r="Y59" i="12"/>
  <c r="W59" i="12"/>
  <c r="T59" i="12"/>
  <c r="BT58" i="12"/>
  <c r="BU58" i="12" s="1"/>
  <c r="BV58" i="12" s="1"/>
  <c r="BL58" i="12"/>
  <c r="BA58" i="12"/>
  <c r="AP58" i="12"/>
  <c r="AE58" i="12"/>
  <c r="Y58" i="12"/>
  <c r="W58" i="12"/>
  <c r="T58" i="12"/>
  <c r="BT57" i="12"/>
  <c r="BU57" i="12" s="1"/>
  <c r="BV57" i="12" s="1"/>
  <c r="BL57" i="12"/>
  <c r="BA57" i="12"/>
  <c r="AP57" i="12"/>
  <c r="AE57" i="12"/>
  <c r="Y57" i="12"/>
  <c r="W57" i="12"/>
  <c r="T57" i="12"/>
  <c r="BT56" i="12"/>
  <c r="BU56" i="12" s="1"/>
  <c r="BV56" i="12" s="1"/>
  <c r="BL56" i="12"/>
  <c r="BA56" i="12"/>
  <c r="AP56" i="12"/>
  <c r="AE56" i="12"/>
  <c r="Y56" i="12"/>
  <c r="W56" i="12"/>
  <c r="T56" i="12"/>
  <c r="BT55" i="12"/>
  <c r="BU55" i="12" s="1"/>
  <c r="BV55" i="12" s="1"/>
  <c r="BL55" i="12"/>
  <c r="BA55" i="12"/>
  <c r="AP55" i="12"/>
  <c r="AE55" i="12"/>
  <c r="Y55" i="12"/>
  <c r="W55" i="12"/>
  <c r="T55" i="12"/>
  <c r="BT54" i="12"/>
  <c r="BU54" i="12" s="1"/>
  <c r="BV54" i="12" s="1"/>
  <c r="BL54" i="12"/>
  <c r="BA54" i="12"/>
  <c r="AP54" i="12"/>
  <c r="AE54" i="12"/>
  <c r="Y54" i="12"/>
  <c r="W54" i="12"/>
  <c r="T54" i="12"/>
  <c r="BT53" i="12"/>
  <c r="BU53" i="12" s="1"/>
  <c r="BV53" i="12" s="1"/>
  <c r="BL53" i="12"/>
  <c r="BA53" i="12"/>
  <c r="AP53" i="12"/>
  <c r="AE53" i="12"/>
  <c r="Y53" i="12"/>
  <c r="W53" i="12"/>
  <c r="T53" i="12"/>
  <c r="BT52" i="12"/>
  <c r="BU52" i="12" s="1"/>
  <c r="BV52" i="12" s="1"/>
  <c r="BL52" i="12"/>
  <c r="BA52" i="12"/>
  <c r="AP52" i="12"/>
  <c r="AE52" i="12"/>
  <c r="Y52" i="12"/>
  <c r="W52" i="12"/>
  <c r="T52" i="12"/>
  <c r="BT51" i="12"/>
  <c r="BU51" i="12" s="1"/>
  <c r="BV51" i="12" s="1"/>
  <c r="BL51" i="12"/>
  <c r="BA51" i="12"/>
  <c r="AP51" i="12"/>
  <c r="AE51" i="12"/>
  <c r="Y51" i="12"/>
  <c r="W51" i="12"/>
  <c r="T51" i="12"/>
  <c r="BT50" i="12"/>
  <c r="BU50" i="12" s="1"/>
  <c r="BV50" i="12" s="1"/>
  <c r="BL50" i="12"/>
  <c r="BA50" i="12"/>
  <c r="AP50" i="12"/>
  <c r="AE50" i="12"/>
  <c r="Y50" i="12"/>
  <c r="W50" i="12"/>
  <c r="T50" i="12"/>
  <c r="BT49" i="12"/>
  <c r="BU49" i="12" s="1"/>
  <c r="BV49" i="12" s="1"/>
  <c r="BL49" i="12"/>
  <c r="BA49" i="12"/>
  <c r="AP49" i="12"/>
  <c r="AE49" i="12"/>
  <c r="Y49" i="12"/>
  <c r="W49" i="12"/>
  <c r="T49" i="12"/>
  <c r="BT48" i="12"/>
  <c r="BU48" i="12" s="1"/>
  <c r="BV48" i="12" s="1"/>
  <c r="BL48" i="12"/>
  <c r="BA48" i="12"/>
  <c r="AP48" i="12"/>
  <c r="AE48" i="12"/>
  <c r="Y48" i="12"/>
  <c r="W48" i="12"/>
  <c r="T48" i="12"/>
  <c r="BT47" i="12"/>
  <c r="BU47" i="12" s="1"/>
  <c r="BV47" i="12" s="1"/>
  <c r="BL47" i="12"/>
  <c r="BA47" i="12"/>
  <c r="AP47" i="12"/>
  <c r="AE47" i="12"/>
  <c r="Y47" i="12"/>
  <c r="W47" i="12"/>
  <c r="T47" i="12"/>
  <c r="BT46" i="12"/>
  <c r="BU46" i="12" s="1"/>
  <c r="BV46" i="12" s="1"/>
  <c r="BL46" i="12"/>
  <c r="BA46" i="12"/>
  <c r="AP46" i="12"/>
  <c r="AE46" i="12"/>
  <c r="Y46" i="12"/>
  <c r="W46" i="12"/>
  <c r="T46" i="12"/>
  <c r="BT45" i="12"/>
  <c r="BU45" i="12" s="1"/>
  <c r="BV45" i="12" s="1"/>
  <c r="BL45" i="12"/>
  <c r="BA45" i="12"/>
  <c r="AP45" i="12"/>
  <c r="AE45" i="12"/>
  <c r="Y45" i="12"/>
  <c r="W45" i="12"/>
  <c r="T45" i="12"/>
  <c r="BT44" i="12"/>
  <c r="BU44" i="12" s="1"/>
  <c r="BV44" i="12" s="1"/>
  <c r="BL44" i="12"/>
  <c r="BA44" i="12"/>
  <c r="AP44" i="12"/>
  <c r="AE44" i="12"/>
  <c r="Y44" i="12"/>
  <c r="W44" i="12"/>
  <c r="T44" i="12"/>
  <c r="BT43" i="12"/>
  <c r="BU43" i="12" s="1"/>
  <c r="BV43" i="12" s="1"/>
  <c r="BL43" i="12"/>
  <c r="BA43" i="12"/>
  <c r="AP43" i="12"/>
  <c r="AE43" i="12"/>
  <c r="Y43" i="12"/>
  <c r="W43" i="12"/>
  <c r="T43" i="12"/>
  <c r="BT42" i="12"/>
  <c r="BU42" i="12" s="1"/>
  <c r="BV42" i="12" s="1"/>
  <c r="BL42" i="12"/>
  <c r="BA42" i="12"/>
  <c r="AP42" i="12"/>
  <c r="AE42" i="12"/>
  <c r="Y42" i="12"/>
  <c r="W42" i="12"/>
  <c r="T42" i="12"/>
  <c r="BT41" i="12"/>
  <c r="BU41" i="12" s="1"/>
  <c r="BV41" i="12" s="1"/>
  <c r="BL41" i="12"/>
  <c r="BA41" i="12"/>
  <c r="AP41" i="12"/>
  <c r="AE41" i="12"/>
  <c r="Y41" i="12"/>
  <c r="W41" i="12"/>
  <c r="T41" i="12"/>
  <c r="BT40" i="12"/>
  <c r="BU40" i="12" s="1"/>
  <c r="BV40" i="12" s="1"/>
  <c r="BL40" i="12"/>
  <c r="BA40" i="12"/>
  <c r="AP40" i="12"/>
  <c r="AE40" i="12"/>
  <c r="Y40" i="12"/>
  <c r="W40" i="12"/>
  <c r="T40" i="12"/>
  <c r="BT39" i="12"/>
  <c r="BU39" i="12" s="1"/>
  <c r="BV39" i="12" s="1"/>
  <c r="BL39" i="12"/>
  <c r="BA39" i="12"/>
  <c r="AP39" i="12"/>
  <c r="AE39" i="12"/>
  <c r="Y39" i="12"/>
  <c r="W39" i="12"/>
  <c r="T39" i="12"/>
  <c r="BT38" i="12"/>
  <c r="BU38" i="12" s="1"/>
  <c r="BV38" i="12" s="1"/>
  <c r="BL38" i="12"/>
  <c r="BA38" i="12"/>
  <c r="AP38" i="12"/>
  <c r="AE38" i="12"/>
  <c r="Y38" i="12"/>
  <c r="W38" i="12"/>
  <c r="T38" i="12"/>
  <c r="BT37" i="12"/>
  <c r="BU37" i="12" s="1"/>
  <c r="BV37" i="12" s="1"/>
  <c r="BL37" i="12"/>
  <c r="BA37" i="12"/>
  <c r="AP37" i="12"/>
  <c r="AE37" i="12"/>
  <c r="Y37" i="12"/>
  <c r="W37" i="12"/>
  <c r="T37" i="12"/>
  <c r="BT36" i="12"/>
  <c r="BU36" i="12" s="1"/>
  <c r="BV36" i="12" s="1"/>
  <c r="BL36" i="12"/>
  <c r="BA36" i="12"/>
  <c r="AP36" i="12"/>
  <c r="AE36" i="12"/>
  <c r="Y36" i="12"/>
  <c r="W36" i="12"/>
  <c r="T36" i="12"/>
  <c r="BT35" i="12"/>
  <c r="BU35" i="12" s="1"/>
  <c r="BV35" i="12" s="1"/>
  <c r="BL35" i="12"/>
  <c r="BA35" i="12"/>
  <c r="AP35" i="12"/>
  <c r="AE35" i="12"/>
  <c r="Y35" i="12"/>
  <c r="W35" i="12"/>
  <c r="T35" i="12"/>
  <c r="BT34" i="12"/>
  <c r="BU34" i="12" s="1"/>
  <c r="BV34" i="12" s="1"/>
  <c r="BL34" i="12"/>
  <c r="BA34" i="12"/>
  <c r="AP34" i="12"/>
  <c r="AE34" i="12"/>
  <c r="Y34" i="12"/>
  <c r="W34" i="12"/>
  <c r="T34" i="12"/>
  <c r="BT33" i="12"/>
  <c r="BU33" i="12" s="1"/>
  <c r="BV33" i="12" s="1"/>
  <c r="BL33" i="12"/>
  <c r="BA33" i="12"/>
  <c r="AP33" i="12"/>
  <c r="AE33" i="12"/>
  <c r="Y33" i="12"/>
  <c r="W33" i="12"/>
  <c r="T33" i="12"/>
  <c r="BT32" i="12"/>
  <c r="BU32" i="12" s="1"/>
  <c r="BV32" i="12" s="1"/>
  <c r="BL32" i="12"/>
  <c r="BA32" i="12"/>
  <c r="AP32" i="12"/>
  <c r="AE32" i="12"/>
  <c r="Y32" i="12"/>
  <c r="W32" i="12"/>
  <c r="T32" i="12"/>
  <c r="BT31" i="12"/>
  <c r="BU31" i="12" s="1"/>
  <c r="BV31" i="12" s="1"/>
  <c r="BL31" i="12"/>
  <c r="BA31" i="12"/>
  <c r="AP31" i="12"/>
  <c r="AE31" i="12"/>
  <c r="Y31" i="12"/>
  <c r="W31" i="12"/>
  <c r="T31" i="12"/>
  <c r="BT30" i="12"/>
  <c r="BU30" i="12" s="1"/>
  <c r="BV30" i="12" s="1"/>
  <c r="BL30" i="12"/>
  <c r="BA30" i="12"/>
  <c r="AP30" i="12"/>
  <c r="AE30" i="12"/>
  <c r="Y30" i="12"/>
  <c r="W30" i="12"/>
  <c r="T30" i="12"/>
  <c r="BT29" i="12"/>
  <c r="BU29" i="12" s="1"/>
  <c r="BV29" i="12" s="1"/>
  <c r="BL29" i="12"/>
  <c r="BA29" i="12"/>
  <c r="AP29" i="12"/>
  <c r="AE29" i="12"/>
  <c r="Y29" i="12"/>
  <c r="W29" i="12"/>
  <c r="T29" i="12"/>
  <c r="BT28" i="12"/>
  <c r="BU28" i="12" s="1"/>
  <c r="BV28" i="12" s="1"/>
  <c r="BL28" i="12"/>
  <c r="BA28" i="12"/>
  <c r="AP28" i="12"/>
  <c r="AE28" i="12"/>
  <c r="Y28" i="12"/>
  <c r="W28" i="12"/>
  <c r="T28" i="12"/>
  <c r="BT27" i="12"/>
  <c r="BU27" i="12" s="1"/>
  <c r="BV27" i="12" s="1"/>
  <c r="BL27" i="12"/>
  <c r="BA27" i="12"/>
  <c r="AP27" i="12"/>
  <c r="AE27" i="12"/>
  <c r="Y27" i="12"/>
  <c r="W27" i="12"/>
  <c r="T27" i="12"/>
  <c r="BT26" i="12"/>
  <c r="BU26" i="12" s="1"/>
  <c r="BV26" i="12" s="1"/>
  <c r="BL26" i="12"/>
  <c r="BA26" i="12"/>
  <c r="AP26" i="12"/>
  <c r="AE26" i="12"/>
  <c r="Y26" i="12"/>
  <c r="W26" i="12"/>
  <c r="T26" i="12"/>
  <c r="BT25" i="12"/>
  <c r="BU25" i="12" s="1"/>
  <c r="BV25" i="12" s="1"/>
  <c r="BL25" i="12"/>
  <c r="BA25" i="12"/>
  <c r="AP25" i="12"/>
  <c r="AE25" i="12"/>
  <c r="Y25" i="12"/>
  <c r="W25" i="12"/>
  <c r="T25" i="12"/>
  <c r="BT24" i="12"/>
  <c r="BU24" i="12" s="1"/>
  <c r="BV24" i="12" s="1"/>
  <c r="BL24" i="12"/>
  <c r="BA24" i="12"/>
  <c r="AP24" i="12"/>
  <c r="AE24" i="12"/>
  <c r="Y24" i="12"/>
  <c r="W24" i="12"/>
  <c r="T24" i="12"/>
  <c r="BT23" i="12"/>
  <c r="BU23" i="12" s="1"/>
  <c r="BV23" i="12" s="1"/>
  <c r="BL23" i="12"/>
  <c r="BA23" i="12"/>
  <c r="AP23" i="12"/>
  <c r="AE23" i="12"/>
  <c r="Y23" i="12"/>
  <c r="W23" i="12"/>
  <c r="T23" i="12"/>
  <c r="BT22" i="12"/>
  <c r="BU22" i="12" s="1"/>
  <c r="BV22" i="12" s="1"/>
  <c r="BL22" i="12"/>
  <c r="BA22" i="12"/>
  <c r="AP22" i="12"/>
  <c r="AE22" i="12"/>
  <c r="Y22" i="12"/>
  <c r="W22" i="12"/>
  <c r="T22" i="12"/>
  <c r="BT21" i="12"/>
  <c r="BU21" i="12" s="1"/>
  <c r="BV21" i="12" s="1"/>
  <c r="BL21" i="12"/>
  <c r="BA21" i="12"/>
  <c r="AP21" i="12"/>
  <c r="AE21" i="12"/>
  <c r="Y21" i="12"/>
  <c r="W21" i="12"/>
  <c r="T21" i="12"/>
  <c r="BT20" i="12"/>
  <c r="BU20" i="12" s="1"/>
  <c r="BV20" i="12" s="1"/>
  <c r="BL20" i="12"/>
  <c r="BA20" i="12"/>
  <c r="AP20" i="12"/>
  <c r="AE20" i="12"/>
  <c r="Y20" i="12"/>
  <c r="W20" i="12"/>
  <c r="T20" i="12"/>
  <c r="BT19" i="12"/>
  <c r="BU19" i="12" s="1"/>
  <c r="BV19" i="12" s="1"/>
  <c r="BL19" i="12"/>
  <c r="BA19" i="12"/>
  <c r="AP19" i="12"/>
  <c r="AE19" i="12"/>
  <c r="Y19" i="12"/>
  <c r="W19" i="12"/>
  <c r="T19" i="12"/>
  <c r="BT18" i="12"/>
  <c r="BU18" i="12" s="1"/>
  <c r="BV18" i="12" s="1"/>
  <c r="BL18" i="12"/>
  <c r="BA18" i="12"/>
  <c r="AP18" i="12"/>
  <c r="AE18" i="12"/>
  <c r="Y18" i="12"/>
  <c r="W18" i="12"/>
  <c r="T18" i="12"/>
  <c r="BT17" i="12"/>
  <c r="BU17" i="12" s="1"/>
  <c r="BV17" i="12" s="1"/>
  <c r="BL17" i="12"/>
  <c r="BA17" i="12"/>
  <c r="AP17" i="12"/>
  <c r="AE17" i="12"/>
  <c r="Y17" i="12"/>
  <c r="W17" i="12"/>
  <c r="T17" i="12"/>
  <c r="BT16" i="12"/>
  <c r="BU16" i="12" s="1"/>
  <c r="BV16" i="12" s="1"/>
  <c r="BL16" i="12"/>
  <c r="BA16" i="12"/>
  <c r="AP16" i="12"/>
  <c r="AE16" i="12"/>
  <c r="Y16" i="12"/>
  <c r="W16" i="12"/>
  <c r="T16" i="12"/>
  <c r="BT15" i="12"/>
  <c r="BU15" i="12" s="1"/>
  <c r="BV15" i="12" s="1"/>
  <c r="BL15" i="12"/>
  <c r="BA15" i="12"/>
  <c r="AP15" i="12"/>
  <c r="AE15" i="12"/>
  <c r="Y15" i="12"/>
  <c r="W15" i="12"/>
  <c r="T15" i="12"/>
  <c r="BT14" i="12"/>
  <c r="BU14" i="12" s="1"/>
  <c r="BV14" i="12" s="1"/>
  <c r="BL14" i="12"/>
  <c r="BA14" i="12"/>
  <c r="AP14" i="12"/>
  <c r="AE14" i="12"/>
  <c r="Y14" i="12"/>
  <c r="W14" i="12"/>
  <c r="T14" i="12"/>
  <c r="BT13" i="12"/>
  <c r="BU13" i="12" s="1"/>
  <c r="BV13" i="12" s="1"/>
  <c r="BL13" i="12"/>
  <c r="BA13" i="12"/>
  <c r="AP13" i="12"/>
  <c r="AE13" i="12"/>
  <c r="Y13" i="12"/>
  <c r="W13" i="12"/>
  <c r="T13" i="12"/>
  <c r="BT12" i="12"/>
  <c r="BU12" i="12" s="1"/>
  <c r="BV12" i="12" s="1"/>
  <c r="BL12" i="12"/>
  <c r="BA12" i="12"/>
  <c r="AP12" i="12"/>
  <c r="AE12" i="12"/>
  <c r="Y12" i="12"/>
  <c r="W12" i="12"/>
  <c r="T12" i="12"/>
  <c r="BT11" i="12"/>
  <c r="BU11" i="12" s="1"/>
  <c r="BV11" i="12" s="1"/>
  <c r="BL11" i="12"/>
  <c r="BA11" i="12"/>
  <c r="AP11" i="12"/>
  <c r="AE11" i="12"/>
  <c r="Y11" i="12"/>
  <c r="W11" i="12"/>
  <c r="T11" i="12"/>
  <c r="BT10" i="12"/>
  <c r="BU10" i="12" s="1"/>
  <c r="BV10" i="12" s="1"/>
  <c r="BL10" i="12"/>
  <c r="BA10" i="12"/>
  <c r="AP10" i="12"/>
  <c r="AE10" i="12"/>
  <c r="Y10" i="12"/>
  <c r="W10" i="12"/>
  <c r="T10" i="12"/>
  <c r="BT9" i="12"/>
  <c r="BU9" i="12" s="1"/>
  <c r="BV9" i="12" s="1"/>
  <c r="BL9" i="12"/>
  <c r="BA9" i="12"/>
  <c r="AP9" i="12"/>
  <c r="AE9" i="12"/>
  <c r="Y9" i="12"/>
  <c r="W9" i="12"/>
  <c r="T9" i="12"/>
  <c r="BT8" i="12"/>
  <c r="BU8" i="12" s="1"/>
  <c r="BV8" i="12" s="1"/>
  <c r="BL8" i="12"/>
  <c r="BA8" i="12"/>
  <c r="AP8" i="12"/>
  <c r="AE8" i="12"/>
  <c r="Y8" i="12"/>
  <c r="W8" i="12"/>
  <c r="T8" i="12"/>
  <c r="BT7" i="12"/>
  <c r="BU7" i="12" s="1"/>
  <c r="BV7" i="12" s="1"/>
  <c r="BL7" i="12"/>
  <c r="BA7" i="12"/>
  <c r="AP7" i="12"/>
  <c r="AE7" i="12"/>
  <c r="Y7" i="12"/>
  <c r="W7" i="12"/>
  <c r="T7" i="12"/>
  <c r="BT6" i="12"/>
  <c r="BU6" i="12" s="1"/>
  <c r="BV6" i="12" s="1"/>
  <c r="BL6" i="12"/>
  <c r="BA6" i="12"/>
  <c r="AP6" i="12"/>
  <c r="AE6" i="12"/>
  <c r="Y6" i="12"/>
  <c r="W6" i="12"/>
  <c r="T6" i="12"/>
  <c r="BT5" i="12"/>
  <c r="BU5" i="12" s="1"/>
  <c r="BV5" i="12" s="1"/>
  <c r="BL5" i="12"/>
  <c r="BA5" i="12"/>
  <c r="AP5" i="12"/>
  <c r="AE5" i="12"/>
  <c r="Y5" i="12"/>
  <c r="W5" i="12"/>
  <c r="T5" i="12"/>
  <c r="BT4" i="12"/>
  <c r="BU4" i="12" s="1"/>
  <c r="BV4" i="12" s="1"/>
  <c r="BL4" i="12"/>
  <c r="BA4" i="12"/>
  <c r="AP4" i="12"/>
  <c r="AE4" i="12"/>
  <c r="Y4" i="12"/>
  <c r="W4" i="12"/>
  <c r="T4" i="12"/>
  <c r="BT3" i="12"/>
  <c r="BU3" i="12" s="1"/>
  <c r="BV3" i="12" s="1"/>
  <c r="BL3" i="12"/>
  <c r="BA3" i="12"/>
  <c r="AP3" i="12"/>
  <c r="AE3" i="12"/>
  <c r="Y3" i="12"/>
  <c r="W3" i="12"/>
  <c r="T3" i="12"/>
  <c r="X330" i="11"/>
  <c r="BP324" i="11"/>
  <c r="BR324" i="11" s="1"/>
  <c r="BS324" i="11" s="1"/>
  <c r="Y324" i="11"/>
  <c r="W324" i="11"/>
  <c r="T324" i="11"/>
  <c r="BP323" i="11"/>
  <c r="BR323" i="11" s="1"/>
  <c r="BS323" i="11" s="1"/>
  <c r="Y323" i="11"/>
  <c r="W323" i="11"/>
  <c r="T323" i="11"/>
  <c r="BP322" i="11"/>
  <c r="BR322" i="11" s="1"/>
  <c r="BS322" i="11" s="1"/>
  <c r="Y322" i="11"/>
  <c r="W322" i="11"/>
  <c r="T322" i="11"/>
  <c r="BP321" i="11"/>
  <c r="BR321" i="11" s="1"/>
  <c r="BS321" i="11" s="1"/>
  <c r="Y321" i="11"/>
  <c r="W321" i="11"/>
  <c r="T321" i="11"/>
  <c r="BP320" i="11"/>
  <c r="Y320" i="11"/>
  <c r="W320" i="11"/>
  <c r="T320" i="11"/>
  <c r="BP319" i="11"/>
  <c r="BR319" i="11" s="1"/>
  <c r="BS319" i="11" s="1"/>
  <c r="Y319" i="11"/>
  <c r="W319" i="11"/>
  <c r="T319" i="11"/>
  <c r="BP318" i="11"/>
  <c r="BR318" i="11" s="1"/>
  <c r="BS318" i="11" s="1"/>
  <c r="Y318" i="11"/>
  <c r="W318" i="11"/>
  <c r="T318" i="11"/>
  <c r="BP317" i="11"/>
  <c r="BR317" i="11" s="1"/>
  <c r="BS317" i="11" s="1"/>
  <c r="Y317" i="11"/>
  <c r="W317" i="11"/>
  <c r="T317" i="11"/>
  <c r="BP316" i="11"/>
  <c r="BR316" i="11" s="1"/>
  <c r="BS316" i="11" s="1"/>
  <c r="Y316" i="11"/>
  <c r="W316" i="11"/>
  <c r="T316" i="11"/>
  <c r="BP315" i="11"/>
  <c r="BR315" i="11" s="1"/>
  <c r="BS315" i="11" s="1"/>
  <c r="Y315" i="11"/>
  <c r="W315" i="11"/>
  <c r="T315" i="11"/>
  <c r="BP314" i="11"/>
  <c r="BR314" i="11" s="1"/>
  <c r="BS314" i="11" s="1"/>
  <c r="Y314" i="11"/>
  <c r="W314" i="11"/>
  <c r="T314" i="11"/>
  <c r="BP313" i="11"/>
  <c r="BR313" i="11" s="1"/>
  <c r="BS313" i="11" s="1"/>
  <c r="Y313" i="11"/>
  <c r="W313" i="11"/>
  <c r="T313" i="11"/>
  <c r="BP312" i="11"/>
  <c r="BR312" i="11" s="1"/>
  <c r="BS312" i="11" s="1"/>
  <c r="Y312" i="11"/>
  <c r="W312" i="11"/>
  <c r="T312" i="11"/>
  <c r="BP311" i="11"/>
  <c r="BR311" i="11" s="1"/>
  <c r="BS311" i="11" s="1"/>
  <c r="Y311" i="11"/>
  <c r="W311" i="11"/>
  <c r="T311" i="11"/>
  <c r="BP310" i="11"/>
  <c r="BR310" i="11" s="1"/>
  <c r="BS310" i="11" s="1"/>
  <c r="Y310" i="11"/>
  <c r="W310" i="11"/>
  <c r="T310" i="11"/>
  <c r="BP309" i="11"/>
  <c r="BR309" i="11" s="1"/>
  <c r="BS309" i="11" s="1"/>
  <c r="Y309" i="11"/>
  <c r="W309" i="11"/>
  <c r="T309" i="11"/>
  <c r="BP308" i="11"/>
  <c r="BR308" i="11" s="1"/>
  <c r="BS308" i="11" s="1"/>
  <c r="Y308" i="11"/>
  <c r="W308" i="11"/>
  <c r="T308" i="11"/>
  <c r="BP307" i="11"/>
  <c r="BR307" i="11" s="1"/>
  <c r="BS307" i="11" s="1"/>
  <c r="Y307" i="11"/>
  <c r="W307" i="11"/>
  <c r="T307" i="11"/>
  <c r="BP306" i="11"/>
  <c r="BR306" i="11" s="1"/>
  <c r="BS306" i="11" s="1"/>
  <c r="Y306" i="11"/>
  <c r="W306" i="11"/>
  <c r="T306" i="11"/>
  <c r="BP305" i="11"/>
  <c r="BR305" i="11" s="1"/>
  <c r="BS305" i="11" s="1"/>
  <c r="Y305" i="11"/>
  <c r="W305" i="11"/>
  <c r="T305" i="11"/>
  <c r="BP304" i="11"/>
  <c r="BR304" i="11" s="1"/>
  <c r="BS304" i="11" s="1"/>
  <c r="Y304" i="11"/>
  <c r="W304" i="11"/>
  <c r="T304" i="11"/>
  <c r="BP303" i="11"/>
  <c r="BR303" i="11" s="1"/>
  <c r="BS303" i="11" s="1"/>
  <c r="Y303" i="11"/>
  <c r="W303" i="11"/>
  <c r="T303" i="11"/>
  <c r="BP302" i="11"/>
  <c r="BR302" i="11" s="1"/>
  <c r="BS302" i="11" s="1"/>
  <c r="Y302" i="11"/>
  <c r="W302" i="11"/>
  <c r="T302" i="11"/>
  <c r="BP301" i="11"/>
  <c r="BR301" i="11" s="1"/>
  <c r="BS301" i="11" s="1"/>
  <c r="Y301" i="11"/>
  <c r="W301" i="11"/>
  <c r="T301" i="11"/>
  <c r="BP300" i="11"/>
  <c r="BR300" i="11" s="1"/>
  <c r="BS300" i="11" s="1"/>
  <c r="Y300" i="11"/>
  <c r="W300" i="11"/>
  <c r="T300" i="11"/>
  <c r="BP299" i="11"/>
  <c r="BR299" i="11" s="1"/>
  <c r="BS299" i="11" s="1"/>
  <c r="Y299" i="11"/>
  <c r="W299" i="11"/>
  <c r="T299" i="11"/>
  <c r="BP298" i="11"/>
  <c r="BR298" i="11" s="1"/>
  <c r="BS298" i="11" s="1"/>
  <c r="Y298" i="11"/>
  <c r="W298" i="11"/>
  <c r="T298" i="11"/>
  <c r="BP297" i="11"/>
  <c r="BR297" i="11" s="1"/>
  <c r="BS297" i="11" s="1"/>
  <c r="Y297" i="11"/>
  <c r="W297" i="11"/>
  <c r="T297" i="11"/>
  <c r="BP296" i="11"/>
  <c r="BR296" i="11" s="1"/>
  <c r="BS296" i="11" s="1"/>
  <c r="Y296" i="11"/>
  <c r="W296" i="11"/>
  <c r="T296" i="11"/>
  <c r="BP295" i="11"/>
  <c r="BR295" i="11" s="1"/>
  <c r="BS295" i="11" s="1"/>
  <c r="Y295" i="11"/>
  <c r="W295" i="11"/>
  <c r="T295" i="11"/>
  <c r="BP294" i="11"/>
  <c r="BR294" i="11" s="1"/>
  <c r="BS294" i="11" s="1"/>
  <c r="Y294" i="11"/>
  <c r="W294" i="11"/>
  <c r="T294" i="11"/>
  <c r="BP293" i="11"/>
  <c r="BR293" i="11" s="1"/>
  <c r="BS293" i="11" s="1"/>
  <c r="Y293" i="11"/>
  <c r="W293" i="11"/>
  <c r="T293" i="11"/>
  <c r="BP292" i="11"/>
  <c r="BR292" i="11" s="1"/>
  <c r="BS292" i="11" s="1"/>
  <c r="Y292" i="11"/>
  <c r="W292" i="11"/>
  <c r="T292" i="11"/>
  <c r="BP291" i="11"/>
  <c r="BR291" i="11" s="1"/>
  <c r="BS291" i="11" s="1"/>
  <c r="Y291" i="11"/>
  <c r="W291" i="11"/>
  <c r="T291" i="11"/>
  <c r="BP290" i="11"/>
  <c r="BR290" i="11" s="1"/>
  <c r="BS290" i="11" s="1"/>
  <c r="Y290" i="11"/>
  <c r="W290" i="11"/>
  <c r="T290" i="11"/>
  <c r="BP289" i="11"/>
  <c r="BR289" i="11" s="1"/>
  <c r="BS289" i="11" s="1"/>
  <c r="Y289" i="11"/>
  <c r="W289" i="11"/>
  <c r="T289" i="11"/>
  <c r="BP288" i="11"/>
  <c r="BR288" i="11" s="1"/>
  <c r="BS288" i="11" s="1"/>
  <c r="Y288" i="11"/>
  <c r="W288" i="11"/>
  <c r="T288" i="11"/>
  <c r="BP287" i="11"/>
  <c r="Y287" i="11"/>
  <c r="W287" i="11"/>
  <c r="T287" i="11"/>
  <c r="BP286" i="11"/>
  <c r="BR286" i="11" s="1"/>
  <c r="BS286" i="11" s="1"/>
  <c r="Y286" i="11"/>
  <c r="W286" i="11"/>
  <c r="T286" i="11"/>
  <c r="BP285" i="11"/>
  <c r="BR285" i="11" s="1"/>
  <c r="BS285" i="11" s="1"/>
  <c r="Y285" i="11"/>
  <c r="W285" i="11"/>
  <c r="T285" i="11"/>
  <c r="BP284" i="11"/>
  <c r="BR284" i="11" s="1"/>
  <c r="BS284" i="11" s="1"/>
  <c r="Y284" i="11"/>
  <c r="W284" i="11"/>
  <c r="T284" i="11"/>
  <c r="BP283" i="11"/>
  <c r="BR283" i="11" s="1"/>
  <c r="BS283" i="11" s="1"/>
  <c r="Y283" i="11"/>
  <c r="W283" i="11"/>
  <c r="T283" i="11"/>
  <c r="BP282" i="11"/>
  <c r="BR282" i="11" s="1"/>
  <c r="BS282" i="11" s="1"/>
  <c r="Y282" i="11"/>
  <c r="W282" i="11"/>
  <c r="T282" i="11"/>
  <c r="BP281" i="11"/>
  <c r="BR281" i="11" s="1"/>
  <c r="BS281" i="11" s="1"/>
  <c r="Y281" i="11"/>
  <c r="W281" i="11"/>
  <c r="T281" i="11"/>
  <c r="BP280" i="11"/>
  <c r="BR280" i="11" s="1"/>
  <c r="BS280" i="11" s="1"/>
  <c r="Y280" i="11"/>
  <c r="W280" i="11"/>
  <c r="T280" i="11"/>
  <c r="BP279" i="11"/>
  <c r="BR279" i="11" s="1"/>
  <c r="BS279" i="11" s="1"/>
  <c r="Y279" i="11"/>
  <c r="W279" i="11"/>
  <c r="T279" i="11"/>
  <c r="BP278" i="11"/>
  <c r="BR278" i="11" s="1"/>
  <c r="BS278" i="11" s="1"/>
  <c r="Y278" i="11"/>
  <c r="W278" i="11"/>
  <c r="T278" i="11"/>
  <c r="BP277" i="11"/>
  <c r="BR277" i="11" s="1"/>
  <c r="BS277" i="11" s="1"/>
  <c r="Y277" i="11"/>
  <c r="W277" i="11"/>
  <c r="T277" i="11"/>
  <c r="BP276" i="11"/>
  <c r="BR276" i="11" s="1"/>
  <c r="BS276" i="11" s="1"/>
  <c r="Y276" i="11"/>
  <c r="W276" i="11"/>
  <c r="T276" i="11"/>
  <c r="BP275" i="11"/>
  <c r="BR275" i="11" s="1"/>
  <c r="BS275" i="11" s="1"/>
  <c r="Y275" i="11"/>
  <c r="W275" i="11"/>
  <c r="T275" i="11"/>
  <c r="BP274" i="11"/>
  <c r="Y274" i="11"/>
  <c r="W274" i="11"/>
  <c r="T274" i="11"/>
  <c r="BP273" i="11"/>
  <c r="BR273" i="11" s="1"/>
  <c r="BS273" i="11" s="1"/>
  <c r="Y273" i="11"/>
  <c r="W273" i="11"/>
  <c r="T273" i="11"/>
  <c r="BP272" i="11"/>
  <c r="BR272" i="11" s="1"/>
  <c r="BS272" i="11" s="1"/>
  <c r="Y272" i="11"/>
  <c r="W272" i="11"/>
  <c r="T272" i="11"/>
  <c r="BP271" i="11"/>
  <c r="BR271" i="11" s="1"/>
  <c r="BS271" i="11" s="1"/>
  <c r="Y271" i="11"/>
  <c r="W271" i="11"/>
  <c r="T271" i="11"/>
  <c r="BP270" i="11"/>
  <c r="BR270" i="11" s="1"/>
  <c r="BS270" i="11" s="1"/>
  <c r="Y270" i="11"/>
  <c r="W270" i="11"/>
  <c r="T270" i="11"/>
  <c r="BP269" i="11"/>
  <c r="BR269" i="11" s="1"/>
  <c r="BS269" i="11" s="1"/>
  <c r="Y269" i="11"/>
  <c r="W269" i="11"/>
  <c r="T269" i="11"/>
  <c r="BP268" i="11"/>
  <c r="BR268" i="11" s="1"/>
  <c r="BS268" i="11" s="1"/>
  <c r="Y268" i="11"/>
  <c r="W268" i="11"/>
  <c r="T268" i="11"/>
  <c r="BP267" i="11"/>
  <c r="BR267" i="11" s="1"/>
  <c r="BS267" i="11" s="1"/>
  <c r="Y267" i="11"/>
  <c r="W267" i="11"/>
  <c r="T267" i="11"/>
  <c r="BP266" i="11"/>
  <c r="BR266" i="11" s="1"/>
  <c r="BS266" i="11" s="1"/>
  <c r="Y266" i="11"/>
  <c r="W266" i="11"/>
  <c r="T266" i="11"/>
  <c r="BP265" i="11"/>
  <c r="BR265" i="11" s="1"/>
  <c r="BS265" i="11" s="1"/>
  <c r="Y265" i="11"/>
  <c r="W265" i="11"/>
  <c r="T265" i="11"/>
  <c r="BP264" i="11"/>
  <c r="BR264" i="11" s="1"/>
  <c r="BS264" i="11" s="1"/>
  <c r="Y264" i="11"/>
  <c r="W264" i="11"/>
  <c r="T264" i="11"/>
  <c r="BP263" i="11"/>
  <c r="BR263" i="11" s="1"/>
  <c r="BS263" i="11" s="1"/>
  <c r="Y263" i="11"/>
  <c r="W263" i="11"/>
  <c r="T263" i="11"/>
  <c r="BP262" i="11"/>
  <c r="BR262" i="11" s="1"/>
  <c r="BS262" i="11" s="1"/>
  <c r="Y262" i="11"/>
  <c r="W262" i="11"/>
  <c r="T262" i="11"/>
  <c r="BP261" i="11"/>
  <c r="BR261" i="11" s="1"/>
  <c r="BS261" i="11" s="1"/>
  <c r="Y261" i="11"/>
  <c r="W261" i="11"/>
  <c r="T261" i="11"/>
  <c r="BP260" i="11"/>
  <c r="BR260" i="11" s="1"/>
  <c r="BS260" i="11" s="1"/>
  <c r="Y260" i="11"/>
  <c r="W260" i="11"/>
  <c r="T260" i="11"/>
  <c r="BP259" i="11"/>
  <c r="BR259" i="11" s="1"/>
  <c r="BS259" i="11" s="1"/>
  <c r="Y259" i="11"/>
  <c r="W259" i="11"/>
  <c r="T259" i="11"/>
  <c r="BP258" i="11"/>
  <c r="BR258" i="11" s="1"/>
  <c r="BS258" i="11" s="1"/>
  <c r="Y258" i="11"/>
  <c r="W258" i="11"/>
  <c r="T258" i="11"/>
  <c r="BP257" i="11"/>
  <c r="BR257" i="11" s="1"/>
  <c r="BS257" i="11" s="1"/>
  <c r="Y257" i="11"/>
  <c r="W257" i="11"/>
  <c r="T257" i="11"/>
  <c r="BP256" i="11"/>
  <c r="BR256" i="11" s="1"/>
  <c r="BS256" i="11" s="1"/>
  <c r="Y256" i="11"/>
  <c r="W256" i="11"/>
  <c r="T256" i="11"/>
  <c r="BP255" i="11"/>
  <c r="BR255" i="11" s="1"/>
  <c r="BS255" i="11" s="1"/>
  <c r="Y255" i="11"/>
  <c r="W255" i="11"/>
  <c r="T255" i="11"/>
  <c r="BP254" i="11"/>
  <c r="Y254" i="11"/>
  <c r="W254" i="11"/>
  <c r="T254" i="11"/>
  <c r="BP253" i="11"/>
  <c r="BR253" i="11" s="1"/>
  <c r="BS253" i="11" s="1"/>
  <c r="Y253" i="11"/>
  <c r="W253" i="11"/>
  <c r="T253" i="11"/>
  <c r="BP252" i="11"/>
  <c r="BR252" i="11" s="1"/>
  <c r="BS252" i="11" s="1"/>
  <c r="Y252" i="11"/>
  <c r="W252" i="11"/>
  <c r="T252" i="11"/>
  <c r="BP251" i="11"/>
  <c r="BR251" i="11" s="1"/>
  <c r="BS251" i="11" s="1"/>
  <c r="Y251" i="11"/>
  <c r="W251" i="11"/>
  <c r="T251" i="11"/>
  <c r="BP250" i="11"/>
  <c r="BR250" i="11" s="1"/>
  <c r="BS250" i="11" s="1"/>
  <c r="Y250" i="11"/>
  <c r="W250" i="11"/>
  <c r="T250" i="11"/>
  <c r="BP249" i="11"/>
  <c r="BR249" i="11" s="1"/>
  <c r="BS249" i="11" s="1"/>
  <c r="Y249" i="11"/>
  <c r="W249" i="11"/>
  <c r="T249" i="11"/>
  <c r="BP248" i="11"/>
  <c r="BR248" i="11" s="1"/>
  <c r="BS248" i="11" s="1"/>
  <c r="Y248" i="11"/>
  <c r="W248" i="11"/>
  <c r="T248" i="11"/>
  <c r="BP247" i="11"/>
  <c r="BR247" i="11" s="1"/>
  <c r="BS247" i="11" s="1"/>
  <c r="Y247" i="11"/>
  <c r="W247" i="11"/>
  <c r="T247" i="11"/>
  <c r="BP246" i="11"/>
  <c r="BR246" i="11" s="1"/>
  <c r="BS246" i="11" s="1"/>
  <c r="Y246" i="11"/>
  <c r="W246" i="11"/>
  <c r="T246" i="11"/>
  <c r="BP245" i="11"/>
  <c r="BR245" i="11" s="1"/>
  <c r="BS245" i="11" s="1"/>
  <c r="Y245" i="11"/>
  <c r="W245" i="11"/>
  <c r="T245" i="11"/>
  <c r="BP244" i="11"/>
  <c r="BR244" i="11" s="1"/>
  <c r="BS244" i="11" s="1"/>
  <c r="Y244" i="11"/>
  <c r="W244" i="11"/>
  <c r="T244" i="11"/>
  <c r="BP243" i="11"/>
  <c r="BR243" i="11" s="1"/>
  <c r="BS243" i="11" s="1"/>
  <c r="Y243" i="11"/>
  <c r="W243" i="11"/>
  <c r="T243" i="11"/>
  <c r="BP242" i="11"/>
  <c r="BR242" i="11" s="1"/>
  <c r="BS242" i="11" s="1"/>
  <c r="Y242" i="11"/>
  <c r="W242" i="11"/>
  <c r="T242" i="11"/>
  <c r="BP241" i="11"/>
  <c r="BR241" i="11" s="1"/>
  <c r="BS241" i="11" s="1"/>
  <c r="Y241" i="11"/>
  <c r="W241" i="11"/>
  <c r="T241" i="11"/>
  <c r="BP240" i="11"/>
  <c r="Y240" i="11"/>
  <c r="W240" i="11"/>
  <c r="T240" i="11"/>
  <c r="BP239" i="11"/>
  <c r="BR239" i="11" s="1"/>
  <c r="BS239" i="11" s="1"/>
  <c r="Y239" i="11"/>
  <c r="W239" i="11"/>
  <c r="T239" i="11"/>
  <c r="BP238" i="11"/>
  <c r="BR238" i="11" s="1"/>
  <c r="BS238" i="11" s="1"/>
  <c r="Y238" i="11"/>
  <c r="W238" i="11"/>
  <c r="T238" i="11"/>
  <c r="BP237" i="11"/>
  <c r="BR237" i="11" s="1"/>
  <c r="BS237" i="11" s="1"/>
  <c r="Y237" i="11"/>
  <c r="W237" i="11"/>
  <c r="T237" i="11"/>
  <c r="BP236" i="11"/>
  <c r="BR236" i="11" s="1"/>
  <c r="BS236" i="11" s="1"/>
  <c r="Y236" i="11"/>
  <c r="W236" i="11"/>
  <c r="T236" i="11"/>
  <c r="BP235" i="11"/>
  <c r="BR235" i="11" s="1"/>
  <c r="BS235" i="11" s="1"/>
  <c r="Y235" i="11"/>
  <c r="W235" i="11"/>
  <c r="T235" i="11"/>
  <c r="BP234" i="11"/>
  <c r="BR234" i="11" s="1"/>
  <c r="BS234" i="11" s="1"/>
  <c r="Y234" i="11"/>
  <c r="W234" i="11"/>
  <c r="T234" i="11"/>
  <c r="BP233" i="11"/>
  <c r="Y233" i="11"/>
  <c r="W233" i="11"/>
  <c r="T233" i="11"/>
  <c r="BP232" i="11"/>
  <c r="BR232" i="11" s="1"/>
  <c r="BS232" i="11" s="1"/>
  <c r="Y232" i="11"/>
  <c r="W232" i="11"/>
  <c r="T232" i="11"/>
  <c r="BP231" i="11"/>
  <c r="Y231" i="11"/>
  <c r="W231" i="11"/>
  <c r="T231" i="11"/>
  <c r="BP230" i="11"/>
  <c r="BR230" i="11" s="1"/>
  <c r="BS230" i="11" s="1"/>
  <c r="Y230" i="11"/>
  <c r="W230" i="11"/>
  <c r="T230" i="11"/>
  <c r="BP229" i="11"/>
  <c r="BR229" i="11" s="1"/>
  <c r="BS229" i="11" s="1"/>
  <c r="Y229" i="11"/>
  <c r="W229" i="11"/>
  <c r="T229" i="11"/>
  <c r="BP228" i="11"/>
  <c r="Y228" i="11"/>
  <c r="W228" i="11"/>
  <c r="T228" i="11"/>
  <c r="BP227" i="11"/>
  <c r="BR227" i="11" s="1"/>
  <c r="BS227" i="11" s="1"/>
  <c r="Y227" i="11"/>
  <c r="W227" i="11"/>
  <c r="T227" i="11"/>
  <c r="BP226" i="11"/>
  <c r="BR226" i="11" s="1"/>
  <c r="BS226" i="11" s="1"/>
  <c r="Y226" i="11"/>
  <c r="W226" i="11"/>
  <c r="T226" i="11"/>
  <c r="BP225" i="11"/>
  <c r="BR225" i="11" s="1"/>
  <c r="BS225" i="11" s="1"/>
  <c r="Y225" i="11"/>
  <c r="W225" i="11"/>
  <c r="T225" i="11"/>
  <c r="BP224" i="11"/>
  <c r="BR224" i="11" s="1"/>
  <c r="BS224" i="11" s="1"/>
  <c r="Y224" i="11"/>
  <c r="W224" i="11"/>
  <c r="T224" i="11"/>
  <c r="BP223" i="11"/>
  <c r="BR223" i="11" s="1"/>
  <c r="BS223" i="11" s="1"/>
  <c r="Y223" i="11"/>
  <c r="W223" i="11"/>
  <c r="T223" i="11"/>
  <c r="BP222" i="11"/>
  <c r="BR222" i="11" s="1"/>
  <c r="BS222" i="11" s="1"/>
  <c r="Y222" i="11"/>
  <c r="W222" i="11"/>
  <c r="T222" i="11"/>
  <c r="BP221" i="11"/>
  <c r="BR221" i="11" s="1"/>
  <c r="BS221" i="11" s="1"/>
  <c r="Y221" i="11"/>
  <c r="W221" i="11"/>
  <c r="T221" i="11"/>
  <c r="BP220" i="11"/>
  <c r="BR220" i="11" s="1"/>
  <c r="BS220" i="11" s="1"/>
  <c r="Y220" i="11"/>
  <c r="W220" i="11"/>
  <c r="T220" i="11"/>
  <c r="BP219" i="11"/>
  <c r="BR219" i="11" s="1"/>
  <c r="BS219" i="11" s="1"/>
  <c r="Y219" i="11"/>
  <c r="W219" i="11"/>
  <c r="T219" i="11"/>
  <c r="BP218" i="11"/>
  <c r="BR218" i="11" s="1"/>
  <c r="BS218" i="11" s="1"/>
  <c r="Y218" i="11"/>
  <c r="W218" i="11"/>
  <c r="T218" i="11"/>
  <c r="BP217" i="11"/>
  <c r="BR217" i="11" s="1"/>
  <c r="BS217" i="11" s="1"/>
  <c r="Y217" i="11"/>
  <c r="W217" i="11"/>
  <c r="T217" i="11"/>
  <c r="BP216" i="11"/>
  <c r="BR216" i="11" s="1"/>
  <c r="BS216" i="11" s="1"/>
  <c r="Y216" i="11"/>
  <c r="W216" i="11"/>
  <c r="T216" i="11"/>
  <c r="BP215" i="11"/>
  <c r="BR215" i="11" s="1"/>
  <c r="BS215" i="11" s="1"/>
  <c r="Y215" i="11"/>
  <c r="W215" i="11"/>
  <c r="T215" i="11"/>
  <c r="BP214" i="11"/>
  <c r="BR214" i="11" s="1"/>
  <c r="BS214" i="11" s="1"/>
  <c r="Y214" i="11"/>
  <c r="W214" i="11"/>
  <c r="T214" i="11"/>
  <c r="BP213" i="11"/>
  <c r="BR213" i="11" s="1"/>
  <c r="BS213" i="11" s="1"/>
  <c r="Y213" i="11"/>
  <c r="W213" i="11"/>
  <c r="T213" i="11"/>
  <c r="BP212" i="11"/>
  <c r="BR212" i="11" s="1"/>
  <c r="BS212" i="11" s="1"/>
  <c r="Y212" i="11"/>
  <c r="W212" i="11"/>
  <c r="T212" i="11"/>
  <c r="BP211" i="11"/>
  <c r="BR211" i="11" s="1"/>
  <c r="BS211" i="11" s="1"/>
  <c r="Y211" i="11"/>
  <c r="W211" i="11"/>
  <c r="T211" i="11"/>
  <c r="BP210" i="11"/>
  <c r="BR210" i="11" s="1"/>
  <c r="BS210" i="11" s="1"/>
  <c r="Y210" i="11"/>
  <c r="W210" i="11"/>
  <c r="T210" i="11"/>
  <c r="BP209" i="11"/>
  <c r="BR209" i="11" s="1"/>
  <c r="BS209" i="11" s="1"/>
  <c r="Y209" i="11"/>
  <c r="W209" i="11"/>
  <c r="T209" i="11"/>
  <c r="BP208" i="11"/>
  <c r="BR208" i="11" s="1"/>
  <c r="BS208" i="11" s="1"/>
  <c r="Y208" i="11"/>
  <c r="W208" i="11"/>
  <c r="T208" i="11"/>
  <c r="BP207" i="11"/>
  <c r="BR207" i="11" s="1"/>
  <c r="BS207" i="11" s="1"/>
  <c r="Y207" i="11"/>
  <c r="W207" i="11"/>
  <c r="T207" i="11"/>
  <c r="BP206" i="11"/>
  <c r="BR206" i="11" s="1"/>
  <c r="BS206" i="11" s="1"/>
  <c r="Y206" i="11"/>
  <c r="W206" i="11"/>
  <c r="T206" i="11"/>
  <c r="BP205" i="11"/>
  <c r="BR205" i="11" s="1"/>
  <c r="BS205" i="11" s="1"/>
  <c r="Y205" i="11"/>
  <c r="W205" i="11"/>
  <c r="T205" i="11"/>
  <c r="BP204" i="11"/>
  <c r="BR204" i="11" s="1"/>
  <c r="BS204" i="11" s="1"/>
  <c r="Y204" i="11"/>
  <c r="W204" i="11"/>
  <c r="T204" i="11"/>
  <c r="BP203" i="11"/>
  <c r="BR203" i="11" s="1"/>
  <c r="BS203" i="11" s="1"/>
  <c r="Y203" i="11"/>
  <c r="W203" i="11"/>
  <c r="T203" i="11"/>
  <c r="BP202" i="11"/>
  <c r="BR202" i="11" s="1"/>
  <c r="BS202" i="11" s="1"/>
  <c r="Y202" i="11"/>
  <c r="W202" i="11"/>
  <c r="T202" i="11"/>
  <c r="BP201" i="11"/>
  <c r="BR201" i="11" s="1"/>
  <c r="BS201" i="11" s="1"/>
  <c r="Y201" i="11"/>
  <c r="W201" i="11"/>
  <c r="T201" i="11"/>
  <c r="BP200" i="11"/>
  <c r="BR200" i="11" s="1"/>
  <c r="BS200" i="11" s="1"/>
  <c r="Y200" i="11"/>
  <c r="W200" i="11"/>
  <c r="T200" i="11"/>
  <c r="BP199" i="11"/>
  <c r="BR199" i="11" s="1"/>
  <c r="BS199" i="11" s="1"/>
  <c r="Y199" i="11"/>
  <c r="W199" i="11"/>
  <c r="T199" i="11"/>
  <c r="BP198" i="11"/>
  <c r="BR198" i="11" s="1"/>
  <c r="BS198" i="11" s="1"/>
  <c r="Y198" i="11"/>
  <c r="W198" i="11"/>
  <c r="T198" i="11"/>
  <c r="BP197" i="11"/>
  <c r="BR197" i="11" s="1"/>
  <c r="BS197" i="11" s="1"/>
  <c r="Y197" i="11"/>
  <c r="W197" i="11"/>
  <c r="T197" i="11"/>
  <c r="BP196" i="11"/>
  <c r="Y196" i="11"/>
  <c r="W196" i="11"/>
  <c r="T196" i="11"/>
  <c r="BP195" i="11"/>
  <c r="BR195" i="11" s="1"/>
  <c r="BS195" i="11" s="1"/>
  <c r="Y195" i="11"/>
  <c r="W195" i="11"/>
  <c r="T195" i="11"/>
  <c r="BP194" i="11"/>
  <c r="BR194" i="11" s="1"/>
  <c r="BS194" i="11" s="1"/>
  <c r="Y194" i="11"/>
  <c r="W194" i="11"/>
  <c r="T194" i="11"/>
  <c r="BP193" i="11"/>
  <c r="BR193" i="11" s="1"/>
  <c r="BS193" i="11" s="1"/>
  <c r="Y193" i="11"/>
  <c r="W193" i="11"/>
  <c r="T193" i="11"/>
  <c r="BP192" i="11"/>
  <c r="BR192" i="11" s="1"/>
  <c r="BS192" i="11" s="1"/>
  <c r="Y192" i="11"/>
  <c r="W192" i="11"/>
  <c r="T192" i="11"/>
  <c r="BP191" i="11"/>
  <c r="BR191" i="11" s="1"/>
  <c r="BS191" i="11" s="1"/>
  <c r="Y191" i="11"/>
  <c r="W191" i="11"/>
  <c r="T191" i="11"/>
  <c r="BP190" i="11"/>
  <c r="BR190" i="11" s="1"/>
  <c r="BS190" i="11" s="1"/>
  <c r="Y190" i="11"/>
  <c r="W190" i="11"/>
  <c r="T190" i="11"/>
  <c r="BP189" i="11"/>
  <c r="BR189" i="11" s="1"/>
  <c r="BS189" i="11" s="1"/>
  <c r="Y189" i="11"/>
  <c r="W189" i="11"/>
  <c r="T189" i="11"/>
  <c r="BP188" i="11"/>
  <c r="BR188" i="11" s="1"/>
  <c r="BS188" i="11" s="1"/>
  <c r="Y188" i="11"/>
  <c r="W188" i="11"/>
  <c r="T188" i="11"/>
  <c r="BP187" i="11"/>
  <c r="BR187" i="11" s="1"/>
  <c r="BS187" i="11" s="1"/>
  <c r="Y187" i="11"/>
  <c r="W187" i="11"/>
  <c r="T187" i="11"/>
  <c r="BP186" i="11"/>
  <c r="Y186" i="11"/>
  <c r="W186" i="11"/>
  <c r="T186" i="11"/>
  <c r="BP185" i="11"/>
  <c r="BR185" i="11" s="1"/>
  <c r="BS185" i="11" s="1"/>
  <c r="Y185" i="11"/>
  <c r="W185" i="11"/>
  <c r="T185" i="11"/>
  <c r="BP184" i="11"/>
  <c r="BR184" i="11" s="1"/>
  <c r="BS184" i="11" s="1"/>
  <c r="Y184" i="11"/>
  <c r="W184" i="11"/>
  <c r="T184" i="11"/>
  <c r="BP183" i="11"/>
  <c r="BR183" i="11" s="1"/>
  <c r="BS183" i="11" s="1"/>
  <c r="Y183" i="11"/>
  <c r="W183" i="11"/>
  <c r="T183" i="11"/>
  <c r="BP182" i="11"/>
  <c r="BR182" i="11" s="1"/>
  <c r="BS182" i="11" s="1"/>
  <c r="Y182" i="11"/>
  <c r="W182" i="11"/>
  <c r="T182" i="11"/>
  <c r="BP181" i="11"/>
  <c r="BR181" i="11" s="1"/>
  <c r="BS181" i="11" s="1"/>
  <c r="Y181" i="11"/>
  <c r="W181" i="11"/>
  <c r="T181" i="11"/>
  <c r="BP180" i="11"/>
  <c r="BR180" i="11" s="1"/>
  <c r="BS180" i="11" s="1"/>
  <c r="Y180" i="11"/>
  <c r="W180" i="11"/>
  <c r="T180" i="11"/>
  <c r="BP179" i="11"/>
  <c r="BR179" i="11" s="1"/>
  <c r="BS179" i="11" s="1"/>
  <c r="Y179" i="11"/>
  <c r="W179" i="11"/>
  <c r="T179" i="11"/>
  <c r="BP178" i="11"/>
  <c r="BR178" i="11" s="1"/>
  <c r="BS178" i="11" s="1"/>
  <c r="Y178" i="11"/>
  <c r="W178" i="11"/>
  <c r="T178" i="11"/>
  <c r="BP177" i="11"/>
  <c r="BR177" i="11" s="1"/>
  <c r="BS177" i="11" s="1"/>
  <c r="Y177" i="11"/>
  <c r="W177" i="11"/>
  <c r="T177" i="11"/>
  <c r="BP176" i="11"/>
  <c r="BR176" i="11" s="1"/>
  <c r="BS176" i="11" s="1"/>
  <c r="Y176" i="11"/>
  <c r="W176" i="11"/>
  <c r="T176" i="11"/>
  <c r="BP175" i="11"/>
  <c r="BR175" i="11" s="1"/>
  <c r="BS175" i="11" s="1"/>
  <c r="Y175" i="11"/>
  <c r="W175" i="11"/>
  <c r="T175" i="11"/>
  <c r="BP174" i="11"/>
  <c r="BR174" i="11" s="1"/>
  <c r="BS174" i="11" s="1"/>
  <c r="Y174" i="11"/>
  <c r="W174" i="11"/>
  <c r="T174" i="11"/>
  <c r="BP173" i="11"/>
  <c r="BR173" i="11" s="1"/>
  <c r="BS173" i="11" s="1"/>
  <c r="Y173" i="11"/>
  <c r="W173" i="11"/>
  <c r="T173" i="11"/>
  <c r="BP172" i="11"/>
  <c r="BR172" i="11" s="1"/>
  <c r="BS172" i="11" s="1"/>
  <c r="Y172" i="11"/>
  <c r="W172" i="11"/>
  <c r="T172" i="11"/>
  <c r="BP171" i="11"/>
  <c r="BR171" i="11" s="1"/>
  <c r="BS171" i="11" s="1"/>
  <c r="Y171" i="11"/>
  <c r="W171" i="11"/>
  <c r="T171" i="11"/>
  <c r="BP170" i="11"/>
  <c r="BR170" i="11" s="1"/>
  <c r="BS170" i="11" s="1"/>
  <c r="Y170" i="11"/>
  <c r="W170" i="11"/>
  <c r="T170" i="11"/>
  <c r="BP169" i="11"/>
  <c r="BR169" i="11" s="1"/>
  <c r="BS169" i="11" s="1"/>
  <c r="Y169" i="11"/>
  <c r="W169" i="11"/>
  <c r="T169" i="11"/>
  <c r="BP168" i="11"/>
  <c r="BR168" i="11" s="1"/>
  <c r="BS168" i="11" s="1"/>
  <c r="Y168" i="11"/>
  <c r="W168" i="11"/>
  <c r="T168" i="11"/>
  <c r="BP167" i="11"/>
  <c r="BR167" i="11" s="1"/>
  <c r="BS167" i="11" s="1"/>
  <c r="Y167" i="11"/>
  <c r="W167" i="11"/>
  <c r="T167" i="11"/>
  <c r="BP166" i="11"/>
  <c r="BR166" i="11" s="1"/>
  <c r="BS166" i="11" s="1"/>
  <c r="Y166" i="11"/>
  <c r="W166" i="11"/>
  <c r="T166" i="11"/>
  <c r="BP165" i="11"/>
  <c r="BR165" i="11" s="1"/>
  <c r="BS165" i="11" s="1"/>
  <c r="Y165" i="11"/>
  <c r="W165" i="11"/>
  <c r="T165" i="11"/>
  <c r="BP164" i="11"/>
  <c r="BR164" i="11" s="1"/>
  <c r="BS164" i="11" s="1"/>
  <c r="Y164" i="11"/>
  <c r="W164" i="11"/>
  <c r="T164" i="11"/>
  <c r="BP163" i="11"/>
  <c r="BR163" i="11" s="1"/>
  <c r="BS163" i="11" s="1"/>
  <c r="Y163" i="11"/>
  <c r="W163" i="11"/>
  <c r="T163" i="11"/>
  <c r="BP162" i="11"/>
  <c r="BR162" i="11" s="1"/>
  <c r="BS162" i="11" s="1"/>
  <c r="Y162" i="11"/>
  <c r="W162" i="11"/>
  <c r="T162" i="11"/>
  <c r="BP161" i="11"/>
  <c r="BR161" i="11" s="1"/>
  <c r="BS161" i="11" s="1"/>
  <c r="Y161" i="11"/>
  <c r="W161" i="11"/>
  <c r="T161" i="11"/>
  <c r="BP160" i="11"/>
  <c r="BR160" i="11" s="1"/>
  <c r="BS160" i="11" s="1"/>
  <c r="Y160" i="11"/>
  <c r="W160" i="11"/>
  <c r="T160" i="11"/>
  <c r="BP159" i="11"/>
  <c r="BR159" i="11" s="1"/>
  <c r="BS159" i="11" s="1"/>
  <c r="Y159" i="11"/>
  <c r="W159" i="11"/>
  <c r="T159" i="11"/>
  <c r="BP158" i="11"/>
  <c r="BR158" i="11" s="1"/>
  <c r="BS158" i="11" s="1"/>
  <c r="Y158" i="11"/>
  <c r="W158" i="11"/>
  <c r="T158" i="11"/>
  <c r="BP157" i="11"/>
  <c r="BR157" i="11" s="1"/>
  <c r="BS157" i="11" s="1"/>
  <c r="Y157" i="11"/>
  <c r="W157" i="11"/>
  <c r="T157" i="11"/>
  <c r="BP156" i="11"/>
  <c r="BR156" i="11" s="1"/>
  <c r="BS156" i="11" s="1"/>
  <c r="Y156" i="11"/>
  <c r="W156" i="11"/>
  <c r="T156" i="11"/>
  <c r="BP155" i="11"/>
  <c r="BR155" i="11" s="1"/>
  <c r="BS155" i="11" s="1"/>
  <c r="Y155" i="11"/>
  <c r="W155" i="11"/>
  <c r="T155" i="11"/>
  <c r="BP154" i="11"/>
  <c r="BR154" i="11" s="1"/>
  <c r="BS154" i="11" s="1"/>
  <c r="Y154" i="11"/>
  <c r="W154" i="11"/>
  <c r="T154" i="11"/>
  <c r="BP153" i="11"/>
  <c r="BR153" i="11" s="1"/>
  <c r="BS153" i="11" s="1"/>
  <c r="Y153" i="11"/>
  <c r="W153" i="11"/>
  <c r="T153" i="11"/>
  <c r="BP152" i="11"/>
  <c r="BR152" i="11" s="1"/>
  <c r="BS152" i="11" s="1"/>
  <c r="Y152" i="11"/>
  <c r="W152" i="11"/>
  <c r="T152" i="11"/>
  <c r="BP151" i="11"/>
  <c r="BR151" i="11" s="1"/>
  <c r="BS151" i="11" s="1"/>
  <c r="Y151" i="11"/>
  <c r="W151" i="11"/>
  <c r="T151" i="11"/>
  <c r="BP150" i="11"/>
  <c r="BR150" i="11" s="1"/>
  <c r="BS150" i="11" s="1"/>
  <c r="Y150" i="11"/>
  <c r="W150" i="11"/>
  <c r="T150" i="11"/>
  <c r="BP149" i="11"/>
  <c r="BR149" i="11" s="1"/>
  <c r="BS149" i="11" s="1"/>
  <c r="Y149" i="11"/>
  <c r="W149" i="11"/>
  <c r="T149" i="11"/>
  <c r="BP148" i="11"/>
  <c r="BR148" i="11" s="1"/>
  <c r="BS148" i="11" s="1"/>
  <c r="Y148" i="11"/>
  <c r="W148" i="11"/>
  <c r="T148" i="11"/>
  <c r="BP147" i="11"/>
  <c r="BR147" i="11" s="1"/>
  <c r="BS147" i="11" s="1"/>
  <c r="Y147" i="11"/>
  <c r="W147" i="11"/>
  <c r="T147" i="11"/>
  <c r="BP146" i="11"/>
  <c r="BR146" i="11" s="1"/>
  <c r="BS146" i="11" s="1"/>
  <c r="Y146" i="11"/>
  <c r="W146" i="11"/>
  <c r="T146" i="11"/>
  <c r="BP145" i="11"/>
  <c r="BR145" i="11" s="1"/>
  <c r="BS145" i="11" s="1"/>
  <c r="Y145" i="11"/>
  <c r="W145" i="11"/>
  <c r="T145" i="11"/>
  <c r="BP144" i="11"/>
  <c r="BR144" i="11" s="1"/>
  <c r="BS144" i="11" s="1"/>
  <c r="Y144" i="11"/>
  <c r="W144" i="11"/>
  <c r="T144" i="11"/>
  <c r="BP143" i="11"/>
  <c r="BR143" i="11" s="1"/>
  <c r="BS143" i="11" s="1"/>
  <c r="Y143" i="11"/>
  <c r="W143" i="11"/>
  <c r="T143" i="11"/>
  <c r="BP142" i="11"/>
  <c r="BR142" i="11" s="1"/>
  <c r="BS142" i="11" s="1"/>
  <c r="Y142" i="11"/>
  <c r="W142" i="11"/>
  <c r="T142" i="11"/>
  <c r="BP141" i="11"/>
  <c r="BR141" i="11" s="1"/>
  <c r="BS141" i="11" s="1"/>
  <c r="Y141" i="11"/>
  <c r="W141" i="11"/>
  <c r="T141" i="11"/>
  <c r="BP140" i="11"/>
  <c r="BR140" i="11" s="1"/>
  <c r="BS140" i="11" s="1"/>
  <c r="Y140" i="11"/>
  <c r="W140" i="11"/>
  <c r="T140" i="11"/>
  <c r="BP139" i="11"/>
  <c r="BR139" i="11" s="1"/>
  <c r="BS139" i="11" s="1"/>
  <c r="Y139" i="11"/>
  <c r="W139" i="11"/>
  <c r="T139" i="11"/>
  <c r="BP138" i="11"/>
  <c r="BR138" i="11" s="1"/>
  <c r="BS138" i="11" s="1"/>
  <c r="Y138" i="11"/>
  <c r="W138" i="11"/>
  <c r="T138" i="11"/>
  <c r="BP137" i="11"/>
  <c r="BR137" i="11" s="1"/>
  <c r="BS137" i="11" s="1"/>
  <c r="Y137" i="11"/>
  <c r="W137" i="11"/>
  <c r="T137" i="11"/>
  <c r="BP136" i="11"/>
  <c r="BR136" i="11" s="1"/>
  <c r="BS136" i="11" s="1"/>
  <c r="Y136" i="11"/>
  <c r="W136" i="11"/>
  <c r="T136" i="11"/>
  <c r="BP135" i="11"/>
  <c r="BR135" i="11" s="1"/>
  <c r="BS135" i="11" s="1"/>
  <c r="Y135" i="11"/>
  <c r="W135" i="11"/>
  <c r="T135" i="11"/>
  <c r="BP134" i="11"/>
  <c r="BR134" i="11" s="1"/>
  <c r="BS134" i="11" s="1"/>
  <c r="Y134" i="11"/>
  <c r="W134" i="11"/>
  <c r="T134" i="11"/>
  <c r="BP133" i="11"/>
  <c r="BR133" i="11" s="1"/>
  <c r="BS133" i="11" s="1"/>
  <c r="Y133" i="11"/>
  <c r="W133" i="11"/>
  <c r="T133" i="11"/>
  <c r="BP132" i="11"/>
  <c r="BR132" i="11" s="1"/>
  <c r="BS132" i="11" s="1"/>
  <c r="Y132" i="11"/>
  <c r="W132" i="11"/>
  <c r="T132" i="11"/>
  <c r="BP131" i="11"/>
  <c r="BR131" i="11" s="1"/>
  <c r="BS131" i="11" s="1"/>
  <c r="Y131" i="11"/>
  <c r="W131" i="11"/>
  <c r="T131" i="11"/>
  <c r="BP130" i="11"/>
  <c r="BR130" i="11" s="1"/>
  <c r="BS130" i="11" s="1"/>
  <c r="Y130" i="11"/>
  <c r="W130" i="11"/>
  <c r="T130" i="11"/>
  <c r="BP129" i="11"/>
  <c r="BR129" i="11" s="1"/>
  <c r="BS129" i="11" s="1"/>
  <c r="Y129" i="11"/>
  <c r="W129" i="11"/>
  <c r="T129" i="11"/>
  <c r="BP128" i="11"/>
  <c r="BR128" i="11" s="1"/>
  <c r="BS128" i="11" s="1"/>
  <c r="Y128" i="11"/>
  <c r="W128" i="11"/>
  <c r="T128" i="11"/>
  <c r="BP127" i="11"/>
  <c r="BR127" i="11" s="1"/>
  <c r="BS127" i="11" s="1"/>
  <c r="Y127" i="11"/>
  <c r="W127" i="11"/>
  <c r="T127" i="11"/>
  <c r="BP126" i="11"/>
  <c r="BR126" i="11" s="1"/>
  <c r="BS126" i="11" s="1"/>
  <c r="Y126" i="11"/>
  <c r="W126" i="11"/>
  <c r="T126" i="11"/>
  <c r="BP125" i="11"/>
  <c r="BR125" i="11" s="1"/>
  <c r="BS125" i="11" s="1"/>
  <c r="Y125" i="11"/>
  <c r="W125" i="11"/>
  <c r="T125" i="11"/>
  <c r="BP124" i="11"/>
  <c r="BR124" i="11" s="1"/>
  <c r="BS124" i="11" s="1"/>
  <c r="Y124" i="11"/>
  <c r="W124" i="11"/>
  <c r="T124" i="11"/>
  <c r="BP123" i="11"/>
  <c r="BR123" i="11" s="1"/>
  <c r="BS123" i="11" s="1"/>
  <c r="Y123" i="11"/>
  <c r="W123" i="11"/>
  <c r="T123" i="11"/>
  <c r="BP122" i="11"/>
  <c r="BR122" i="11" s="1"/>
  <c r="BS122" i="11" s="1"/>
  <c r="Y122" i="11"/>
  <c r="W122" i="11"/>
  <c r="T122" i="11"/>
  <c r="BP121" i="11"/>
  <c r="BR121" i="11" s="1"/>
  <c r="BS121" i="11" s="1"/>
  <c r="Y121" i="11"/>
  <c r="W121" i="11"/>
  <c r="T121" i="11"/>
  <c r="BP120" i="11"/>
  <c r="BR120" i="11" s="1"/>
  <c r="BS120" i="11" s="1"/>
  <c r="Y120" i="11"/>
  <c r="W120" i="11"/>
  <c r="T120" i="11"/>
  <c r="BP119" i="11"/>
  <c r="BR119" i="11" s="1"/>
  <c r="BS119" i="11" s="1"/>
  <c r="Y119" i="11"/>
  <c r="W119" i="11"/>
  <c r="T119" i="11"/>
  <c r="BP118" i="11"/>
  <c r="BR118" i="11" s="1"/>
  <c r="BS118" i="11" s="1"/>
  <c r="Y118" i="11"/>
  <c r="W118" i="11"/>
  <c r="T118" i="11"/>
  <c r="BP117" i="11"/>
  <c r="BR117" i="11" s="1"/>
  <c r="BS117" i="11" s="1"/>
  <c r="Y117" i="11"/>
  <c r="W117" i="11"/>
  <c r="T117" i="11"/>
  <c r="BP116" i="11"/>
  <c r="BR116" i="11" s="1"/>
  <c r="BS116" i="11" s="1"/>
  <c r="Y116" i="11"/>
  <c r="W116" i="11"/>
  <c r="T116" i="11"/>
  <c r="BP115" i="11"/>
  <c r="BR115" i="11" s="1"/>
  <c r="BS115" i="11" s="1"/>
  <c r="Y115" i="11"/>
  <c r="W115" i="11"/>
  <c r="T115" i="11"/>
  <c r="BP114" i="11"/>
  <c r="BR114" i="11" s="1"/>
  <c r="BS114" i="11" s="1"/>
  <c r="Y114" i="11"/>
  <c r="W114" i="11"/>
  <c r="T114" i="11"/>
  <c r="BP113" i="11"/>
  <c r="BR113" i="11" s="1"/>
  <c r="BS113" i="11" s="1"/>
  <c r="Y113" i="11"/>
  <c r="W113" i="11"/>
  <c r="T113" i="11"/>
  <c r="BP112" i="11"/>
  <c r="BR112" i="11" s="1"/>
  <c r="BS112" i="11" s="1"/>
  <c r="Y112" i="11"/>
  <c r="W112" i="11"/>
  <c r="T112" i="11"/>
  <c r="BP111" i="11"/>
  <c r="BR111" i="11" s="1"/>
  <c r="BS111" i="11" s="1"/>
  <c r="Y111" i="11"/>
  <c r="W111" i="11"/>
  <c r="T111" i="11"/>
  <c r="BP110" i="11"/>
  <c r="BR110" i="11" s="1"/>
  <c r="BS110" i="11" s="1"/>
  <c r="Y110" i="11"/>
  <c r="W110" i="11"/>
  <c r="T110" i="11"/>
  <c r="BP109" i="11"/>
  <c r="BR109" i="11" s="1"/>
  <c r="BS109" i="11" s="1"/>
  <c r="Y109" i="11"/>
  <c r="W109" i="11"/>
  <c r="T109" i="11"/>
  <c r="BP108" i="11"/>
  <c r="BR108" i="11" s="1"/>
  <c r="BS108" i="11" s="1"/>
  <c r="Y108" i="11"/>
  <c r="W108" i="11"/>
  <c r="T108" i="11"/>
  <c r="BP107" i="11"/>
  <c r="BR107" i="11" s="1"/>
  <c r="BS107" i="11" s="1"/>
  <c r="Y107" i="11"/>
  <c r="W107" i="11"/>
  <c r="T107" i="11"/>
  <c r="BP106" i="11"/>
  <c r="BR106" i="11" s="1"/>
  <c r="BS106" i="11" s="1"/>
  <c r="Y106" i="11"/>
  <c r="W106" i="11"/>
  <c r="T106" i="11"/>
  <c r="BP105" i="11"/>
  <c r="BR105" i="11" s="1"/>
  <c r="BS105" i="11" s="1"/>
  <c r="Y105" i="11"/>
  <c r="W105" i="11"/>
  <c r="T105" i="11"/>
  <c r="BP104" i="11"/>
  <c r="BR104" i="11" s="1"/>
  <c r="BS104" i="11" s="1"/>
  <c r="Y104" i="11"/>
  <c r="W104" i="11"/>
  <c r="T104" i="11"/>
  <c r="BP103" i="11"/>
  <c r="BR103" i="11" s="1"/>
  <c r="BS103" i="11" s="1"/>
  <c r="Y103" i="11"/>
  <c r="W103" i="11"/>
  <c r="T103" i="11"/>
  <c r="BP102" i="11"/>
  <c r="BR102" i="11" s="1"/>
  <c r="BS102" i="11" s="1"/>
  <c r="Y102" i="11"/>
  <c r="W102" i="11"/>
  <c r="T102" i="11"/>
  <c r="BP101" i="11"/>
  <c r="BR101" i="11" s="1"/>
  <c r="BS101" i="11" s="1"/>
  <c r="Y101" i="11"/>
  <c r="W101" i="11"/>
  <c r="T101" i="11"/>
  <c r="BP100" i="11"/>
  <c r="BR100" i="11" s="1"/>
  <c r="BS100" i="11" s="1"/>
  <c r="Y100" i="11"/>
  <c r="W100" i="11"/>
  <c r="T100" i="11"/>
  <c r="BP99" i="11"/>
  <c r="BR99" i="11" s="1"/>
  <c r="BS99" i="11" s="1"/>
  <c r="Y99" i="11"/>
  <c r="W99" i="11"/>
  <c r="T99" i="11"/>
  <c r="BP98" i="11"/>
  <c r="BR98" i="11" s="1"/>
  <c r="BS98" i="11" s="1"/>
  <c r="Y98" i="11"/>
  <c r="W98" i="11"/>
  <c r="T98" i="11"/>
  <c r="BP97" i="11"/>
  <c r="BR97" i="11" s="1"/>
  <c r="BS97" i="11" s="1"/>
  <c r="Y97" i="11"/>
  <c r="W97" i="11"/>
  <c r="T97" i="11"/>
  <c r="BP96" i="11"/>
  <c r="BR96" i="11" s="1"/>
  <c r="BS96" i="11" s="1"/>
  <c r="Y96" i="11"/>
  <c r="W96" i="11"/>
  <c r="T96" i="11"/>
  <c r="BP95" i="11"/>
  <c r="BR95" i="11" s="1"/>
  <c r="BS95" i="11" s="1"/>
  <c r="Y95" i="11"/>
  <c r="W95" i="11"/>
  <c r="T95" i="11"/>
  <c r="BP94" i="11"/>
  <c r="BR94" i="11" s="1"/>
  <c r="BS94" i="11" s="1"/>
  <c r="Y94" i="11"/>
  <c r="W94" i="11"/>
  <c r="T94" i="11"/>
  <c r="BP93" i="11"/>
  <c r="BR93" i="11" s="1"/>
  <c r="BS93" i="11" s="1"/>
  <c r="Y93" i="11"/>
  <c r="W93" i="11"/>
  <c r="T93" i="11"/>
  <c r="BP92" i="11"/>
  <c r="BR92" i="11" s="1"/>
  <c r="BS92" i="11" s="1"/>
  <c r="Y92" i="11"/>
  <c r="W92" i="11"/>
  <c r="T92" i="11"/>
  <c r="BP91" i="11"/>
  <c r="BR91" i="11" s="1"/>
  <c r="BS91" i="11" s="1"/>
  <c r="Y91" i="11"/>
  <c r="W91" i="11"/>
  <c r="T91" i="11"/>
  <c r="BP90" i="11"/>
  <c r="BR90" i="11" s="1"/>
  <c r="BS90" i="11" s="1"/>
  <c r="Y90" i="11"/>
  <c r="W90" i="11"/>
  <c r="T90" i="11"/>
  <c r="BP89" i="11"/>
  <c r="BR89" i="11" s="1"/>
  <c r="BS89" i="11" s="1"/>
  <c r="Y89" i="11"/>
  <c r="W89" i="11"/>
  <c r="T89" i="11"/>
  <c r="BP88" i="11"/>
  <c r="BR88" i="11" s="1"/>
  <c r="BS88" i="11" s="1"/>
  <c r="Y88" i="11"/>
  <c r="W88" i="11"/>
  <c r="T88" i="11"/>
  <c r="BP87" i="11"/>
  <c r="BR87" i="11" s="1"/>
  <c r="BS87" i="11" s="1"/>
  <c r="Y87" i="11"/>
  <c r="W87" i="11"/>
  <c r="T87" i="11"/>
  <c r="BP86" i="11"/>
  <c r="BR86" i="11" s="1"/>
  <c r="BS86" i="11" s="1"/>
  <c r="Y86" i="11"/>
  <c r="W86" i="11"/>
  <c r="T86" i="11"/>
  <c r="BP85" i="11"/>
  <c r="BR85" i="11" s="1"/>
  <c r="BS85" i="11" s="1"/>
  <c r="Y85" i="11"/>
  <c r="W85" i="11"/>
  <c r="T85" i="11"/>
  <c r="BP84" i="11"/>
  <c r="BR84" i="11" s="1"/>
  <c r="BS84" i="11" s="1"/>
  <c r="Y84" i="11"/>
  <c r="W84" i="11"/>
  <c r="T84" i="11"/>
  <c r="BP83" i="11"/>
  <c r="Y83" i="11"/>
  <c r="W83" i="11"/>
  <c r="T83" i="11"/>
  <c r="BP82" i="11"/>
  <c r="BR82" i="11" s="1"/>
  <c r="BS82" i="11" s="1"/>
  <c r="Y82" i="11"/>
  <c r="W82" i="11"/>
  <c r="T82" i="11"/>
  <c r="BP81" i="11"/>
  <c r="BR81" i="11" s="1"/>
  <c r="BS81" i="11" s="1"/>
  <c r="Y81" i="11"/>
  <c r="W81" i="11"/>
  <c r="T81" i="11"/>
  <c r="BP80" i="11"/>
  <c r="BR80" i="11" s="1"/>
  <c r="BS80" i="11" s="1"/>
  <c r="Y80" i="11"/>
  <c r="W80" i="11"/>
  <c r="T80" i="11"/>
  <c r="BP79" i="11"/>
  <c r="BR79" i="11" s="1"/>
  <c r="BS79" i="11" s="1"/>
  <c r="Y79" i="11"/>
  <c r="W79" i="11"/>
  <c r="T79" i="11"/>
  <c r="BP78" i="11"/>
  <c r="BR78" i="11" s="1"/>
  <c r="BS78" i="11" s="1"/>
  <c r="Y78" i="11"/>
  <c r="W78" i="11"/>
  <c r="T78" i="11"/>
  <c r="BP77" i="11"/>
  <c r="BR77" i="11" s="1"/>
  <c r="BS77" i="11" s="1"/>
  <c r="Y77" i="11"/>
  <c r="W77" i="11"/>
  <c r="T77" i="11"/>
  <c r="BP76" i="11"/>
  <c r="BR76" i="11" s="1"/>
  <c r="BS76" i="11" s="1"/>
  <c r="Y76" i="11"/>
  <c r="W76" i="11"/>
  <c r="T76" i="11"/>
  <c r="BP75" i="11"/>
  <c r="BR75" i="11" s="1"/>
  <c r="BS75" i="11" s="1"/>
  <c r="Y75" i="11"/>
  <c r="W75" i="11"/>
  <c r="T75" i="11"/>
  <c r="BP74" i="11"/>
  <c r="BR74" i="11" s="1"/>
  <c r="BS74" i="11" s="1"/>
  <c r="Y74" i="11"/>
  <c r="W74" i="11"/>
  <c r="T74" i="11"/>
  <c r="BP73" i="11"/>
  <c r="BR73" i="11" s="1"/>
  <c r="BS73" i="11" s="1"/>
  <c r="Y73" i="11"/>
  <c r="W73" i="11"/>
  <c r="T73" i="11"/>
  <c r="BP72" i="11"/>
  <c r="BR72" i="11" s="1"/>
  <c r="BS72" i="11" s="1"/>
  <c r="Y72" i="11"/>
  <c r="W72" i="11"/>
  <c r="T72" i="11"/>
  <c r="BP71" i="11"/>
  <c r="BR71" i="11" s="1"/>
  <c r="BS71" i="11" s="1"/>
  <c r="Y71" i="11"/>
  <c r="W71" i="11"/>
  <c r="T71" i="11"/>
  <c r="BP70" i="11"/>
  <c r="BR70" i="11" s="1"/>
  <c r="BS70" i="11" s="1"/>
  <c r="Y70" i="11"/>
  <c r="W70" i="11"/>
  <c r="T70" i="11"/>
  <c r="BP69" i="11"/>
  <c r="BR69" i="11" s="1"/>
  <c r="BS69" i="11" s="1"/>
  <c r="Y69" i="11"/>
  <c r="W69" i="11"/>
  <c r="T69" i="11"/>
  <c r="BP68" i="11"/>
  <c r="BR68" i="11" s="1"/>
  <c r="BS68" i="11" s="1"/>
  <c r="Y68" i="11"/>
  <c r="W68" i="11"/>
  <c r="T68" i="11"/>
  <c r="BP67" i="11"/>
  <c r="BR67" i="11" s="1"/>
  <c r="BS67" i="11" s="1"/>
  <c r="Y67" i="11"/>
  <c r="W67" i="11"/>
  <c r="T67" i="11"/>
  <c r="BP66" i="11"/>
  <c r="BR66" i="11" s="1"/>
  <c r="BS66" i="11" s="1"/>
  <c r="Y66" i="11"/>
  <c r="W66" i="11"/>
  <c r="T66" i="11"/>
  <c r="BP65" i="11"/>
  <c r="BR65" i="11" s="1"/>
  <c r="BS65" i="11" s="1"/>
  <c r="Y65" i="11"/>
  <c r="W65" i="11"/>
  <c r="T65" i="11"/>
  <c r="BP64" i="11"/>
  <c r="BR64" i="11" s="1"/>
  <c r="BS64" i="11" s="1"/>
  <c r="Y64" i="11"/>
  <c r="W64" i="11"/>
  <c r="T64" i="11"/>
  <c r="BP63" i="11"/>
  <c r="BR63" i="11" s="1"/>
  <c r="BS63" i="11" s="1"/>
  <c r="Y63" i="11"/>
  <c r="W63" i="11"/>
  <c r="T63" i="11"/>
  <c r="BP62" i="11"/>
  <c r="BR62" i="11" s="1"/>
  <c r="BS62" i="11" s="1"/>
  <c r="Y62" i="11"/>
  <c r="W62" i="11"/>
  <c r="T62" i="11"/>
  <c r="BP61" i="11"/>
  <c r="BR61" i="11" s="1"/>
  <c r="BS61" i="11" s="1"/>
  <c r="Y61" i="11"/>
  <c r="W61" i="11"/>
  <c r="T61" i="11"/>
  <c r="BP60" i="11"/>
  <c r="BR60" i="11" s="1"/>
  <c r="BS60" i="11" s="1"/>
  <c r="Y60" i="11"/>
  <c r="W60" i="11"/>
  <c r="T60" i="11"/>
  <c r="BP59" i="11"/>
  <c r="BR59" i="11" s="1"/>
  <c r="BS59" i="11" s="1"/>
  <c r="Y59" i="11"/>
  <c r="W59" i="11"/>
  <c r="T59" i="11"/>
  <c r="BP58" i="11"/>
  <c r="BR58" i="11" s="1"/>
  <c r="BS58" i="11" s="1"/>
  <c r="Y58" i="11"/>
  <c r="W58" i="11"/>
  <c r="T58" i="11"/>
  <c r="BP57" i="11"/>
  <c r="BR57" i="11" s="1"/>
  <c r="BS57" i="11" s="1"/>
  <c r="Y57" i="11"/>
  <c r="W57" i="11"/>
  <c r="T57" i="11"/>
  <c r="BP56" i="11"/>
  <c r="BR56" i="11" s="1"/>
  <c r="BS56" i="11" s="1"/>
  <c r="Y56" i="11"/>
  <c r="W56" i="11"/>
  <c r="T56" i="11"/>
  <c r="BP55" i="11"/>
  <c r="BR55" i="11" s="1"/>
  <c r="BS55" i="11" s="1"/>
  <c r="Y55" i="11"/>
  <c r="W55" i="11"/>
  <c r="T55" i="11"/>
  <c r="BP54" i="11"/>
  <c r="BR54" i="11" s="1"/>
  <c r="BS54" i="11" s="1"/>
  <c r="Y54" i="11"/>
  <c r="W54" i="11"/>
  <c r="T54" i="11"/>
  <c r="BP53" i="11"/>
  <c r="BR53" i="11" s="1"/>
  <c r="BS53" i="11" s="1"/>
  <c r="Y53" i="11"/>
  <c r="W53" i="11"/>
  <c r="T53" i="11"/>
  <c r="BP52" i="11"/>
  <c r="BR52" i="11" s="1"/>
  <c r="BS52" i="11" s="1"/>
  <c r="Y52" i="11"/>
  <c r="W52" i="11"/>
  <c r="T52" i="11"/>
  <c r="BP51" i="11"/>
  <c r="BR51" i="11" s="1"/>
  <c r="BS51" i="11" s="1"/>
  <c r="Y51" i="11"/>
  <c r="W51" i="11"/>
  <c r="T51" i="11"/>
  <c r="BP50" i="11"/>
  <c r="BR50" i="11" s="1"/>
  <c r="BS50" i="11" s="1"/>
  <c r="Y50" i="11"/>
  <c r="W50" i="11"/>
  <c r="T50" i="11"/>
  <c r="BP49" i="11"/>
  <c r="BR49" i="11" s="1"/>
  <c r="BS49" i="11" s="1"/>
  <c r="Y49" i="11"/>
  <c r="W49" i="11"/>
  <c r="T49" i="11"/>
  <c r="BP48" i="11"/>
  <c r="BR48" i="11" s="1"/>
  <c r="BS48" i="11" s="1"/>
  <c r="Y48" i="11"/>
  <c r="W48" i="11"/>
  <c r="T48" i="11"/>
  <c r="BP47" i="11"/>
  <c r="BR47" i="11" s="1"/>
  <c r="BS47" i="11" s="1"/>
  <c r="Y47" i="11"/>
  <c r="W47" i="11"/>
  <c r="T47" i="11"/>
  <c r="BP46" i="11"/>
  <c r="BR46" i="11" s="1"/>
  <c r="BS46" i="11" s="1"/>
  <c r="Y46" i="11"/>
  <c r="W46" i="11"/>
  <c r="T46" i="11"/>
  <c r="BP45" i="11"/>
  <c r="BR45" i="11" s="1"/>
  <c r="BS45" i="11" s="1"/>
  <c r="Y45" i="11"/>
  <c r="W45" i="11"/>
  <c r="T45" i="11"/>
  <c r="BP44" i="11"/>
  <c r="BR44" i="11" s="1"/>
  <c r="BS44" i="11" s="1"/>
  <c r="Y44" i="11"/>
  <c r="W44" i="11"/>
  <c r="T44" i="11"/>
  <c r="BP43" i="11"/>
  <c r="BR43" i="11" s="1"/>
  <c r="BS43" i="11" s="1"/>
  <c r="Y43" i="11"/>
  <c r="W43" i="11"/>
  <c r="T43" i="11"/>
  <c r="BP42" i="11"/>
  <c r="BR42" i="11" s="1"/>
  <c r="BS42" i="11" s="1"/>
  <c r="Y42" i="11"/>
  <c r="W42" i="11"/>
  <c r="T42" i="11"/>
  <c r="BP41" i="11"/>
  <c r="BR41" i="11" s="1"/>
  <c r="BS41" i="11" s="1"/>
  <c r="Y41" i="11"/>
  <c r="W41" i="11"/>
  <c r="T41" i="11"/>
  <c r="BP40" i="11"/>
  <c r="BR40" i="11" s="1"/>
  <c r="BS40" i="11" s="1"/>
  <c r="Y40" i="11"/>
  <c r="W40" i="11"/>
  <c r="T40" i="11"/>
  <c r="BP39" i="11"/>
  <c r="BR39" i="11" s="1"/>
  <c r="BS39" i="11" s="1"/>
  <c r="Y39" i="11"/>
  <c r="W39" i="11"/>
  <c r="T39" i="11"/>
  <c r="BP38" i="11"/>
  <c r="BR38" i="11" s="1"/>
  <c r="BS38" i="11" s="1"/>
  <c r="Y38" i="11"/>
  <c r="W38" i="11"/>
  <c r="T38" i="11"/>
  <c r="BP37" i="11"/>
  <c r="BR37" i="11" s="1"/>
  <c r="BS37" i="11" s="1"/>
  <c r="Y37" i="11"/>
  <c r="W37" i="11"/>
  <c r="T37" i="11"/>
  <c r="BP36" i="11"/>
  <c r="BR36" i="11" s="1"/>
  <c r="BS36" i="11" s="1"/>
  <c r="Y36" i="11"/>
  <c r="W36" i="11"/>
  <c r="T36" i="11"/>
  <c r="BP35" i="11"/>
  <c r="BR35" i="11" s="1"/>
  <c r="BS35" i="11" s="1"/>
  <c r="Y35" i="11"/>
  <c r="W35" i="11"/>
  <c r="T35" i="11"/>
  <c r="BP34" i="11"/>
  <c r="BR34" i="11" s="1"/>
  <c r="BS34" i="11" s="1"/>
  <c r="Y34" i="11"/>
  <c r="W34" i="11"/>
  <c r="T34" i="11"/>
  <c r="BP33" i="11"/>
  <c r="BR33" i="11" s="1"/>
  <c r="BS33" i="11" s="1"/>
  <c r="Y33" i="11"/>
  <c r="W33" i="11"/>
  <c r="T33" i="11"/>
  <c r="BP32" i="11"/>
  <c r="BR32" i="11" s="1"/>
  <c r="BS32" i="11" s="1"/>
  <c r="Y32" i="11"/>
  <c r="W32" i="11"/>
  <c r="T32" i="11"/>
  <c r="BP31" i="11"/>
  <c r="BR31" i="11" s="1"/>
  <c r="BS31" i="11" s="1"/>
  <c r="Y31" i="11"/>
  <c r="W31" i="11"/>
  <c r="T31" i="11"/>
  <c r="BP30" i="11"/>
  <c r="BR30" i="11" s="1"/>
  <c r="BS30" i="11" s="1"/>
  <c r="Y30" i="11"/>
  <c r="W30" i="11"/>
  <c r="T30" i="11"/>
  <c r="BP29" i="11"/>
  <c r="BR29" i="11" s="1"/>
  <c r="BS29" i="11" s="1"/>
  <c r="Y29" i="11"/>
  <c r="W29" i="11"/>
  <c r="T29" i="11"/>
  <c r="BP28" i="11"/>
  <c r="BR28" i="11" s="1"/>
  <c r="BS28" i="11" s="1"/>
  <c r="Y28" i="11"/>
  <c r="W28" i="11"/>
  <c r="T28" i="11"/>
  <c r="BP27" i="11"/>
  <c r="BR27" i="11" s="1"/>
  <c r="BS27" i="11" s="1"/>
  <c r="Y27" i="11"/>
  <c r="W27" i="11"/>
  <c r="T27" i="11"/>
  <c r="BP26" i="11"/>
  <c r="BR26" i="11" s="1"/>
  <c r="BS26" i="11" s="1"/>
  <c r="Y26" i="11"/>
  <c r="W26" i="11"/>
  <c r="T26" i="11"/>
  <c r="BP25" i="11"/>
  <c r="BR25" i="11" s="1"/>
  <c r="BS25" i="11" s="1"/>
  <c r="Y25" i="11"/>
  <c r="W25" i="11"/>
  <c r="T25" i="11"/>
  <c r="BP24" i="11"/>
  <c r="BR24" i="11" s="1"/>
  <c r="BS24" i="11" s="1"/>
  <c r="Y24" i="11"/>
  <c r="W24" i="11"/>
  <c r="T24" i="11"/>
  <c r="BP23" i="11"/>
  <c r="BR23" i="11" s="1"/>
  <c r="BS23" i="11" s="1"/>
  <c r="Y23" i="11"/>
  <c r="W23" i="11"/>
  <c r="T23" i="11"/>
  <c r="BP22" i="11"/>
  <c r="BR22" i="11" s="1"/>
  <c r="BS22" i="11" s="1"/>
  <c r="Y22" i="11"/>
  <c r="W22" i="11"/>
  <c r="T22" i="11"/>
  <c r="BP21" i="11"/>
  <c r="BR21" i="11" s="1"/>
  <c r="BS21" i="11" s="1"/>
  <c r="Y21" i="11"/>
  <c r="W21" i="11"/>
  <c r="T21" i="11"/>
  <c r="BP20" i="11"/>
  <c r="BR20" i="11" s="1"/>
  <c r="BS20" i="11" s="1"/>
  <c r="Y20" i="11"/>
  <c r="W20" i="11"/>
  <c r="T20" i="11"/>
  <c r="BP19" i="11"/>
  <c r="BR19" i="11" s="1"/>
  <c r="BS19" i="11" s="1"/>
  <c r="Y19" i="11"/>
  <c r="W19" i="11"/>
  <c r="T19" i="11"/>
  <c r="BP18" i="11"/>
  <c r="BR18" i="11" s="1"/>
  <c r="BS18" i="11" s="1"/>
  <c r="Y18" i="11"/>
  <c r="W18" i="11"/>
  <c r="T18" i="11"/>
  <c r="BP17" i="11"/>
  <c r="BR17" i="11" s="1"/>
  <c r="BS17" i="11" s="1"/>
  <c r="Y17" i="11"/>
  <c r="W17" i="11"/>
  <c r="T17" i="11"/>
  <c r="BP16" i="11"/>
  <c r="BR16" i="11" s="1"/>
  <c r="BS16" i="11" s="1"/>
  <c r="Y16" i="11"/>
  <c r="W16" i="11"/>
  <c r="T16" i="11"/>
  <c r="BP15" i="11"/>
  <c r="BR15" i="11" s="1"/>
  <c r="BS15" i="11" s="1"/>
  <c r="Y15" i="11"/>
  <c r="W15" i="11"/>
  <c r="T15" i="11"/>
  <c r="BP14" i="11"/>
  <c r="BR14" i="11" s="1"/>
  <c r="BS14" i="11" s="1"/>
  <c r="Y14" i="11"/>
  <c r="W14" i="11"/>
  <c r="T14" i="11"/>
  <c r="BP13" i="11"/>
  <c r="BR13" i="11" s="1"/>
  <c r="BS13" i="11" s="1"/>
  <c r="Y13" i="11"/>
  <c r="W13" i="11"/>
  <c r="T13" i="11"/>
  <c r="BP12" i="11"/>
  <c r="BR12" i="11" s="1"/>
  <c r="BS12" i="11" s="1"/>
  <c r="Y12" i="11"/>
  <c r="W12" i="11"/>
  <c r="T12" i="11"/>
  <c r="BP11" i="11"/>
  <c r="BR11" i="11" s="1"/>
  <c r="BS11" i="11" s="1"/>
  <c r="Y11" i="11"/>
  <c r="W11" i="11"/>
  <c r="T11" i="11"/>
  <c r="BP10" i="11"/>
  <c r="BR10" i="11" s="1"/>
  <c r="BS10" i="11" s="1"/>
  <c r="Y10" i="11"/>
  <c r="W10" i="11"/>
  <c r="T10" i="11"/>
  <c r="BP9" i="11"/>
  <c r="BR9" i="11" s="1"/>
  <c r="BS9" i="11" s="1"/>
  <c r="Y9" i="11"/>
  <c r="W9" i="11"/>
  <c r="T9" i="11"/>
  <c r="BP8" i="11"/>
  <c r="BR8" i="11" s="1"/>
  <c r="BS8" i="11" s="1"/>
  <c r="Y8" i="11"/>
  <c r="W8" i="11"/>
  <c r="T8" i="11"/>
  <c r="BP7" i="11"/>
  <c r="BR7" i="11" s="1"/>
  <c r="BS7" i="11" s="1"/>
  <c r="Y7" i="11"/>
  <c r="W7" i="11"/>
  <c r="T7" i="11"/>
  <c r="BP6" i="11"/>
  <c r="BR6" i="11" s="1"/>
  <c r="BS6" i="11" s="1"/>
  <c r="Y6" i="11"/>
  <c r="W6" i="11"/>
  <c r="T6" i="11"/>
  <c r="BP5" i="11"/>
  <c r="BR5" i="11" s="1"/>
  <c r="BS5" i="11" s="1"/>
  <c r="Y5" i="11"/>
  <c r="W5" i="11"/>
  <c r="T5" i="11"/>
  <c r="BP4" i="11"/>
  <c r="BR4" i="11" s="1"/>
  <c r="BS4" i="11" s="1"/>
  <c r="Y4" i="11"/>
  <c r="W4" i="11"/>
  <c r="T4" i="11"/>
  <c r="BP3" i="11"/>
  <c r="Y3" i="11"/>
  <c r="W3" i="11"/>
  <c r="T3" i="11"/>
  <c r="AE325" i="14" l="1"/>
  <c r="AE327" i="14" s="1"/>
  <c r="AD330" i="14"/>
  <c r="BR83" i="11"/>
  <c r="BS83" i="11" s="1"/>
  <c r="BQ83" i="11"/>
  <c r="BR231" i="11"/>
  <c r="BS231" i="11" s="1"/>
  <c r="BQ231" i="11"/>
  <c r="BR233" i="11"/>
  <c r="BS233" i="11" s="1"/>
  <c r="BQ233" i="11"/>
  <c r="BR287" i="11"/>
  <c r="BS287" i="11" s="1"/>
  <c r="BQ287" i="11"/>
  <c r="BR186" i="11"/>
  <c r="BS186" i="11" s="1"/>
  <c r="BQ186" i="11"/>
  <c r="BR196" i="11"/>
  <c r="BS196" i="11" s="1"/>
  <c r="BQ196" i="11"/>
  <c r="BR228" i="11"/>
  <c r="BS228" i="11" s="1"/>
  <c r="BQ228" i="11"/>
  <c r="BR240" i="11"/>
  <c r="BS240" i="11" s="1"/>
  <c r="BQ240" i="11"/>
  <c r="BR254" i="11"/>
  <c r="BS254" i="11" s="1"/>
  <c r="BQ254" i="11"/>
  <c r="BR274" i="11"/>
  <c r="BS274" i="11" s="1"/>
  <c r="BQ274" i="11"/>
  <c r="BR320" i="11"/>
  <c r="BS320" i="11" s="1"/>
  <c r="BQ320" i="11"/>
  <c r="BR36" i="13"/>
  <c r="BS36" i="13" s="1"/>
  <c r="BQ36" i="13"/>
  <c r="BR66" i="13"/>
  <c r="BS66" i="13" s="1"/>
  <c r="BQ66" i="13"/>
  <c r="BR108" i="13"/>
  <c r="BS108" i="13" s="1"/>
  <c r="BQ108" i="13"/>
  <c r="BR132" i="13"/>
  <c r="BS132" i="13" s="1"/>
  <c r="BQ132" i="13"/>
  <c r="BR142" i="13"/>
  <c r="BS142" i="13" s="1"/>
  <c r="BQ142" i="13"/>
  <c r="BR154" i="13"/>
  <c r="BS154" i="13" s="1"/>
  <c r="BQ154" i="13"/>
  <c r="BR170" i="13"/>
  <c r="BS170" i="13" s="1"/>
  <c r="BQ170" i="13"/>
  <c r="BR188" i="13"/>
  <c r="BS188" i="13" s="1"/>
  <c r="BQ188" i="13"/>
  <c r="BR192" i="13"/>
  <c r="BS192" i="13" s="1"/>
  <c r="BQ192" i="13"/>
  <c r="BR194" i="13"/>
  <c r="BS194" i="13" s="1"/>
  <c r="BQ194" i="13"/>
  <c r="BR204" i="13"/>
  <c r="BS204" i="13" s="1"/>
  <c r="BQ204" i="13"/>
  <c r="BR216" i="13"/>
  <c r="BS216" i="13" s="1"/>
  <c r="BQ216" i="13"/>
  <c r="BR218" i="13"/>
  <c r="BS218" i="13" s="1"/>
  <c r="BQ218" i="13"/>
  <c r="BR244" i="13"/>
  <c r="BS244" i="13" s="1"/>
  <c r="BQ244" i="13"/>
  <c r="BR248" i="13"/>
  <c r="BS248" i="13" s="1"/>
  <c r="BQ248" i="13"/>
  <c r="BR250" i="13"/>
  <c r="BS250" i="13" s="1"/>
  <c r="BQ250" i="13"/>
  <c r="BR266" i="13"/>
  <c r="BS266" i="13" s="1"/>
  <c r="BQ266" i="13"/>
  <c r="BR290" i="13"/>
  <c r="BS290" i="13" s="1"/>
  <c r="BQ290" i="13"/>
  <c r="BR298" i="13"/>
  <c r="BS298" i="13" s="1"/>
  <c r="BQ298" i="13"/>
  <c r="BR310" i="13"/>
  <c r="BS310" i="13" s="1"/>
  <c r="BQ310" i="13"/>
  <c r="BR318" i="13"/>
  <c r="BS318" i="13" s="1"/>
  <c r="BQ318" i="13"/>
  <c r="BR324" i="13"/>
  <c r="BS324" i="13" s="1"/>
  <c r="BQ324" i="13"/>
  <c r="BR80" i="13"/>
  <c r="BS80" i="13" s="1"/>
  <c r="BQ80" i="13"/>
  <c r="BR118" i="13"/>
  <c r="BS118" i="13" s="1"/>
  <c r="BQ118" i="13"/>
  <c r="BR122" i="13"/>
  <c r="BS122" i="13" s="1"/>
  <c r="BQ122" i="13"/>
  <c r="BR182" i="13"/>
  <c r="BS182" i="13" s="1"/>
  <c r="BQ182" i="13"/>
  <c r="BR190" i="13"/>
  <c r="BS190" i="13" s="1"/>
  <c r="BQ190" i="13"/>
  <c r="BR270" i="13"/>
  <c r="BS270" i="13" s="1"/>
  <c r="BQ270" i="13"/>
  <c r="BR52" i="13"/>
  <c r="BS52" i="13" s="1"/>
  <c r="BQ52" i="13"/>
  <c r="BR126" i="13"/>
  <c r="BS126" i="13" s="1"/>
  <c r="BQ126" i="13"/>
  <c r="BR138" i="13"/>
  <c r="BS138" i="13" s="1"/>
  <c r="BQ138" i="13"/>
  <c r="BR166" i="13"/>
  <c r="BS166" i="13" s="1"/>
  <c r="BQ166" i="13"/>
  <c r="BR184" i="13"/>
  <c r="BS184" i="13" s="1"/>
  <c r="BQ184" i="13"/>
  <c r="BR234" i="13"/>
  <c r="BS234" i="13" s="1"/>
  <c r="BQ234" i="13"/>
  <c r="BR246" i="13"/>
  <c r="BS246" i="13" s="1"/>
  <c r="BQ246" i="13"/>
  <c r="BR264" i="13"/>
  <c r="BS264" i="13" s="1"/>
  <c r="BQ264" i="13"/>
  <c r="BR268" i="13"/>
  <c r="BS268" i="13" s="1"/>
  <c r="BQ268" i="13"/>
  <c r="BR276" i="13"/>
  <c r="BS276" i="13" s="1"/>
  <c r="BQ276" i="13"/>
  <c r="BR280" i="13"/>
  <c r="BS280" i="13" s="1"/>
  <c r="BQ280" i="13"/>
  <c r="BR288" i="13"/>
  <c r="BS288" i="13" s="1"/>
  <c r="BQ288" i="13"/>
  <c r="BR316" i="13"/>
  <c r="BS316" i="13" s="1"/>
  <c r="BQ316" i="13"/>
  <c r="BR322" i="13"/>
  <c r="BS322" i="13" s="1"/>
  <c r="BQ322" i="13"/>
  <c r="BR33" i="13"/>
  <c r="BS33" i="13" s="1"/>
  <c r="BQ33" i="13"/>
  <c r="BR41" i="13"/>
  <c r="BS41" i="13" s="1"/>
  <c r="BQ41" i="13"/>
  <c r="BR45" i="13"/>
  <c r="BS45" i="13" s="1"/>
  <c r="BQ45" i="13"/>
  <c r="BR55" i="13"/>
  <c r="BS55" i="13" s="1"/>
  <c r="BQ55" i="13"/>
  <c r="BR67" i="13"/>
  <c r="BS67" i="13" s="1"/>
  <c r="BQ67" i="13"/>
  <c r="BR73" i="13"/>
  <c r="BS73" i="13" s="1"/>
  <c r="BQ73" i="13"/>
  <c r="BR75" i="13"/>
  <c r="BS75" i="13" s="1"/>
  <c r="BQ75" i="13"/>
  <c r="BR87" i="13"/>
  <c r="BS87" i="13" s="1"/>
  <c r="BQ87" i="13"/>
  <c r="BR89" i="13"/>
  <c r="BS89" i="13" s="1"/>
  <c r="BQ89" i="13"/>
  <c r="BR119" i="13"/>
  <c r="BS119" i="13" s="1"/>
  <c r="BQ119" i="13"/>
  <c r="BR127" i="13"/>
  <c r="BS127" i="13" s="1"/>
  <c r="BQ127" i="13"/>
  <c r="BR131" i="13"/>
  <c r="BS131" i="13" s="1"/>
  <c r="BQ131" i="13"/>
  <c r="BR139" i="13"/>
  <c r="BS139" i="13" s="1"/>
  <c r="BQ139" i="13"/>
  <c r="BR141" i="13"/>
  <c r="BS141" i="13" s="1"/>
  <c r="BQ141" i="13"/>
  <c r="BR143" i="13"/>
  <c r="BS143" i="13" s="1"/>
  <c r="BQ143" i="13"/>
  <c r="BR153" i="13"/>
  <c r="BS153" i="13" s="1"/>
  <c r="BQ153" i="13"/>
  <c r="BR155" i="13"/>
  <c r="BS155" i="13" s="1"/>
  <c r="BQ155" i="13"/>
  <c r="BR157" i="13"/>
  <c r="BS157" i="13" s="1"/>
  <c r="BQ157" i="13"/>
  <c r="BR167" i="13"/>
  <c r="BS167" i="13" s="1"/>
  <c r="BQ167" i="13"/>
  <c r="BR177" i="13"/>
  <c r="BS177" i="13" s="1"/>
  <c r="BQ177" i="13"/>
  <c r="BR179" i="13"/>
  <c r="BS179" i="13" s="1"/>
  <c r="BQ179" i="13"/>
  <c r="BR189" i="13"/>
  <c r="BS189" i="13" s="1"/>
  <c r="BQ189" i="13"/>
  <c r="BR193" i="13"/>
  <c r="BS193" i="13" s="1"/>
  <c r="BQ193" i="13"/>
  <c r="BR195" i="13"/>
  <c r="BS195" i="13" s="1"/>
  <c r="BQ195" i="13"/>
  <c r="BR203" i="13"/>
  <c r="BS203" i="13" s="1"/>
  <c r="BQ203" i="13"/>
  <c r="BR205" i="13"/>
  <c r="BS205" i="13" s="1"/>
  <c r="BQ205" i="13"/>
  <c r="BR207" i="13"/>
  <c r="BS207" i="13" s="1"/>
  <c r="BQ207" i="13"/>
  <c r="BR213" i="13"/>
  <c r="BS213" i="13" s="1"/>
  <c r="BQ213" i="13"/>
  <c r="BR215" i="13"/>
  <c r="BS215" i="13" s="1"/>
  <c r="BQ215" i="13"/>
  <c r="BR217" i="13"/>
  <c r="BS217" i="13" s="1"/>
  <c r="BQ217" i="13"/>
  <c r="BR221" i="13"/>
  <c r="BS221" i="13" s="1"/>
  <c r="BQ221" i="13"/>
  <c r="BR227" i="13"/>
  <c r="BS227" i="13" s="1"/>
  <c r="BQ227" i="13"/>
  <c r="BR235" i="13"/>
  <c r="BS235" i="13" s="1"/>
  <c r="BQ235" i="13"/>
  <c r="BR243" i="13"/>
  <c r="BS243" i="13" s="1"/>
  <c r="BQ243" i="13"/>
  <c r="BR247" i="13"/>
  <c r="BS247" i="13" s="1"/>
  <c r="BQ247" i="13"/>
  <c r="BR249" i="13"/>
  <c r="BS249" i="13" s="1"/>
  <c r="BQ249" i="13"/>
  <c r="BR261" i="13"/>
  <c r="BS261" i="13" s="1"/>
  <c r="BQ261" i="13"/>
  <c r="BR263" i="13"/>
  <c r="BS263" i="13" s="1"/>
  <c r="BQ263" i="13"/>
  <c r="BR267" i="13"/>
  <c r="BS267" i="13" s="1"/>
  <c r="BQ267" i="13"/>
  <c r="BR271" i="13"/>
  <c r="BS271" i="13" s="1"/>
  <c r="BQ271" i="13"/>
  <c r="BR279" i="13"/>
  <c r="BS279" i="13" s="1"/>
  <c r="BQ279" i="13"/>
  <c r="BR283" i="13"/>
  <c r="BS283" i="13" s="1"/>
  <c r="BQ283" i="13"/>
  <c r="BR289" i="13"/>
  <c r="BS289" i="13" s="1"/>
  <c r="BQ289" i="13"/>
  <c r="BR291" i="13"/>
  <c r="BS291" i="13" s="1"/>
  <c r="BQ291" i="13"/>
  <c r="BR299" i="13"/>
  <c r="BS299" i="13" s="1"/>
  <c r="BQ299" i="13"/>
  <c r="BR309" i="13"/>
  <c r="BS309" i="13" s="1"/>
  <c r="BQ309" i="13"/>
  <c r="BR317" i="13"/>
  <c r="BS317" i="13" s="1"/>
  <c r="BQ317" i="13"/>
  <c r="BR323" i="13"/>
  <c r="BS323" i="13" s="1"/>
  <c r="BQ323" i="13"/>
  <c r="BL327" i="12"/>
  <c r="AP325" i="14"/>
  <c r="BA325" i="14"/>
  <c r="BA327" i="14" s="1"/>
  <c r="BL327" i="14"/>
  <c r="AE325" i="12"/>
  <c r="AP325" i="12"/>
  <c r="BA325" i="12"/>
  <c r="BR3" i="11"/>
  <c r="BS3" i="11" s="1"/>
  <c r="BR3" i="13"/>
  <c r="BS3" i="13" s="1"/>
  <c r="T325" i="11"/>
  <c r="Y325" i="11"/>
  <c r="W328" i="11" s="1"/>
  <c r="W329" i="11" s="1"/>
  <c r="Y325" i="13"/>
  <c r="W328" i="13" s="1"/>
  <c r="W329" i="13" s="1"/>
  <c r="Y325" i="14"/>
  <c r="W328" i="14" s="1"/>
  <c r="W329" i="14" s="1"/>
  <c r="T325" i="14"/>
  <c r="T325" i="13"/>
  <c r="T325" i="12"/>
  <c r="Y325" i="12"/>
  <c r="W328" i="12" s="1"/>
  <c r="W329" i="12" s="1"/>
  <c r="BQ325" i="11" l="1"/>
  <c r="BQ325" i="13"/>
  <c r="AP327" i="14"/>
  <c r="AE331" i="14" s="1"/>
  <c r="AP327" i="12"/>
  <c r="BA327" i="12"/>
  <c r="W335" i="7"/>
  <c r="W334" i="7"/>
  <c r="X330" i="7"/>
  <c r="BT324" i="7"/>
  <c r="BU324" i="7" s="1"/>
  <c r="BV324" i="7" s="1"/>
  <c r="BL324" i="7"/>
  <c r="BA324" i="7"/>
  <c r="AP324" i="7"/>
  <c r="AE324" i="7"/>
  <c r="Y324" i="7"/>
  <c r="W324" i="7"/>
  <c r="T324" i="7"/>
  <c r="BT323" i="7"/>
  <c r="BU323" i="7" s="1"/>
  <c r="BV323" i="7" s="1"/>
  <c r="BL323" i="7"/>
  <c r="BA323" i="7"/>
  <c r="AP323" i="7"/>
  <c r="AE323" i="7"/>
  <c r="Y323" i="7"/>
  <c r="W323" i="7"/>
  <c r="T323" i="7"/>
  <c r="BT322" i="7"/>
  <c r="BU322" i="7" s="1"/>
  <c r="BV322" i="7" s="1"/>
  <c r="BL322" i="7"/>
  <c r="BA322" i="7"/>
  <c r="AP322" i="7"/>
  <c r="AE322" i="7"/>
  <c r="Y322" i="7"/>
  <c r="W322" i="7"/>
  <c r="T322" i="7"/>
  <c r="BT321" i="7"/>
  <c r="BU321" i="7" s="1"/>
  <c r="BV321" i="7" s="1"/>
  <c r="BL321" i="7"/>
  <c r="BA321" i="7"/>
  <c r="AP321" i="7"/>
  <c r="AE321" i="7"/>
  <c r="Y321" i="7"/>
  <c r="W321" i="7"/>
  <c r="T321" i="7"/>
  <c r="BT320" i="7"/>
  <c r="BU320" i="7" s="1"/>
  <c r="BV320" i="7" s="1"/>
  <c r="BL320" i="7"/>
  <c r="BA320" i="7"/>
  <c r="AP320" i="7"/>
  <c r="AE320" i="7"/>
  <c r="Y320" i="7"/>
  <c r="W320" i="7"/>
  <c r="T320" i="7"/>
  <c r="BT319" i="7"/>
  <c r="BU319" i="7" s="1"/>
  <c r="BV319" i="7" s="1"/>
  <c r="BL319" i="7"/>
  <c r="BA319" i="7"/>
  <c r="AP319" i="7"/>
  <c r="AE319" i="7"/>
  <c r="Y319" i="7"/>
  <c r="W319" i="7"/>
  <c r="T319" i="7"/>
  <c r="BT318" i="7"/>
  <c r="BU318" i="7" s="1"/>
  <c r="BV318" i="7" s="1"/>
  <c r="BL318" i="7"/>
  <c r="BA318" i="7"/>
  <c r="AP318" i="7"/>
  <c r="AE318" i="7"/>
  <c r="Y318" i="7"/>
  <c r="W318" i="7"/>
  <c r="T318" i="7"/>
  <c r="BT317" i="7"/>
  <c r="BU317" i="7" s="1"/>
  <c r="BV317" i="7" s="1"/>
  <c r="BL317" i="7"/>
  <c r="BA317" i="7"/>
  <c r="AP317" i="7"/>
  <c r="AE317" i="7"/>
  <c r="Y317" i="7"/>
  <c r="W317" i="7"/>
  <c r="T317" i="7"/>
  <c r="BT316" i="7"/>
  <c r="BU316" i="7" s="1"/>
  <c r="BV316" i="7" s="1"/>
  <c r="BL316" i="7"/>
  <c r="BA316" i="7"/>
  <c r="AP316" i="7"/>
  <c r="AE316" i="7"/>
  <c r="Y316" i="7"/>
  <c r="W316" i="7"/>
  <c r="T316" i="7"/>
  <c r="BT315" i="7"/>
  <c r="BU315" i="7" s="1"/>
  <c r="BV315" i="7" s="1"/>
  <c r="BL315" i="7"/>
  <c r="BA315" i="7"/>
  <c r="AP315" i="7"/>
  <c r="AE315" i="7"/>
  <c r="Y315" i="7"/>
  <c r="W315" i="7"/>
  <c r="T315" i="7"/>
  <c r="BT314" i="7"/>
  <c r="BU314" i="7" s="1"/>
  <c r="BV314" i="7" s="1"/>
  <c r="BL314" i="7"/>
  <c r="BA314" i="7"/>
  <c r="AP314" i="7"/>
  <c r="AE314" i="7"/>
  <c r="Y314" i="7"/>
  <c r="W314" i="7"/>
  <c r="T314" i="7"/>
  <c r="BT313" i="7"/>
  <c r="BU313" i="7" s="1"/>
  <c r="BV313" i="7" s="1"/>
  <c r="BL313" i="7"/>
  <c r="BA313" i="7"/>
  <c r="AP313" i="7"/>
  <c r="AE313" i="7"/>
  <c r="Y313" i="7"/>
  <c r="W313" i="7"/>
  <c r="T313" i="7"/>
  <c r="BT312" i="7"/>
  <c r="BU312" i="7" s="1"/>
  <c r="BV312" i="7" s="1"/>
  <c r="BL312" i="7"/>
  <c r="BA312" i="7"/>
  <c r="AP312" i="7"/>
  <c r="AE312" i="7"/>
  <c r="Y312" i="7"/>
  <c r="W312" i="7"/>
  <c r="T312" i="7"/>
  <c r="BT311" i="7"/>
  <c r="BU311" i="7" s="1"/>
  <c r="BV311" i="7" s="1"/>
  <c r="BL311" i="7"/>
  <c r="BA311" i="7"/>
  <c r="AP311" i="7"/>
  <c r="AE311" i="7"/>
  <c r="Y311" i="7"/>
  <c r="W311" i="7"/>
  <c r="T311" i="7"/>
  <c r="BT310" i="7"/>
  <c r="BU310" i="7" s="1"/>
  <c r="BV310" i="7" s="1"/>
  <c r="BL310" i="7"/>
  <c r="BA310" i="7"/>
  <c r="AP310" i="7"/>
  <c r="AE310" i="7"/>
  <c r="Y310" i="7"/>
  <c r="W310" i="7"/>
  <c r="T310" i="7"/>
  <c r="BT309" i="7"/>
  <c r="BU309" i="7" s="1"/>
  <c r="BV309" i="7" s="1"/>
  <c r="BL309" i="7"/>
  <c r="BA309" i="7"/>
  <c r="AP309" i="7"/>
  <c r="AE309" i="7"/>
  <c r="Y309" i="7"/>
  <c r="W309" i="7"/>
  <c r="T309" i="7"/>
  <c r="BT308" i="7"/>
  <c r="BU308" i="7" s="1"/>
  <c r="BV308" i="7" s="1"/>
  <c r="BL308" i="7"/>
  <c r="BA308" i="7"/>
  <c r="AP308" i="7"/>
  <c r="AE308" i="7"/>
  <c r="Y308" i="7"/>
  <c r="W308" i="7"/>
  <c r="T308" i="7"/>
  <c r="BT307" i="7"/>
  <c r="BU307" i="7" s="1"/>
  <c r="BV307" i="7" s="1"/>
  <c r="BL307" i="7"/>
  <c r="BA307" i="7"/>
  <c r="AP307" i="7"/>
  <c r="AE307" i="7"/>
  <c r="Y307" i="7"/>
  <c r="W307" i="7"/>
  <c r="T307" i="7"/>
  <c r="BT306" i="7"/>
  <c r="BU306" i="7" s="1"/>
  <c r="BV306" i="7" s="1"/>
  <c r="BL306" i="7"/>
  <c r="BA306" i="7"/>
  <c r="AP306" i="7"/>
  <c r="AE306" i="7"/>
  <c r="Y306" i="7"/>
  <c r="W306" i="7"/>
  <c r="T306" i="7"/>
  <c r="BT305" i="7"/>
  <c r="BU305" i="7" s="1"/>
  <c r="BV305" i="7" s="1"/>
  <c r="BL305" i="7"/>
  <c r="BA305" i="7"/>
  <c r="AP305" i="7"/>
  <c r="AE305" i="7"/>
  <c r="Y305" i="7"/>
  <c r="W305" i="7"/>
  <c r="T305" i="7"/>
  <c r="BT304" i="7"/>
  <c r="BU304" i="7" s="1"/>
  <c r="BV304" i="7" s="1"/>
  <c r="BL304" i="7"/>
  <c r="BA304" i="7"/>
  <c r="AP304" i="7"/>
  <c r="AE304" i="7"/>
  <c r="Y304" i="7"/>
  <c r="W304" i="7"/>
  <c r="T304" i="7"/>
  <c r="BT303" i="7"/>
  <c r="BU303" i="7" s="1"/>
  <c r="BV303" i="7" s="1"/>
  <c r="BL303" i="7"/>
  <c r="BA303" i="7"/>
  <c r="AP303" i="7"/>
  <c r="AE303" i="7"/>
  <c r="Y303" i="7"/>
  <c r="W303" i="7"/>
  <c r="T303" i="7"/>
  <c r="BT302" i="7"/>
  <c r="BU302" i="7" s="1"/>
  <c r="BV302" i="7" s="1"/>
  <c r="BL302" i="7"/>
  <c r="BA302" i="7"/>
  <c r="AP302" i="7"/>
  <c r="AE302" i="7"/>
  <c r="Y302" i="7"/>
  <c r="W302" i="7"/>
  <c r="T302" i="7"/>
  <c r="BT301" i="7"/>
  <c r="BU301" i="7" s="1"/>
  <c r="BV301" i="7" s="1"/>
  <c r="BL301" i="7"/>
  <c r="BA301" i="7"/>
  <c r="AP301" i="7"/>
  <c r="AE301" i="7"/>
  <c r="Y301" i="7"/>
  <c r="W301" i="7"/>
  <c r="T301" i="7"/>
  <c r="BT300" i="7"/>
  <c r="BU300" i="7" s="1"/>
  <c r="BV300" i="7" s="1"/>
  <c r="BL300" i="7"/>
  <c r="BA300" i="7"/>
  <c r="AP300" i="7"/>
  <c r="AE300" i="7"/>
  <c r="Y300" i="7"/>
  <c r="W300" i="7"/>
  <c r="T300" i="7"/>
  <c r="BT299" i="7"/>
  <c r="BU299" i="7" s="1"/>
  <c r="BV299" i="7" s="1"/>
  <c r="BL299" i="7"/>
  <c r="BA299" i="7"/>
  <c r="AP299" i="7"/>
  <c r="AE299" i="7"/>
  <c r="Y299" i="7"/>
  <c r="W299" i="7"/>
  <c r="T299" i="7"/>
  <c r="BT298" i="7"/>
  <c r="BU298" i="7" s="1"/>
  <c r="BV298" i="7" s="1"/>
  <c r="BL298" i="7"/>
  <c r="BA298" i="7"/>
  <c r="AP298" i="7"/>
  <c r="AE298" i="7"/>
  <c r="Y298" i="7"/>
  <c r="W298" i="7"/>
  <c r="T298" i="7"/>
  <c r="BT297" i="7"/>
  <c r="BU297" i="7" s="1"/>
  <c r="BV297" i="7" s="1"/>
  <c r="BL297" i="7"/>
  <c r="BA297" i="7"/>
  <c r="AP297" i="7"/>
  <c r="AE297" i="7"/>
  <c r="Y297" i="7"/>
  <c r="W297" i="7"/>
  <c r="T297" i="7"/>
  <c r="BT296" i="7"/>
  <c r="BU296" i="7" s="1"/>
  <c r="BV296" i="7" s="1"/>
  <c r="BL296" i="7"/>
  <c r="BA296" i="7"/>
  <c r="AP296" i="7"/>
  <c r="AE296" i="7"/>
  <c r="Y296" i="7"/>
  <c r="W296" i="7"/>
  <c r="T296" i="7"/>
  <c r="BT295" i="7"/>
  <c r="BU295" i="7" s="1"/>
  <c r="BV295" i="7" s="1"/>
  <c r="BL295" i="7"/>
  <c r="BA295" i="7"/>
  <c r="AP295" i="7"/>
  <c r="AE295" i="7"/>
  <c r="Y295" i="7"/>
  <c r="W295" i="7"/>
  <c r="T295" i="7"/>
  <c r="BT294" i="7"/>
  <c r="BU294" i="7" s="1"/>
  <c r="BV294" i="7" s="1"/>
  <c r="BL294" i="7"/>
  <c r="BA294" i="7"/>
  <c r="AP294" i="7"/>
  <c r="AE294" i="7"/>
  <c r="Y294" i="7"/>
  <c r="W294" i="7"/>
  <c r="T294" i="7"/>
  <c r="BT293" i="7"/>
  <c r="BU293" i="7" s="1"/>
  <c r="BV293" i="7" s="1"/>
  <c r="BL293" i="7"/>
  <c r="BA293" i="7"/>
  <c r="AP293" i="7"/>
  <c r="AE293" i="7"/>
  <c r="Y293" i="7"/>
  <c r="W293" i="7"/>
  <c r="T293" i="7"/>
  <c r="BT292" i="7"/>
  <c r="BU292" i="7" s="1"/>
  <c r="BV292" i="7" s="1"/>
  <c r="BL292" i="7"/>
  <c r="BA292" i="7"/>
  <c r="AP292" i="7"/>
  <c r="AE292" i="7"/>
  <c r="Y292" i="7"/>
  <c r="W292" i="7"/>
  <c r="T292" i="7"/>
  <c r="BT291" i="7"/>
  <c r="BU291" i="7" s="1"/>
  <c r="BV291" i="7" s="1"/>
  <c r="BL291" i="7"/>
  <c r="BA291" i="7"/>
  <c r="AP291" i="7"/>
  <c r="AE291" i="7"/>
  <c r="Y291" i="7"/>
  <c r="W291" i="7"/>
  <c r="T291" i="7"/>
  <c r="BT290" i="7"/>
  <c r="BU290" i="7" s="1"/>
  <c r="BV290" i="7" s="1"/>
  <c r="BL290" i="7"/>
  <c r="BA290" i="7"/>
  <c r="AP290" i="7"/>
  <c r="AE290" i="7"/>
  <c r="Y290" i="7"/>
  <c r="W290" i="7"/>
  <c r="T290" i="7"/>
  <c r="BT289" i="7"/>
  <c r="BU289" i="7" s="1"/>
  <c r="BV289" i="7" s="1"/>
  <c r="BL289" i="7"/>
  <c r="BA289" i="7"/>
  <c r="AP289" i="7"/>
  <c r="AE289" i="7"/>
  <c r="Y289" i="7"/>
  <c r="W289" i="7"/>
  <c r="T289" i="7"/>
  <c r="BT288" i="7"/>
  <c r="BU288" i="7" s="1"/>
  <c r="BV288" i="7" s="1"/>
  <c r="BL288" i="7"/>
  <c r="BA288" i="7"/>
  <c r="AP288" i="7"/>
  <c r="AE288" i="7"/>
  <c r="Y288" i="7"/>
  <c r="W288" i="7"/>
  <c r="T288" i="7"/>
  <c r="BT287" i="7"/>
  <c r="BU287" i="7" s="1"/>
  <c r="BV287" i="7" s="1"/>
  <c r="BL287" i="7"/>
  <c r="BA287" i="7"/>
  <c r="AP287" i="7"/>
  <c r="AE287" i="7"/>
  <c r="Y287" i="7"/>
  <c r="W287" i="7"/>
  <c r="T287" i="7"/>
  <c r="BT286" i="7"/>
  <c r="BU286" i="7" s="1"/>
  <c r="BV286" i="7" s="1"/>
  <c r="BL286" i="7"/>
  <c r="BA286" i="7"/>
  <c r="AP286" i="7"/>
  <c r="AE286" i="7"/>
  <c r="Y286" i="7"/>
  <c r="W286" i="7"/>
  <c r="T286" i="7"/>
  <c r="BT285" i="7"/>
  <c r="BU285" i="7" s="1"/>
  <c r="BV285" i="7" s="1"/>
  <c r="BL285" i="7"/>
  <c r="BA285" i="7"/>
  <c r="AP285" i="7"/>
  <c r="AE285" i="7"/>
  <c r="Y285" i="7"/>
  <c r="W285" i="7"/>
  <c r="T285" i="7"/>
  <c r="BT284" i="7"/>
  <c r="BU284" i="7" s="1"/>
  <c r="BV284" i="7" s="1"/>
  <c r="BL284" i="7"/>
  <c r="BA284" i="7"/>
  <c r="AP284" i="7"/>
  <c r="AE284" i="7"/>
  <c r="Y284" i="7"/>
  <c r="W284" i="7"/>
  <c r="T284" i="7"/>
  <c r="BT283" i="7"/>
  <c r="BU283" i="7" s="1"/>
  <c r="BV283" i="7" s="1"/>
  <c r="BL283" i="7"/>
  <c r="BA283" i="7"/>
  <c r="AP283" i="7"/>
  <c r="AE283" i="7"/>
  <c r="Y283" i="7"/>
  <c r="W283" i="7"/>
  <c r="T283" i="7"/>
  <c r="BT282" i="7"/>
  <c r="BU282" i="7" s="1"/>
  <c r="BV282" i="7" s="1"/>
  <c r="BL282" i="7"/>
  <c r="BA282" i="7"/>
  <c r="AP282" i="7"/>
  <c r="AE282" i="7"/>
  <c r="Y282" i="7"/>
  <c r="W282" i="7"/>
  <c r="T282" i="7"/>
  <c r="BT281" i="7"/>
  <c r="BU281" i="7" s="1"/>
  <c r="BV281" i="7" s="1"/>
  <c r="BL281" i="7"/>
  <c r="BA281" i="7"/>
  <c r="AP281" i="7"/>
  <c r="AE281" i="7"/>
  <c r="Y281" i="7"/>
  <c r="W281" i="7"/>
  <c r="T281" i="7"/>
  <c r="BT280" i="7"/>
  <c r="BU280" i="7" s="1"/>
  <c r="BV280" i="7" s="1"/>
  <c r="BL280" i="7"/>
  <c r="BA280" i="7"/>
  <c r="AP280" i="7"/>
  <c r="AE280" i="7"/>
  <c r="Y280" i="7"/>
  <c r="W280" i="7"/>
  <c r="T280" i="7"/>
  <c r="BT279" i="7"/>
  <c r="BU279" i="7" s="1"/>
  <c r="BV279" i="7" s="1"/>
  <c r="BL279" i="7"/>
  <c r="BA279" i="7"/>
  <c r="AP279" i="7"/>
  <c r="AE279" i="7"/>
  <c r="Y279" i="7"/>
  <c r="W279" i="7"/>
  <c r="T279" i="7"/>
  <c r="BT278" i="7"/>
  <c r="BU278" i="7" s="1"/>
  <c r="BV278" i="7" s="1"/>
  <c r="BL278" i="7"/>
  <c r="BA278" i="7"/>
  <c r="AP278" i="7"/>
  <c r="AE278" i="7"/>
  <c r="Y278" i="7"/>
  <c r="W278" i="7"/>
  <c r="T278" i="7"/>
  <c r="BT277" i="7"/>
  <c r="BU277" i="7" s="1"/>
  <c r="BV277" i="7" s="1"/>
  <c r="BL277" i="7"/>
  <c r="BA277" i="7"/>
  <c r="AP277" i="7"/>
  <c r="AE277" i="7"/>
  <c r="Y277" i="7"/>
  <c r="W277" i="7"/>
  <c r="T277" i="7"/>
  <c r="BT276" i="7"/>
  <c r="BU276" i="7" s="1"/>
  <c r="BV276" i="7" s="1"/>
  <c r="BL276" i="7"/>
  <c r="BA276" i="7"/>
  <c r="AP276" i="7"/>
  <c r="AE276" i="7"/>
  <c r="Y276" i="7"/>
  <c r="W276" i="7"/>
  <c r="T276" i="7"/>
  <c r="BT275" i="7"/>
  <c r="BU275" i="7" s="1"/>
  <c r="BV275" i="7" s="1"/>
  <c r="BL275" i="7"/>
  <c r="BA275" i="7"/>
  <c r="AP275" i="7"/>
  <c r="AE275" i="7"/>
  <c r="Y275" i="7"/>
  <c r="W275" i="7"/>
  <c r="T275" i="7"/>
  <c r="BT274" i="7"/>
  <c r="BU274" i="7" s="1"/>
  <c r="BV274" i="7" s="1"/>
  <c r="BL274" i="7"/>
  <c r="BA274" i="7"/>
  <c r="AP274" i="7"/>
  <c r="AE274" i="7"/>
  <c r="Y274" i="7"/>
  <c r="W274" i="7"/>
  <c r="T274" i="7"/>
  <c r="BT273" i="7"/>
  <c r="BU273" i="7" s="1"/>
  <c r="BV273" i="7" s="1"/>
  <c r="BL273" i="7"/>
  <c r="BA273" i="7"/>
  <c r="AP273" i="7"/>
  <c r="AE273" i="7"/>
  <c r="Y273" i="7"/>
  <c r="W273" i="7"/>
  <c r="T273" i="7"/>
  <c r="BT272" i="7"/>
  <c r="BU272" i="7" s="1"/>
  <c r="BV272" i="7" s="1"/>
  <c r="BL272" i="7"/>
  <c r="BA272" i="7"/>
  <c r="AP272" i="7"/>
  <c r="AE272" i="7"/>
  <c r="Y272" i="7"/>
  <c r="W272" i="7"/>
  <c r="T272" i="7"/>
  <c r="BT271" i="7"/>
  <c r="BU271" i="7" s="1"/>
  <c r="BV271" i="7" s="1"/>
  <c r="BL271" i="7"/>
  <c r="BA271" i="7"/>
  <c r="AP271" i="7"/>
  <c r="AE271" i="7"/>
  <c r="Y271" i="7"/>
  <c r="W271" i="7"/>
  <c r="T271" i="7"/>
  <c r="BT270" i="7"/>
  <c r="BU270" i="7" s="1"/>
  <c r="BV270" i="7" s="1"/>
  <c r="BL270" i="7"/>
  <c r="BA270" i="7"/>
  <c r="AP270" i="7"/>
  <c r="AE270" i="7"/>
  <c r="Y270" i="7"/>
  <c r="W270" i="7"/>
  <c r="T270" i="7"/>
  <c r="BT269" i="7"/>
  <c r="BU269" i="7" s="1"/>
  <c r="BV269" i="7" s="1"/>
  <c r="BL269" i="7"/>
  <c r="BA269" i="7"/>
  <c r="AP269" i="7"/>
  <c r="AE269" i="7"/>
  <c r="Y269" i="7"/>
  <c r="W269" i="7"/>
  <c r="T269" i="7"/>
  <c r="BT268" i="7"/>
  <c r="BU268" i="7" s="1"/>
  <c r="BV268" i="7" s="1"/>
  <c r="BL268" i="7"/>
  <c r="BA268" i="7"/>
  <c r="AP268" i="7"/>
  <c r="AE268" i="7"/>
  <c r="Y268" i="7"/>
  <c r="W268" i="7"/>
  <c r="T268" i="7"/>
  <c r="BT267" i="7"/>
  <c r="BU267" i="7" s="1"/>
  <c r="BV267" i="7" s="1"/>
  <c r="BL267" i="7"/>
  <c r="BA267" i="7"/>
  <c r="AP267" i="7"/>
  <c r="AE267" i="7"/>
  <c r="Y267" i="7"/>
  <c r="W267" i="7"/>
  <c r="T267" i="7"/>
  <c r="BT266" i="7"/>
  <c r="BU266" i="7" s="1"/>
  <c r="BV266" i="7" s="1"/>
  <c r="BL266" i="7"/>
  <c r="BA266" i="7"/>
  <c r="AP266" i="7"/>
  <c r="AE266" i="7"/>
  <c r="Y266" i="7"/>
  <c r="W266" i="7"/>
  <c r="T266" i="7"/>
  <c r="BT265" i="7"/>
  <c r="BU265" i="7" s="1"/>
  <c r="BV265" i="7" s="1"/>
  <c r="BL265" i="7"/>
  <c r="BA265" i="7"/>
  <c r="AP265" i="7"/>
  <c r="AE265" i="7"/>
  <c r="Y265" i="7"/>
  <c r="W265" i="7"/>
  <c r="T265" i="7"/>
  <c r="BT264" i="7"/>
  <c r="BU264" i="7" s="1"/>
  <c r="BV264" i="7" s="1"/>
  <c r="BL264" i="7"/>
  <c r="BA264" i="7"/>
  <c r="AP264" i="7"/>
  <c r="AE264" i="7"/>
  <c r="Y264" i="7"/>
  <c r="W264" i="7"/>
  <c r="T264" i="7"/>
  <c r="BT263" i="7"/>
  <c r="BU263" i="7" s="1"/>
  <c r="BV263" i="7" s="1"/>
  <c r="BL263" i="7"/>
  <c r="BA263" i="7"/>
  <c r="AP263" i="7"/>
  <c r="AE263" i="7"/>
  <c r="Y263" i="7"/>
  <c r="W263" i="7"/>
  <c r="T263" i="7"/>
  <c r="BT262" i="7"/>
  <c r="BU262" i="7" s="1"/>
  <c r="BV262" i="7" s="1"/>
  <c r="BL262" i="7"/>
  <c r="BA262" i="7"/>
  <c r="AP262" i="7"/>
  <c r="AE262" i="7"/>
  <c r="Y262" i="7"/>
  <c r="W262" i="7"/>
  <c r="T262" i="7"/>
  <c r="BT261" i="7"/>
  <c r="BU261" i="7" s="1"/>
  <c r="BV261" i="7" s="1"/>
  <c r="BL261" i="7"/>
  <c r="BA261" i="7"/>
  <c r="AP261" i="7"/>
  <c r="AE261" i="7"/>
  <c r="Y261" i="7"/>
  <c r="W261" i="7"/>
  <c r="T261" i="7"/>
  <c r="BT260" i="7"/>
  <c r="BU260" i="7" s="1"/>
  <c r="BV260" i="7" s="1"/>
  <c r="BL260" i="7"/>
  <c r="BA260" i="7"/>
  <c r="AP260" i="7"/>
  <c r="AE260" i="7"/>
  <c r="Y260" i="7"/>
  <c r="W260" i="7"/>
  <c r="T260" i="7"/>
  <c r="BT259" i="7"/>
  <c r="BU259" i="7" s="1"/>
  <c r="BV259" i="7" s="1"/>
  <c r="BL259" i="7"/>
  <c r="BA259" i="7"/>
  <c r="AP259" i="7"/>
  <c r="AE259" i="7"/>
  <c r="Y259" i="7"/>
  <c r="W259" i="7"/>
  <c r="T259" i="7"/>
  <c r="BT258" i="7"/>
  <c r="BU258" i="7" s="1"/>
  <c r="BV258" i="7" s="1"/>
  <c r="BL258" i="7"/>
  <c r="BA258" i="7"/>
  <c r="AP258" i="7"/>
  <c r="AE258" i="7"/>
  <c r="Y258" i="7"/>
  <c r="W258" i="7"/>
  <c r="T258" i="7"/>
  <c r="BT257" i="7"/>
  <c r="BU257" i="7" s="1"/>
  <c r="BV257" i="7" s="1"/>
  <c r="BL257" i="7"/>
  <c r="BA257" i="7"/>
  <c r="AP257" i="7"/>
  <c r="AE257" i="7"/>
  <c r="Y257" i="7"/>
  <c r="W257" i="7"/>
  <c r="T257" i="7"/>
  <c r="BT256" i="7"/>
  <c r="BU256" i="7" s="1"/>
  <c r="BV256" i="7" s="1"/>
  <c r="BL256" i="7"/>
  <c r="BA256" i="7"/>
  <c r="AP256" i="7"/>
  <c r="AE256" i="7"/>
  <c r="Y256" i="7"/>
  <c r="W256" i="7"/>
  <c r="T256" i="7"/>
  <c r="BT255" i="7"/>
  <c r="BU255" i="7" s="1"/>
  <c r="BV255" i="7" s="1"/>
  <c r="BL255" i="7"/>
  <c r="BA255" i="7"/>
  <c r="AP255" i="7"/>
  <c r="AE255" i="7"/>
  <c r="Y255" i="7"/>
  <c r="W255" i="7"/>
  <c r="T255" i="7"/>
  <c r="BT254" i="7"/>
  <c r="BU254" i="7" s="1"/>
  <c r="BV254" i="7" s="1"/>
  <c r="BL254" i="7"/>
  <c r="BA254" i="7"/>
  <c r="AP254" i="7"/>
  <c r="AE254" i="7"/>
  <c r="Y254" i="7"/>
  <c r="W254" i="7"/>
  <c r="T254" i="7"/>
  <c r="BT253" i="7"/>
  <c r="BU253" i="7" s="1"/>
  <c r="BV253" i="7" s="1"/>
  <c r="BL253" i="7"/>
  <c r="BA253" i="7"/>
  <c r="AP253" i="7"/>
  <c r="AE253" i="7"/>
  <c r="Y253" i="7"/>
  <c r="W253" i="7"/>
  <c r="T253" i="7"/>
  <c r="BT252" i="7"/>
  <c r="BU252" i="7" s="1"/>
  <c r="BV252" i="7" s="1"/>
  <c r="BL252" i="7"/>
  <c r="BA252" i="7"/>
  <c r="AP252" i="7"/>
  <c r="AE252" i="7"/>
  <c r="Y252" i="7"/>
  <c r="W252" i="7"/>
  <c r="T252" i="7"/>
  <c r="BT251" i="7"/>
  <c r="BU251" i="7" s="1"/>
  <c r="BV251" i="7" s="1"/>
  <c r="BL251" i="7"/>
  <c r="BA251" i="7"/>
  <c r="AP251" i="7"/>
  <c r="AE251" i="7"/>
  <c r="Y251" i="7"/>
  <c r="W251" i="7"/>
  <c r="T251" i="7"/>
  <c r="BT250" i="7"/>
  <c r="BU250" i="7" s="1"/>
  <c r="BV250" i="7" s="1"/>
  <c r="BL250" i="7"/>
  <c r="BA250" i="7"/>
  <c r="AP250" i="7"/>
  <c r="AE250" i="7"/>
  <c r="Y250" i="7"/>
  <c r="W250" i="7"/>
  <c r="T250" i="7"/>
  <c r="BT249" i="7"/>
  <c r="BU249" i="7" s="1"/>
  <c r="BV249" i="7" s="1"/>
  <c r="BL249" i="7"/>
  <c r="BA249" i="7"/>
  <c r="AP249" i="7"/>
  <c r="AE249" i="7"/>
  <c r="Y249" i="7"/>
  <c r="W249" i="7"/>
  <c r="T249" i="7"/>
  <c r="BT248" i="7"/>
  <c r="BU248" i="7" s="1"/>
  <c r="BV248" i="7" s="1"/>
  <c r="BL248" i="7"/>
  <c r="BA248" i="7"/>
  <c r="AP248" i="7"/>
  <c r="AE248" i="7"/>
  <c r="Y248" i="7"/>
  <c r="W248" i="7"/>
  <c r="T248" i="7"/>
  <c r="BT247" i="7"/>
  <c r="BU247" i="7" s="1"/>
  <c r="BV247" i="7" s="1"/>
  <c r="BL247" i="7"/>
  <c r="BA247" i="7"/>
  <c r="AP247" i="7"/>
  <c r="AE247" i="7"/>
  <c r="Y247" i="7"/>
  <c r="W247" i="7"/>
  <c r="T247" i="7"/>
  <c r="BT246" i="7"/>
  <c r="BU246" i="7" s="1"/>
  <c r="BV246" i="7" s="1"/>
  <c r="BL246" i="7"/>
  <c r="BA246" i="7"/>
  <c r="AP246" i="7"/>
  <c r="AE246" i="7"/>
  <c r="Y246" i="7"/>
  <c r="W246" i="7"/>
  <c r="T246" i="7"/>
  <c r="BT245" i="7"/>
  <c r="BU245" i="7" s="1"/>
  <c r="BV245" i="7" s="1"/>
  <c r="BL245" i="7"/>
  <c r="BA245" i="7"/>
  <c r="AP245" i="7"/>
  <c r="AE245" i="7"/>
  <c r="Y245" i="7"/>
  <c r="W245" i="7"/>
  <c r="T245" i="7"/>
  <c r="BT244" i="7"/>
  <c r="BU244" i="7" s="1"/>
  <c r="BV244" i="7" s="1"/>
  <c r="BL244" i="7"/>
  <c r="BA244" i="7"/>
  <c r="AP244" i="7"/>
  <c r="AE244" i="7"/>
  <c r="Y244" i="7"/>
  <c r="W244" i="7"/>
  <c r="T244" i="7"/>
  <c r="BT243" i="7"/>
  <c r="BU243" i="7" s="1"/>
  <c r="BV243" i="7" s="1"/>
  <c r="BL243" i="7"/>
  <c r="BA243" i="7"/>
  <c r="AP243" i="7"/>
  <c r="AE243" i="7"/>
  <c r="Y243" i="7"/>
  <c r="W243" i="7"/>
  <c r="T243" i="7"/>
  <c r="BT242" i="7"/>
  <c r="BU242" i="7" s="1"/>
  <c r="BV242" i="7" s="1"/>
  <c r="BL242" i="7"/>
  <c r="BA242" i="7"/>
  <c r="AP242" i="7"/>
  <c r="AE242" i="7"/>
  <c r="Y242" i="7"/>
  <c r="W242" i="7"/>
  <c r="T242" i="7"/>
  <c r="BT241" i="7"/>
  <c r="BU241" i="7" s="1"/>
  <c r="BV241" i="7" s="1"/>
  <c r="BL241" i="7"/>
  <c r="BA241" i="7"/>
  <c r="AP241" i="7"/>
  <c r="AE241" i="7"/>
  <c r="Y241" i="7"/>
  <c r="W241" i="7"/>
  <c r="T241" i="7"/>
  <c r="BT240" i="7"/>
  <c r="BU240" i="7" s="1"/>
  <c r="BV240" i="7" s="1"/>
  <c r="BL240" i="7"/>
  <c r="BA240" i="7"/>
  <c r="AP240" i="7"/>
  <c r="AE240" i="7"/>
  <c r="Y240" i="7"/>
  <c r="W240" i="7"/>
  <c r="T240" i="7"/>
  <c r="BT239" i="7"/>
  <c r="BU239" i="7" s="1"/>
  <c r="BV239" i="7" s="1"/>
  <c r="BL239" i="7"/>
  <c r="BA239" i="7"/>
  <c r="AP239" i="7"/>
  <c r="AE239" i="7"/>
  <c r="Y239" i="7"/>
  <c r="W239" i="7"/>
  <c r="T239" i="7"/>
  <c r="BT238" i="7"/>
  <c r="BU238" i="7" s="1"/>
  <c r="BV238" i="7" s="1"/>
  <c r="BL238" i="7"/>
  <c r="BA238" i="7"/>
  <c r="AP238" i="7"/>
  <c r="AE238" i="7"/>
  <c r="Y238" i="7"/>
  <c r="W238" i="7"/>
  <c r="T238" i="7"/>
  <c r="BT237" i="7"/>
  <c r="BU237" i="7" s="1"/>
  <c r="BV237" i="7" s="1"/>
  <c r="BL237" i="7"/>
  <c r="BA237" i="7"/>
  <c r="AP237" i="7"/>
  <c r="AE237" i="7"/>
  <c r="Y237" i="7"/>
  <c r="W237" i="7"/>
  <c r="T237" i="7"/>
  <c r="BT236" i="7"/>
  <c r="BU236" i="7" s="1"/>
  <c r="BV236" i="7" s="1"/>
  <c r="BL236" i="7"/>
  <c r="BA236" i="7"/>
  <c r="AP236" i="7"/>
  <c r="AE236" i="7"/>
  <c r="Y236" i="7"/>
  <c r="W236" i="7"/>
  <c r="T236" i="7"/>
  <c r="BT235" i="7"/>
  <c r="BU235" i="7" s="1"/>
  <c r="BV235" i="7" s="1"/>
  <c r="BL235" i="7"/>
  <c r="BA235" i="7"/>
  <c r="AP235" i="7"/>
  <c r="AE235" i="7"/>
  <c r="Y235" i="7"/>
  <c r="W235" i="7"/>
  <c r="T235" i="7"/>
  <c r="BT234" i="7"/>
  <c r="BU234" i="7" s="1"/>
  <c r="BV234" i="7" s="1"/>
  <c r="BL234" i="7"/>
  <c r="BA234" i="7"/>
  <c r="AP234" i="7"/>
  <c r="AE234" i="7"/>
  <c r="Y234" i="7"/>
  <c r="W234" i="7"/>
  <c r="T234" i="7"/>
  <c r="BT233" i="7"/>
  <c r="BU233" i="7" s="1"/>
  <c r="BV233" i="7" s="1"/>
  <c r="BL233" i="7"/>
  <c r="BA233" i="7"/>
  <c r="AP233" i="7"/>
  <c r="AE233" i="7"/>
  <c r="Y233" i="7"/>
  <c r="W233" i="7"/>
  <c r="T233" i="7"/>
  <c r="BT232" i="7"/>
  <c r="BU232" i="7" s="1"/>
  <c r="BV232" i="7" s="1"/>
  <c r="BL232" i="7"/>
  <c r="BA232" i="7"/>
  <c r="AP232" i="7"/>
  <c r="AE232" i="7"/>
  <c r="Y232" i="7"/>
  <c r="W232" i="7"/>
  <c r="T232" i="7"/>
  <c r="BT231" i="7"/>
  <c r="BU231" i="7" s="1"/>
  <c r="BV231" i="7" s="1"/>
  <c r="BL231" i="7"/>
  <c r="BA231" i="7"/>
  <c r="AP231" i="7"/>
  <c r="AE231" i="7"/>
  <c r="Y231" i="7"/>
  <c r="W231" i="7"/>
  <c r="T231" i="7"/>
  <c r="BT230" i="7"/>
  <c r="BU230" i="7" s="1"/>
  <c r="BV230" i="7" s="1"/>
  <c r="BL230" i="7"/>
  <c r="BA230" i="7"/>
  <c r="AP230" i="7"/>
  <c r="AE230" i="7"/>
  <c r="Y230" i="7"/>
  <c r="W230" i="7"/>
  <c r="T230" i="7"/>
  <c r="BT229" i="7"/>
  <c r="BU229" i="7" s="1"/>
  <c r="BV229" i="7" s="1"/>
  <c r="BL229" i="7"/>
  <c r="BA229" i="7"/>
  <c r="AP229" i="7"/>
  <c r="AE229" i="7"/>
  <c r="Y229" i="7"/>
  <c r="W229" i="7"/>
  <c r="T229" i="7"/>
  <c r="BT228" i="7"/>
  <c r="BU228" i="7" s="1"/>
  <c r="BV228" i="7" s="1"/>
  <c r="BL228" i="7"/>
  <c r="BA228" i="7"/>
  <c r="AP228" i="7"/>
  <c r="AE228" i="7"/>
  <c r="Y228" i="7"/>
  <c r="W228" i="7"/>
  <c r="T228" i="7"/>
  <c r="BT227" i="7"/>
  <c r="BU227" i="7" s="1"/>
  <c r="BV227" i="7" s="1"/>
  <c r="BL227" i="7"/>
  <c r="BA227" i="7"/>
  <c r="AP227" i="7"/>
  <c r="AE227" i="7"/>
  <c r="Y227" i="7"/>
  <c r="W227" i="7"/>
  <c r="T227" i="7"/>
  <c r="BT226" i="7"/>
  <c r="BU226" i="7" s="1"/>
  <c r="BV226" i="7" s="1"/>
  <c r="BL226" i="7"/>
  <c r="BA226" i="7"/>
  <c r="AP226" i="7"/>
  <c r="AE226" i="7"/>
  <c r="Y226" i="7"/>
  <c r="W226" i="7"/>
  <c r="T226" i="7"/>
  <c r="BT225" i="7"/>
  <c r="BU225" i="7" s="1"/>
  <c r="BV225" i="7" s="1"/>
  <c r="BL225" i="7"/>
  <c r="BA225" i="7"/>
  <c r="AP225" i="7"/>
  <c r="AE225" i="7"/>
  <c r="Y225" i="7"/>
  <c r="W225" i="7"/>
  <c r="T225" i="7"/>
  <c r="BT224" i="7"/>
  <c r="BU224" i="7" s="1"/>
  <c r="BV224" i="7" s="1"/>
  <c r="BL224" i="7"/>
  <c r="BA224" i="7"/>
  <c r="AP224" i="7"/>
  <c r="AE224" i="7"/>
  <c r="Y224" i="7"/>
  <c r="W224" i="7"/>
  <c r="T224" i="7"/>
  <c r="BT223" i="7"/>
  <c r="BU223" i="7" s="1"/>
  <c r="BV223" i="7" s="1"/>
  <c r="BL223" i="7"/>
  <c r="BA223" i="7"/>
  <c r="AP223" i="7"/>
  <c r="AE223" i="7"/>
  <c r="Y223" i="7"/>
  <c r="W223" i="7"/>
  <c r="T223" i="7"/>
  <c r="BT222" i="7"/>
  <c r="BU222" i="7" s="1"/>
  <c r="BV222" i="7" s="1"/>
  <c r="BL222" i="7"/>
  <c r="BA222" i="7"/>
  <c r="AP222" i="7"/>
  <c r="AE222" i="7"/>
  <c r="Y222" i="7"/>
  <c r="W222" i="7"/>
  <c r="T222" i="7"/>
  <c r="BT221" i="7"/>
  <c r="BU221" i="7" s="1"/>
  <c r="BV221" i="7" s="1"/>
  <c r="BL221" i="7"/>
  <c r="BA221" i="7"/>
  <c r="AP221" i="7"/>
  <c r="AE221" i="7"/>
  <c r="Y221" i="7"/>
  <c r="W221" i="7"/>
  <c r="T221" i="7"/>
  <c r="BT220" i="7"/>
  <c r="BU220" i="7" s="1"/>
  <c r="BV220" i="7" s="1"/>
  <c r="BL220" i="7"/>
  <c r="BA220" i="7"/>
  <c r="AP220" i="7"/>
  <c r="AE220" i="7"/>
  <c r="Y220" i="7"/>
  <c r="W220" i="7"/>
  <c r="T220" i="7"/>
  <c r="BT219" i="7"/>
  <c r="BU219" i="7" s="1"/>
  <c r="BV219" i="7" s="1"/>
  <c r="BL219" i="7"/>
  <c r="BA219" i="7"/>
  <c r="AP219" i="7"/>
  <c r="AE219" i="7"/>
  <c r="Y219" i="7"/>
  <c r="W219" i="7"/>
  <c r="T219" i="7"/>
  <c r="BT218" i="7"/>
  <c r="BU218" i="7" s="1"/>
  <c r="BV218" i="7" s="1"/>
  <c r="BL218" i="7"/>
  <c r="BA218" i="7"/>
  <c r="AP218" i="7"/>
  <c r="AE218" i="7"/>
  <c r="Y218" i="7"/>
  <c r="W218" i="7"/>
  <c r="T218" i="7"/>
  <c r="BT217" i="7"/>
  <c r="BU217" i="7" s="1"/>
  <c r="BV217" i="7" s="1"/>
  <c r="BL217" i="7"/>
  <c r="BA217" i="7"/>
  <c r="AP217" i="7"/>
  <c r="AE217" i="7"/>
  <c r="Y217" i="7"/>
  <c r="W217" i="7"/>
  <c r="T217" i="7"/>
  <c r="BT216" i="7"/>
  <c r="BU216" i="7" s="1"/>
  <c r="BV216" i="7" s="1"/>
  <c r="BL216" i="7"/>
  <c r="BA216" i="7"/>
  <c r="AP216" i="7"/>
  <c r="AE216" i="7"/>
  <c r="Y216" i="7"/>
  <c r="W216" i="7"/>
  <c r="T216" i="7"/>
  <c r="BT215" i="7"/>
  <c r="BU215" i="7" s="1"/>
  <c r="BV215" i="7" s="1"/>
  <c r="BL215" i="7"/>
  <c r="BA215" i="7"/>
  <c r="AP215" i="7"/>
  <c r="AE215" i="7"/>
  <c r="Y215" i="7"/>
  <c r="W215" i="7"/>
  <c r="T215" i="7"/>
  <c r="BT214" i="7"/>
  <c r="BU214" i="7" s="1"/>
  <c r="BV214" i="7" s="1"/>
  <c r="BL214" i="7"/>
  <c r="BA214" i="7"/>
  <c r="AP214" i="7"/>
  <c r="AE214" i="7"/>
  <c r="Y214" i="7"/>
  <c r="W214" i="7"/>
  <c r="T214" i="7"/>
  <c r="BT213" i="7"/>
  <c r="BU213" i="7" s="1"/>
  <c r="BV213" i="7" s="1"/>
  <c r="BL213" i="7"/>
  <c r="BA213" i="7"/>
  <c r="AP213" i="7"/>
  <c r="AE213" i="7"/>
  <c r="Y213" i="7"/>
  <c r="W213" i="7"/>
  <c r="T213" i="7"/>
  <c r="BT212" i="7"/>
  <c r="BU212" i="7" s="1"/>
  <c r="BV212" i="7" s="1"/>
  <c r="BL212" i="7"/>
  <c r="BA212" i="7"/>
  <c r="AP212" i="7"/>
  <c r="AE212" i="7"/>
  <c r="Y212" i="7"/>
  <c r="W212" i="7"/>
  <c r="T212" i="7"/>
  <c r="BT211" i="7"/>
  <c r="BU211" i="7" s="1"/>
  <c r="BV211" i="7" s="1"/>
  <c r="BL211" i="7"/>
  <c r="BA211" i="7"/>
  <c r="AP211" i="7"/>
  <c r="AE211" i="7"/>
  <c r="Y211" i="7"/>
  <c r="W211" i="7"/>
  <c r="T211" i="7"/>
  <c r="BT210" i="7"/>
  <c r="BU210" i="7" s="1"/>
  <c r="BV210" i="7" s="1"/>
  <c r="BL210" i="7"/>
  <c r="BA210" i="7"/>
  <c r="AP210" i="7"/>
  <c r="AE210" i="7"/>
  <c r="Y210" i="7"/>
  <c r="W210" i="7"/>
  <c r="T210" i="7"/>
  <c r="BT209" i="7"/>
  <c r="BU209" i="7" s="1"/>
  <c r="BV209" i="7" s="1"/>
  <c r="BL209" i="7"/>
  <c r="BA209" i="7"/>
  <c r="AP209" i="7"/>
  <c r="AE209" i="7"/>
  <c r="Y209" i="7"/>
  <c r="W209" i="7"/>
  <c r="T209" i="7"/>
  <c r="BT208" i="7"/>
  <c r="BU208" i="7" s="1"/>
  <c r="BV208" i="7" s="1"/>
  <c r="BL208" i="7"/>
  <c r="BA208" i="7"/>
  <c r="AP208" i="7"/>
  <c r="AE208" i="7"/>
  <c r="Y208" i="7"/>
  <c r="W208" i="7"/>
  <c r="T208" i="7"/>
  <c r="BT207" i="7"/>
  <c r="BU207" i="7" s="1"/>
  <c r="BV207" i="7" s="1"/>
  <c r="BL207" i="7"/>
  <c r="BA207" i="7"/>
  <c r="AP207" i="7"/>
  <c r="AE207" i="7"/>
  <c r="Y207" i="7"/>
  <c r="W207" i="7"/>
  <c r="T207" i="7"/>
  <c r="BT206" i="7"/>
  <c r="BU206" i="7" s="1"/>
  <c r="BV206" i="7" s="1"/>
  <c r="BL206" i="7"/>
  <c r="BA206" i="7"/>
  <c r="AP206" i="7"/>
  <c r="AE206" i="7"/>
  <c r="Y206" i="7"/>
  <c r="W206" i="7"/>
  <c r="T206" i="7"/>
  <c r="BT205" i="7"/>
  <c r="BU205" i="7" s="1"/>
  <c r="BV205" i="7" s="1"/>
  <c r="BL205" i="7"/>
  <c r="BA205" i="7"/>
  <c r="AP205" i="7"/>
  <c r="AE205" i="7"/>
  <c r="Y205" i="7"/>
  <c r="W205" i="7"/>
  <c r="T205" i="7"/>
  <c r="BT204" i="7"/>
  <c r="BU204" i="7" s="1"/>
  <c r="BV204" i="7" s="1"/>
  <c r="BL204" i="7"/>
  <c r="BA204" i="7"/>
  <c r="AP204" i="7"/>
  <c r="AE204" i="7"/>
  <c r="Y204" i="7"/>
  <c r="W204" i="7"/>
  <c r="T204" i="7"/>
  <c r="BT203" i="7"/>
  <c r="BU203" i="7" s="1"/>
  <c r="BV203" i="7" s="1"/>
  <c r="BL203" i="7"/>
  <c r="BA203" i="7"/>
  <c r="AP203" i="7"/>
  <c r="AE203" i="7"/>
  <c r="Y203" i="7"/>
  <c r="W203" i="7"/>
  <c r="T203" i="7"/>
  <c r="BT202" i="7"/>
  <c r="BU202" i="7" s="1"/>
  <c r="BV202" i="7" s="1"/>
  <c r="BL202" i="7"/>
  <c r="BA202" i="7"/>
  <c r="AP202" i="7"/>
  <c r="AE202" i="7"/>
  <c r="Y202" i="7"/>
  <c r="W202" i="7"/>
  <c r="T202" i="7"/>
  <c r="BT201" i="7"/>
  <c r="BU201" i="7" s="1"/>
  <c r="BV201" i="7" s="1"/>
  <c r="BL201" i="7"/>
  <c r="BA201" i="7"/>
  <c r="AP201" i="7"/>
  <c r="AE201" i="7"/>
  <c r="Y201" i="7"/>
  <c r="W201" i="7"/>
  <c r="T201" i="7"/>
  <c r="BT200" i="7"/>
  <c r="BU200" i="7" s="1"/>
  <c r="BV200" i="7" s="1"/>
  <c r="BL200" i="7"/>
  <c r="BA200" i="7"/>
  <c r="AP200" i="7"/>
  <c r="AE200" i="7"/>
  <c r="Y200" i="7"/>
  <c r="W200" i="7"/>
  <c r="T200" i="7"/>
  <c r="BT199" i="7"/>
  <c r="BU199" i="7" s="1"/>
  <c r="BV199" i="7" s="1"/>
  <c r="BL199" i="7"/>
  <c r="BA199" i="7"/>
  <c r="AP199" i="7"/>
  <c r="AE199" i="7"/>
  <c r="Y199" i="7"/>
  <c r="W199" i="7"/>
  <c r="T199" i="7"/>
  <c r="BT198" i="7"/>
  <c r="BU198" i="7" s="1"/>
  <c r="BV198" i="7" s="1"/>
  <c r="BL198" i="7"/>
  <c r="BA198" i="7"/>
  <c r="AP198" i="7"/>
  <c r="AE198" i="7"/>
  <c r="Y198" i="7"/>
  <c r="W198" i="7"/>
  <c r="T198" i="7"/>
  <c r="BT197" i="7"/>
  <c r="BU197" i="7" s="1"/>
  <c r="BV197" i="7" s="1"/>
  <c r="BL197" i="7"/>
  <c r="BA197" i="7"/>
  <c r="AP197" i="7"/>
  <c r="AE197" i="7"/>
  <c r="Y197" i="7"/>
  <c r="W197" i="7"/>
  <c r="T197" i="7"/>
  <c r="BT196" i="7"/>
  <c r="BU196" i="7" s="1"/>
  <c r="BV196" i="7" s="1"/>
  <c r="BL196" i="7"/>
  <c r="BA196" i="7"/>
  <c r="AP196" i="7"/>
  <c r="AE196" i="7"/>
  <c r="Y196" i="7"/>
  <c r="W196" i="7"/>
  <c r="T196" i="7"/>
  <c r="BT195" i="7"/>
  <c r="BU195" i="7" s="1"/>
  <c r="BV195" i="7" s="1"/>
  <c r="BL195" i="7"/>
  <c r="BA195" i="7"/>
  <c r="AP195" i="7"/>
  <c r="AE195" i="7"/>
  <c r="Y195" i="7"/>
  <c r="W195" i="7"/>
  <c r="T195" i="7"/>
  <c r="BT194" i="7"/>
  <c r="BU194" i="7" s="1"/>
  <c r="BV194" i="7" s="1"/>
  <c r="BL194" i="7"/>
  <c r="BA194" i="7"/>
  <c r="AP194" i="7"/>
  <c r="AE194" i="7"/>
  <c r="Y194" i="7"/>
  <c r="W194" i="7"/>
  <c r="T194" i="7"/>
  <c r="BT193" i="7"/>
  <c r="BU193" i="7" s="1"/>
  <c r="BV193" i="7" s="1"/>
  <c r="BL193" i="7"/>
  <c r="BA193" i="7"/>
  <c r="AP193" i="7"/>
  <c r="AE193" i="7"/>
  <c r="Y193" i="7"/>
  <c r="W193" i="7"/>
  <c r="T193" i="7"/>
  <c r="BT192" i="7"/>
  <c r="BU192" i="7" s="1"/>
  <c r="BV192" i="7" s="1"/>
  <c r="BL192" i="7"/>
  <c r="BA192" i="7"/>
  <c r="AP192" i="7"/>
  <c r="AE192" i="7"/>
  <c r="Y192" i="7"/>
  <c r="W192" i="7"/>
  <c r="T192" i="7"/>
  <c r="BT191" i="7"/>
  <c r="BU191" i="7" s="1"/>
  <c r="BV191" i="7" s="1"/>
  <c r="BL191" i="7"/>
  <c r="BA191" i="7"/>
  <c r="AP191" i="7"/>
  <c r="AE191" i="7"/>
  <c r="Y191" i="7"/>
  <c r="W191" i="7"/>
  <c r="T191" i="7"/>
  <c r="BT190" i="7"/>
  <c r="BU190" i="7" s="1"/>
  <c r="BV190" i="7" s="1"/>
  <c r="BL190" i="7"/>
  <c r="BA190" i="7"/>
  <c r="AP190" i="7"/>
  <c r="AE190" i="7"/>
  <c r="Y190" i="7"/>
  <c r="W190" i="7"/>
  <c r="T190" i="7"/>
  <c r="BT189" i="7"/>
  <c r="BU189" i="7" s="1"/>
  <c r="BV189" i="7" s="1"/>
  <c r="BL189" i="7"/>
  <c r="BA189" i="7"/>
  <c r="AP189" i="7"/>
  <c r="AE189" i="7"/>
  <c r="Y189" i="7"/>
  <c r="W189" i="7"/>
  <c r="T189" i="7"/>
  <c r="BT188" i="7"/>
  <c r="BU188" i="7" s="1"/>
  <c r="BV188" i="7" s="1"/>
  <c r="BL188" i="7"/>
  <c r="BA188" i="7"/>
  <c r="AP188" i="7"/>
  <c r="AE188" i="7"/>
  <c r="Y188" i="7"/>
  <c r="W188" i="7"/>
  <c r="T188" i="7"/>
  <c r="BT187" i="7"/>
  <c r="BU187" i="7" s="1"/>
  <c r="BV187" i="7" s="1"/>
  <c r="BL187" i="7"/>
  <c r="BA187" i="7"/>
  <c r="AP187" i="7"/>
  <c r="AE187" i="7"/>
  <c r="Y187" i="7"/>
  <c r="W187" i="7"/>
  <c r="T187" i="7"/>
  <c r="BT186" i="7"/>
  <c r="BU186" i="7" s="1"/>
  <c r="BV186" i="7" s="1"/>
  <c r="BL186" i="7"/>
  <c r="BA186" i="7"/>
  <c r="AP186" i="7"/>
  <c r="AE186" i="7"/>
  <c r="Y186" i="7"/>
  <c r="W186" i="7"/>
  <c r="T186" i="7"/>
  <c r="BT185" i="7"/>
  <c r="BU185" i="7" s="1"/>
  <c r="BV185" i="7" s="1"/>
  <c r="BL185" i="7"/>
  <c r="BA185" i="7"/>
  <c r="AP185" i="7"/>
  <c r="AE185" i="7"/>
  <c r="Y185" i="7"/>
  <c r="W185" i="7"/>
  <c r="T185" i="7"/>
  <c r="BT184" i="7"/>
  <c r="BU184" i="7" s="1"/>
  <c r="BV184" i="7" s="1"/>
  <c r="BL184" i="7"/>
  <c r="BA184" i="7"/>
  <c r="AP184" i="7"/>
  <c r="AE184" i="7"/>
  <c r="Y184" i="7"/>
  <c r="W184" i="7"/>
  <c r="T184" i="7"/>
  <c r="BT183" i="7"/>
  <c r="BU183" i="7" s="1"/>
  <c r="BV183" i="7" s="1"/>
  <c r="BL183" i="7"/>
  <c r="BA183" i="7"/>
  <c r="AP183" i="7"/>
  <c r="AE183" i="7"/>
  <c r="Y183" i="7"/>
  <c r="W183" i="7"/>
  <c r="T183" i="7"/>
  <c r="BT182" i="7"/>
  <c r="BU182" i="7" s="1"/>
  <c r="BV182" i="7" s="1"/>
  <c r="BL182" i="7"/>
  <c r="BA182" i="7"/>
  <c r="AP182" i="7"/>
  <c r="AE182" i="7"/>
  <c r="Y182" i="7"/>
  <c r="W182" i="7"/>
  <c r="T182" i="7"/>
  <c r="BT181" i="7"/>
  <c r="BU181" i="7" s="1"/>
  <c r="BV181" i="7" s="1"/>
  <c r="BL181" i="7"/>
  <c r="BA181" i="7"/>
  <c r="AP181" i="7"/>
  <c r="AE181" i="7"/>
  <c r="Y181" i="7"/>
  <c r="W181" i="7"/>
  <c r="T181" i="7"/>
  <c r="BT180" i="7"/>
  <c r="BU180" i="7" s="1"/>
  <c r="BV180" i="7" s="1"/>
  <c r="BL180" i="7"/>
  <c r="BA180" i="7"/>
  <c r="AP180" i="7"/>
  <c r="AE180" i="7"/>
  <c r="Y180" i="7"/>
  <c r="W180" i="7"/>
  <c r="T180" i="7"/>
  <c r="BT179" i="7"/>
  <c r="BU179" i="7" s="1"/>
  <c r="BV179" i="7" s="1"/>
  <c r="BL179" i="7"/>
  <c r="BA179" i="7"/>
  <c r="AP179" i="7"/>
  <c r="AE179" i="7"/>
  <c r="Y179" i="7"/>
  <c r="W179" i="7"/>
  <c r="T179" i="7"/>
  <c r="BT178" i="7"/>
  <c r="BU178" i="7" s="1"/>
  <c r="BV178" i="7" s="1"/>
  <c r="BL178" i="7"/>
  <c r="BA178" i="7"/>
  <c r="AP178" i="7"/>
  <c r="AE178" i="7"/>
  <c r="Y178" i="7"/>
  <c r="W178" i="7"/>
  <c r="T178" i="7"/>
  <c r="BT177" i="7"/>
  <c r="BU177" i="7" s="1"/>
  <c r="BV177" i="7" s="1"/>
  <c r="BL177" i="7"/>
  <c r="BA177" i="7"/>
  <c r="AP177" i="7"/>
  <c r="AE177" i="7"/>
  <c r="Y177" i="7"/>
  <c r="W177" i="7"/>
  <c r="T177" i="7"/>
  <c r="BT176" i="7"/>
  <c r="BU176" i="7" s="1"/>
  <c r="BV176" i="7" s="1"/>
  <c r="BL176" i="7"/>
  <c r="BA176" i="7"/>
  <c r="AP176" i="7"/>
  <c r="AE176" i="7"/>
  <c r="Y176" i="7"/>
  <c r="W176" i="7"/>
  <c r="T176" i="7"/>
  <c r="BT175" i="7"/>
  <c r="BU175" i="7" s="1"/>
  <c r="BV175" i="7" s="1"/>
  <c r="BL175" i="7"/>
  <c r="BA175" i="7"/>
  <c r="AP175" i="7"/>
  <c r="AE175" i="7"/>
  <c r="Y175" i="7"/>
  <c r="W175" i="7"/>
  <c r="T175" i="7"/>
  <c r="BT174" i="7"/>
  <c r="BU174" i="7" s="1"/>
  <c r="BV174" i="7" s="1"/>
  <c r="BL174" i="7"/>
  <c r="BA174" i="7"/>
  <c r="AP174" i="7"/>
  <c r="AE174" i="7"/>
  <c r="Y174" i="7"/>
  <c r="W174" i="7"/>
  <c r="T174" i="7"/>
  <c r="BT173" i="7"/>
  <c r="BU173" i="7" s="1"/>
  <c r="BV173" i="7" s="1"/>
  <c r="BL173" i="7"/>
  <c r="BA173" i="7"/>
  <c r="AP173" i="7"/>
  <c r="AE173" i="7"/>
  <c r="Y173" i="7"/>
  <c r="W173" i="7"/>
  <c r="T173" i="7"/>
  <c r="BT172" i="7"/>
  <c r="BU172" i="7" s="1"/>
  <c r="BV172" i="7" s="1"/>
  <c r="BL172" i="7"/>
  <c r="BA172" i="7"/>
  <c r="AP172" i="7"/>
  <c r="AE172" i="7"/>
  <c r="Y172" i="7"/>
  <c r="W172" i="7"/>
  <c r="T172" i="7"/>
  <c r="BT171" i="7"/>
  <c r="BU171" i="7" s="1"/>
  <c r="BV171" i="7" s="1"/>
  <c r="BL171" i="7"/>
  <c r="BA171" i="7"/>
  <c r="AP171" i="7"/>
  <c r="AE171" i="7"/>
  <c r="Y171" i="7"/>
  <c r="W171" i="7"/>
  <c r="T171" i="7"/>
  <c r="BT170" i="7"/>
  <c r="BU170" i="7" s="1"/>
  <c r="BV170" i="7" s="1"/>
  <c r="BL170" i="7"/>
  <c r="BA170" i="7"/>
  <c r="AP170" i="7"/>
  <c r="AE170" i="7"/>
  <c r="Y170" i="7"/>
  <c r="W170" i="7"/>
  <c r="T170" i="7"/>
  <c r="BT169" i="7"/>
  <c r="BU169" i="7" s="1"/>
  <c r="BV169" i="7" s="1"/>
  <c r="BL169" i="7"/>
  <c r="BA169" i="7"/>
  <c r="AP169" i="7"/>
  <c r="AE169" i="7"/>
  <c r="Y169" i="7"/>
  <c r="W169" i="7"/>
  <c r="T169" i="7"/>
  <c r="BT168" i="7"/>
  <c r="BU168" i="7" s="1"/>
  <c r="BV168" i="7" s="1"/>
  <c r="BL168" i="7"/>
  <c r="BA168" i="7"/>
  <c r="AP168" i="7"/>
  <c r="AE168" i="7"/>
  <c r="Y168" i="7"/>
  <c r="W168" i="7"/>
  <c r="T168" i="7"/>
  <c r="BT167" i="7"/>
  <c r="BU167" i="7" s="1"/>
  <c r="BV167" i="7" s="1"/>
  <c r="BL167" i="7"/>
  <c r="BA167" i="7"/>
  <c r="AP167" i="7"/>
  <c r="AE167" i="7"/>
  <c r="Y167" i="7"/>
  <c r="W167" i="7"/>
  <c r="T167" i="7"/>
  <c r="BT166" i="7"/>
  <c r="BU166" i="7" s="1"/>
  <c r="BV166" i="7" s="1"/>
  <c r="BL166" i="7"/>
  <c r="BA166" i="7"/>
  <c r="AP166" i="7"/>
  <c r="AE166" i="7"/>
  <c r="Y166" i="7"/>
  <c r="W166" i="7"/>
  <c r="T166" i="7"/>
  <c r="BT165" i="7"/>
  <c r="BU165" i="7" s="1"/>
  <c r="BV165" i="7" s="1"/>
  <c r="BL165" i="7"/>
  <c r="BA165" i="7"/>
  <c r="AP165" i="7"/>
  <c r="AE165" i="7"/>
  <c r="Y165" i="7"/>
  <c r="W165" i="7"/>
  <c r="T165" i="7"/>
  <c r="BT164" i="7"/>
  <c r="BU164" i="7" s="1"/>
  <c r="BV164" i="7" s="1"/>
  <c r="BL164" i="7"/>
  <c r="BA164" i="7"/>
  <c r="AP164" i="7"/>
  <c r="AE164" i="7"/>
  <c r="Y164" i="7"/>
  <c r="W164" i="7"/>
  <c r="T164" i="7"/>
  <c r="BT163" i="7"/>
  <c r="BU163" i="7" s="1"/>
  <c r="BV163" i="7" s="1"/>
  <c r="BL163" i="7"/>
  <c r="BA163" i="7"/>
  <c r="AP163" i="7"/>
  <c r="AE163" i="7"/>
  <c r="Y163" i="7"/>
  <c r="W163" i="7"/>
  <c r="T163" i="7"/>
  <c r="BT162" i="7"/>
  <c r="BU162" i="7" s="1"/>
  <c r="BV162" i="7" s="1"/>
  <c r="BL162" i="7"/>
  <c r="BA162" i="7"/>
  <c r="AP162" i="7"/>
  <c r="AE162" i="7"/>
  <c r="Y162" i="7"/>
  <c r="W162" i="7"/>
  <c r="T162" i="7"/>
  <c r="BT161" i="7"/>
  <c r="BU161" i="7" s="1"/>
  <c r="BV161" i="7" s="1"/>
  <c r="BL161" i="7"/>
  <c r="BA161" i="7"/>
  <c r="AP161" i="7"/>
  <c r="AE161" i="7"/>
  <c r="Y161" i="7"/>
  <c r="W161" i="7"/>
  <c r="T161" i="7"/>
  <c r="BT160" i="7"/>
  <c r="BU160" i="7" s="1"/>
  <c r="BV160" i="7" s="1"/>
  <c r="BL160" i="7"/>
  <c r="BA160" i="7"/>
  <c r="AP160" i="7"/>
  <c r="AE160" i="7"/>
  <c r="Y160" i="7"/>
  <c r="W160" i="7"/>
  <c r="T160" i="7"/>
  <c r="BT159" i="7"/>
  <c r="BU159" i="7" s="1"/>
  <c r="BV159" i="7" s="1"/>
  <c r="BL159" i="7"/>
  <c r="BA159" i="7"/>
  <c r="AP159" i="7"/>
  <c r="AE159" i="7"/>
  <c r="Y159" i="7"/>
  <c r="W159" i="7"/>
  <c r="T159" i="7"/>
  <c r="BT158" i="7"/>
  <c r="BU158" i="7" s="1"/>
  <c r="BV158" i="7" s="1"/>
  <c r="BL158" i="7"/>
  <c r="BA158" i="7"/>
  <c r="AP158" i="7"/>
  <c r="AE158" i="7"/>
  <c r="Y158" i="7"/>
  <c r="W158" i="7"/>
  <c r="T158" i="7"/>
  <c r="BT157" i="7"/>
  <c r="BU157" i="7" s="1"/>
  <c r="BV157" i="7" s="1"/>
  <c r="BL157" i="7"/>
  <c r="BA157" i="7"/>
  <c r="AP157" i="7"/>
  <c r="AE157" i="7"/>
  <c r="Y157" i="7"/>
  <c r="W157" i="7"/>
  <c r="T157" i="7"/>
  <c r="BT156" i="7"/>
  <c r="BU156" i="7" s="1"/>
  <c r="BV156" i="7" s="1"/>
  <c r="BL156" i="7"/>
  <c r="BA156" i="7"/>
  <c r="AP156" i="7"/>
  <c r="AE156" i="7"/>
  <c r="Y156" i="7"/>
  <c r="W156" i="7"/>
  <c r="T156" i="7"/>
  <c r="BT155" i="7"/>
  <c r="BU155" i="7" s="1"/>
  <c r="BV155" i="7" s="1"/>
  <c r="BL155" i="7"/>
  <c r="BA155" i="7"/>
  <c r="AP155" i="7"/>
  <c r="AE155" i="7"/>
  <c r="Y155" i="7"/>
  <c r="W155" i="7"/>
  <c r="T155" i="7"/>
  <c r="BT154" i="7"/>
  <c r="BU154" i="7" s="1"/>
  <c r="BV154" i="7" s="1"/>
  <c r="BL154" i="7"/>
  <c r="BA154" i="7"/>
  <c r="AP154" i="7"/>
  <c r="AE154" i="7"/>
  <c r="Y154" i="7"/>
  <c r="W154" i="7"/>
  <c r="T154" i="7"/>
  <c r="BT153" i="7"/>
  <c r="BU153" i="7" s="1"/>
  <c r="BV153" i="7" s="1"/>
  <c r="BL153" i="7"/>
  <c r="BA153" i="7"/>
  <c r="AP153" i="7"/>
  <c r="AE153" i="7"/>
  <c r="Y153" i="7"/>
  <c r="W153" i="7"/>
  <c r="T153" i="7"/>
  <c r="BT152" i="7"/>
  <c r="BU152" i="7" s="1"/>
  <c r="BV152" i="7" s="1"/>
  <c r="BL152" i="7"/>
  <c r="BA152" i="7"/>
  <c r="AP152" i="7"/>
  <c r="AE152" i="7"/>
  <c r="Y152" i="7"/>
  <c r="W152" i="7"/>
  <c r="T152" i="7"/>
  <c r="BT151" i="7"/>
  <c r="BU151" i="7" s="1"/>
  <c r="BV151" i="7" s="1"/>
  <c r="BL151" i="7"/>
  <c r="BA151" i="7"/>
  <c r="AP151" i="7"/>
  <c r="AE151" i="7"/>
  <c r="Y151" i="7"/>
  <c r="W151" i="7"/>
  <c r="T151" i="7"/>
  <c r="BT150" i="7"/>
  <c r="BU150" i="7" s="1"/>
  <c r="BV150" i="7" s="1"/>
  <c r="BL150" i="7"/>
  <c r="BA150" i="7"/>
  <c r="AP150" i="7"/>
  <c r="AE150" i="7"/>
  <c r="Y150" i="7"/>
  <c r="W150" i="7"/>
  <c r="T150" i="7"/>
  <c r="BT149" i="7"/>
  <c r="BU149" i="7" s="1"/>
  <c r="BV149" i="7" s="1"/>
  <c r="BL149" i="7"/>
  <c r="BA149" i="7"/>
  <c r="AP149" i="7"/>
  <c r="AE149" i="7"/>
  <c r="Y149" i="7"/>
  <c r="W149" i="7"/>
  <c r="T149" i="7"/>
  <c r="BT148" i="7"/>
  <c r="BU148" i="7" s="1"/>
  <c r="BV148" i="7" s="1"/>
  <c r="BL148" i="7"/>
  <c r="BA148" i="7"/>
  <c r="AP148" i="7"/>
  <c r="AE148" i="7"/>
  <c r="Y148" i="7"/>
  <c r="W148" i="7"/>
  <c r="T148" i="7"/>
  <c r="BT147" i="7"/>
  <c r="BU147" i="7" s="1"/>
  <c r="BV147" i="7" s="1"/>
  <c r="BL147" i="7"/>
  <c r="BA147" i="7"/>
  <c r="AP147" i="7"/>
  <c r="AE147" i="7"/>
  <c r="Y147" i="7"/>
  <c r="W147" i="7"/>
  <c r="T147" i="7"/>
  <c r="BT146" i="7"/>
  <c r="BU146" i="7" s="1"/>
  <c r="BV146" i="7" s="1"/>
  <c r="BL146" i="7"/>
  <c r="BA146" i="7"/>
  <c r="AP146" i="7"/>
  <c r="AE146" i="7"/>
  <c r="Y146" i="7"/>
  <c r="W146" i="7"/>
  <c r="T146" i="7"/>
  <c r="BT145" i="7"/>
  <c r="BU145" i="7" s="1"/>
  <c r="BV145" i="7" s="1"/>
  <c r="BL145" i="7"/>
  <c r="BA145" i="7"/>
  <c r="AP145" i="7"/>
  <c r="AE145" i="7"/>
  <c r="Y145" i="7"/>
  <c r="W145" i="7"/>
  <c r="T145" i="7"/>
  <c r="BT144" i="7"/>
  <c r="BU144" i="7" s="1"/>
  <c r="BV144" i="7" s="1"/>
  <c r="BL144" i="7"/>
  <c r="BA144" i="7"/>
  <c r="AP144" i="7"/>
  <c r="AE144" i="7"/>
  <c r="Y144" i="7"/>
  <c r="W144" i="7"/>
  <c r="T144" i="7"/>
  <c r="BT143" i="7"/>
  <c r="BU143" i="7" s="1"/>
  <c r="BV143" i="7" s="1"/>
  <c r="BL143" i="7"/>
  <c r="BA143" i="7"/>
  <c r="AP143" i="7"/>
  <c r="AE143" i="7"/>
  <c r="Y143" i="7"/>
  <c r="W143" i="7"/>
  <c r="T143" i="7"/>
  <c r="BT142" i="7"/>
  <c r="BU142" i="7" s="1"/>
  <c r="BV142" i="7" s="1"/>
  <c r="BL142" i="7"/>
  <c r="BA142" i="7"/>
  <c r="AP142" i="7"/>
  <c r="AE142" i="7"/>
  <c r="Y142" i="7"/>
  <c r="W142" i="7"/>
  <c r="T142" i="7"/>
  <c r="BT141" i="7"/>
  <c r="BU141" i="7" s="1"/>
  <c r="BV141" i="7" s="1"/>
  <c r="BL141" i="7"/>
  <c r="BA141" i="7"/>
  <c r="AP141" i="7"/>
  <c r="AE141" i="7"/>
  <c r="Y141" i="7"/>
  <c r="W141" i="7"/>
  <c r="T141" i="7"/>
  <c r="BT140" i="7"/>
  <c r="BU140" i="7" s="1"/>
  <c r="BV140" i="7" s="1"/>
  <c r="BL140" i="7"/>
  <c r="BA140" i="7"/>
  <c r="AP140" i="7"/>
  <c r="AE140" i="7"/>
  <c r="Y140" i="7"/>
  <c r="W140" i="7"/>
  <c r="T140" i="7"/>
  <c r="BT139" i="7"/>
  <c r="BU139" i="7" s="1"/>
  <c r="BV139" i="7" s="1"/>
  <c r="BL139" i="7"/>
  <c r="BA139" i="7"/>
  <c r="AP139" i="7"/>
  <c r="AE139" i="7"/>
  <c r="Y139" i="7"/>
  <c r="W139" i="7"/>
  <c r="T139" i="7"/>
  <c r="BT138" i="7"/>
  <c r="BU138" i="7" s="1"/>
  <c r="BV138" i="7" s="1"/>
  <c r="BL138" i="7"/>
  <c r="BA138" i="7"/>
  <c r="AP138" i="7"/>
  <c r="AE138" i="7"/>
  <c r="Y138" i="7"/>
  <c r="W138" i="7"/>
  <c r="T138" i="7"/>
  <c r="BT137" i="7"/>
  <c r="BU137" i="7" s="1"/>
  <c r="BV137" i="7" s="1"/>
  <c r="BL137" i="7"/>
  <c r="BA137" i="7"/>
  <c r="AP137" i="7"/>
  <c r="AE137" i="7"/>
  <c r="Y137" i="7"/>
  <c r="W137" i="7"/>
  <c r="T137" i="7"/>
  <c r="BT136" i="7"/>
  <c r="BU136" i="7" s="1"/>
  <c r="BV136" i="7" s="1"/>
  <c r="BL136" i="7"/>
  <c r="BA136" i="7"/>
  <c r="AP136" i="7"/>
  <c r="AE136" i="7"/>
  <c r="Y136" i="7"/>
  <c r="W136" i="7"/>
  <c r="T136" i="7"/>
  <c r="BT135" i="7"/>
  <c r="BU135" i="7" s="1"/>
  <c r="BV135" i="7" s="1"/>
  <c r="BL135" i="7"/>
  <c r="BA135" i="7"/>
  <c r="AP135" i="7"/>
  <c r="AE135" i="7"/>
  <c r="Y135" i="7"/>
  <c r="W135" i="7"/>
  <c r="T135" i="7"/>
  <c r="BT134" i="7"/>
  <c r="BU134" i="7" s="1"/>
  <c r="BV134" i="7" s="1"/>
  <c r="BL134" i="7"/>
  <c r="BA134" i="7"/>
  <c r="AP134" i="7"/>
  <c r="AE134" i="7"/>
  <c r="Y134" i="7"/>
  <c r="W134" i="7"/>
  <c r="T134" i="7"/>
  <c r="BT133" i="7"/>
  <c r="BU133" i="7" s="1"/>
  <c r="BV133" i="7" s="1"/>
  <c r="BL133" i="7"/>
  <c r="BA133" i="7"/>
  <c r="AP133" i="7"/>
  <c r="AE133" i="7"/>
  <c r="Y133" i="7"/>
  <c r="W133" i="7"/>
  <c r="T133" i="7"/>
  <c r="BT132" i="7"/>
  <c r="BU132" i="7" s="1"/>
  <c r="BV132" i="7" s="1"/>
  <c r="BL132" i="7"/>
  <c r="BA132" i="7"/>
  <c r="AP132" i="7"/>
  <c r="AE132" i="7"/>
  <c r="Y132" i="7"/>
  <c r="W132" i="7"/>
  <c r="T132" i="7"/>
  <c r="BT131" i="7"/>
  <c r="BU131" i="7" s="1"/>
  <c r="BV131" i="7" s="1"/>
  <c r="BL131" i="7"/>
  <c r="BA131" i="7"/>
  <c r="AP131" i="7"/>
  <c r="AE131" i="7"/>
  <c r="Y131" i="7"/>
  <c r="W131" i="7"/>
  <c r="T131" i="7"/>
  <c r="BT130" i="7"/>
  <c r="BU130" i="7" s="1"/>
  <c r="BV130" i="7" s="1"/>
  <c r="BL130" i="7"/>
  <c r="BA130" i="7"/>
  <c r="AP130" i="7"/>
  <c r="AE130" i="7"/>
  <c r="Y130" i="7"/>
  <c r="W130" i="7"/>
  <c r="T130" i="7"/>
  <c r="BT129" i="7"/>
  <c r="BU129" i="7" s="1"/>
  <c r="BV129" i="7" s="1"/>
  <c r="BL129" i="7"/>
  <c r="BA129" i="7"/>
  <c r="AP129" i="7"/>
  <c r="AE129" i="7"/>
  <c r="Y129" i="7"/>
  <c r="W129" i="7"/>
  <c r="T129" i="7"/>
  <c r="BT128" i="7"/>
  <c r="BU128" i="7" s="1"/>
  <c r="BV128" i="7" s="1"/>
  <c r="BL128" i="7"/>
  <c r="BA128" i="7"/>
  <c r="AP128" i="7"/>
  <c r="AE128" i="7"/>
  <c r="Y128" i="7"/>
  <c r="W128" i="7"/>
  <c r="T128" i="7"/>
  <c r="BT127" i="7"/>
  <c r="BU127" i="7" s="1"/>
  <c r="BV127" i="7" s="1"/>
  <c r="BL127" i="7"/>
  <c r="BA127" i="7"/>
  <c r="AP127" i="7"/>
  <c r="AE127" i="7"/>
  <c r="Y127" i="7"/>
  <c r="W127" i="7"/>
  <c r="T127" i="7"/>
  <c r="BT126" i="7"/>
  <c r="BU126" i="7" s="1"/>
  <c r="BV126" i="7" s="1"/>
  <c r="BL126" i="7"/>
  <c r="BA126" i="7"/>
  <c r="AP126" i="7"/>
  <c r="AE126" i="7"/>
  <c r="Y126" i="7"/>
  <c r="W126" i="7"/>
  <c r="T126" i="7"/>
  <c r="BT125" i="7"/>
  <c r="BU125" i="7" s="1"/>
  <c r="BV125" i="7" s="1"/>
  <c r="BL125" i="7"/>
  <c r="BA125" i="7"/>
  <c r="AP125" i="7"/>
  <c r="AE125" i="7"/>
  <c r="Y125" i="7"/>
  <c r="W125" i="7"/>
  <c r="T125" i="7"/>
  <c r="BT124" i="7"/>
  <c r="BU124" i="7" s="1"/>
  <c r="BV124" i="7" s="1"/>
  <c r="BL124" i="7"/>
  <c r="BA124" i="7"/>
  <c r="AP124" i="7"/>
  <c r="AE124" i="7"/>
  <c r="Y124" i="7"/>
  <c r="W124" i="7"/>
  <c r="T124" i="7"/>
  <c r="BT123" i="7"/>
  <c r="BU123" i="7" s="1"/>
  <c r="BV123" i="7" s="1"/>
  <c r="BL123" i="7"/>
  <c r="BA123" i="7"/>
  <c r="AP123" i="7"/>
  <c r="AE123" i="7"/>
  <c r="Y123" i="7"/>
  <c r="W123" i="7"/>
  <c r="T123" i="7"/>
  <c r="BT122" i="7"/>
  <c r="BU122" i="7" s="1"/>
  <c r="BV122" i="7" s="1"/>
  <c r="BL122" i="7"/>
  <c r="BA122" i="7"/>
  <c r="AP122" i="7"/>
  <c r="AE122" i="7"/>
  <c r="Y122" i="7"/>
  <c r="W122" i="7"/>
  <c r="T122" i="7"/>
  <c r="BT121" i="7"/>
  <c r="BU121" i="7" s="1"/>
  <c r="BV121" i="7" s="1"/>
  <c r="BL121" i="7"/>
  <c r="BA121" i="7"/>
  <c r="AP121" i="7"/>
  <c r="AE121" i="7"/>
  <c r="Y121" i="7"/>
  <c r="W121" i="7"/>
  <c r="T121" i="7"/>
  <c r="BT120" i="7"/>
  <c r="BU120" i="7" s="1"/>
  <c r="BV120" i="7" s="1"/>
  <c r="BL120" i="7"/>
  <c r="BA120" i="7"/>
  <c r="AP120" i="7"/>
  <c r="AE120" i="7"/>
  <c r="Y120" i="7"/>
  <c r="W120" i="7"/>
  <c r="T120" i="7"/>
  <c r="BT119" i="7"/>
  <c r="BU119" i="7" s="1"/>
  <c r="BV119" i="7" s="1"/>
  <c r="BL119" i="7"/>
  <c r="BA119" i="7"/>
  <c r="AP119" i="7"/>
  <c r="AE119" i="7"/>
  <c r="Y119" i="7"/>
  <c r="W119" i="7"/>
  <c r="T119" i="7"/>
  <c r="BT118" i="7"/>
  <c r="BU118" i="7" s="1"/>
  <c r="BV118" i="7" s="1"/>
  <c r="BL118" i="7"/>
  <c r="BA118" i="7"/>
  <c r="AP118" i="7"/>
  <c r="AE118" i="7"/>
  <c r="Y118" i="7"/>
  <c r="W118" i="7"/>
  <c r="T118" i="7"/>
  <c r="BT117" i="7"/>
  <c r="BU117" i="7" s="1"/>
  <c r="BV117" i="7" s="1"/>
  <c r="BL117" i="7"/>
  <c r="BA117" i="7"/>
  <c r="AP117" i="7"/>
  <c r="AE117" i="7"/>
  <c r="Y117" i="7"/>
  <c r="W117" i="7"/>
  <c r="T117" i="7"/>
  <c r="BT116" i="7"/>
  <c r="BU116" i="7" s="1"/>
  <c r="BV116" i="7" s="1"/>
  <c r="BL116" i="7"/>
  <c r="BA116" i="7"/>
  <c r="AP116" i="7"/>
  <c r="AE116" i="7"/>
  <c r="Y116" i="7"/>
  <c r="W116" i="7"/>
  <c r="T116" i="7"/>
  <c r="BT115" i="7"/>
  <c r="BU115" i="7" s="1"/>
  <c r="BV115" i="7" s="1"/>
  <c r="BL115" i="7"/>
  <c r="BA115" i="7"/>
  <c r="AP115" i="7"/>
  <c r="AE115" i="7"/>
  <c r="Y115" i="7"/>
  <c r="W115" i="7"/>
  <c r="T115" i="7"/>
  <c r="BT114" i="7"/>
  <c r="BU114" i="7" s="1"/>
  <c r="BV114" i="7" s="1"/>
  <c r="BL114" i="7"/>
  <c r="BA114" i="7"/>
  <c r="AP114" i="7"/>
  <c r="AE114" i="7"/>
  <c r="Y114" i="7"/>
  <c r="W114" i="7"/>
  <c r="T114" i="7"/>
  <c r="BT113" i="7"/>
  <c r="BU113" i="7" s="1"/>
  <c r="BV113" i="7" s="1"/>
  <c r="BL113" i="7"/>
  <c r="BA113" i="7"/>
  <c r="AP113" i="7"/>
  <c r="AE113" i="7"/>
  <c r="Y113" i="7"/>
  <c r="W113" i="7"/>
  <c r="T113" i="7"/>
  <c r="BT112" i="7"/>
  <c r="BU112" i="7" s="1"/>
  <c r="BV112" i="7" s="1"/>
  <c r="BL112" i="7"/>
  <c r="BA112" i="7"/>
  <c r="AP112" i="7"/>
  <c r="AE112" i="7"/>
  <c r="Y112" i="7"/>
  <c r="W112" i="7"/>
  <c r="T112" i="7"/>
  <c r="BT111" i="7"/>
  <c r="BU111" i="7" s="1"/>
  <c r="BV111" i="7" s="1"/>
  <c r="BL111" i="7"/>
  <c r="BA111" i="7"/>
  <c r="AP111" i="7"/>
  <c r="AE111" i="7"/>
  <c r="Y111" i="7"/>
  <c r="W111" i="7"/>
  <c r="T111" i="7"/>
  <c r="BT110" i="7"/>
  <c r="BU110" i="7" s="1"/>
  <c r="BV110" i="7" s="1"/>
  <c r="BL110" i="7"/>
  <c r="BA110" i="7"/>
  <c r="AP110" i="7"/>
  <c r="AE110" i="7"/>
  <c r="Y110" i="7"/>
  <c r="W110" i="7"/>
  <c r="T110" i="7"/>
  <c r="BT109" i="7"/>
  <c r="BU109" i="7" s="1"/>
  <c r="BV109" i="7" s="1"/>
  <c r="BL109" i="7"/>
  <c r="BA109" i="7"/>
  <c r="AP109" i="7"/>
  <c r="AE109" i="7"/>
  <c r="Y109" i="7"/>
  <c r="W109" i="7"/>
  <c r="T109" i="7"/>
  <c r="BT108" i="7"/>
  <c r="BU108" i="7" s="1"/>
  <c r="BV108" i="7" s="1"/>
  <c r="BL108" i="7"/>
  <c r="BA108" i="7"/>
  <c r="AP108" i="7"/>
  <c r="AE108" i="7"/>
  <c r="Y108" i="7"/>
  <c r="W108" i="7"/>
  <c r="T108" i="7"/>
  <c r="BT107" i="7"/>
  <c r="BU107" i="7" s="1"/>
  <c r="BV107" i="7" s="1"/>
  <c r="BL107" i="7"/>
  <c r="BA107" i="7"/>
  <c r="AP107" i="7"/>
  <c r="AE107" i="7"/>
  <c r="Y107" i="7"/>
  <c r="W107" i="7"/>
  <c r="T107" i="7"/>
  <c r="BT106" i="7"/>
  <c r="BU106" i="7" s="1"/>
  <c r="BV106" i="7" s="1"/>
  <c r="BL106" i="7"/>
  <c r="BA106" i="7"/>
  <c r="AP106" i="7"/>
  <c r="AE106" i="7"/>
  <c r="Y106" i="7"/>
  <c r="W106" i="7"/>
  <c r="T106" i="7"/>
  <c r="BT105" i="7"/>
  <c r="BU105" i="7" s="1"/>
  <c r="BV105" i="7" s="1"/>
  <c r="BL105" i="7"/>
  <c r="BA105" i="7"/>
  <c r="AP105" i="7"/>
  <c r="AE105" i="7"/>
  <c r="Y105" i="7"/>
  <c r="W105" i="7"/>
  <c r="T105" i="7"/>
  <c r="BT104" i="7"/>
  <c r="BU104" i="7" s="1"/>
  <c r="BV104" i="7" s="1"/>
  <c r="BL104" i="7"/>
  <c r="BA104" i="7"/>
  <c r="AP104" i="7"/>
  <c r="AE104" i="7"/>
  <c r="Y104" i="7"/>
  <c r="W104" i="7"/>
  <c r="T104" i="7"/>
  <c r="BT103" i="7"/>
  <c r="BU103" i="7" s="1"/>
  <c r="BV103" i="7" s="1"/>
  <c r="BL103" i="7"/>
  <c r="BA103" i="7"/>
  <c r="AP103" i="7"/>
  <c r="AE103" i="7"/>
  <c r="Y103" i="7"/>
  <c r="W103" i="7"/>
  <c r="T103" i="7"/>
  <c r="BT102" i="7"/>
  <c r="BU102" i="7" s="1"/>
  <c r="BV102" i="7" s="1"/>
  <c r="BL102" i="7"/>
  <c r="BA102" i="7"/>
  <c r="AP102" i="7"/>
  <c r="AE102" i="7"/>
  <c r="Y102" i="7"/>
  <c r="W102" i="7"/>
  <c r="T102" i="7"/>
  <c r="BT101" i="7"/>
  <c r="BU101" i="7" s="1"/>
  <c r="BV101" i="7" s="1"/>
  <c r="BL101" i="7"/>
  <c r="BA101" i="7"/>
  <c r="AP101" i="7"/>
  <c r="AE101" i="7"/>
  <c r="Y101" i="7"/>
  <c r="W101" i="7"/>
  <c r="T101" i="7"/>
  <c r="BT100" i="7"/>
  <c r="BU100" i="7" s="1"/>
  <c r="BV100" i="7" s="1"/>
  <c r="BL100" i="7"/>
  <c r="BA100" i="7"/>
  <c r="AP100" i="7"/>
  <c r="AE100" i="7"/>
  <c r="Y100" i="7"/>
  <c r="W100" i="7"/>
  <c r="T100" i="7"/>
  <c r="BT99" i="7"/>
  <c r="BU99" i="7" s="1"/>
  <c r="BV99" i="7" s="1"/>
  <c r="BL99" i="7"/>
  <c r="BA99" i="7"/>
  <c r="AP99" i="7"/>
  <c r="AE99" i="7"/>
  <c r="Y99" i="7"/>
  <c r="W99" i="7"/>
  <c r="T99" i="7"/>
  <c r="BT98" i="7"/>
  <c r="BU98" i="7" s="1"/>
  <c r="BV98" i="7" s="1"/>
  <c r="BL98" i="7"/>
  <c r="BA98" i="7"/>
  <c r="AP98" i="7"/>
  <c r="AE98" i="7"/>
  <c r="Y98" i="7"/>
  <c r="W98" i="7"/>
  <c r="T98" i="7"/>
  <c r="BT97" i="7"/>
  <c r="BU97" i="7" s="1"/>
  <c r="BV97" i="7" s="1"/>
  <c r="BL97" i="7"/>
  <c r="BA97" i="7"/>
  <c r="AP97" i="7"/>
  <c r="AE97" i="7"/>
  <c r="Y97" i="7"/>
  <c r="W97" i="7"/>
  <c r="T97" i="7"/>
  <c r="BT96" i="7"/>
  <c r="BU96" i="7" s="1"/>
  <c r="BV96" i="7" s="1"/>
  <c r="BL96" i="7"/>
  <c r="BA96" i="7"/>
  <c r="AP96" i="7"/>
  <c r="AE96" i="7"/>
  <c r="Y96" i="7"/>
  <c r="W96" i="7"/>
  <c r="T96" i="7"/>
  <c r="BT95" i="7"/>
  <c r="BU95" i="7" s="1"/>
  <c r="BV95" i="7" s="1"/>
  <c r="BL95" i="7"/>
  <c r="BA95" i="7"/>
  <c r="AP95" i="7"/>
  <c r="AE95" i="7"/>
  <c r="Y95" i="7"/>
  <c r="W95" i="7"/>
  <c r="T95" i="7"/>
  <c r="BT94" i="7"/>
  <c r="BU94" i="7" s="1"/>
  <c r="BV94" i="7" s="1"/>
  <c r="BL94" i="7"/>
  <c r="BA94" i="7"/>
  <c r="AP94" i="7"/>
  <c r="AE94" i="7"/>
  <c r="Y94" i="7"/>
  <c r="W94" i="7"/>
  <c r="T94" i="7"/>
  <c r="BT93" i="7"/>
  <c r="BU93" i="7" s="1"/>
  <c r="BV93" i="7" s="1"/>
  <c r="BL93" i="7"/>
  <c r="BA93" i="7"/>
  <c r="AP93" i="7"/>
  <c r="AE93" i="7"/>
  <c r="Y93" i="7"/>
  <c r="W93" i="7"/>
  <c r="T93" i="7"/>
  <c r="BT92" i="7"/>
  <c r="BU92" i="7" s="1"/>
  <c r="BV92" i="7" s="1"/>
  <c r="BL92" i="7"/>
  <c r="BA92" i="7"/>
  <c r="AP92" i="7"/>
  <c r="AE92" i="7"/>
  <c r="Y92" i="7"/>
  <c r="W92" i="7"/>
  <c r="T92" i="7"/>
  <c r="BT91" i="7"/>
  <c r="BU91" i="7" s="1"/>
  <c r="BV91" i="7" s="1"/>
  <c r="BL91" i="7"/>
  <c r="BA91" i="7"/>
  <c r="AP91" i="7"/>
  <c r="AE91" i="7"/>
  <c r="Y91" i="7"/>
  <c r="W91" i="7"/>
  <c r="T91" i="7"/>
  <c r="BT90" i="7"/>
  <c r="BU90" i="7" s="1"/>
  <c r="BV90" i="7" s="1"/>
  <c r="BL90" i="7"/>
  <c r="BA90" i="7"/>
  <c r="AP90" i="7"/>
  <c r="AE90" i="7"/>
  <c r="Y90" i="7"/>
  <c r="W90" i="7"/>
  <c r="T90" i="7"/>
  <c r="BT89" i="7"/>
  <c r="BU89" i="7" s="1"/>
  <c r="BV89" i="7" s="1"/>
  <c r="BL89" i="7"/>
  <c r="BA89" i="7"/>
  <c r="AP89" i="7"/>
  <c r="AE89" i="7"/>
  <c r="Y89" i="7"/>
  <c r="W89" i="7"/>
  <c r="T89" i="7"/>
  <c r="BT88" i="7"/>
  <c r="BU88" i="7" s="1"/>
  <c r="BV88" i="7" s="1"/>
  <c r="BL88" i="7"/>
  <c r="BA88" i="7"/>
  <c r="AP88" i="7"/>
  <c r="AE88" i="7"/>
  <c r="Y88" i="7"/>
  <c r="W88" i="7"/>
  <c r="T88" i="7"/>
  <c r="BT87" i="7"/>
  <c r="BU87" i="7" s="1"/>
  <c r="BV87" i="7" s="1"/>
  <c r="BL87" i="7"/>
  <c r="BA87" i="7"/>
  <c r="AP87" i="7"/>
  <c r="AE87" i="7"/>
  <c r="Y87" i="7"/>
  <c r="W87" i="7"/>
  <c r="T87" i="7"/>
  <c r="BT86" i="7"/>
  <c r="BU86" i="7" s="1"/>
  <c r="BV86" i="7" s="1"/>
  <c r="BL86" i="7"/>
  <c r="BA86" i="7"/>
  <c r="AP86" i="7"/>
  <c r="AE86" i="7"/>
  <c r="Y86" i="7"/>
  <c r="W86" i="7"/>
  <c r="T86" i="7"/>
  <c r="BT85" i="7"/>
  <c r="BU85" i="7" s="1"/>
  <c r="BV85" i="7" s="1"/>
  <c r="BL85" i="7"/>
  <c r="BA85" i="7"/>
  <c r="AP85" i="7"/>
  <c r="AE85" i="7"/>
  <c r="Y85" i="7"/>
  <c r="W85" i="7"/>
  <c r="T85" i="7"/>
  <c r="BT84" i="7"/>
  <c r="BU84" i="7" s="1"/>
  <c r="BV84" i="7" s="1"/>
  <c r="BL84" i="7"/>
  <c r="BA84" i="7"/>
  <c r="AP84" i="7"/>
  <c r="AE84" i="7"/>
  <c r="Y84" i="7"/>
  <c r="W84" i="7"/>
  <c r="T84" i="7"/>
  <c r="BT83" i="7"/>
  <c r="BU83" i="7" s="1"/>
  <c r="BV83" i="7" s="1"/>
  <c r="BL83" i="7"/>
  <c r="BA83" i="7"/>
  <c r="AP83" i="7"/>
  <c r="AE83" i="7"/>
  <c r="Y83" i="7"/>
  <c r="W83" i="7"/>
  <c r="T83" i="7"/>
  <c r="BT82" i="7"/>
  <c r="BU82" i="7" s="1"/>
  <c r="BV82" i="7" s="1"/>
  <c r="BL82" i="7"/>
  <c r="BA82" i="7"/>
  <c r="AP82" i="7"/>
  <c r="AE82" i="7"/>
  <c r="Y82" i="7"/>
  <c r="W82" i="7"/>
  <c r="T82" i="7"/>
  <c r="BT81" i="7"/>
  <c r="BU81" i="7" s="1"/>
  <c r="BV81" i="7" s="1"/>
  <c r="BL81" i="7"/>
  <c r="BA81" i="7"/>
  <c r="AP81" i="7"/>
  <c r="AE81" i="7"/>
  <c r="Y81" i="7"/>
  <c r="W81" i="7"/>
  <c r="T81" i="7"/>
  <c r="BT80" i="7"/>
  <c r="BU80" i="7" s="1"/>
  <c r="BV80" i="7" s="1"/>
  <c r="BL80" i="7"/>
  <c r="BA80" i="7"/>
  <c r="AP80" i="7"/>
  <c r="AE80" i="7"/>
  <c r="Y80" i="7"/>
  <c r="W80" i="7"/>
  <c r="T80" i="7"/>
  <c r="BT79" i="7"/>
  <c r="BU79" i="7" s="1"/>
  <c r="BV79" i="7" s="1"/>
  <c r="BL79" i="7"/>
  <c r="BA79" i="7"/>
  <c r="AP79" i="7"/>
  <c r="AE79" i="7"/>
  <c r="Y79" i="7"/>
  <c r="W79" i="7"/>
  <c r="T79" i="7"/>
  <c r="BT78" i="7"/>
  <c r="BU78" i="7" s="1"/>
  <c r="BV78" i="7" s="1"/>
  <c r="BL78" i="7"/>
  <c r="BA78" i="7"/>
  <c r="AP78" i="7"/>
  <c r="AE78" i="7"/>
  <c r="Y78" i="7"/>
  <c r="W78" i="7"/>
  <c r="T78" i="7"/>
  <c r="BT77" i="7"/>
  <c r="BU77" i="7" s="1"/>
  <c r="BV77" i="7" s="1"/>
  <c r="BL77" i="7"/>
  <c r="BA77" i="7"/>
  <c r="AP77" i="7"/>
  <c r="AE77" i="7"/>
  <c r="Y77" i="7"/>
  <c r="W77" i="7"/>
  <c r="T77" i="7"/>
  <c r="BT76" i="7"/>
  <c r="BU76" i="7" s="1"/>
  <c r="BV76" i="7" s="1"/>
  <c r="BL76" i="7"/>
  <c r="BA76" i="7"/>
  <c r="AP76" i="7"/>
  <c r="AE76" i="7"/>
  <c r="Y76" i="7"/>
  <c r="W76" i="7"/>
  <c r="T76" i="7"/>
  <c r="BT75" i="7"/>
  <c r="BU75" i="7" s="1"/>
  <c r="BV75" i="7" s="1"/>
  <c r="BL75" i="7"/>
  <c r="BA75" i="7"/>
  <c r="AP75" i="7"/>
  <c r="AE75" i="7"/>
  <c r="Y75" i="7"/>
  <c r="W75" i="7"/>
  <c r="T75" i="7"/>
  <c r="BT74" i="7"/>
  <c r="BU74" i="7" s="1"/>
  <c r="BV74" i="7" s="1"/>
  <c r="BL74" i="7"/>
  <c r="BA74" i="7"/>
  <c r="AP74" i="7"/>
  <c r="AE74" i="7"/>
  <c r="Y74" i="7"/>
  <c r="W74" i="7"/>
  <c r="T74" i="7"/>
  <c r="BT73" i="7"/>
  <c r="BU73" i="7" s="1"/>
  <c r="BV73" i="7" s="1"/>
  <c r="BL73" i="7"/>
  <c r="BA73" i="7"/>
  <c r="AP73" i="7"/>
  <c r="AE73" i="7"/>
  <c r="Y73" i="7"/>
  <c r="W73" i="7"/>
  <c r="T73" i="7"/>
  <c r="BT72" i="7"/>
  <c r="BU72" i="7" s="1"/>
  <c r="BV72" i="7" s="1"/>
  <c r="BL72" i="7"/>
  <c r="BA72" i="7"/>
  <c r="AP72" i="7"/>
  <c r="AE72" i="7"/>
  <c r="Y72" i="7"/>
  <c r="W72" i="7"/>
  <c r="T72" i="7"/>
  <c r="BT71" i="7"/>
  <c r="BU71" i="7" s="1"/>
  <c r="BV71" i="7" s="1"/>
  <c r="BL71" i="7"/>
  <c r="BA71" i="7"/>
  <c r="AP71" i="7"/>
  <c r="AE71" i="7"/>
  <c r="Y71" i="7"/>
  <c r="W71" i="7"/>
  <c r="T71" i="7"/>
  <c r="BT70" i="7"/>
  <c r="BU70" i="7" s="1"/>
  <c r="BV70" i="7" s="1"/>
  <c r="BL70" i="7"/>
  <c r="BA70" i="7"/>
  <c r="AP70" i="7"/>
  <c r="AE70" i="7"/>
  <c r="Y70" i="7"/>
  <c r="W70" i="7"/>
  <c r="T70" i="7"/>
  <c r="BT69" i="7"/>
  <c r="BU69" i="7" s="1"/>
  <c r="BV69" i="7" s="1"/>
  <c r="BL69" i="7"/>
  <c r="BA69" i="7"/>
  <c r="AP69" i="7"/>
  <c r="AE69" i="7"/>
  <c r="Y69" i="7"/>
  <c r="W69" i="7"/>
  <c r="T69" i="7"/>
  <c r="BT68" i="7"/>
  <c r="BU68" i="7" s="1"/>
  <c r="BV68" i="7" s="1"/>
  <c r="BL68" i="7"/>
  <c r="BA68" i="7"/>
  <c r="AP68" i="7"/>
  <c r="AE68" i="7"/>
  <c r="Y68" i="7"/>
  <c r="W68" i="7"/>
  <c r="T68" i="7"/>
  <c r="BT67" i="7"/>
  <c r="BU67" i="7" s="1"/>
  <c r="BV67" i="7" s="1"/>
  <c r="BL67" i="7"/>
  <c r="BA67" i="7"/>
  <c r="AP67" i="7"/>
  <c r="AE67" i="7"/>
  <c r="Y67" i="7"/>
  <c r="W67" i="7"/>
  <c r="T67" i="7"/>
  <c r="BT66" i="7"/>
  <c r="BU66" i="7" s="1"/>
  <c r="BV66" i="7" s="1"/>
  <c r="BL66" i="7"/>
  <c r="BA66" i="7"/>
  <c r="AP66" i="7"/>
  <c r="AE66" i="7"/>
  <c r="Y66" i="7"/>
  <c r="W66" i="7"/>
  <c r="T66" i="7"/>
  <c r="BT65" i="7"/>
  <c r="BU65" i="7" s="1"/>
  <c r="BV65" i="7" s="1"/>
  <c r="BL65" i="7"/>
  <c r="BA65" i="7"/>
  <c r="AP65" i="7"/>
  <c r="AE65" i="7"/>
  <c r="Y65" i="7"/>
  <c r="W65" i="7"/>
  <c r="T65" i="7"/>
  <c r="BT64" i="7"/>
  <c r="BU64" i="7" s="1"/>
  <c r="BV64" i="7" s="1"/>
  <c r="BL64" i="7"/>
  <c r="BA64" i="7"/>
  <c r="AP64" i="7"/>
  <c r="AE64" i="7"/>
  <c r="Y64" i="7"/>
  <c r="W64" i="7"/>
  <c r="T64" i="7"/>
  <c r="BT63" i="7"/>
  <c r="BU63" i="7" s="1"/>
  <c r="BV63" i="7" s="1"/>
  <c r="BL63" i="7"/>
  <c r="BA63" i="7"/>
  <c r="AP63" i="7"/>
  <c r="AE63" i="7"/>
  <c r="Y63" i="7"/>
  <c r="W63" i="7"/>
  <c r="T63" i="7"/>
  <c r="BT62" i="7"/>
  <c r="BU62" i="7" s="1"/>
  <c r="BV62" i="7" s="1"/>
  <c r="BL62" i="7"/>
  <c r="BA62" i="7"/>
  <c r="AP62" i="7"/>
  <c r="AE62" i="7"/>
  <c r="Y62" i="7"/>
  <c r="W62" i="7"/>
  <c r="T62" i="7"/>
  <c r="BT61" i="7"/>
  <c r="BU61" i="7" s="1"/>
  <c r="BV61" i="7" s="1"/>
  <c r="BL61" i="7"/>
  <c r="BA61" i="7"/>
  <c r="AP61" i="7"/>
  <c r="AE61" i="7"/>
  <c r="Y61" i="7"/>
  <c r="W61" i="7"/>
  <c r="T61" i="7"/>
  <c r="BT60" i="7"/>
  <c r="BU60" i="7" s="1"/>
  <c r="BV60" i="7" s="1"/>
  <c r="BL60" i="7"/>
  <c r="BA60" i="7"/>
  <c r="AP60" i="7"/>
  <c r="AE60" i="7"/>
  <c r="Y60" i="7"/>
  <c r="W60" i="7"/>
  <c r="T60" i="7"/>
  <c r="BT59" i="7"/>
  <c r="BU59" i="7" s="1"/>
  <c r="BV59" i="7" s="1"/>
  <c r="BL59" i="7"/>
  <c r="BA59" i="7"/>
  <c r="AP59" i="7"/>
  <c r="AE59" i="7"/>
  <c r="Y59" i="7"/>
  <c r="W59" i="7"/>
  <c r="T59" i="7"/>
  <c r="BT58" i="7"/>
  <c r="BU58" i="7" s="1"/>
  <c r="BV58" i="7" s="1"/>
  <c r="BL58" i="7"/>
  <c r="BA58" i="7"/>
  <c r="AP58" i="7"/>
  <c r="AE58" i="7"/>
  <c r="Y58" i="7"/>
  <c r="W58" i="7"/>
  <c r="T58" i="7"/>
  <c r="BT57" i="7"/>
  <c r="BU57" i="7" s="1"/>
  <c r="BV57" i="7" s="1"/>
  <c r="BL57" i="7"/>
  <c r="BA57" i="7"/>
  <c r="AP57" i="7"/>
  <c r="AE57" i="7"/>
  <c r="Y57" i="7"/>
  <c r="W57" i="7"/>
  <c r="T57" i="7"/>
  <c r="BT56" i="7"/>
  <c r="BU56" i="7" s="1"/>
  <c r="BV56" i="7" s="1"/>
  <c r="BL56" i="7"/>
  <c r="BA56" i="7"/>
  <c r="AP56" i="7"/>
  <c r="AE56" i="7"/>
  <c r="Y56" i="7"/>
  <c r="W56" i="7"/>
  <c r="T56" i="7"/>
  <c r="BT55" i="7"/>
  <c r="BU55" i="7" s="1"/>
  <c r="BV55" i="7" s="1"/>
  <c r="BL55" i="7"/>
  <c r="BA55" i="7"/>
  <c r="AP55" i="7"/>
  <c r="AE55" i="7"/>
  <c r="Y55" i="7"/>
  <c r="W55" i="7"/>
  <c r="T55" i="7"/>
  <c r="BT54" i="7"/>
  <c r="BU54" i="7" s="1"/>
  <c r="BV54" i="7" s="1"/>
  <c r="BL54" i="7"/>
  <c r="BA54" i="7"/>
  <c r="AP54" i="7"/>
  <c r="AE54" i="7"/>
  <c r="Y54" i="7"/>
  <c r="W54" i="7"/>
  <c r="T54" i="7"/>
  <c r="BT53" i="7"/>
  <c r="BU53" i="7" s="1"/>
  <c r="BV53" i="7" s="1"/>
  <c r="BL53" i="7"/>
  <c r="BA53" i="7"/>
  <c r="AP53" i="7"/>
  <c r="AE53" i="7"/>
  <c r="Y53" i="7"/>
  <c r="W53" i="7"/>
  <c r="T53" i="7"/>
  <c r="BT52" i="7"/>
  <c r="BU52" i="7" s="1"/>
  <c r="BV52" i="7" s="1"/>
  <c r="BL52" i="7"/>
  <c r="BA52" i="7"/>
  <c r="AP52" i="7"/>
  <c r="AE52" i="7"/>
  <c r="Y52" i="7"/>
  <c r="W52" i="7"/>
  <c r="T52" i="7"/>
  <c r="BT51" i="7"/>
  <c r="BU51" i="7" s="1"/>
  <c r="BV51" i="7" s="1"/>
  <c r="BL51" i="7"/>
  <c r="BA51" i="7"/>
  <c r="AP51" i="7"/>
  <c r="AE51" i="7"/>
  <c r="Y51" i="7"/>
  <c r="W51" i="7"/>
  <c r="T51" i="7"/>
  <c r="BT50" i="7"/>
  <c r="BU50" i="7" s="1"/>
  <c r="BV50" i="7" s="1"/>
  <c r="BL50" i="7"/>
  <c r="BA50" i="7"/>
  <c r="AP50" i="7"/>
  <c r="AE50" i="7"/>
  <c r="Y50" i="7"/>
  <c r="W50" i="7"/>
  <c r="T50" i="7"/>
  <c r="BT49" i="7"/>
  <c r="BU49" i="7" s="1"/>
  <c r="BV49" i="7" s="1"/>
  <c r="BL49" i="7"/>
  <c r="BA49" i="7"/>
  <c r="AP49" i="7"/>
  <c r="AE49" i="7"/>
  <c r="Y49" i="7"/>
  <c r="W49" i="7"/>
  <c r="T49" i="7"/>
  <c r="BT48" i="7"/>
  <c r="BU48" i="7" s="1"/>
  <c r="BV48" i="7" s="1"/>
  <c r="BL48" i="7"/>
  <c r="BA48" i="7"/>
  <c r="AP48" i="7"/>
  <c r="AE48" i="7"/>
  <c r="Y48" i="7"/>
  <c r="W48" i="7"/>
  <c r="T48" i="7"/>
  <c r="BT47" i="7"/>
  <c r="BU47" i="7" s="1"/>
  <c r="BV47" i="7" s="1"/>
  <c r="BL47" i="7"/>
  <c r="BA47" i="7"/>
  <c r="AP47" i="7"/>
  <c r="AE47" i="7"/>
  <c r="Y47" i="7"/>
  <c r="W47" i="7"/>
  <c r="T47" i="7"/>
  <c r="BT46" i="7"/>
  <c r="BU46" i="7" s="1"/>
  <c r="BV46" i="7" s="1"/>
  <c r="BL46" i="7"/>
  <c r="BA46" i="7"/>
  <c r="AP46" i="7"/>
  <c r="AE46" i="7"/>
  <c r="Y46" i="7"/>
  <c r="W46" i="7"/>
  <c r="T46" i="7"/>
  <c r="BT45" i="7"/>
  <c r="BU45" i="7" s="1"/>
  <c r="BV45" i="7" s="1"/>
  <c r="BL45" i="7"/>
  <c r="BA45" i="7"/>
  <c r="AP45" i="7"/>
  <c r="AE45" i="7"/>
  <c r="Y45" i="7"/>
  <c r="W45" i="7"/>
  <c r="T45" i="7"/>
  <c r="BT44" i="7"/>
  <c r="BU44" i="7" s="1"/>
  <c r="BV44" i="7" s="1"/>
  <c r="BL44" i="7"/>
  <c r="BA44" i="7"/>
  <c r="AP44" i="7"/>
  <c r="AE44" i="7"/>
  <c r="Y44" i="7"/>
  <c r="W44" i="7"/>
  <c r="T44" i="7"/>
  <c r="BT43" i="7"/>
  <c r="BU43" i="7" s="1"/>
  <c r="BV43" i="7" s="1"/>
  <c r="BL43" i="7"/>
  <c r="BA43" i="7"/>
  <c r="AP43" i="7"/>
  <c r="AE43" i="7"/>
  <c r="Y43" i="7"/>
  <c r="W43" i="7"/>
  <c r="T43" i="7"/>
  <c r="BT42" i="7"/>
  <c r="BU42" i="7" s="1"/>
  <c r="BV42" i="7" s="1"/>
  <c r="BL42" i="7"/>
  <c r="BA42" i="7"/>
  <c r="AP42" i="7"/>
  <c r="AE42" i="7"/>
  <c r="Y42" i="7"/>
  <c r="W42" i="7"/>
  <c r="T42" i="7"/>
  <c r="BT41" i="7"/>
  <c r="BU41" i="7" s="1"/>
  <c r="BV41" i="7" s="1"/>
  <c r="BL41" i="7"/>
  <c r="BA41" i="7"/>
  <c r="AP41" i="7"/>
  <c r="AE41" i="7"/>
  <c r="Y41" i="7"/>
  <c r="W41" i="7"/>
  <c r="T41" i="7"/>
  <c r="BT40" i="7"/>
  <c r="BU40" i="7" s="1"/>
  <c r="BV40" i="7" s="1"/>
  <c r="BL40" i="7"/>
  <c r="BA40" i="7"/>
  <c r="AP40" i="7"/>
  <c r="AE40" i="7"/>
  <c r="Y40" i="7"/>
  <c r="W40" i="7"/>
  <c r="T40" i="7"/>
  <c r="BT39" i="7"/>
  <c r="BU39" i="7" s="1"/>
  <c r="BV39" i="7" s="1"/>
  <c r="BL39" i="7"/>
  <c r="BA39" i="7"/>
  <c r="AP39" i="7"/>
  <c r="AE39" i="7"/>
  <c r="Y39" i="7"/>
  <c r="W39" i="7"/>
  <c r="T39" i="7"/>
  <c r="BT38" i="7"/>
  <c r="BU38" i="7" s="1"/>
  <c r="BV38" i="7" s="1"/>
  <c r="BL38" i="7"/>
  <c r="BA38" i="7"/>
  <c r="AP38" i="7"/>
  <c r="AE38" i="7"/>
  <c r="Y38" i="7"/>
  <c r="W38" i="7"/>
  <c r="T38" i="7"/>
  <c r="BT37" i="7"/>
  <c r="BU37" i="7" s="1"/>
  <c r="BV37" i="7" s="1"/>
  <c r="BL37" i="7"/>
  <c r="BA37" i="7"/>
  <c r="AP37" i="7"/>
  <c r="AE37" i="7"/>
  <c r="Y37" i="7"/>
  <c r="W37" i="7"/>
  <c r="T37" i="7"/>
  <c r="BT36" i="7"/>
  <c r="BU36" i="7" s="1"/>
  <c r="BV36" i="7" s="1"/>
  <c r="BL36" i="7"/>
  <c r="BA36" i="7"/>
  <c r="AP36" i="7"/>
  <c r="AE36" i="7"/>
  <c r="Y36" i="7"/>
  <c r="W36" i="7"/>
  <c r="T36" i="7"/>
  <c r="BT35" i="7"/>
  <c r="BU35" i="7" s="1"/>
  <c r="BV35" i="7" s="1"/>
  <c r="BL35" i="7"/>
  <c r="BA35" i="7"/>
  <c r="AP35" i="7"/>
  <c r="AE35" i="7"/>
  <c r="Y35" i="7"/>
  <c r="W35" i="7"/>
  <c r="T35" i="7"/>
  <c r="BT34" i="7"/>
  <c r="BU34" i="7" s="1"/>
  <c r="BV34" i="7" s="1"/>
  <c r="BL34" i="7"/>
  <c r="BA34" i="7"/>
  <c r="AP34" i="7"/>
  <c r="AE34" i="7"/>
  <c r="Y34" i="7"/>
  <c r="W34" i="7"/>
  <c r="T34" i="7"/>
  <c r="BT33" i="7"/>
  <c r="BU33" i="7" s="1"/>
  <c r="BV33" i="7" s="1"/>
  <c r="BL33" i="7"/>
  <c r="BA33" i="7"/>
  <c r="AP33" i="7"/>
  <c r="AE33" i="7"/>
  <c r="Y33" i="7"/>
  <c r="W33" i="7"/>
  <c r="T33" i="7"/>
  <c r="BT32" i="7"/>
  <c r="BU32" i="7" s="1"/>
  <c r="BV32" i="7" s="1"/>
  <c r="BL32" i="7"/>
  <c r="BA32" i="7"/>
  <c r="AP32" i="7"/>
  <c r="AE32" i="7"/>
  <c r="Y32" i="7"/>
  <c r="W32" i="7"/>
  <c r="T32" i="7"/>
  <c r="BT31" i="7"/>
  <c r="BU31" i="7" s="1"/>
  <c r="BV31" i="7" s="1"/>
  <c r="BL31" i="7"/>
  <c r="BA31" i="7"/>
  <c r="AP31" i="7"/>
  <c r="AE31" i="7"/>
  <c r="Y31" i="7"/>
  <c r="W31" i="7"/>
  <c r="T31" i="7"/>
  <c r="BT30" i="7"/>
  <c r="BU30" i="7" s="1"/>
  <c r="BV30" i="7" s="1"/>
  <c r="BL30" i="7"/>
  <c r="BA30" i="7"/>
  <c r="AP30" i="7"/>
  <c r="AE30" i="7"/>
  <c r="Y30" i="7"/>
  <c r="W30" i="7"/>
  <c r="T30" i="7"/>
  <c r="BT29" i="7"/>
  <c r="BU29" i="7" s="1"/>
  <c r="BV29" i="7" s="1"/>
  <c r="BL29" i="7"/>
  <c r="BA29" i="7"/>
  <c r="AP29" i="7"/>
  <c r="AE29" i="7"/>
  <c r="Y29" i="7"/>
  <c r="W29" i="7"/>
  <c r="T29" i="7"/>
  <c r="BT28" i="7"/>
  <c r="BU28" i="7" s="1"/>
  <c r="BV28" i="7" s="1"/>
  <c r="BL28" i="7"/>
  <c r="BA28" i="7"/>
  <c r="AP28" i="7"/>
  <c r="AE28" i="7"/>
  <c r="Y28" i="7"/>
  <c r="W28" i="7"/>
  <c r="T28" i="7"/>
  <c r="BT27" i="7"/>
  <c r="BU27" i="7" s="1"/>
  <c r="BV27" i="7" s="1"/>
  <c r="BL27" i="7"/>
  <c r="BA27" i="7"/>
  <c r="AP27" i="7"/>
  <c r="AE27" i="7"/>
  <c r="Y27" i="7"/>
  <c r="W27" i="7"/>
  <c r="T27" i="7"/>
  <c r="BT26" i="7"/>
  <c r="BU26" i="7" s="1"/>
  <c r="BV26" i="7" s="1"/>
  <c r="BL26" i="7"/>
  <c r="BA26" i="7"/>
  <c r="AP26" i="7"/>
  <c r="AE26" i="7"/>
  <c r="Y26" i="7"/>
  <c r="W26" i="7"/>
  <c r="T26" i="7"/>
  <c r="BT25" i="7"/>
  <c r="BU25" i="7" s="1"/>
  <c r="BV25" i="7" s="1"/>
  <c r="BL25" i="7"/>
  <c r="BA25" i="7"/>
  <c r="AP25" i="7"/>
  <c r="AE25" i="7"/>
  <c r="Y25" i="7"/>
  <c r="W25" i="7"/>
  <c r="T25" i="7"/>
  <c r="BT24" i="7"/>
  <c r="BU24" i="7" s="1"/>
  <c r="BV24" i="7" s="1"/>
  <c r="BL24" i="7"/>
  <c r="BA24" i="7"/>
  <c r="AP24" i="7"/>
  <c r="AE24" i="7"/>
  <c r="Y24" i="7"/>
  <c r="W24" i="7"/>
  <c r="T24" i="7"/>
  <c r="BT23" i="7"/>
  <c r="BU23" i="7" s="1"/>
  <c r="BV23" i="7" s="1"/>
  <c r="BL23" i="7"/>
  <c r="BA23" i="7"/>
  <c r="AP23" i="7"/>
  <c r="AE23" i="7"/>
  <c r="Y23" i="7"/>
  <c r="W23" i="7"/>
  <c r="T23" i="7"/>
  <c r="BT22" i="7"/>
  <c r="BU22" i="7" s="1"/>
  <c r="BV22" i="7" s="1"/>
  <c r="BL22" i="7"/>
  <c r="BA22" i="7"/>
  <c r="AP22" i="7"/>
  <c r="AE22" i="7"/>
  <c r="Y22" i="7"/>
  <c r="W22" i="7"/>
  <c r="T22" i="7"/>
  <c r="BT21" i="7"/>
  <c r="BU21" i="7" s="1"/>
  <c r="BV21" i="7" s="1"/>
  <c r="BL21" i="7"/>
  <c r="BA21" i="7"/>
  <c r="AP21" i="7"/>
  <c r="AE21" i="7"/>
  <c r="Y21" i="7"/>
  <c r="W21" i="7"/>
  <c r="T21" i="7"/>
  <c r="BT20" i="7"/>
  <c r="BU20" i="7" s="1"/>
  <c r="BV20" i="7" s="1"/>
  <c r="BL20" i="7"/>
  <c r="BA20" i="7"/>
  <c r="AP20" i="7"/>
  <c r="AE20" i="7"/>
  <c r="Y20" i="7"/>
  <c r="W20" i="7"/>
  <c r="T20" i="7"/>
  <c r="BT19" i="7"/>
  <c r="BU19" i="7" s="1"/>
  <c r="BV19" i="7" s="1"/>
  <c r="BL19" i="7"/>
  <c r="BA19" i="7"/>
  <c r="AP19" i="7"/>
  <c r="AE19" i="7"/>
  <c r="Y19" i="7"/>
  <c r="W19" i="7"/>
  <c r="T19" i="7"/>
  <c r="BT18" i="7"/>
  <c r="BU18" i="7" s="1"/>
  <c r="BV18" i="7" s="1"/>
  <c r="BL18" i="7"/>
  <c r="BA18" i="7"/>
  <c r="AP18" i="7"/>
  <c r="AE18" i="7"/>
  <c r="Y18" i="7"/>
  <c r="W18" i="7"/>
  <c r="T18" i="7"/>
  <c r="BT17" i="7"/>
  <c r="BU17" i="7" s="1"/>
  <c r="BV17" i="7" s="1"/>
  <c r="BL17" i="7"/>
  <c r="BA17" i="7"/>
  <c r="AP17" i="7"/>
  <c r="AE17" i="7"/>
  <c r="Y17" i="7"/>
  <c r="W17" i="7"/>
  <c r="T17" i="7"/>
  <c r="BT16" i="7"/>
  <c r="BU16" i="7" s="1"/>
  <c r="BV16" i="7" s="1"/>
  <c r="BL16" i="7"/>
  <c r="BA16" i="7"/>
  <c r="AP16" i="7"/>
  <c r="AE16" i="7"/>
  <c r="Y16" i="7"/>
  <c r="W16" i="7"/>
  <c r="T16" i="7"/>
  <c r="BT15" i="7"/>
  <c r="BU15" i="7" s="1"/>
  <c r="BV15" i="7" s="1"/>
  <c r="BL15" i="7"/>
  <c r="BA15" i="7"/>
  <c r="AP15" i="7"/>
  <c r="AE15" i="7"/>
  <c r="Y15" i="7"/>
  <c r="W15" i="7"/>
  <c r="T15" i="7"/>
  <c r="BT14" i="7"/>
  <c r="BU14" i="7" s="1"/>
  <c r="BV14" i="7" s="1"/>
  <c r="BL14" i="7"/>
  <c r="BA14" i="7"/>
  <c r="AP14" i="7"/>
  <c r="AE14" i="7"/>
  <c r="Y14" i="7"/>
  <c r="W14" i="7"/>
  <c r="T14" i="7"/>
  <c r="BT13" i="7"/>
  <c r="BU13" i="7" s="1"/>
  <c r="BV13" i="7" s="1"/>
  <c r="BL13" i="7"/>
  <c r="BA13" i="7"/>
  <c r="AP13" i="7"/>
  <c r="AE13" i="7"/>
  <c r="Y13" i="7"/>
  <c r="W13" i="7"/>
  <c r="T13" i="7"/>
  <c r="BT12" i="7"/>
  <c r="BU12" i="7" s="1"/>
  <c r="BV12" i="7" s="1"/>
  <c r="BL12" i="7"/>
  <c r="BA12" i="7"/>
  <c r="AP12" i="7"/>
  <c r="AE12" i="7"/>
  <c r="Y12" i="7"/>
  <c r="W12" i="7"/>
  <c r="T12" i="7"/>
  <c r="BT11" i="7"/>
  <c r="BU11" i="7" s="1"/>
  <c r="BV11" i="7" s="1"/>
  <c r="BL11" i="7"/>
  <c r="BA11" i="7"/>
  <c r="AP11" i="7"/>
  <c r="AE11" i="7"/>
  <c r="Y11" i="7"/>
  <c r="W11" i="7"/>
  <c r="T11" i="7"/>
  <c r="BT10" i="7"/>
  <c r="BU10" i="7" s="1"/>
  <c r="BV10" i="7" s="1"/>
  <c r="BL10" i="7"/>
  <c r="BA10" i="7"/>
  <c r="AP10" i="7"/>
  <c r="AE10" i="7"/>
  <c r="Y10" i="7"/>
  <c r="W10" i="7"/>
  <c r="T10" i="7"/>
  <c r="BT9" i="7"/>
  <c r="BU9" i="7" s="1"/>
  <c r="BV9" i="7" s="1"/>
  <c r="BL9" i="7"/>
  <c r="BA9" i="7"/>
  <c r="AP9" i="7"/>
  <c r="AE9" i="7"/>
  <c r="Y9" i="7"/>
  <c r="W9" i="7"/>
  <c r="T9" i="7"/>
  <c r="BT8" i="7"/>
  <c r="BU8" i="7" s="1"/>
  <c r="BV8" i="7" s="1"/>
  <c r="BL8" i="7"/>
  <c r="BA8" i="7"/>
  <c r="AP8" i="7"/>
  <c r="AE8" i="7"/>
  <c r="Y8" i="7"/>
  <c r="W8" i="7"/>
  <c r="T8" i="7"/>
  <c r="BT7" i="7"/>
  <c r="BU7" i="7" s="1"/>
  <c r="BV7" i="7" s="1"/>
  <c r="BL7" i="7"/>
  <c r="BA7" i="7"/>
  <c r="AP7" i="7"/>
  <c r="AE7" i="7"/>
  <c r="Y7" i="7"/>
  <c r="W7" i="7"/>
  <c r="T7" i="7"/>
  <c r="BT6" i="7"/>
  <c r="BU6" i="7" s="1"/>
  <c r="BV6" i="7" s="1"/>
  <c r="BL6" i="7"/>
  <c r="BA6" i="7"/>
  <c r="AP6" i="7"/>
  <c r="AE6" i="7"/>
  <c r="Y6" i="7"/>
  <c r="W6" i="7"/>
  <c r="T6" i="7"/>
  <c r="BT5" i="7"/>
  <c r="BU5" i="7" s="1"/>
  <c r="BV5" i="7" s="1"/>
  <c r="BL5" i="7"/>
  <c r="BA5" i="7"/>
  <c r="AP5" i="7"/>
  <c r="AE5" i="7"/>
  <c r="Y5" i="7"/>
  <c r="W5" i="7"/>
  <c r="T5" i="7"/>
  <c r="BT4" i="7"/>
  <c r="BU4" i="7" s="1"/>
  <c r="BV4" i="7" s="1"/>
  <c r="BL4" i="7"/>
  <c r="BA4" i="7"/>
  <c r="AP4" i="7"/>
  <c r="AE4" i="7"/>
  <c r="Y4" i="7"/>
  <c r="W4" i="7"/>
  <c r="T4" i="7"/>
  <c r="BT3" i="7"/>
  <c r="BU3" i="7" s="1"/>
  <c r="BV3" i="7" s="1"/>
  <c r="BL3" i="7"/>
  <c r="BA3" i="7"/>
  <c r="AP3" i="7"/>
  <c r="AE3" i="7"/>
  <c r="Y3" i="7"/>
  <c r="W3" i="7"/>
  <c r="T3" i="7"/>
  <c r="W335" i="5"/>
  <c r="W334" i="5"/>
  <c r="X330" i="5"/>
  <c r="BT324" i="5"/>
  <c r="BU324" i="5" s="1"/>
  <c r="BV324" i="5" s="1"/>
  <c r="BL324" i="5"/>
  <c r="BA324" i="5"/>
  <c r="AP324" i="5"/>
  <c r="AE324" i="5"/>
  <c r="Y324" i="5"/>
  <c r="W324" i="5"/>
  <c r="T324" i="5"/>
  <c r="BT323" i="5"/>
  <c r="BU323" i="5" s="1"/>
  <c r="BV323" i="5" s="1"/>
  <c r="BL323" i="5"/>
  <c r="BA323" i="5"/>
  <c r="AP323" i="5"/>
  <c r="AE323" i="5"/>
  <c r="Y323" i="5"/>
  <c r="W323" i="5"/>
  <c r="T323" i="5"/>
  <c r="BT322" i="5"/>
  <c r="BU322" i="5" s="1"/>
  <c r="BV322" i="5" s="1"/>
  <c r="BL322" i="5"/>
  <c r="BA322" i="5"/>
  <c r="AP322" i="5"/>
  <c r="AE322" i="5"/>
  <c r="Y322" i="5"/>
  <c r="W322" i="5"/>
  <c r="T322" i="5"/>
  <c r="BT321" i="5"/>
  <c r="BU321" i="5" s="1"/>
  <c r="BV321" i="5" s="1"/>
  <c r="BL321" i="5"/>
  <c r="BA321" i="5"/>
  <c r="AP321" i="5"/>
  <c r="AE321" i="5"/>
  <c r="Y321" i="5"/>
  <c r="W321" i="5"/>
  <c r="T321" i="5"/>
  <c r="BT320" i="5"/>
  <c r="BU320" i="5" s="1"/>
  <c r="BV320" i="5" s="1"/>
  <c r="BL320" i="5"/>
  <c r="BA320" i="5"/>
  <c r="AP320" i="5"/>
  <c r="AE320" i="5"/>
  <c r="Y320" i="5"/>
  <c r="W320" i="5"/>
  <c r="T320" i="5"/>
  <c r="BT319" i="5"/>
  <c r="BU319" i="5" s="1"/>
  <c r="BV319" i="5" s="1"/>
  <c r="BL319" i="5"/>
  <c r="BA319" i="5"/>
  <c r="AP319" i="5"/>
  <c r="AE319" i="5"/>
  <c r="Y319" i="5"/>
  <c r="W319" i="5"/>
  <c r="T319" i="5"/>
  <c r="BT318" i="5"/>
  <c r="BU318" i="5" s="1"/>
  <c r="BV318" i="5" s="1"/>
  <c r="BL318" i="5"/>
  <c r="BA318" i="5"/>
  <c r="AP318" i="5"/>
  <c r="AE318" i="5"/>
  <c r="Y318" i="5"/>
  <c r="W318" i="5"/>
  <c r="T318" i="5"/>
  <c r="BT317" i="5"/>
  <c r="BU317" i="5" s="1"/>
  <c r="BV317" i="5" s="1"/>
  <c r="BL317" i="5"/>
  <c r="BA317" i="5"/>
  <c r="AP317" i="5"/>
  <c r="AE317" i="5"/>
  <c r="Y317" i="5"/>
  <c r="W317" i="5"/>
  <c r="T317" i="5"/>
  <c r="BT316" i="5"/>
  <c r="BU316" i="5" s="1"/>
  <c r="BV316" i="5" s="1"/>
  <c r="BL316" i="5"/>
  <c r="BA316" i="5"/>
  <c r="AP316" i="5"/>
  <c r="AE316" i="5"/>
  <c r="Y316" i="5"/>
  <c r="W316" i="5"/>
  <c r="T316" i="5"/>
  <c r="BT315" i="5"/>
  <c r="BU315" i="5" s="1"/>
  <c r="BV315" i="5" s="1"/>
  <c r="BL315" i="5"/>
  <c r="BA315" i="5"/>
  <c r="AP315" i="5"/>
  <c r="AE315" i="5"/>
  <c r="Y315" i="5"/>
  <c r="W315" i="5"/>
  <c r="T315" i="5"/>
  <c r="BT314" i="5"/>
  <c r="BU314" i="5" s="1"/>
  <c r="BV314" i="5" s="1"/>
  <c r="BL314" i="5"/>
  <c r="BA314" i="5"/>
  <c r="AP314" i="5"/>
  <c r="AE314" i="5"/>
  <c r="Y314" i="5"/>
  <c r="W314" i="5"/>
  <c r="T314" i="5"/>
  <c r="BT313" i="5"/>
  <c r="BU313" i="5" s="1"/>
  <c r="BV313" i="5" s="1"/>
  <c r="BL313" i="5"/>
  <c r="BA313" i="5"/>
  <c r="AP313" i="5"/>
  <c r="AE313" i="5"/>
  <c r="Y313" i="5"/>
  <c r="W313" i="5"/>
  <c r="T313" i="5"/>
  <c r="BT312" i="5"/>
  <c r="BU312" i="5" s="1"/>
  <c r="BV312" i="5" s="1"/>
  <c r="BL312" i="5"/>
  <c r="BA312" i="5"/>
  <c r="AP312" i="5"/>
  <c r="AE312" i="5"/>
  <c r="Y312" i="5"/>
  <c r="W312" i="5"/>
  <c r="T312" i="5"/>
  <c r="BT311" i="5"/>
  <c r="BU311" i="5" s="1"/>
  <c r="BV311" i="5" s="1"/>
  <c r="BL311" i="5"/>
  <c r="BA311" i="5"/>
  <c r="AP311" i="5"/>
  <c r="AE311" i="5"/>
  <c r="Y311" i="5"/>
  <c r="W311" i="5"/>
  <c r="T311" i="5"/>
  <c r="BT310" i="5"/>
  <c r="BU310" i="5" s="1"/>
  <c r="BV310" i="5" s="1"/>
  <c r="BL310" i="5"/>
  <c r="BA310" i="5"/>
  <c r="AP310" i="5"/>
  <c r="AE310" i="5"/>
  <c r="Y310" i="5"/>
  <c r="W310" i="5"/>
  <c r="T310" i="5"/>
  <c r="BT309" i="5"/>
  <c r="BU309" i="5" s="1"/>
  <c r="BV309" i="5" s="1"/>
  <c r="BL309" i="5"/>
  <c r="BA309" i="5"/>
  <c r="AP309" i="5"/>
  <c r="AE309" i="5"/>
  <c r="Y309" i="5"/>
  <c r="W309" i="5"/>
  <c r="T309" i="5"/>
  <c r="BT308" i="5"/>
  <c r="BU308" i="5" s="1"/>
  <c r="BV308" i="5" s="1"/>
  <c r="BL308" i="5"/>
  <c r="BA308" i="5"/>
  <c r="AP308" i="5"/>
  <c r="AE308" i="5"/>
  <c r="Y308" i="5"/>
  <c r="W308" i="5"/>
  <c r="T308" i="5"/>
  <c r="BT307" i="5"/>
  <c r="BU307" i="5" s="1"/>
  <c r="BV307" i="5" s="1"/>
  <c r="BL307" i="5"/>
  <c r="BA307" i="5"/>
  <c r="AP307" i="5"/>
  <c r="AE307" i="5"/>
  <c r="Y307" i="5"/>
  <c r="W307" i="5"/>
  <c r="T307" i="5"/>
  <c r="BT306" i="5"/>
  <c r="BU306" i="5" s="1"/>
  <c r="BV306" i="5" s="1"/>
  <c r="BL306" i="5"/>
  <c r="BA306" i="5"/>
  <c r="AP306" i="5"/>
  <c r="AE306" i="5"/>
  <c r="Y306" i="5"/>
  <c r="W306" i="5"/>
  <c r="T306" i="5"/>
  <c r="BT305" i="5"/>
  <c r="BU305" i="5" s="1"/>
  <c r="BV305" i="5" s="1"/>
  <c r="BL305" i="5"/>
  <c r="BA305" i="5"/>
  <c r="AP305" i="5"/>
  <c r="AE305" i="5"/>
  <c r="Y305" i="5"/>
  <c r="W305" i="5"/>
  <c r="T305" i="5"/>
  <c r="BT304" i="5"/>
  <c r="BU304" i="5" s="1"/>
  <c r="BV304" i="5" s="1"/>
  <c r="BL304" i="5"/>
  <c r="BA304" i="5"/>
  <c r="AP304" i="5"/>
  <c r="AE304" i="5"/>
  <c r="Y304" i="5"/>
  <c r="W304" i="5"/>
  <c r="T304" i="5"/>
  <c r="BT303" i="5"/>
  <c r="BU303" i="5" s="1"/>
  <c r="BV303" i="5" s="1"/>
  <c r="BL303" i="5"/>
  <c r="BA303" i="5"/>
  <c r="AP303" i="5"/>
  <c r="AE303" i="5"/>
  <c r="Y303" i="5"/>
  <c r="W303" i="5"/>
  <c r="T303" i="5"/>
  <c r="BT302" i="5"/>
  <c r="BU302" i="5" s="1"/>
  <c r="BV302" i="5" s="1"/>
  <c r="BL302" i="5"/>
  <c r="BA302" i="5"/>
  <c r="AP302" i="5"/>
  <c r="AE302" i="5"/>
  <c r="Y302" i="5"/>
  <c r="W302" i="5"/>
  <c r="T302" i="5"/>
  <c r="BT301" i="5"/>
  <c r="BU301" i="5" s="1"/>
  <c r="BV301" i="5" s="1"/>
  <c r="BL301" i="5"/>
  <c r="BA301" i="5"/>
  <c r="AP301" i="5"/>
  <c r="AE301" i="5"/>
  <c r="Y301" i="5"/>
  <c r="W301" i="5"/>
  <c r="T301" i="5"/>
  <c r="BT300" i="5"/>
  <c r="BU300" i="5" s="1"/>
  <c r="BV300" i="5" s="1"/>
  <c r="BL300" i="5"/>
  <c r="BA300" i="5"/>
  <c r="AP300" i="5"/>
  <c r="AE300" i="5"/>
  <c r="Y300" i="5"/>
  <c r="W300" i="5"/>
  <c r="T300" i="5"/>
  <c r="BT299" i="5"/>
  <c r="BU299" i="5" s="1"/>
  <c r="BV299" i="5" s="1"/>
  <c r="BL299" i="5"/>
  <c r="BA299" i="5"/>
  <c r="AP299" i="5"/>
  <c r="AE299" i="5"/>
  <c r="Y299" i="5"/>
  <c r="W299" i="5"/>
  <c r="T299" i="5"/>
  <c r="BT298" i="5"/>
  <c r="BU298" i="5" s="1"/>
  <c r="BV298" i="5" s="1"/>
  <c r="BL298" i="5"/>
  <c r="BA298" i="5"/>
  <c r="AP298" i="5"/>
  <c r="AE298" i="5"/>
  <c r="Y298" i="5"/>
  <c r="W298" i="5"/>
  <c r="T298" i="5"/>
  <c r="BT297" i="5"/>
  <c r="BU297" i="5" s="1"/>
  <c r="BV297" i="5" s="1"/>
  <c r="BL297" i="5"/>
  <c r="BA297" i="5"/>
  <c r="AP297" i="5"/>
  <c r="AE297" i="5"/>
  <c r="Y297" i="5"/>
  <c r="W297" i="5"/>
  <c r="T297" i="5"/>
  <c r="BT296" i="5"/>
  <c r="BU296" i="5" s="1"/>
  <c r="BV296" i="5" s="1"/>
  <c r="BL296" i="5"/>
  <c r="BA296" i="5"/>
  <c r="AP296" i="5"/>
  <c r="AE296" i="5"/>
  <c r="Y296" i="5"/>
  <c r="W296" i="5"/>
  <c r="T296" i="5"/>
  <c r="BT295" i="5"/>
  <c r="BU295" i="5" s="1"/>
  <c r="BV295" i="5" s="1"/>
  <c r="BL295" i="5"/>
  <c r="BA295" i="5"/>
  <c r="AP295" i="5"/>
  <c r="AE295" i="5"/>
  <c r="Y295" i="5"/>
  <c r="W295" i="5"/>
  <c r="T295" i="5"/>
  <c r="BT294" i="5"/>
  <c r="BU294" i="5" s="1"/>
  <c r="BV294" i="5" s="1"/>
  <c r="BL294" i="5"/>
  <c r="BA294" i="5"/>
  <c r="AP294" i="5"/>
  <c r="AE294" i="5"/>
  <c r="Y294" i="5"/>
  <c r="W294" i="5"/>
  <c r="T294" i="5"/>
  <c r="BT293" i="5"/>
  <c r="BU293" i="5" s="1"/>
  <c r="BV293" i="5" s="1"/>
  <c r="BL293" i="5"/>
  <c r="BA293" i="5"/>
  <c r="AP293" i="5"/>
  <c r="AE293" i="5"/>
  <c r="Y293" i="5"/>
  <c r="W293" i="5"/>
  <c r="T293" i="5"/>
  <c r="BT292" i="5"/>
  <c r="BU292" i="5" s="1"/>
  <c r="BV292" i="5" s="1"/>
  <c r="BL292" i="5"/>
  <c r="BA292" i="5"/>
  <c r="AP292" i="5"/>
  <c r="AE292" i="5"/>
  <c r="Y292" i="5"/>
  <c r="W292" i="5"/>
  <c r="T292" i="5"/>
  <c r="BT291" i="5"/>
  <c r="BU291" i="5" s="1"/>
  <c r="BV291" i="5" s="1"/>
  <c r="BL291" i="5"/>
  <c r="BA291" i="5"/>
  <c r="AP291" i="5"/>
  <c r="AE291" i="5"/>
  <c r="Y291" i="5"/>
  <c r="W291" i="5"/>
  <c r="T291" i="5"/>
  <c r="BT290" i="5"/>
  <c r="BU290" i="5" s="1"/>
  <c r="BV290" i="5" s="1"/>
  <c r="BL290" i="5"/>
  <c r="BA290" i="5"/>
  <c r="AP290" i="5"/>
  <c r="AE290" i="5"/>
  <c r="Y290" i="5"/>
  <c r="W290" i="5"/>
  <c r="T290" i="5"/>
  <c r="BT289" i="5"/>
  <c r="BU289" i="5" s="1"/>
  <c r="BV289" i="5" s="1"/>
  <c r="BL289" i="5"/>
  <c r="BA289" i="5"/>
  <c r="AP289" i="5"/>
  <c r="AE289" i="5"/>
  <c r="Y289" i="5"/>
  <c r="W289" i="5"/>
  <c r="T289" i="5"/>
  <c r="BT288" i="5"/>
  <c r="BU288" i="5" s="1"/>
  <c r="BV288" i="5" s="1"/>
  <c r="BL288" i="5"/>
  <c r="BA288" i="5"/>
  <c r="AP288" i="5"/>
  <c r="AE288" i="5"/>
  <c r="Y288" i="5"/>
  <c r="W288" i="5"/>
  <c r="T288" i="5"/>
  <c r="BT287" i="5"/>
  <c r="BU287" i="5" s="1"/>
  <c r="BV287" i="5" s="1"/>
  <c r="BL287" i="5"/>
  <c r="BA287" i="5"/>
  <c r="AP287" i="5"/>
  <c r="AE287" i="5"/>
  <c r="Y287" i="5"/>
  <c r="W287" i="5"/>
  <c r="T287" i="5"/>
  <c r="BT286" i="5"/>
  <c r="BU286" i="5" s="1"/>
  <c r="BV286" i="5" s="1"/>
  <c r="BL286" i="5"/>
  <c r="BA286" i="5"/>
  <c r="AP286" i="5"/>
  <c r="AE286" i="5"/>
  <c r="Y286" i="5"/>
  <c r="W286" i="5"/>
  <c r="T286" i="5"/>
  <c r="BT285" i="5"/>
  <c r="BU285" i="5" s="1"/>
  <c r="BV285" i="5" s="1"/>
  <c r="BL285" i="5"/>
  <c r="BA285" i="5"/>
  <c r="AP285" i="5"/>
  <c r="AE285" i="5"/>
  <c r="Y285" i="5"/>
  <c r="W285" i="5"/>
  <c r="T285" i="5"/>
  <c r="BT284" i="5"/>
  <c r="BU284" i="5" s="1"/>
  <c r="BV284" i="5" s="1"/>
  <c r="BL284" i="5"/>
  <c r="BA284" i="5"/>
  <c r="AP284" i="5"/>
  <c r="AE284" i="5"/>
  <c r="Y284" i="5"/>
  <c r="W284" i="5"/>
  <c r="T284" i="5"/>
  <c r="BT283" i="5"/>
  <c r="BU283" i="5" s="1"/>
  <c r="BV283" i="5" s="1"/>
  <c r="BL283" i="5"/>
  <c r="BA283" i="5"/>
  <c r="AP283" i="5"/>
  <c r="AE283" i="5"/>
  <c r="Y283" i="5"/>
  <c r="W283" i="5"/>
  <c r="T283" i="5"/>
  <c r="BT282" i="5"/>
  <c r="BU282" i="5" s="1"/>
  <c r="BV282" i="5" s="1"/>
  <c r="BL282" i="5"/>
  <c r="BA282" i="5"/>
  <c r="AP282" i="5"/>
  <c r="AE282" i="5"/>
  <c r="Y282" i="5"/>
  <c r="W282" i="5"/>
  <c r="T282" i="5"/>
  <c r="BT281" i="5"/>
  <c r="BU281" i="5" s="1"/>
  <c r="BV281" i="5" s="1"/>
  <c r="BL281" i="5"/>
  <c r="BA281" i="5"/>
  <c r="AP281" i="5"/>
  <c r="AE281" i="5"/>
  <c r="Y281" i="5"/>
  <c r="W281" i="5"/>
  <c r="T281" i="5"/>
  <c r="BT280" i="5"/>
  <c r="BU280" i="5" s="1"/>
  <c r="BV280" i="5" s="1"/>
  <c r="BL280" i="5"/>
  <c r="BA280" i="5"/>
  <c r="AP280" i="5"/>
  <c r="AE280" i="5"/>
  <c r="Y280" i="5"/>
  <c r="W280" i="5"/>
  <c r="T280" i="5"/>
  <c r="BT279" i="5"/>
  <c r="BU279" i="5" s="1"/>
  <c r="BV279" i="5" s="1"/>
  <c r="BL279" i="5"/>
  <c r="BA279" i="5"/>
  <c r="AP279" i="5"/>
  <c r="AE279" i="5"/>
  <c r="Y279" i="5"/>
  <c r="W279" i="5"/>
  <c r="T279" i="5"/>
  <c r="BT278" i="5"/>
  <c r="BU278" i="5" s="1"/>
  <c r="BV278" i="5" s="1"/>
  <c r="BL278" i="5"/>
  <c r="BA278" i="5"/>
  <c r="AP278" i="5"/>
  <c r="AE278" i="5"/>
  <c r="Y278" i="5"/>
  <c r="W278" i="5"/>
  <c r="T278" i="5"/>
  <c r="BT277" i="5"/>
  <c r="BU277" i="5" s="1"/>
  <c r="BV277" i="5" s="1"/>
  <c r="BL277" i="5"/>
  <c r="BA277" i="5"/>
  <c r="AP277" i="5"/>
  <c r="AE277" i="5"/>
  <c r="Y277" i="5"/>
  <c r="W277" i="5"/>
  <c r="T277" i="5"/>
  <c r="BT276" i="5"/>
  <c r="BU276" i="5" s="1"/>
  <c r="BV276" i="5" s="1"/>
  <c r="BL276" i="5"/>
  <c r="BA276" i="5"/>
  <c r="AP276" i="5"/>
  <c r="AE276" i="5"/>
  <c r="Y276" i="5"/>
  <c r="W276" i="5"/>
  <c r="T276" i="5"/>
  <c r="BT275" i="5"/>
  <c r="BU275" i="5" s="1"/>
  <c r="BV275" i="5" s="1"/>
  <c r="BL275" i="5"/>
  <c r="BA275" i="5"/>
  <c r="AP275" i="5"/>
  <c r="AE275" i="5"/>
  <c r="Y275" i="5"/>
  <c r="W275" i="5"/>
  <c r="T275" i="5"/>
  <c r="BT274" i="5"/>
  <c r="BU274" i="5" s="1"/>
  <c r="BV274" i="5" s="1"/>
  <c r="BL274" i="5"/>
  <c r="BA274" i="5"/>
  <c r="AP274" i="5"/>
  <c r="AE274" i="5"/>
  <c r="Y274" i="5"/>
  <c r="W274" i="5"/>
  <c r="T274" i="5"/>
  <c r="BT273" i="5"/>
  <c r="BU273" i="5" s="1"/>
  <c r="BV273" i="5" s="1"/>
  <c r="BL273" i="5"/>
  <c r="BA273" i="5"/>
  <c r="AP273" i="5"/>
  <c r="AE273" i="5"/>
  <c r="Y273" i="5"/>
  <c r="W273" i="5"/>
  <c r="T273" i="5"/>
  <c r="BT272" i="5"/>
  <c r="BU272" i="5" s="1"/>
  <c r="BV272" i="5" s="1"/>
  <c r="BL272" i="5"/>
  <c r="BA272" i="5"/>
  <c r="AP272" i="5"/>
  <c r="AE272" i="5"/>
  <c r="Y272" i="5"/>
  <c r="W272" i="5"/>
  <c r="T272" i="5"/>
  <c r="BT271" i="5"/>
  <c r="BU271" i="5" s="1"/>
  <c r="BV271" i="5" s="1"/>
  <c r="BL271" i="5"/>
  <c r="BA271" i="5"/>
  <c r="AP271" i="5"/>
  <c r="AE271" i="5"/>
  <c r="Y271" i="5"/>
  <c r="W271" i="5"/>
  <c r="T271" i="5"/>
  <c r="BT270" i="5"/>
  <c r="BU270" i="5" s="1"/>
  <c r="BV270" i="5" s="1"/>
  <c r="BL270" i="5"/>
  <c r="BA270" i="5"/>
  <c r="AP270" i="5"/>
  <c r="AE270" i="5"/>
  <c r="Y270" i="5"/>
  <c r="W270" i="5"/>
  <c r="T270" i="5"/>
  <c r="BT269" i="5"/>
  <c r="BU269" i="5" s="1"/>
  <c r="BV269" i="5" s="1"/>
  <c r="BL269" i="5"/>
  <c r="BA269" i="5"/>
  <c r="AP269" i="5"/>
  <c r="AE269" i="5"/>
  <c r="Y269" i="5"/>
  <c r="W269" i="5"/>
  <c r="T269" i="5"/>
  <c r="BT268" i="5"/>
  <c r="BU268" i="5" s="1"/>
  <c r="BV268" i="5" s="1"/>
  <c r="BL268" i="5"/>
  <c r="BA268" i="5"/>
  <c r="AP268" i="5"/>
  <c r="AE268" i="5"/>
  <c r="Y268" i="5"/>
  <c r="W268" i="5"/>
  <c r="T268" i="5"/>
  <c r="BT267" i="5"/>
  <c r="BU267" i="5" s="1"/>
  <c r="BV267" i="5" s="1"/>
  <c r="BL267" i="5"/>
  <c r="BA267" i="5"/>
  <c r="AP267" i="5"/>
  <c r="AE267" i="5"/>
  <c r="Y267" i="5"/>
  <c r="W267" i="5"/>
  <c r="T267" i="5"/>
  <c r="BT266" i="5"/>
  <c r="BU266" i="5" s="1"/>
  <c r="BV266" i="5" s="1"/>
  <c r="BL266" i="5"/>
  <c r="BA266" i="5"/>
  <c r="AP266" i="5"/>
  <c r="AE266" i="5"/>
  <c r="Y266" i="5"/>
  <c r="W266" i="5"/>
  <c r="T266" i="5"/>
  <c r="BT265" i="5"/>
  <c r="BU265" i="5" s="1"/>
  <c r="BV265" i="5" s="1"/>
  <c r="BL265" i="5"/>
  <c r="BA265" i="5"/>
  <c r="AP265" i="5"/>
  <c r="AE265" i="5"/>
  <c r="Y265" i="5"/>
  <c r="W265" i="5"/>
  <c r="T265" i="5"/>
  <c r="BT264" i="5"/>
  <c r="BU264" i="5" s="1"/>
  <c r="BV264" i="5" s="1"/>
  <c r="BL264" i="5"/>
  <c r="BA264" i="5"/>
  <c r="AP264" i="5"/>
  <c r="AE264" i="5"/>
  <c r="Y264" i="5"/>
  <c r="W264" i="5"/>
  <c r="T264" i="5"/>
  <c r="BT263" i="5"/>
  <c r="BU263" i="5" s="1"/>
  <c r="BV263" i="5" s="1"/>
  <c r="BL263" i="5"/>
  <c r="BA263" i="5"/>
  <c r="AP263" i="5"/>
  <c r="AE263" i="5"/>
  <c r="Y263" i="5"/>
  <c r="W263" i="5"/>
  <c r="T263" i="5"/>
  <c r="BT262" i="5"/>
  <c r="BU262" i="5" s="1"/>
  <c r="BV262" i="5" s="1"/>
  <c r="BL262" i="5"/>
  <c r="BA262" i="5"/>
  <c r="AP262" i="5"/>
  <c r="AE262" i="5"/>
  <c r="Y262" i="5"/>
  <c r="W262" i="5"/>
  <c r="T262" i="5"/>
  <c r="BT261" i="5"/>
  <c r="BU261" i="5" s="1"/>
  <c r="BV261" i="5" s="1"/>
  <c r="BL261" i="5"/>
  <c r="BA261" i="5"/>
  <c r="AP261" i="5"/>
  <c r="AE261" i="5"/>
  <c r="Y261" i="5"/>
  <c r="W261" i="5"/>
  <c r="T261" i="5"/>
  <c r="BT260" i="5"/>
  <c r="BU260" i="5" s="1"/>
  <c r="BV260" i="5" s="1"/>
  <c r="BL260" i="5"/>
  <c r="BA260" i="5"/>
  <c r="AP260" i="5"/>
  <c r="AE260" i="5"/>
  <c r="Y260" i="5"/>
  <c r="W260" i="5"/>
  <c r="T260" i="5"/>
  <c r="BT259" i="5"/>
  <c r="BU259" i="5" s="1"/>
  <c r="BV259" i="5" s="1"/>
  <c r="BL259" i="5"/>
  <c r="BA259" i="5"/>
  <c r="AP259" i="5"/>
  <c r="AE259" i="5"/>
  <c r="Y259" i="5"/>
  <c r="W259" i="5"/>
  <c r="T259" i="5"/>
  <c r="BT258" i="5"/>
  <c r="BU258" i="5" s="1"/>
  <c r="BV258" i="5" s="1"/>
  <c r="BL258" i="5"/>
  <c r="BA258" i="5"/>
  <c r="AP258" i="5"/>
  <c r="AE258" i="5"/>
  <c r="Y258" i="5"/>
  <c r="W258" i="5"/>
  <c r="T258" i="5"/>
  <c r="BT257" i="5"/>
  <c r="BU257" i="5" s="1"/>
  <c r="BV257" i="5" s="1"/>
  <c r="BL257" i="5"/>
  <c r="BA257" i="5"/>
  <c r="AP257" i="5"/>
  <c r="AE257" i="5"/>
  <c r="Y257" i="5"/>
  <c r="W257" i="5"/>
  <c r="T257" i="5"/>
  <c r="BT256" i="5"/>
  <c r="BU256" i="5" s="1"/>
  <c r="BV256" i="5" s="1"/>
  <c r="BL256" i="5"/>
  <c r="BA256" i="5"/>
  <c r="AP256" i="5"/>
  <c r="AE256" i="5"/>
  <c r="Y256" i="5"/>
  <c r="W256" i="5"/>
  <c r="T256" i="5"/>
  <c r="BT255" i="5"/>
  <c r="BU255" i="5" s="1"/>
  <c r="BV255" i="5" s="1"/>
  <c r="BL255" i="5"/>
  <c r="BA255" i="5"/>
  <c r="AP255" i="5"/>
  <c r="AE255" i="5"/>
  <c r="Y255" i="5"/>
  <c r="W255" i="5"/>
  <c r="T255" i="5"/>
  <c r="BT254" i="5"/>
  <c r="BU254" i="5" s="1"/>
  <c r="BV254" i="5" s="1"/>
  <c r="BL254" i="5"/>
  <c r="BA254" i="5"/>
  <c r="AP254" i="5"/>
  <c r="AE254" i="5"/>
  <c r="Y254" i="5"/>
  <c r="W254" i="5"/>
  <c r="T254" i="5"/>
  <c r="BT253" i="5"/>
  <c r="BU253" i="5" s="1"/>
  <c r="BV253" i="5" s="1"/>
  <c r="BL253" i="5"/>
  <c r="BA253" i="5"/>
  <c r="AP253" i="5"/>
  <c r="AE253" i="5"/>
  <c r="Y253" i="5"/>
  <c r="W253" i="5"/>
  <c r="T253" i="5"/>
  <c r="BT252" i="5"/>
  <c r="BU252" i="5" s="1"/>
  <c r="BV252" i="5" s="1"/>
  <c r="BL252" i="5"/>
  <c r="BA252" i="5"/>
  <c r="AP252" i="5"/>
  <c r="AE252" i="5"/>
  <c r="Y252" i="5"/>
  <c r="W252" i="5"/>
  <c r="T252" i="5"/>
  <c r="BT251" i="5"/>
  <c r="BU251" i="5" s="1"/>
  <c r="BV251" i="5" s="1"/>
  <c r="BL251" i="5"/>
  <c r="BA251" i="5"/>
  <c r="AP251" i="5"/>
  <c r="AE251" i="5"/>
  <c r="Y251" i="5"/>
  <c r="W251" i="5"/>
  <c r="T251" i="5"/>
  <c r="BT250" i="5"/>
  <c r="BU250" i="5" s="1"/>
  <c r="BV250" i="5" s="1"/>
  <c r="BL250" i="5"/>
  <c r="BA250" i="5"/>
  <c r="AP250" i="5"/>
  <c r="AE250" i="5"/>
  <c r="Y250" i="5"/>
  <c r="W250" i="5"/>
  <c r="T250" i="5"/>
  <c r="BT249" i="5"/>
  <c r="BU249" i="5" s="1"/>
  <c r="BV249" i="5" s="1"/>
  <c r="BL249" i="5"/>
  <c r="BA249" i="5"/>
  <c r="AP249" i="5"/>
  <c r="AE249" i="5"/>
  <c r="Y249" i="5"/>
  <c r="W249" i="5"/>
  <c r="T249" i="5"/>
  <c r="BT248" i="5"/>
  <c r="BU248" i="5" s="1"/>
  <c r="BV248" i="5" s="1"/>
  <c r="BL248" i="5"/>
  <c r="BA248" i="5"/>
  <c r="AP248" i="5"/>
  <c r="AE248" i="5"/>
  <c r="Y248" i="5"/>
  <c r="W248" i="5"/>
  <c r="T248" i="5"/>
  <c r="BT247" i="5"/>
  <c r="BU247" i="5" s="1"/>
  <c r="BV247" i="5" s="1"/>
  <c r="BL247" i="5"/>
  <c r="BA247" i="5"/>
  <c r="AP247" i="5"/>
  <c r="AE247" i="5"/>
  <c r="Y247" i="5"/>
  <c r="W247" i="5"/>
  <c r="T247" i="5"/>
  <c r="BT246" i="5"/>
  <c r="BU246" i="5" s="1"/>
  <c r="BV246" i="5" s="1"/>
  <c r="BL246" i="5"/>
  <c r="BA246" i="5"/>
  <c r="AP246" i="5"/>
  <c r="AE246" i="5"/>
  <c r="Y246" i="5"/>
  <c r="W246" i="5"/>
  <c r="T246" i="5"/>
  <c r="BT245" i="5"/>
  <c r="BU245" i="5" s="1"/>
  <c r="BV245" i="5" s="1"/>
  <c r="BL245" i="5"/>
  <c r="BA245" i="5"/>
  <c r="AP245" i="5"/>
  <c r="AE245" i="5"/>
  <c r="Y245" i="5"/>
  <c r="W245" i="5"/>
  <c r="T245" i="5"/>
  <c r="BT244" i="5"/>
  <c r="BU244" i="5" s="1"/>
  <c r="BV244" i="5" s="1"/>
  <c r="BL244" i="5"/>
  <c r="BA244" i="5"/>
  <c r="AP244" i="5"/>
  <c r="AE244" i="5"/>
  <c r="Y244" i="5"/>
  <c r="W244" i="5"/>
  <c r="T244" i="5"/>
  <c r="BT243" i="5"/>
  <c r="BU243" i="5" s="1"/>
  <c r="BV243" i="5" s="1"/>
  <c r="BL243" i="5"/>
  <c r="BA243" i="5"/>
  <c r="AP243" i="5"/>
  <c r="AE243" i="5"/>
  <c r="Y243" i="5"/>
  <c r="W243" i="5"/>
  <c r="T243" i="5"/>
  <c r="BT242" i="5"/>
  <c r="BU242" i="5" s="1"/>
  <c r="BV242" i="5" s="1"/>
  <c r="BL242" i="5"/>
  <c r="BA242" i="5"/>
  <c r="AP242" i="5"/>
  <c r="AE242" i="5"/>
  <c r="Y242" i="5"/>
  <c r="W242" i="5"/>
  <c r="T242" i="5"/>
  <c r="BT241" i="5"/>
  <c r="BU241" i="5" s="1"/>
  <c r="BV241" i="5" s="1"/>
  <c r="BL241" i="5"/>
  <c r="BA241" i="5"/>
  <c r="AP241" i="5"/>
  <c r="AE241" i="5"/>
  <c r="Y241" i="5"/>
  <c r="W241" i="5"/>
  <c r="T241" i="5"/>
  <c r="BT240" i="5"/>
  <c r="BU240" i="5" s="1"/>
  <c r="BV240" i="5" s="1"/>
  <c r="BL240" i="5"/>
  <c r="BA240" i="5"/>
  <c r="AP240" i="5"/>
  <c r="AE240" i="5"/>
  <c r="Y240" i="5"/>
  <c r="W240" i="5"/>
  <c r="T240" i="5"/>
  <c r="BT239" i="5"/>
  <c r="BU239" i="5" s="1"/>
  <c r="BV239" i="5" s="1"/>
  <c r="BL239" i="5"/>
  <c r="BA239" i="5"/>
  <c r="AP239" i="5"/>
  <c r="AE239" i="5"/>
  <c r="Y239" i="5"/>
  <c r="W239" i="5"/>
  <c r="T239" i="5"/>
  <c r="BT238" i="5"/>
  <c r="BU238" i="5" s="1"/>
  <c r="BV238" i="5" s="1"/>
  <c r="BL238" i="5"/>
  <c r="BA238" i="5"/>
  <c r="AP238" i="5"/>
  <c r="AE238" i="5"/>
  <c r="Y238" i="5"/>
  <c r="W238" i="5"/>
  <c r="T238" i="5"/>
  <c r="BT237" i="5"/>
  <c r="BU237" i="5" s="1"/>
  <c r="BV237" i="5" s="1"/>
  <c r="BL237" i="5"/>
  <c r="BA237" i="5"/>
  <c r="AP237" i="5"/>
  <c r="AE237" i="5"/>
  <c r="Y237" i="5"/>
  <c r="W237" i="5"/>
  <c r="T237" i="5"/>
  <c r="BT236" i="5"/>
  <c r="BU236" i="5" s="1"/>
  <c r="BV236" i="5" s="1"/>
  <c r="BL236" i="5"/>
  <c r="BA236" i="5"/>
  <c r="AP236" i="5"/>
  <c r="AE236" i="5"/>
  <c r="Y236" i="5"/>
  <c r="W236" i="5"/>
  <c r="T236" i="5"/>
  <c r="BT235" i="5"/>
  <c r="BU235" i="5" s="1"/>
  <c r="BV235" i="5" s="1"/>
  <c r="BL235" i="5"/>
  <c r="BA235" i="5"/>
  <c r="AP235" i="5"/>
  <c r="AE235" i="5"/>
  <c r="Y235" i="5"/>
  <c r="W235" i="5"/>
  <c r="T235" i="5"/>
  <c r="BT234" i="5"/>
  <c r="BU234" i="5" s="1"/>
  <c r="BV234" i="5" s="1"/>
  <c r="BL234" i="5"/>
  <c r="BA234" i="5"/>
  <c r="AP234" i="5"/>
  <c r="AE234" i="5"/>
  <c r="Y234" i="5"/>
  <c r="W234" i="5"/>
  <c r="T234" i="5"/>
  <c r="BT233" i="5"/>
  <c r="BU233" i="5" s="1"/>
  <c r="BV233" i="5" s="1"/>
  <c r="BL233" i="5"/>
  <c r="BA233" i="5"/>
  <c r="AP233" i="5"/>
  <c r="AE233" i="5"/>
  <c r="Y233" i="5"/>
  <c r="W233" i="5"/>
  <c r="T233" i="5"/>
  <c r="BT232" i="5"/>
  <c r="BU232" i="5" s="1"/>
  <c r="BV232" i="5" s="1"/>
  <c r="BL232" i="5"/>
  <c r="BA232" i="5"/>
  <c r="AP232" i="5"/>
  <c r="AE232" i="5"/>
  <c r="Y232" i="5"/>
  <c r="W232" i="5"/>
  <c r="T232" i="5"/>
  <c r="BT231" i="5"/>
  <c r="BU231" i="5" s="1"/>
  <c r="BV231" i="5" s="1"/>
  <c r="BL231" i="5"/>
  <c r="BA231" i="5"/>
  <c r="AP231" i="5"/>
  <c r="AE231" i="5"/>
  <c r="Y231" i="5"/>
  <c r="W231" i="5"/>
  <c r="T231" i="5"/>
  <c r="BT230" i="5"/>
  <c r="BU230" i="5" s="1"/>
  <c r="BV230" i="5" s="1"/>
  <c r="BL230" i="5"/>
  <c r="BA230" i="5"/>
  <c r="AP230" i="5"/>
  <c r="AE230" i="5"/>
  <c r="Y230" i="5"/>
  <c r="W230" i="5"/>
  <c r="T230" i="5"/>
  <c r="BT229" i="5"/>
  <c r="BU229" i="5" s="1"/>
  <c r="BV229" i="5" s="1"/>
  <c r="BL229" i="5"/>
  <c r="BA229" i="5"/>
  <c r="AP229" i="5"/>
  <c r="AE229" i="5"/>
  <c r="Y229" i="5"/>
  <c r="W229" i="5"/>
  <c r="T229" i="5"/>
  <c r="BT228" i="5"/>
  <c r="BU228" i="5" s="1"/>
  <c r="BV228" i="5" s="1"/>
  <c r="BL228" i="5"/>
  <c r="BA228" i="5"/>
  <c r="AP228" i="5"/>
  <c r="AE228" i="5"/>
  <c r="Y228" i="5"/>
  <c r="W228" i="5"/>
  <c r="T228" i="5"/>
  <c r="BT227" i="5"/>
  <c r="BU227" i="5" s="1"/>
  <c r="BV227" i="5" s="1"/>
  <c r="BL227" i="5"/>
  <c r="BA227" i="5"/>
  <c r="AP227" i="5"/>
  <c r="AE227" i="5"/>
  <c r="Y227" i="5"/>
  <c r="W227" i="5"/>
  <c r="T227" i="5"/>
  <c r="BT226" i="5"/>
  <c r="BU226" i="5" s="1"/>
  <c r="BV226" i="5" s="1"/>
  <c r="BL226" i="5"/>
  <c r="BA226" i="5"/>
  <c r="AP226" i="5"/>
  <c r="AE226" i="5"/>
  <c r="Y226" i="5"/>
  <c r="W226" i="5"/>
  <c r="T226" i="5"/>
  <c r="BT225" i="5"/>
  <c r="BU225" i="5" s="1"/>
  <c r="BV225" i="5" s="1"/>
  <c r="BL225" i="5"/>
  <c r="BA225" i="5"/>
  <c r="AP225" i="5"/>
  <c r="AE225" i="5"/>
  <c r="Y225" i="5"/>
  <c r="W225" i="5"/>
  <c r="T225" i="5"/>
  <c r="BT224" i="5"/>
  <c r="BU224" i="5" s="1"/>
  <c r="BV224" i="5" s="1"/>
  <c r="BL224" i="5"/>
  <c r="BA224" i="5"/>
  <c r="AP224" i="5"/>
  <c r="AE224" i="5"/>
  <c r="Y224" i="5"/>
  <c r="W224" i="5"/>
  <c r="T224" i="5"/>
  <c r="BT223" i="5"/>
  <c r="BU223" i="5" s="1"/>
  <c r="BV223" i="5" s="1"/>
  <c r="BL223" i="5"/>
  <c r="BA223" i="5"/>
  <c r="AP223" i="5"/>
  <c r="AE223" i="5"/>
  <c r="Y223" i="5"/>
  <c r="W223" i="5"/>
  <c r="T223" i="5"/>
  <c r="BT222" i="5"/>
  <c r="BU222" i="5" s="1"/>
  <c r="BV222" i="5" s="1"/>
  <c r="BL222" i="5"/>
  <c r="BA222" i="5"/>
  <c r="AP222" i="5"/>
  <c r="AE222" i="5"/>
  <c r="Y222" i="5"/>
  <c r="W222" i="5"/>
  <c r="T222" i="5"/>
  <c r="BT221" i="5"/>
  <c r="BU221" i="5" s="1"/>
  <c r="BV221" i="5" s="1"/>
  <c r="BL221" i="5"/>
  <c r="BA221" i="5"/>
  <c r="AP221" i="5"/>
  <c r="AE221" i="5"/>
  <c r="Y221" i="5"/>
  <c r="W221" i="5"/>
  <c r="T221" i="5"/>
  <c r="BT220" i="5"/>
  <c r="BU220" i="5" s="1"/>
  <c r="BV220" i="5" s="1"/>
  <c r="BL220" i="5"/>
  <c r="BA220" i="5"/>
  <c r="AP220" i="5"/>
  <c r="AE220" i="5"/>
  <c r="Y220" i="5"/>
  <c r="W220" i="5"/>
  <c r="T220" i="5"/>
  <c r="BT219" i="5"/>
  <c r="BU219" i="5" s="1"/>
  <c r="BV219" i="5" s="1"/>
  <c r="BL219" i="5"/>
  <c r="BA219" i="5"/>
  <c r="AP219" i="5"/>
  <c r="AE219" i="5"/>
  <c r="Y219" i="5"/>
  <c r="W219" i="5"/>
  <c r="T219" i="5"/>
  <c r="BT218" i="5"/>
  <c r="BU218" i="5" s="1"/>
  <c r="BV218" i="5" s="1"/>
  <c r="BL218" i="5"/>
  <c r="BA218" i="5"/>
  <c r="AP218" i="5"/>
  <c r="AE218" i="5"/>
  <c r="Y218" i="5"/>
  <c r="W218" i="5"/>
  <c r="T218" i="5"/>
  <c r="BT217" i="5"/>
  <c r="BU217" i="5" s="1"/>
  <c r="BV217" i="5" s="1"/>
  <c r="BL217" i="5"/>
  <c r="BA217" i="5"/>
  <c r="AP217" i="5"/>
  <c r="AE217" i="5"/>
  <c r="Y217" i="5"/>
  <c r="W217" i="5"/>
  <c r="T217" i="5"/>
  <c r="BT216" i="5"/>
  <c r="BU216" i="5" s="1"/>
  <c r="BV216" i="5" s="1"/>
  <c r="BL216" i="5"/>
  <c r="BA216" i="5"/>
  <c r="AP216" i="5"/>
  <c r="AE216" i="5"/>
  <c r="Y216" i="5"/>
  <c r="W216" i="5"/>
  <c r="T216" i="5"/>
  <c r="BT215" i="5"/>
  <c r="BU215" i="5" s="1"/>
  <c r="BV215" i="5" s="1"/>
  <c r="BL215" i="5"/>
  <c r="BA215" i="5"/>
  <c r="AP215" i="5"/>
  <c r="AE215" i="5"/>
  <c r="Y215" i="5"/>
  <c r="W215" i="5"/>
  <c r="T215" i="5"/>
  <c r="BT214" i="5"/>
  <c r="BU214" i="5" s="1"/>
  <c r="BV214" i="5" s="1"/>
  <c r="BL214" i="5"/>
  <c r="BA214" i="5"/>
  <c r="AP214" i="5"/>
  <c r="AE214" i="5"/>
  <c r="Y214" i="5"/>
  <c r="W214" i="5"/>
  <c r="T214" i="5"/>
  <c r="BT213" i="5"/>
  <c r="BU213" i="5" s="1"/>
  <c r="BV213" i="5" s="1"/>
  <c r="BL213" i="5"/>
  <c r="BA213" i="5"/>
  <c r="AP213" i="5"/>
  <c r="AE213" i="5"/>
  <c r="Y213" i="5"/>
  <c r="W213" i="5"/>
  <c r="T213" i="5"/>
  <c r="BT212" i="5"/>
  <c r="BU212" i="5" s="1"/>
  <c r="BV212" i="5" s="1"/>
  <c r="BL212" i="5"/>
  <c r="BA212" i="5"/>
  <c r="AP212" i="5"/>
  <c r="AE212" i="5"/>
  <c r="Y212" i="5"/>
  <c r="W212" i="5"/>
  <c r="T212" i="5"/>
  <c r="BT211" i="5"/>
  <c r="BU211" i="5" s="1"/>
  <c r="BV211" i="5" s="1"/>
  <c r="BL211" i="5"/>
  <c r="BA211" i="5"/>
  <c r="AP211" i="5"/>
  <c r="AE211" i="5"/>
  <c r="Y211" i="5"/>
  <c r="W211" i="5"/>
  <c r="T211" i="5"/>
  <c r="BT210" i="5"/>
  <c r="BU210" i="5" s="1"/>
  <c r="BV210" i="5" s="1"/>
  <c r="BL210" i="5"/>
  <c r="BA210" i="5"/>
  <c r="AP210" i="5"/>
  <c r="AE210" i="5"/>
  <c r="Y210" i="5"/>
  <c r="W210" i="5"/>
  <c r="T210" i="5"/>
  <c r="BT209" i="5"/>
  <c r="BU209" i="5" s="1"/>
  <c r="BV209" i="5" s="1"/>
  <c r="BL209" i="5"/>
  <c r="BA209" i="5"/>
  <c r="AP209" i="5"/>
  <c r="AE209" i="5"/>
  <c r="Y209" i="5"/>
  <c r="W209" i="5"/>
  <c r="T209" i="5"/>
  <c r="BT208" i="5"/>
  <c r="BU208" i="5" s="1"/>
  <c r="BV208" i="5" s="1"/>
  <c r="BL208" i="5"/>
  <c r="BA208" i="5"/>
  <c r="AP208" i="5"/>
  <c r="AE208" i="5"/>
  <c r="Y208" i="5"/>
  <c r="W208" i="5"/>
  <c r="T208" i="5"/>
  <c r="BT207" i="5"/>
  <c r="BU207" i="5" s="1"/>
  <c r="BV207" i="5" s="1"/>
  <c r="BL207" i="5"/>
  <c r="BA207" i="5"/>
  <c r="AP207" i="5"/>
  <c r="AE207" i="5"/>
  <c r="Y207" i="5"/>
  <c r="W207" i="5"/>
  <c r="T207" i="5"/>
  <c r="BT206" i="5"/>
  <c r="BU206" i="5" s="1"/>
  <c r="BV206" i="5" s="1"/>
  <c r="BL206" i="5"/>
  <c r="BA206" i="5"/>
  <c r="AP206" i="5"/>
  <c r="AE206" i="5"/>
  <c r="Y206" i="5"/>
  <c r="W206" i="5"/>
  <c r="T206" i="5"/>
  <c r="BT205" i="5"/>
  <c r="BU205" i="5" s="1"/>
  <c r="BV205" i="5" s="1"/>
  <c r="BL205" i="5"/>
  <c r="BA205" i="5"/>
  <c r="AP205" i="5"/>
  <c r="AE205" i="5"/>
  <c r="Y205" i="5"/>
  <c r="W205" i="5"/>
  <c r="T205" i="5"/>
  <c r="BT204" i="5"/>
  <c r="BU204" i="5" s="1"/>
  <c r="BV204" i="5" s="1"/>
  <c r="BL204" i="5"/>
  <c r="BA204" i="5"/>
  <c r="AP204" i="5"/>
  <c r="AE204" i="5"/>
  <c r="Y204" i="5"/>
  <c r="W204" i="5"/>
  <c r="T204" i="5"/>
  <c r="BT203" i="5"/>
  <c r="BU203" i="5" s="1"/>
  <c r="BV203" i="5" s="1"/>
  <c r="BL203" i="5"/>
  <c r="BA203" i="5"/>
  <c r="AP203" i="5"/>
  <c r="AE203" i="5"/>
  <c r="Y203" i="5"/>
  <c r="W203" i="5"/>
  <c r="T203" i="5"/>
  <c r="BT202" i="5"/>
  <c r="BU202" i="5" s="1"/>
  <c r="BV202" i="5" s="1"/>
  <c r="BL202" i="5"/>
  <c r="BA202" i="5"/>
  <c r="AP202" i="5"/>
  <c r="AE202" i="5"/>
  <c r="Y202" i="5"/>
  <c r="W202" i="5"/>
  <c r="T202" i="5"/>
  <c r="BT201" i="5"/>
  <c r="BU201" i="5" s="1"/>
  <c r="BV201" i="5" s="1"/>
  <c r="BL201" i="5"/>
  <c r="BA201" i="5"/>
  <c r="AP201" i="5"/>
  <c r="AE201" i="5"/>
  <c r="Y201" i="5"/>
  <c r="W201" i="5"/>
  <c r="T201" i="5"/>
  <c r="BT200" i="5"/>
  <c r="BU200" i="5" s="1"/>
  <c r="BV200" i="5" s="1"/>
  <c r="BL200" i="5"/>
  <c r="BA200" i="5"/>
  <c r="AP200" i="5"/>
  <c r="AE200" i="5"/>
  <c r="Y200" i="5"/>
  <c r="W200" i="5"/>
  <c r="T200" i="5"/>
  <c r="BT199" i="5"/>
  <c r="BU199" i="5" s="1"/>
  <c r="BV199" i="5" s="1"/>
  <c r="BL199" i="5"/>
  <c r="BA199" i="5"/>
  <c r="AP199" i="5"/>
  <c r="AE199" i="5"/>
  <c r="Y199" i="5"/>
  <c r="W199" i="5"/>
  <c r="T199" i="5"/>
  <c r="BT198" i="5"/>
  <c r="BU198" i="5" s="1"/>
  <c r="BV198" i="5" s="1"/>
  <c r="BL198" i="5"/>
  <c r="BA198" i="5"/>
  <c r="AP198" i="5"/>
  <c r="AE198" i="5"/>
  <c r="Y198" i="5"/>
  <c r="W198" i="5"/>
  <c r="T198" i="5"/>
  <c r="BT197" i="5"/>
  <c r="BU197" i="5" s="1"/>
  <c r="BV197" i="5" s="1"/>
  <c r="BL197" i="5"/>
  <c r="BA197" i="5"/>
  <c r="AP197" i="5"/>
  <c r="AE197" i="5"/>
  <c r="Y197" i="5"/>
  <c r="W197" i="5"/>
  <c r="T197" i="5"/>
  <c r="BT196" i="5"/>
  <c r="BU196" i="5" s="1"/>
  <c r="BV196" i="5" s="1"/>
  <c r="BL196" i="5"/>
  <c r="BA196" i="5"/>
  <c r="AP196" i="5"/>
  <c r="AE196" i="5"/>
  <c r="Y196" i="5"/>
  <c r="W196" i="5"/>
  <c r="T196" i="5"/>
  <c r="BT195" i="5"/>
  <c r="BU195" i="5" s="1"/>
  <c r="BV195" i="5" s="1"/>
  <c r="BL195" i="5"/>
  <c r="BA195" i="5"/>
  <c r="AP195" i="5"/>
  <c r="AE195" i="5"/>
  <c r="Y195" i="5"/>
  <c r="W195" i="5"/>
  <c r="T195" i="5"/>
  <c r="BT194" i="5"/>
  <c r="BU194" i="5" s="1"/>
  <c r="BV194" i="5" s="1"/>
  <c r="BL194" i="5"/>
  <c r="BA194" i="5"/>
  <c r="AP194" i="5"/>
  <c r="AE194" i="5"/>
  <c r="Y194" i="5"/>
  <c r="W194" i="5"/>
  <c r="T194" i="5"/>
  <c r="BT193" i="5"/>
  <c r="BU193" i="5" s="1"/>
  <c r="BV193" i="5" s="1"/>
  <c r="BL193" i="5"/>
  <c r="BA193" i="5"/>
  <c r="AP193" i="5"/>
  <c r="AE193" i="5"/>
  <c r="Y193" i="5"/>
  <c r="W193" i="5"/>
  <c r="T193" i="5"/>
  <c r="BT192" i="5"/>
  <c r="BU192" i="5" s="1"/>
  <c r="BV192" i="5" s="1"/>
  <c r="BL192" i="5"/>
  <c r="BA192" i="5"/>
  <c r="AP192" i="5"/>
  <c r="AE192" i="5"/>
  <c r="Y192" i="5"/>
  <c r="W192" i="5"/>
  <c r="T192" i="5"/>
  <c r="BT191" i="5"/>
  <c r="BU191" i="5" s="1"/>
  <c r="BV191" i="5" s="1"/>
  <c r="BL191" i="5"/>
  <c r="BA191" i="5"/>
  <c r="AP191" i="5"/>
  <c r="AE191" i="5"/>
  <c r="Y191" i="5"/>
  <c r="W191" i="5"/>
  <c r="T191" i="5"/>
  <c r="BT190" i="5"/>
  <c r="BU190" i="5" s="1"/>
  <c r="BV190" i="5" s="1"/>
  <c r="BL190" i="5"/>
  <c r="BA190" i="5"/>
  <c r="AP190" i="5"/>
  <c r="AE190" i="5"/>
  <c r="Y190" i="5"/>
  <c r="W190" i="5"/>
  <c r="T190" i="5"/>
  <c r="BT189" i="5"/>
  <c r="BU189" i="5" s="1"/>
  <c r="BV189" i="5" s="1"/>
  <c r="BL189" i="5"/>
  <c r="BA189" i="5"/>
  <c r="AP189" i="5"/>
  <c r="AE189" i="5"/>
  <c r="Y189" i="5"/>
  <c r="W189" i="5"/>
  <c r="T189" i="5"/>
  <c r="BT188" i="5"/>
  <c r="BU188" i="5" s="1"/>
  <c r="BV188" i="5" s="1"/>
  <c r="BL188" i="5"/>
  <c r="BA188" i="5"/>
  <c r="AP188" i="5"/>
  <c r="AE188" i="5"/>
  <c r="Y188" i="5"/>
  <c r="W188" i="5"/>
  <c r="T188" i="5"/>
  <c r="BT187" i="5"/>
  <c r="BU187" i="5" s="1"/>
  <c r="BV187" i="5" s="1"/>
  <c r="BL187" i="5"/>
  <c r="BA187" i="5"/>
  <c r="AP187" i="5"/>
  <c r="AE187" i="5"/>
  <c r="Y187" i="5"/>
  <c r="W187" i="5"/>
  <c r="T187" i="5"/>
  <c r="BT186" i="5"/>
  <c r="BU186" i="5" s="1"/>
  <c r="BV186" i="5" s="1"/>
  <c r="BL186" i="5"/>
  <c r="BA186" i="5"/>
  <c r="AP186" i="5"/>
  <c r="AE186" i="5"/>
  <c r="Y186" i="5"/>
  <c r="W186" i="5"/>
  <c r="T186" i="5"/>
  <c r="BT185" i="5"/>
  <c r="BU185" i="5" s="1"/>
  <c r="BV185" i="5" s="1"/>
  <c r="BL185" i="5"/>
  <c r="BA185" i="5"/>
  <c r="AP185" i="5"/>
  <c r="AE185" i="5"/>
  <c r="Y185" i="5"/>
  <c r="W185" i="5"/>
  <c r="T185" i="5"/>
  <c r="BT184" i="5"/>
  <c r="BU184" i="5" s="1"/>
  <c r="BV184" i="5" s="1"/>
  <c r="BL184" i="5"/>
  <c r="BA184" i="5"/>
  <c r="AP184" i="5"/>
  <c r="AE184" i="5"/>
  <c r="Y184" i="5"/>
  <c r="W184" i="5"/>
  <c r="T184" i="5"/>
  <c r="BT183" i="5"/>
  <c r="BU183" i="5" s="1"/>
  <c r="BV183" i="5" s="1"/>
  <c r="BL183" i="5"/>
  <c r="BA183" i="5"/>
  <c r="AP183" i="5"/>
  <c r="AE183" i="5"/>
  <c r="Y183" i="5"/>
  <c r="W183" i="5"/>
  <c r="T183" i="5"/>
  <c r="BT182" i="5"/>
  <c r="BU182" i="5" s="1"/>
  <c r="BV182" i="5" s="1"/>
  <c r="BL182" i="5"/>
  <c r="BA182" i="5"/>
  <c r="AP182" i="5"/>
  <c r="AE182" i="5"/>
  <c r="Y182" i="5"/>
  <c r="W182" i="5"/>
  <c r="T182" i="5"/>
  <c r="BT181" i="5"/>
  <c r="BU181" i="5" s="1"/>
  <c r="BV181" i="5" s="1"/>
  <c r="BL181" i="5"/>
  <c r="BA181" i="5"/>
  <c r="AP181" i="5"/>
  <c r="AE181" i="5"/>
  <c r="Y181" i="5"/>
  <c r="W181" i="5"/>
  <c r="T181" i="5"/>
  <c r="BT180" i="5"/>
  <c r="BU180" i="5" s="1"/>
  <c r="BV180" i="5" s="1"/>
  <c r="BL180" i="5"/>
  <c r="BA180" i="5"/>
  <c r="AP180" i="5"/>
  <c r="AE180" i="5"/>
  <c r="Y180" i="5"/>
  <c r="W180" i="5"/>
  <c r="T180" i="5"/>
  <c r="BT179" i="5"/>
  <c r="BU179" i="5" s="1"/>
  <c r="BV179" i="5" s="1"/>
  <c r="BL179" i="5"/>
  <c r="BA179" i="5"/>
  <c r="AP179" i="5"/>
  <c r="AE179" i="5"/>
  <c r="Y179" i="5"/>
  <c r="W179" i="5"/>
  <c r="T179" i="5"/>
  <c r="BT178" i="5"/>
  <c r="BU178" i="5" s="1"/>
  <c r="BV178" i="5" s="1"/>
  <c r="BL178" i="5"/>
  <c r="BA178" i="5"/>
  <c r="AP178" i="5"/>
  <c r="AE178" i="5"/>
  <c r="Y178" i="5"/>
  <c r="W178" i="5"/>
  <c r="T178" i="5"/>
  <c r="BT177" i="5"/>
  <c r="BU177" i="5" s="1"/>
  <c r="BV177" i="5" s="1"/>
  <c r="BL177" i="5"/>
  <c r="BA177" i="5"/>
  <c r="AP177" i="5"/>
  <c r="AE177" i="5"/>
  <c r="Y177" i="5"/>
  <c r="W177" i="5"/>
  <c r="T177" i="5"/>
  <c r="BT176" i="5"/>
  <c r="BU176" i="5" s="1"/>
  <c r="BV176" i="5" s="1"/>
  <c r="BL176" i="5"/>
  <c r="BA176" i="5"/>
  <c r="AP176" i="5"/>
  <c r="AE176" i="5"/>
  <c r="Y176" i="5"/>
  <c r="W176" i="5"/>
  <c r="T176" i="5"/>
  <c r="BT175" i="5"/>
  <c r="BU175" i="5" s="1"/>
  <c r="BV175" i="5" s="1"/>
  <c r="BL175" i="5"/>
  <c r="BA175" i="5"/>
  <c r="AP175" i="5"/>
  <c r="AE175" i="5"/>
  <c r="Y175" i="5"/>
  <c r="W175" i="5"/>
  <c r="T175" i="5"/>
  <c r="BT174" i="5"/>
  <c r="BU174" i="5" s="1"/>
  <c r="BV174" i="5" s="1"/>
  <c r="BL174" i="5"/>
  <c r="BA174" i="5"/>
  <c r="AP174" i="5"/>
  <c r="AE174" i="5"/>
  <c r="Y174" i="5"/>
  <c r="W174" i="5"/>
  <c r="T174" i="5"/>
  <c r="BT173" i="5"/>
  <c r="BU173" i="5" s="1"/>
  <c r="BV173" i="5" s="1"/>
  <c r="BL173" i="5"/>
  <c r="BA173" i="5"/>
  <c r="AP173" i="5"/>
  <c r="AE173" i="5"/>
  <c r="Y173" i="5"/>
  <c r="W173" i="5"/>
  <c r="T173" i="5"/>
  <c r="BT172" i="5"/>
  <c r="BU172" i="5" s="1"/>
  <c r="BV172" i="5" s="1"/>
  <c r="BL172" i="5"/>
  <c r="BA172" i="5"/>
  <c r="AP172" i="5"/>
  <c r="AE172" i="5"/>
  <c r="Y172" i="5"/>
  <c r="W172" i="5"/>
  <c r="T172" i="5"/>
  <c r="BT171" i="5"/>
  <c r="BU171" i="5" s="1"/>
  <c r="BV171" i="5" s="1"/>
  <c r="BL171" i="5"/>
  <c r="BA171" i="5"/>
  <c r="AP171" i="5"/>
  <c r="AE171" i="5"/>
  <c r="Y171" i="5"/>
  <c r="W171" i="5"/>
  <c r="T171" i="5"/>
  <c r="BT170" i="5"/>
  <c r="BU170" i="5" s="1"/>
  <c r="BV170" i="5" s="1"/>
  <c r="BL170" i="5"/>
  <c r="BA170" i="5"/>
  <c r="AP170" i="5"/>
  <c r="AE170" i="5"/>
  <c r="Y170" i="5"/>
  <c r="W170" i="5"/>
  <c r="T170" i="5"/>
  <c r="BT169" i="5"/>
  <c r="BU169" i="5" s="1"/>
  <c r="BV169" i="5" s="1"/>
  <c r="BL169" i="5"/>
  <c r="BA169" i="5"/>
  <c r="AP169" i="5"/>
  <c r="AE169" i="5"/>
  <c r="Y169" i="5"/>
  <c r="W169" i="5"/>
  <c r="T169" i="5"/>
  <c r="BT168" i="5"/>
  <c r="BU168" i="5" s="1"/>
  <c r="BV168" i="5" s="1"/>
  <c r="BL168" i="5"/>
  <c r="BA168" i="5"/>
  <c r="AP168" i="5"/>
  <c r="AE168" i="5"/>
  <c r="Y168" i="5"/>
  <c r="W168" i="5"/>
  <c r="T168" i="5"/>
  <c r="BT167" i="5"/>
  <c r="BU167" i="5" s="1"/>
  <c r="BV167" i="5" s="1"/>
  <c r="BL167" i="5"/>
  <c r="BA167" i="5"/>
  <c r="AP167" i="5"/>
  <c r="AE167" i="5"/>
  <c r="Y167" i="5"/>
  <c r="W167" i="5"/>
  <c r="T167" i="5"/>
  <c r="BT166" i="5"/>
  <c r="BU166" i="5" s="1"/>
  <c r="BV166" i="5" s="1"/>
  <c r="BL166" i="5"/>
  <c r="BA166" i="5"/>
  <c r="AP166" i="5"/>
  <c r="AE166" i="5"/>
  <c r="Y166" i="5"/>
  <c r="W166" i="5"/>
  <c r="T166" i="5"/>
  <c r="BT165" i="5"/>
  <c r="BU165" i="5" s="1"/>
  <c r="BV165" i="5" s="1"/>
  <c r="BL165" i="5"/>
  <c r="BA165" i="5"/>
  <c r="AP165" i="5"/>
  <c r="AE165" i="5"/>
  <c r="Y165" i="5"/>
  <c r="W165" i="5"/>
  <c r="T165" i="5"/>
  <c r="BT164" i="5"/>
  <c r="BU164" i="5" s="1"/>
  <c r="BV164" i="5" s="1"/>
  <c r="BL164" i="5"/>
  <c r="BA164" i="5"/>
  <c r="AP164" i="5"/>
  <c r="AE164" i="5"/>
  <c r="Y164" i="5"/>
  <c r="W164" i="5"/>
  <c r="T164" i="5"/>
  <c r="BT163" i="5"/>
  <c r="BU163" i="5" s="1"/>
  <c r="BV163" i="5" s="1"/>
  <c r="BL163" i="5"/>
  <c r="BA163" i="5"/>
  <c r="AP163" i="5"/>
  <c r="AE163" i="5"/>
  <c r="Y163" i="5"/>
  <c r="W163" i="5"/>
  <c r="T163" i="5"/>
  <c r="BT162" i="5"/>
  <c r="BU162" i="5" s="1"/>
  <c r="BV162" i="5" s="1"/>
  <c r="BL162" i="5"/>
  <c r="BA162" i="5"/>
  <c r="AP162" i="5"/>
  <c r="AE162" i="5"/>
  <c r="Y162" i="5"/>
  <c r="W162" i="5"/>
  <c r="T162" i="5"/>
  <c r="BT161" i="5"/>
  <c r="BU161" i="5" s="1"/>
  <c r="BV161" i="5" s="1"/>
  <c r="BL161" i="5"/>
  <c r="BA161" i="5"/>
  <c r="AP161" i="5"/>
  <c r="AE161" i="5"/>
  <c r="Y161" i="5"/>
  <c r="W161" i="5"/>
  <c r="T161" i="5"/>
  <c r="BT160" i="5"/>
  <c r="BU160" i="5" s="1"/>
  <c r="BV160" i="5" s="1"/>
  <c r="BL160" i="5"/>
  <c r="BA160" i="5"/>
  <c r="AP160" i="5"/>
  <c r="AE160" i="5"/>
  <c r="Y160" i="5"/>
  <c r="W160" i="5"/>
  <c r="T160" i="5"/>
  <c r="BT159" i="5"/>
  <c r="BU159" i="5" s="1"/>
  <c r="BV159" i="5" s="1"/>
  <c r="BL159" i="5"/>
  <c r="BA159" i="5"/>
  <c r="AP159" i="5"/>
  <c r="AE159" i="5"/>
  <c r="Y159" i="5"/>
  <c r="W159" i="5"/>
  <c r="T159" i="5"/>
  <c r="BT158" i="5"/>
  <c r="BU158" i="5" s="1"/>
  <c r="BV158" i="5" s="1"/>
  <c r="BL158" i="5"/>
  <c r="BA158" i="5"/>
  <c r="AP158" i="5"/>
  <c r="AE158" i="5"/>
  <c r="Y158" i="5"/>
  <c r="W158" i="5"/>
  <c r="T158" i="5"/>
  <c r="BT157" i="5"/>
  <c r="BU157" i="5" s="1"/>
  <c r="BV157" i="5" s="1"/>
  <c r="BL157" i="5"/>
  <c r="BA157" i="5"/>
  <c r="AP157" i="5"/>
  <c r="AE157" i="5"/>
  <c r="Y157" i="5"/>
  <c r="W157" i="5"/>
  <c r="T157" i="5"/>
  <c r="BT156" i="5"/>
  <c r="BU156" i="5" s="1"/>
  <c r="BV156" i="5" s="1"/>
  <c r="BL156" i="5"/>
  <c r="BA156" i="5"/>
  <c r="AP156" i="5"/>
  <c r="AE156" i="5"/>
  <c r="Y156" i="5"/>
  <c r="W156" i="5"/>
  <c r="T156" i="5"/>
  <c r="BT155" i="5"/>
  <c r="BU155" i="5" s="1"/>
  <c r="BV155" i="5" s="1"/>
  <c r="BL155" i="5"/>
  <c r="BA155" i="5"/>
  <c r="AP155" i="5"/>
  <c r="AE155" i="5"/>
  <c r="Y155" i="5"/>
  <c r="W155" i="5"/>
  <c r="T155" i="5"/>
  <c r="BT154" i="5"/>
  <c r="BU154" i="5" s="1"/>
  <c r="BV154" i="5" s="1"/>
  <c r="BL154" i="5"/>
  <c r="BA154" i="5"/>
  <c r="AP154" i="5"/>
  <c r="AE154" i="5"/>
  <c r="Y154" i="5"/>
  <c r="W154" i="5"/>
  <c r="T154" i="5"/>
  <c r="BT153" i="5"/>
  <c r="BU153" i="5" s="1"/>
  <c r="BV153" i="5" s="1"/>
  <c r="BL153" i="5"/>
  <c r="BA153" i="5"/>
  <c r="AP153" i="5"/>
  <c r="AE153" i="5"/>
  <c r="Y153" i="5"/>
  <c r="W153" i="5"/>
  <c r="T153" i="5"/>
  <c r="BT152" i="5"/>
  <c r="BU152" i="5" s="1"/>
  <c r="BV152" i="5" s="1"/>
  <c r="BL152" i="5"/>
  <c r="BA152" i="5"/>
  <c r="AP152" i="5"/>
  <c r="AE152" i="5"/>
  <c r="Y152" i="5"/>
  <c r="W152" i="5"/>
  <c r="T152" i="5"/>
  <c r="BT151" i="5"/>
  <c r="BU151" i="5" s="1"/>
  <c r="BV151" i="5" s="1"/>
  <c r="BL151" i="5"/>
  <c r="BA151" i="5"/>
  <c r="AP151" i="5"/>
  <c r="AE151" i="5"/>
  <c r="Y151" i="5"/>
  <c r="W151" i="5"/>
  <c r="T151" i="5"/>
  <c r="BT150" i="5"/>
  <c r="BU150" i="5" s="1"/>
  <c r="BV150" i="5" s="1"/>
  <c r="BL150" i="5"/>
  <c r="BA150" i="5"/>
  <c r="AP150" i="5"/>
  <c r="AE150" i="5"/>
  <c r="Y150" i="5"/>
  <c r="W150" i="5"/>
  <c r="T150" i="5"/>
  <c r="BT149" i="5"/>
  <c r="BU149" i="5" s="1"/>
  <c r="BV149" i="5" s="1"/>
  <c r="BL149" i="5"/>
  <c r="BA149" i="5"/>
  <c r="AP149" i="5"/>
  <c r="AE149" i="5"/>
  <c r="Y149" i="5"/>
  <c r="W149" i="5"/>
  <c r="T149" i="5"/>
  <c r="BT148" i="5"/>
  <c r="BU148" i="5" s="1"/>
  <c r="BV148" i="5" s="1"/>
  <c r="BL148" i="5"/>
  <c r="BA148" i="5"/>
  <c r="AP148" i="5"/>
  <c r="AE148" i="5"/>
  <c r="Y148" i="5"/>
  <c r="W148" i="5"/>
  <c r="T148" i="5"/>
  <c r="BT147" i="5"/>
  <c r="BU147" i="5" s="1"/>
  <c r="BV147" i="5" s="1"/>
  <c r="BL147" i="5"/>
  <c r="BA147" i="5"/>
  <c r="AP147" i="5"/>
  <c r="AE147" i="5"/>
  <c r="Y147" i="5"/>
  <c r="W147" i="5"/>
  <c r="T147" i="5"/>
  <c r="BT146" i="5"/>
  <c r="BU146" i="5" s="1"/>
  <c r="BV146" i="5" s="1"/>
  <c r="BL146" i="5"/>
  <c r="BA146" i="5"/>
  <c r="AP146" i="5"/>
  <c r="AE146" i="5"/>
  <c r="Y146" i="5"/>
  <c r="W146" i="5"/>
  <c r="T146" i="5"/>
  <c r="BT145" i="5"/>
  <c r="BU145" i="5" s="1"/>
  <c r="BV145" i="5" s="1"/>
  <c r="BL145" i="5"/>
  <c r="BA145" i="5"/>
  <c r="AP145" i="5"/>
  <c r="AE145" i="5"/>
  <c r="Y145" i="5"/>
  <c r="W145" i="5"/>
  <c r="T145" i="5"/>
  <c r="BT144" i="5"/>
  <c r="BU144" i="5" s="1"/>
  <c r="BV144" i="5" s="1"/>
  <c r="BL144" i="5"/>
  <c r="BA144" i="5"/>
  <c r="AP144" i="5"/>
  <c r="AE144" i="5"/>
  <c r="Y144" i="5"/>
  <c r="W144" i="5"/>
  <c r="T144" i="5"/>
  <c r="BT143" i="5"/>
  <c r="BU143" i="5" s="1"/>
  <c r="BV143" i="5" s="1"/>
  <c r="BL143" i="5"/>
  <c r="BA143" i="5"/>
  <c r="AP143" i="5"/>
  <c r="AE143" i="5"/>
  <c r="Y143" i="5"/>
  <c r="W143" i="5"/>
  <c r="T143" i="5"/>
  <c r="BT142" i="5"/>
  <c r="BU142" i="5" s="1"/>
  <c r="BV142" i="5" s="1"/>
  <c r="BL142" i="5"/>
  <c r="BA142" i="5"/>
  <c r="AP142" i="5"/>
  <c r="AE142" i="5"/>
  <c r="Y142" i="5"/>
  <c r="W142" i="5"/>
  <c r="T142" i="5"/>
  <c r="BT141" i="5"/>
  <c r="BU141" i="5" s="1"/>
  <c r="BV141" i="5" s="1"/>
  <c r="BL141" i="5"/>
  <c r="BA141" i="5"/>
  <c r="AP141" i="5"/>
  <c r="AE141" i="5"/>
  <c r="Y141" i="5"/>
  <c r="W141" i="5"/>
  <c r="T141" i="5"/>
  <c r="BT140" i="5"/>
  <c r="BU140" i="5" s="1"/>
  <c r="BV140" i="5" s="1"/>
  <c r="BL140" i="5"/>
  <c r="BA140" i="5"/>
  <c r="AP140" i="5"/>
  <c r="AE140" i="5"/>
  <c r="Y140" i="5"/>
  <c r="W140" i="5"/>
  <c r="T140" i="5"/>
  <c r="BT139" i="5"/>
  <c r="BU139" i="5" s="1"/>
  <c r="BV139" i="5" s="1"/>
  <c r="BL139" i="5"/>
  <c r="BA139" i="5"/>
  <c r="AP139" i="5"/>
  <c r="AE139" i="5"/>
  <c r="Y139" i="5"/>
  <c r="W139" i="5"/>
  <c r="T139" i="5"/>
  <c r="BT138" i="5"/>
  <c r="BU138" i="5" s="1"/>
  <c r="BV138" i="5" s="1"/>
  <c r="BL138" i="5"/>
  <c r="BA138" i="5"/>
  <c r="AP138" i="5"/>
  <c r="AE138" i="5"/>
  <c r="Y138" i="5"/>
  <c r="W138" i="5"/>
  <c r="T138" i="5"/>
  <c r="BT137" i="5"/>
  <c r="BU137" i="5" s="1"/>
  <c r="BV137" i="5" s="1"/>
  <c r="BL137" i="5"/>
  <c r="BA137" i="5"/>
  <c r="AP137" i="5"/>
  <c r="AE137" i="5"/>
  <c r="Y137" i="5"/>
  <c r="W137" i="5"/>
  <c r="T137" i="5"/>
  <c r="BT136" i="5"/>
  <c r="BU136" i="5" s="1"/>
  <c r="BV136" i="5" s="1"/>
  <c r="BL136" i="5"/>
  <c r="BA136" i="5"/>
  <c r="AP136" i="5"/>
  <c r="AE136" i="5"/>
  <c r="Y136" i="5"/>
  <c r="W136" i="5"/>
  <c r="T136" i="5"/>
  <c r="BT135" i="5"/>
  <c r="BU135" i="5" s="1"/>
  <c r="BV135" i="5" s="1"/>
  <c r="BL135" i="5"/>
  <c r="BA135" i="5"/>
  <c r="AP135" i="5"/>
  <c r="AE135" i="5"/>
  <c r="Y135" i="5"/>
  <c r="W135" i="5"/>
  <c r="T135" i="5"/>
  <c r="BT134" i="5"/>
  <c r="BU134" i="5" s="1"/>
  <c r="BV134" i="5" s="1"/>
  <c r="BL134" i="5"/>
  <c r="BA134" i="5"/>
  <c r="AP134" i="5"/>
  <c r="AE134" i="5"/>
  <c r="Y134" i="5"/>
  <c r="W134" i="5"/>
  <c r="T134" i="5"/>
  <c r="BT133" i="5"/>
  <c r="BU133" i="5" s="1"/>
  <c r="BV133" i="5" s="1"/>
  <c r="BL133" i="5"/>
  <c r="BA133" i="5"/>
  <c r="AP133" i="5"/>
  <c r="AE133" i="5"/>
  <c r="Y133" i="5"/>
  <c r="W133" i="5"/>
  <c r="T133" i="5"/>
  <c r="BT132" i="5"/>
  <c r="BU132" i="5" s="1"/>
  <c r="BV132" i="5" s="1"/>
  <c r="BL132" i="5"/>
  <c r="BA132" i="5"/>
  <c r="AP132" i="5"/>
  <c r="AE132" i="5"/>
  <c r="Y132" i="5"/>
  <c r="W132" i="5"/>
  <c r="T132" i="5"/>
  <c r="BT131" i="5"/>
  <c r="BU131" i="5" s="1"/>
  <c r="BV131" i="5" s="1"/>
  <c r="BL131" i="5"/>
  <c r="BA131" i="5"/>
  <c r="AP131" i="5"/>
  <c r="AE131" i="5"/>
  <c r="Y131" i="5"/>
  <c r="W131" i="5"/>
  <c r="T131" i="5"/>
  <c r="BT130" i="5"/>
  <c r="BU130" i="5" s="1"/>
  <c r="BV130" i="5" s="1"/>
  <c r="BL130" i="5"/>
  <c r="BA130" i="5"/>
  <c r="AP130" i="5"/>
  <c r="AE130" i="5"/>
  <c r="Y130" i="5"/>
  <c r="W130" i="5"/>
  <c r="T130" i="5"/>
  <c r="BT129" i="5"/>
  <c r="BU129" i="5" s="1"/>
  <c r="BV129" i="5" s="1"/>
  <c r="BL129" i="5"/>
  <c r="BA129" i="5"/>
  <c r="AP129" i="5"/>
  <c r="AE129" i="5"/>
  <c r="Y129" i="5"/>
  <c r="W129" i="5"/>
  <c r="T129" i="5"/>
  <c r="BT128" i="5"/>
  <c r="BU128" i="5" s="1"/>
  <c r="BV128" i="5" s="1"/>
  <c r="BL128" i="5"/>
  <c r="BA128" i="5"/>
  <c r="AP128" i="5"/>
  <c r="AE128" i="5"/>
  <c r="Y128" i="5"/>
  <c r="W128" i="5"/>
  <c r="T128" i="5"/>
  <c r="BT127" i="5"/>
  <c r="BU127" i="5" s="1"/>
  <c r="BV127" i="5" s="1"/>
  <c r="BL127" i="5"/>
  <c r="BA127" i="5"/>
  <c r="AP127" i="5"/>
  <c r="AE127" i="5"/>
  <c r="Y127" i="5"/>
  <c r="W127" i="5"/>
  <c r="T127" i="5"/>
  <c r="BT126" i="5"/>
  <c r="BU126" i="5" s="1"/>
  <c r="BV126" i="5" s="1"/>
  <c r="BL126" i="5"/>
  <c r="BA126" i="5"/>
  <c r="AP126" i="5"/>
  <c r="AE126" i="5"/>
  <c r="Y126" i="5"/>
  <c r="W126" i="5"/>
  <c r="T126" i="5"/>
  <c r="BT125" i="5"/>
  <c r="BU125" i="5" s="1"/>
  <c r="BV125" i="5" s="1"/>
  <c r="BL125" i="5"/>
  <c r="BA125" i="5"/>
  <c r="AP125" i="5"/>
  <c r="AE125" i="5"/>
  <c r="Y125" i="5"/>
  <c r="W125" i="5"/>
  <c r="T125" i="5"/>
  <c r="BT124" i="5"/>
  <c r="BU124" i="5" s="1"/>
  <c r="BV124" i="5" s="1"/>
  <c r="BL124" i="5"/>
  <c r="BA124" i="5"/>
  <c r="AP124" i="5"/>
  <c r="AE124" i="5"/>
  <c r="Y124" i="5"/>
  <c r="W124" i="5"/>
  <c r="T124" i="5"/>
  <c r="BT123" i="5"/>
  <c r="BU123" i="5" s="1"/>
  <c r="BV123" i="5" s="1"/>
  <c r="BL123" i="5"/>
  <c r="BA123" i="5"/>
  <c r="AP123" i="5"/>
  <c r="AE123" i="5"/>
  <c r="Y123" i="5"/>
  <c r="W123" i="5"/>
  <c r="T123" i="5"/>
  <c r="BT122" i="5"/>
  <c r="BU122" i="5" s="1"/>
  <c r="BV122" i="5" s="1"/>
  <c r="BL122" i="5"/>
  <c r="BA122" i="5"/>
  <c r="AP122" i="5"/>
  <c r="AE122" i="5"/>
  <c r="Y122" i="5"/>
  <c r="W122" i="5"/>
  <c r="T122" i="5"/>
  <c r="BT121" i="5"/>
  <c r="BU121" i="5" s="1"/>
  <c r="BV121" i="5" s="1"/>
  <c r="BL121" i="5"/>
  <c r="BA121" i="5"/>
  <c r="AP121" i="5"/>
  <c r="AE121" i="5"/>
  <c r="Y121" i="5"/>
  <c r="W121" i="5"/>
  <c r="T121" i="5"/>
  <c r="BT120" i="5"/>
  <c r="BU120" i="5" s="1"/>
  <c r="BV120" i="5" s="1"/>
  <c r="BL120" i="5"/>
  <c r="BA120" i="5"/>
  <c r="AP120" i="5"/>
  <c r="AE120" i="5"/>
  <c r="Y120" i="5"/>
  <c r="W120" i="5"/>
  <c r="T120" i="5"/>
  <c r="BT119" i="5"/>
  <c r="BU119" i="5" s="1"/>
  <c r="BV119" i="5" s="1"/>
  <c r="BL119" i="5"/>
  <c r="BA119" i="5"/>
  <c r="AP119" i="5"/>
  <c r="AE119" i="5"/>
  <c r="Y119" i="5"/>
  <c r="W119" i="5"/>
  <c r="T119" i="5"/>
  <c r="BT118" i="5"/>
  <c r="BU118" i="5" s="1"/>
  <c r="BV118" i="5" s="1"/>
  <c r="BL118" i="5"/>
  <c r="BA118" i="5"/>
  <c r="AP118" i="5"/>
  <c r="AE118" i="5"/>
  <c r="Y118" i="5"/>
  <c r="W118" i="5"/>
  <c r="T118" i="5"/>
  <c r="BT117" i="5"/>
  <c r="BU117" i="5" s="1"/>
  <c r="BV117" i="5" s="1"/>
  <c r="BL117" i="5"/>
  <c r="BA117" i="5"/>
  <c r="AP117" i="5"/>
  <c r="AE117" i="5"/>
  <c r="Y117" i="5"/>
  <c r="W117" i="5"/>
  <c r="T117" i="5"/>
  <c r="BT116" i="5"/>
  <c r="BU116" i="5" s="1"/>
  <c r="BV116" i="5" s="1"/>
  <c r="BL116" i="5"/>
  <c r="BA116" i="5"/>
  <c r="AP116" i="5"/>
  <c r="AE116" i="5"/>
  <c r="Y116" i="5"/>
  <c r="W116" i="5"/>
  <c r="T116" i="5"/>
  <c r="BT115" i="5"/>
  <c r="BU115" i="5" s="1"/>
  <c r="BV115" i="5" s="1"/>
  <c r="BL115" i="5"/>
  <c r="BA115" i="5"/>
  <c r="AP115" i="5"/>
  <c r="AE115" i="5"/>
  <c r="Y115" i="5"/>
  <c r="W115" i="5"/>
  <c r="T115" i="5"/>
  <c r="BT114" i="5"/>
  <c r="BU114" i="5" s="1"/>
  <c r="BV114" i="5" s="1"/>
  <c r="BL114" i="5"/>
  <c r="BA114" i="5"/>
  <c r="AP114" i="5"/>
  <c r="AE114" i="5"/>
  <c r="Y114" i="5"/>
  <c r="W114" i="5"/>
  <c r="T114" i="5"/>
  <c r="BT113" i="5"/>
  <c r="BU113" i="5" s="1"/>
  <c r="BV113" i="5" s="1"/>
  <c r="BL113" i="5"/>
  <c r="BA113" i="5"/>
  <c r="AP113" i="5"/>
  <c r="AE113" i="5"/>
  <c r="Y113" i="5"/>
  <c r="W113" i="5"/>
  <c r="T113" i="5"/>
  <c r="BT112" i="5"/>
  <c r="BU112" i="5" s="1"/>
  <c r="BV112" i="5" s="1"/>
  <c r="BL112" i="5"/>
  <c r="BA112" i="5"/>
  <c r="AP112" i="5"/>
  <c r="AE112" i="5"/>
  <c r="Y112" i="5"/>
  <c r="W112" i="5"/>
  <c r="T112" i="5"/>
  <c r="BT111" i="5"/>
  <c r="BU111" i="5" s="1"/>
  <c r="BV111" i="5" s="1"/>
  <c r="BL111" i="5"/>
  <c r="BA111" i="5"/>
  <c r="AP111" i="5"/>
  <c r="AE111" i="5"/>
  <c r="Y111" i="5"/>
  <c r="W111" i="5"/>
  <c r="T111" i="5"/>
  <c r="BT110" i="5"/>
  <c r="BU110" i="5" s="1"/>
  <c r="BV110" i="5" s="1"/>
  <c r="BL110" i="5"/>
  <c r="BA110" i="5"/>
  <c r="AP110" i="5"/>
  <c r="AE110" i="5"/>
  <c r="Y110" i="5"/>
  <c r="W110" i="5"/>
  <c r="T110" i="5"/>
  <c r="BT109" i="5"/>
  <c r="BU109" i="5" s="1"/>
  <c r="BV109" i="5" s="1"/>
  <c r="BL109" i="5"/>
  <c r="BA109" i="5"/>
  <c r="AP109" i="5"/>
  <c r="AE109" i="5"/>
  <c r="Y109" i="5"/>
  <c r="W109" i="5"/>
  <c r="T109" i="5"/>
  <c r="BT108" i="5"/>
  <c r="BU108" i="5" s="1"/>
  <c r="BV108" i="5" s="1"/>
  <c r="BL108" i="5"/>
  <c r="BA108" i="5"/>
  <c r="AP108" i="5"/>
  <c r="AE108" i="5"/>
  <c r="Y108" i="5"/>
  <c r="W108" i="5"/>
  <c r="T108" i="5"/>
  <c r="BT107" i="5"/>
  <c r="BU107" i="5" s="1"/>
  <c r="BV107" i="5" s="1"/>
  <c r="BL107" i="5"/>
  <c r="BA107" i="5"/>
  <c r="AP107" i="5"/>
  <c r="AE107" i="5"/>
  <c r="Y107" i="5"/>
  <c r="W107" i="5"/>
  <c r="T107" i="5"/>
  <c r="BT106" i="5"/>
  <c r="BU106" i="5" s="1"/>
  <c r="BV106" i="5" s="1"/>
  <c r="BL106" i="5"/>
  <c r="BA106" i="5"/>
  <c r="AP106" i="5"/>
  <c r="AE106" i="5"/>
  <c r="Y106" i="5"/>
  <c r="W106" i="5"/>
  <c r="T106" i="5"/>
  <c r="BT105" i="5"/>
  <c r="BU105" i="5" s="1"/>
  <c r="BV105" i="5" s="1"/>
  <c r="BL105" i="5"/>
  <c r="BA105" i="5"/>
  <c r="AP105" i="5"/>
  <c r="AE105" i="5"/>
  <c r="Y105" i="5"/>
  <c r="W105" i="5"/>
  <c r="T105" i="5"/>
  <c r="BT104" i="5"/>
  <c r="BU104" i="5" s="1"/>
  <c r="BV104" i="5" s="1"/>
  <c r="BL104" i="5"/>
  <c r="BA104" i="5"/>
  <c r="AP104" i="5"/>
  <c r="AE104" i="5"/>
  <c r="Y104" i="5"/>
  <c r="W104" i="5"/>
  <c r="T104" i="5"/>
  <c r="BT103" i="5"/>
  <c r="BU103" i="5" s="1"/>
  <c r="BV103" i="5" s="1"/>
  <c r="BL103" i="5"/>
  <c r="BA103" i="5"/>
  <c r="AP103" i="5"/>
  <c r="AE103" i="5"/>
  <c r="Y103" i="5"/>
  <c r="W103" i="5"/>
  <c r="T103" i="5"/>
  <c r="BT102" i="5"/>
  <c r="BU102" i="5" s="1"/>
  <c r="BV102" i="5" s="1"/>
  <c r="BL102" i="5"/>
  <c r="BA102" i="5"/>
  <c r="AP102" i="5"/>
  <c r="AE102" i="5"/>
  <c r="Y102" i="5"/>
  <c r="W102" i="5"/>
  <c r="T102" i="5"/>
  <c r="BT101" i="5"/>
  <c r="BU101" i="5" s="1"/>
  <c r="BV101" i="5" s="1"/>
  <c r="BL101" i="5"/>
  <c r="BA101" i="5"/>
  <c r="AP101" i="5"/>
  <c r="AE101" i="5"/>
  <c r="Y101" i="5"/>
  <c r="W101" i="5"/>
  <c r="T101" i="5"/>
  <c r="BT100" i="5"/>
  <c r="BU100" i="5" s="1"/>
  <c r="BV100" i="5" s="1"/>
  <c r="BL100" i="5"/>
  <c r="BA100" i="5"/>
  <c r="AP100" i="5"/>
  <c r="AE100" i="5"/>
  <c r="Y100" i="5"/>
  <c r="W100" i="5"/>
  <c r="T100" i="5"/>
  <c r="BT99" i="5"/>
  <c r="BU99" i="5" s="1"/>
  <c r="BV99" i="5" s="1"/>
  <c r="BL99" i="5"/>
  <c r="BA99" i="5"/>
  <c r="AP99" i="5"/>
  <c r="AE99" i="5"/>
  <c r="Y99" i="5"/>
  <c r="W99" i="5"/>
  <c r="T99" i="5"/>
  <c r="BT98" i="5"/>
  <c r="BU98" i="5" s="1"/>
  <c r="BV98" i="5" s="1"/>
  <c r="BL98" i="5"/>
  <c r="BA98" i="5"/>
  <c r="AP98" i="5"/>
  <c r="AE98" i="5"/>
  <c r="Y98" i="5"/>
  <c r="W98" i="5"/>
  <c r="T98" i="5"/>
  <c r="BT97" i="5"/>
  <c r="BU97" i="5" s="1"/>
  <c r="BV97" i="5" s="1"/>
  <c r="BL97" i="5"/>
  <c r="BA97" i="5"/>
  <c r="AP97" i="5"/>
  <c r="AE97" i="5"/>
  <c r="Y97" i="5"/>
  <c r="W97" i="5"/>
  <c r="T97" i="5"/>
  <c r="BT96" i="5"/>
  <c r="BU96" i="5" s="1"/>
  <c r="BV96" i="5" s="1"/>
  <c r="BL96" i="5"/>
  <c r="BA96" i="5"/>
  <c r="AP96" i="5"/>
  <c r="AE96" i="5"/>
  <c r="Y96" i="5"/>
  <c r="W96" i="5"/>
  <c r="T96" i="5"/>
  <c r="BT95" i="5"/>
  <c r="BU95" i="5" s="1"/>
  <c r="BV95" i="5" s="1"/>
  <c r="BL95" i="5"/>
  <c r="BA95" i="5"/>
  <c r="AP95" i="5"/>
  <c r="AE95" i="5"/>
  <c r="Y95" i="5"/>
  <c r="W95" i="5"/>
  <c r="T95" i="5"/>
  <c r="BT94" i="5"/>
  <c r="BU94" i="5" s="1"/>
  <c r="BV94" i="5" s="1"/>
  <c r="BL94" i="5"/>
  <c r="BA94" i="5"/>
  <c r="AP94" i="5"/>
  <c r="AE94" i="5"/>
  <c r="Y94" i="5"/>
  <c r="W94" i="5"/>
  <c r="T94" i="5"/>
  <c r="BT93" i="5"/>
  <c r="BU93" i="5" s="1"/>
  <c r="BV93" i="5" s="1"/>
  <c r="BL93" i="5"/>
  <c r="BA93" i="5"/>
  <c r="AP93" i="5"/>
  <c r="AE93" i="5"/>
  <c r="Y93" i="5"/>
  <c r="W93" i="5"/>
  <c r="T93" i="5"/>
  <c r="BT92" i="5"/>
  <c r="BU92" i="5" s="1"/>
  <c r="BV92" i="5" s="1"/>
  <c r="BL92" i="5"/>
  <c r="BA92" i="5"/>
  <c r="AP92" i="5"/>
  <c r="AE92" i="5"/>
  <c r="Y92" i="5"/>
  <c r="W92" i="5"/>
  <c r="T92" i="5"/>
  <c r="BT91" i="5"/>
  <c r="BU91" i="5" s="1"/>
  <c r="BV91" i="5" s="1"/>
  <c r="BL91" i="5"/>
  <c r="BA91" i="5"/>
  <c r="AP91" i="5"/>
  <c r="AE91" i="5"/>
  <c r="Y91" i="5"/>
  <c r="W91" i="5"/>
  <c r="T91" i="5"/>
  <c r="BT90" i="5"/>
  <c r="BU90" i="5" s="1"/>
  <c r="BV90" i="5" s="1"/>
  <c r="BL90" i="5"/>
  <c r="BA90" i="5"/>
  <c r="AP90" i="5"/>
  <c r="AE90" i="5"/>
  <c r="Y90" i="5"/>
  <c r="W90" i="5"/>
  <c r="T90" i="5"/>
  <c r="BT89" i="5"/>
  <c r="BU89" i="5" s="1"/>
  <c r="BV89" i="5" s="1"/>
  <c r="BL89" i="5"/>
  <c r="BA89" i="5"/>
  <c r="AP89" i="5"/>
  <c r="AE89" i="5"/>
  <c r="Y89" i="5"/>
  <c r="W89" i="5"/>
  <c r="T89" i="5"/>
  <c r="BT88" i="5"/>
  <c r="BU88" i="5" s="1"/>
  <c r="BV88" i="5" s="1"/>
  <c r="BL88" i="5"/>
  <c r="BA88" i="5"/>
  <c r="AP88" i="5"/>
  <c r="AE88" i="5"/>
  <c r="Y88" i="5"/>
  <c r="W88" i="5"/>
  <c r="T88" i="5"/>
  <c r="BT87" i="5"/>
  <c r="BU87" i="5" s="1"/>
  <c r="BV87" i="5" s="1"/>
  <c r="BL87" i="5"/>
  <c r="BA87" i="5"/>
  <c r="AP87" i="5"/>
  <c r="AE87" i="5"/>
  <c r="Y87" i="5"/>
  <c r="W87" i="5"/>
  <c r="T87" i="5"/>
  <c r="BT86" i="5"/>
  <c r="BU86" i="5" s="1"/>
  <c r="BV86" i="5" s="1"/>
  <c r="BL86" i="5"/>
  <c r="BA86" i="5"/>
  <c r="AP86" i="5"/>
  <c r="AE86" i="5"/>
  <c r="Y86" i="5"/>
  <c r="W86" i="5"/>
  <c r="T86" i="5"/>
  <c r="BT85" i="5"/>
  <c r="BU85" i="5" s="1"/>
  <c r="BV85" i="5" s="1"/>
  <c r="BL85" i="5"/>
  <c r="BA85" i="5"/>
  <c r="AP85" i="5"/>
  <c r="AE85" i="5"/>
  <c r="Y85" i="5"/>
  <c r="W85" i="5"/>
  <c r="T85" i="5"/>
  <c r="BT84" i="5"/>
  <c r="BU84" i="5" s="1"/>
  <c r="BV84" i="5" s="1"/>
  <c r="BL84" i="5"/>
  <c r="BA84" i="5"/>
  <c r="AP84" i="5"/>
  <c r="AE84" i="5"/>
  <c r="Y84" i="5"/>
  <c r="W84" i="5"/>
  <c r="T84" i="5"/>
  <c r="BT83" i="5"/>
  <c r="BU83" i="5" s="1"/>
  <c r="BV83" i="5" s="1"/>
  <c r="BL83" i="5"/>
  <c r="BA83" i="5"/>
  <c r="AP83" i="5"/>
  <c r="AE83" i="5"/>
  <c r="Y83" i="5"/>
  <c r="W83" i="5"/>
  <c r="T83" i="5"/>
  <c r="BT82" i="5"/>
  <c r="BU82" i="5" s="1"/>
  <c r="BV82" i="5" s="1"/>
  <c r="BL82" i="5"/>
  <c r="BA82" i="5"/>
  <c r="AP82" i="5"/>
  <c r="AE82" i="5"/>
  <c r="Y82" i="5"/>
  <c r="W82" i="5"/>
  <c r="T82" i="5"/>
  <c r="BT81" i="5"/>
  <c r="BU81" i="5" s="1"/>
  <c r="BV81" i="5" s="1"/>
  <c r="BL81" i="5"/>
  <c r="BA81" i="5"/>
  <c r="AP81" i="5"/>
  <c r="AE81" i="5"/>
  <c r="Y81" i="5"/>
  <c r="W81" i="5"/>
  <c r="T81" i="5"/>
  <c r="BT80" i="5"/>
  <c r="BU80" i="5" s="1"/>
  <c r="BV80" i="5" s="1"/>
  <c r="BL80" i="5"/>
  <c r="BA80" i="5"/>
  <c r="AP80" i="5"/>
  <c r="AE80" i="5"/>
  <c r="Y80" i="5"/>
  <c r="W80" i="5"/>
  <c r="T80" i="5"/>
  <c r="BT79" i="5"/>
  <c r="BU79" i="5" s="1"/>
  <c r="BV79" i="5" s="1"/>
  <c r="BL79" i="5"/>
  <c r="BA79" i="5"/>
  <c r="AP79" i="5"/>
  <c r="AE79" i="5"/>
  <c r="Y79" i="5"/>
  <c r="W79" i="5"/>
  <c r="T79" i="5"/>
  <c r="BT78" i="5"/>
  <c r="BU78" i="5" s="1"/>
  <c r="BV78" i="5" s="1"/>
  <c r="BL78" i="5"/>
  <c r="BA78" i="5"/>
  <c r="AP78" i="5"/>
  <c r="AE78" i="5"/>
  <c r="Y78" i="5"/>
  <c r="W78" i="5"/>
  <c r="T78" i="5"/>
  <c r="BT77" i="5"/>
  <c r="BU77" i="5" s="1"/>
  <c r="BV77" i="5" s="1"/>
  <c r="BL77" i="5"/>
  <c r="BA77" i="5"/>
  <c r="AP77" i="5"/>
  <c r="AE77" i="5"/>
  <c r="Y77" i="5"/>
  <c r="W77" i="5"/>
  <c r="T77" i="5"/>
  <c r="BT76" i="5"/>
  <c r="BU76" i="5" s="1"/>
  <c r="BV76" i="5" s="1"/>
  <c r="BL76" i="5"/>
  <c r="BA76" i="5"/>
  <c r="AP76" i="5"/>
  <c r="AE76" i="5"/>
  <c r="Y76" i="5"/>
  <c r="W76" i="5"/>
  <c r="T76" i="5"/>
  <c r="BT75" i="5"/>
  <c r="BU75" i="5" s="1"/>
  <c r="BV75" i="5" s="1"/>
  <c r="BL75" i="5"/>
  <c r="BA75" i="5"/>
  <c r="AP75" i="5"/>
  <c r="AE75" i="5"/>
  <c r="Y75" i="5"/>
  <c r="W75" i="5"/>
  <c r="T75" i="5"/>
  <c r="BT74" i="5"/>
  <c r="BU74" i="5" s="1"/>
  <c r="BV74" i="5" s="1"/>
  <c r="BL74" i="5"/>
  <c r="BA74" i="5"/>
  <c r="AP74" i="5"/>
  <c r="AE74" i="5"/>
  <c r="Y74" i="5"/>
  <c r="W74" i="5"/>
  <c r="T74" i="5"/>
  <c r="BT73" i="5"/>
  <c r="BU73" i="5" s="1"/>
  <c r="BV73" i="5" s="1"/>
  <c r="BL73" i="5"/>
  <c r="BA73" i="5"/>
  <c r="AP73" i="5"/>
  <c r="AE73" i="5"/>
  <c r="Y73" i="5"/>
  <c r="W73" i="5"/>
  <c r="T73" i="5"/>
  <c r="BT72" i="5"/>
  <c r="BU72" i="5" s="1"/>
  <c r="BV72" i="5" s="1"/>
  <c r="BL72" i="5"/>
  <c r="BA72" i="5"/>
  <c r="AP72" i="5"/>
  <c r="AE72" i="5"/>
  <c r="Y72" i="5"/>
  <c r="W72" i="5"/>
  <c r="T72" i="5"/>
  <c r="BT71" i="5"/>
  <c r="BU71" i="5" s="1"/>
  <c r="BV71" i="5" s="1"/>
  <c r="BL71" i="5"/>
  <c r="BA71" i="5"/>
  <c r="AP71" i="5"/>
  <c r="AE71" i="5"/>
  <c r="Y71" i="5"/>
  <c r="W71" i="5"/>
  <c r="T71" i="5"/>
  <c r="BT70" i="5"/>
  <c r="BU70" i="5" s="1"/>
  <c r="BV70" i="5" s="1"/>
  <c r="BL70" i="5"/>
  <c r="BA70" i="5"/>
  <c r="AP70" i="5"/>
  <c r="AE70" i="5"/>
  <c r="Y70" i="5"/>
  <c r="W70" i="5"/>
  <c r="T70" i="5"/>
  <c r="BT69" i="5"/>
  <c r="BU69" i="5" s="1"/>
  <c r="BV69" i="5" s="1"/>
  <c r="BL69" i="5"/>
  <c r="BA69" i="5"/>
  <c r="AP69" i="5"/>
  <c r="AE69" i="5"/>
  <c r="Y69" i="5"/>
  <c r="W69" i="5"/>
  <c r="T69" i="5"/>
  <c r="BT68" i="5"/>
  <c r="BU68" i="5" s="1"/>
  <c r="BV68" i="5" s="1"/>
  <c r="BL68" i="5"/>
  <c r="BA68" i="5"/>
  <c r="AP68" i="5"/>
  <c r="AE68" i="5"/>
  <c r="Y68" i="5"/>
  <c r="W68" i="5"/>
  <c r="T68" i="5"/>
  <c r="BT67" i="5"/>
  <c r="BU67" i="5" s="1"/>
  <c r="BV67" i="5" s="1"/>
  <c r="BL67" i="5"/>
  <c r="BA67" i="5"/>
  <c r="AP67" i="5"/>
  <c r="AE67" i="5"/>
  <c r="Y67" i="5"/>
  <c r="W67" i="5"/>
  <c r="T67" i="5"/>
  <c r="BT66" i="5"/>
  <c r="BU66" i="5" s="1"/>
  <c r="BV66" i="5" s="1"/>
  <c r="BL66" i="5"/>
  <c r="BA66" i="5"/>
  <c r="AP66" i="5"/>
  <c r="AE66" i="5"/>
  <c r="Y66" i="5"/>
  <c r="W66" i="5"/>
  <c r="T66" i="5"/>
  <c r="BT65" i="5"/>
  <c r="BU65" i="5" s="1"/>
  <c r="BV65" i="5" s="1"/>
  <c r="BL65" i="5"/>
  <c r="BA65" i="5"/>
  <c r="AP65" i="5"/>
  <c r="AE65" i="5"/>
  <c r="Y65" i="5"/>
  <c r="W65" i="5"/>
  <c r="T65" i="5"/>
  <c r="BT64" i="5"/>
  <c r="BU64" i="5" s="1"/>
  <c r="BV64" i="5" s="1"/>
  <c r="BL64" i="5"/>
  <c r="BA64" i="5"/>
  <c r="AP64" i="5"/>
  <c r="AE64" i="5"/>
  <c r="Y64" i="5"/>
  <c r="W64" i="5"/>
  <c r="T64" i="5"/>
  <c r="BT63" i="5"/>
  <c r="BU63" i="5" s="1"/>
  <c r="BV63" i="5" s="1"/>
  <c r="BL63" i="5"/>
  <c r="BA63" i="5"/>
  <c r="AP63" i="5"/>
  <c r="AE63" i="5"/>
  <c r="Y63" i="5"/>
  <c r="W63" i="5"/>
  <c r="T63" i="5"/>
  <c r="BT62" i="5"/>
  <c r="BU62" i="5" s="1"/>
  <c r="BV62" i="5" s="1"/>
  <c r="BL62" i="5"/>
  <c r="BA62" i="5"/>
  <c r="AP62" i="5"/>
  <c r="AE62" i="5"/>
  <c r="Y62" i="5"/>
  <c r="W62" i="5"/>
  <c r="T62" i="5"/>
  <c r="BT61" i="5"/>
  <c r="BU61" i="5" s="1"/>
  <c r="BV61" i="5" s="1"/>
  <c r="BL61" i="5"/>
  <c r="BA61" i="5"/>
  <c r="AP61" i="5"/>
  <c r="AE61" i="5"/>
  <c r="Y61" i="5"/>
  <c r="W61" i="5"/>
  <c r="T61" i="5"/>
  <c r="BT60" i="5"/>
  <c r="BU60" i="5" s="1"/>
  <c r="BV60" i="5" s="1"/>
  <c r="BL60" i="5"/>
  <c r="BA60" i="5"/>
  <c r="AP60" i="5"/>
  <c r="AE60" i="5"/>
  <c r="Y60" i="5"/>
  <c r="W60" i="5"/>
  <c r="T60" i="5"/>
  <c r="BT59" i="5"/>
  <c r="BU59" i="5" s="1"/>
  <c r="BV59" i="5" s="1"/>
  <c r="BL59" i="5"/>
  <c r="BA59" i="5"/>
  <c r="AP59" i="5"/>
  <c r="AE59" i="5"/>
  <c r="Y59" i="5"/>
  <c r="W59" i="5"/>
  <c r="T59" i="5"/>
  <c r="BT58" i="5"/>
  <c r="BU58" i="5" s="1"/>
  <c r="BV58" i="5" s="1"/>
  <c r="BL58" i="5"/>
  <c r="BA58" i="5"/>
  <c r="AP58" i="5"/>
  <c r="AE58" i="5"/>
  <c r="Y58" i="5"/>
  <c r="W58" i="5"/>
  <c r="T58" i="5"/>
  <c r="BT57" i="5"/>
  <c r="BU57" i="5" s="1"/>
  <c r="BV57" i="5" s="1"/>
  <c r="BL57" i="5"/>
  <c r="BA57" i="5"/>
  <c r="AP57" i="5"/>
  <c r="AE57" i="5"/>
  <c r="Y57" i="5"/>
  <c r="W57" i="5"/>
  <c r="T57" i="5"/>
  <c r="BT56" i="5"/>
  <c r="BU56" i="5" s="1"/>
  <c r="BV56" i="5" s="1"/>
  <c r="BL56" i="5"/>
  <c r="BA56" i="5"/>
  <c r="AP56" i="5"/>
  <c r="AE56" i="5"/>
  <c r="Y56" i="5"/>
  <c r="W56" i="5"/>
  <c r="T56" i="5"/>
  <c r="BT55" i="5"/>
  <c r="BU55" i="5" s="1"/>
  <c r="BV55" i="5" s="1"/>
  <c r="BL55" i="5"/>
  <c r="BA55" i="5"/>
  <c r="AP55" i="5"/>
  <c r="AE55" i="5"/>
  <c r="Y55" i="5"/>
  <c r="W55" i="5"/>
  <c r="T55" i="5"/>
  <c r="BT54" i="5"/>
  <c r="BU54" i="5" s="1"/>
  <c r="BV54" i="5" s="1"/>
  <c r="BL54" i="5"/>
  <c r="BA54" i="5"/>
  <c r="AP54" i="5"/>
  <c r="AE54" i="5"/>
  <c r="Y54" i="5"/>
  <c r="W54" i="5"/>
  <c r="T54" i="5"/>
  <c r="BT53" i="5"/>
  <c r="BU53" i="5" s="1"/>
  <c r="BV53" i="5" s="1"/>
  <c r="BL53" i="5"/>
  <c r="BA53" i="5"/>
  <c r="AP53" i="5"/>
  <c r="AE53" i="5"/>
  <c r="Y53" i="5"/>
  <c r="W53" i="5"/>
  <c r="T53" i="5"/>
  <c r="BT52" i="5"/>
  <c r="BU52" i="5" s="1"/>
  <c r="BV52" i="5" s="1"/>
  <c r="BL52" i="5"/>
  <c r="BA52" i="5"/>
  <c r="AP52" i="5"/>
  <c r="AE52" i="5"/>
  <c r="Y52" i="5"/>
  <c r="W52" i="5"/>
  <c r="T52" i="5"/>
  <c r="BT51" i="5"/>
  <c r="BU51" i="5" s="1"/>
  <c r="BV51" i="5" s="1"/>
  <c r="BL51" i="5"/>
  <c r="BA51" i="5"/>
  <c r="AP51" i="5"/>
  <c r="AE51" i="5"/>
  <c r="Y51" i="5"/>
  <c r="W51" i="5"/>
  <c r="T51" i="5"/>
  <c r="BT50" i="5"/>
  <c r="BU50" i="5" s="1"/>
  <c r="BV50" i="5" s="1"/>
  <c r="BL50" i="5"/>
  <c r="BA50" i="5"/>
  <c r="AP50" i="5"/>
  <c r="AE50" i="5"/>
  <c r="Y50" i="5"/>
  <c r="W50" i="5"/>
  <c r="T50" i="5"/>
  <c r="BT49" i="5"/>
  <c r="BU49" i="5" s="1"/>
  <c r="BV49" i="5" s="1"/>
  <c r="BL49" i="5"/>
  <c r="BA49" i="5"/>
  <c r="AP49" i="5"/>
  <c r="AE49" i="5"/>
  <c r="Y49" i="5"/>
  <c r="W49" i="5"/>
  <c r="T49" i="5"/>
  <c r="BT48" i="5"/>
  <c r="BU48" i="5" s="1"/>
  <c r="BV48" i="5" s="1"/>
  <c r="BL48" i="5"/>
  <c r="BA48" i="5"/>
  <c r="AP48" i="5"/>
  <c r="AE48" i="5"/>
  <c r="Y48" i="5"/>
  <c r="W48" i="5"/>
  <c r="T48" i="5"/>
  <c r="BT47" i="5"/>
  <c r="BU47" i="5" s="1"/>
  <c r="BV47" i="5" s="1"/>
  <c r="BL47" i="5"/>
  <c r="BA47" i="5"/>
  <c r="AP47" i="5"/>
  <c r="AE47" i="5"/>
  <c r="Y47" i="5"/>
  <c r="W47" i="5"/>
  <c r="T47" i="5"/>
  <c r="BT46" i="5"/>
  <c r="BU46" i="5" s="1"/>
  <c r="BV46" i="5" s="1"/>
  <c r="BL46" i="5"/>
  <c r="BA46" i="5"/>
  <c r="AP46" i="5"/>
  <c r="AE46" i="5"/>
  <c r="Y46" i="5"/>
  <c r="W46" i="5"/>
  <c r="T46" i="5"/>
  <c r="BT45" i="5"/>
  <c r="BU45" i="5" s="1"/>
  <c r="BV45" i="5" s="1"/>
  <c r="BL45" i="5"/>
  <c r="BA45" i="5"/>
  <c r="AP45" i="5"/>
  <c r="AE45" i="5"/>
  <c r="Y45" i="5"/>
  <c r="W45" i="5"/>
  <c r="T45" i="5"/>
  <c r="BT44" i="5"/>
  <c r="BU44" i="5" s="1"/>
  <c r="BV44" i="5" s="1"/>
  <c r="BL44" i="5"/>
  <c r="BA44" i="5"/>
  <c r="AP44" i="5"/>
  <c r="AE44" i="5"/>
  <c r="Y44" i="5"/>
  <c r="W44" i="5"/>
  <c r="T44" i="5"/>
  <c r="BT43" i="5"/>
  <c r="BU43" i="5" s="1"/>
  <c r="BV43" i="5" s="1"/>
  <c r="BL43" i="5"/>
  <c r="BA43" i="5"/>
  <c r="AP43" i="5"/>
  <c r="AE43" i="5"/>
  <c r="Y43" i="5"/>
  <c r="W43" i="5"/>
  <c r="T43" i="5"/>
  <c r="BT42" i="5"/>
  <c r="BU42" i="5" s="1"/>
  <c r="BV42" i="5" s="1"/>
  <c r="BL42" i="5"/>
  <c r="BA42" i="5"/>
  <c r="AP42" i="5"/>
  <c r="AE42" i="5"/>
  <c r="Y42" i="5"/>
  <c r="W42" i="5"/>
  <c r="T42" i="5"/>
  <c r="BT41" i="5"/>
  <c r="BU41" i="5" s="1"/>
  <c r="BV41" i="5" s="1"/>
  <c r="BL41" i="5"/>
  <c r="BA41" i="5"/>
  <c r="AP41" i="5"/>
  <c r="AE41" i="5"/>
  <c r="Y41" i="5"/>
  <c r="W41" i="5"/>
  <c r="T41" i="5"/>
  <c r="BT40" i="5"/>
  <c r="BU40" i="5" s="1"/>
  <c r="BV40" i="5" s="1"/>
  <c r="BL40" i="5"/>
  <c r="BA40" i="5"/>
  <c r="AP40" i="5"/>
  <c r="AE40" i="5"/>
  <c r="Y40" i="5"/>
  <c r="W40" i="5"/>
  <c r="T40" i="5"/>
  <c r="BT39" i="5"/>
  <c r="BU39" i="5" s="1"/>
  <c r="BV39" i="5" s="1"/>
  <c r="BL39" i="5"/>
  <c r="BA39" i="5"/>
  <c r="AP39" i="5"/>
  <c r="AE39" i="5"/>
  <c r="Y39" i="5"/>
  <c r="W39" i="5"/>
  <c r="T39" i="5"/>
  <c r="BT38" i="5"/>
  <c r="BU38" i="5" s="1"/>
  <c r="BV38" i="5" s="1"/>
  <c r="BL38" i="5"/>
  <c r="BA38" i="5"/>
  <c r="AP38" i="5"/>
  <c r="AE38" i="5"/>
  <c r="Y38" i="5"/>
  <c r="W38" i="5"/>
  <c r="T38" i="5"/>
  <c r="BT37" i="5"/>
  <c r="BU37" i="5" s="1"/>
  <c r="BV37" i="5" s="1"/>
  <c r="BL37" i="5"/>
  <c r="BA37" i="5"/>
  <c r="AP37" i="5"/>
  <c r="AE37" i="5"/>
  <c r="Y37" i="5"/>
  <c r="W37" i="5"/>
  <c r="T37" i="5"/>
  <c r="BT36" i="5"/>
  <c r="BU36" i="5" s="1"/>
  <c r="BV36" i="5" s="1"/>
  <c r="BL36" i="5"/>
  <c r="BA36" i="5"/>
  <c r="AP36" i="5"/>
  <c r="AE36" i="5"/>
  <c r="Y36" i="5"/>
  <c r="W36" i="5"/>
  <c r="T36" i="5"/>
  <c r="BT35" i="5"/>
  <c r="BU35" i="5" s="1"/>
  <c r="BV35" i="5" s="1"/>
  <c r="BL35" i="5"/>
  <c r="BA35" i="5"/>
  <c r="AP35" i="5"/>
  <c r="AE35" i="5"/>
  <c r="Y35" i="5"/>
  <c r="W35" i="5"/>
  <c r="T35" i="5"/>
  <c r="BT34" i="5"/>
  <c r="BU34" i="5" s="1"/>
  <c r="BV34" i="5" s="1"/>
  <c r="BL34" i="5"/>
  <c r="BA34" i="5"/>
  <c r="AP34" i="5"/>
  <c r="AE34" i="5"/>
  <c r="Y34" i="5"/>
  <c r="W34" i="5"/>
  <c r="T34" i="5"/>
  <c r="BT33" i="5"/>
  <c r="BU33" i="5" s="1"/>
  <c r="BV33" i="5" s="1"/>
  <c r="BL33" i="5"/>
  <c r="BA33" i="5"/>
  <c r="AP33" i="5"/>
  <c r="AE33" i="5"/>
  <c r="Y33" i="5"/>
  <c r="W33" i="5"/>
  <c r="T33" i="5"/>
  <c r="BT32" i="5"/>
  <c r="BU32" i="5" s="1"/>
  <c r="BV32" i="5" s="1"/>
  <c r="BL32" i="5"/>
  <c r="BA32" i="5"/>
  <c r="AP32" i="5"/>
  <c r="AE32" i="5"/>
  <c r="Y32" i="5"/>
  <c r="W32" i="5"/>
  <c r="T32" i="5"/>
  <c r="BT31" i="5"/>
  <c r="BU31" i="5" s="1"/>
  <c r="BV31" i="5" s="1"/>
  <c r="BL31" i="5"/>
  <c r="BA31" i="5"/>
  <c r="AP31" i="5"/>
  <c r="AE31" i="5"/>
  <c r="Y31" i="5"/>
  <c r="W31" i="5"/>
  <c r="T31" i="5"/>
  <c r="BT30" i="5"/>
  <c r="BU30" i="5" s="1"/>
  <c r="BV30" i="5" s="1"/>
  <c r="BL30" i="5"/>
  <c r="BA30" i="5"/>
  <c r="AP30" i="5"/>
  <c r="AE30" i="5"/>
  <c r="Y30" i="5"/>
  <c r="W30" i="5"/>
  <c r="T30" i="5"/>
  <c r="BT29" i="5"/>
  <c r="BU29" i="5" s="1"/>
  <c r="BV29" i="5" s="1"/>
  <c r="BL29" i="5"/>
  <c r="BA29" i="5"/>
  <c r="AP29" i="5"/>
  <c r="AE29" i="5"/>
  <c r="Y29" i="5"/>
  <c r="W29" i="5"/>
  <c r="T29" i="5"/>
  <c r="BT28" i="5"/>
  <c r="BU28" i="5" s="1"/>
  <c r="BV28" i="5" s="1"/>
  <c r="BL28" i="5"/>
  <c r="BA28" i="5"/>
  <c r="AP28" i="5"/>
  <c r="AE28" i="5"/>
  <c r="Y28" i="5"/>
  <c r="W28" i="5"/>
  <c r="T28" i="5"/>
  <c r="BT27" i="5"/>
  <c r="BU27" i="5" s="1"/>
  <c r="BV27" i="5" s="1"/>
  <c r="BL27" i="5"/>
  <c r="BA27" i="5"/>
  <c r="AP27" i="5"/>
  <c r="AE27" i="5"/>
  <c r="Y27" i="5"/>
  <c r="W27" i="5"/>
  <c r="T27" i="5"/>
  <c r="BT26" i="5"/>
  <c r="BU26" i="5" s="1"/>
  <c r="BV26" i="5" s="1"/>
  <c r="BL26" i="5"/>
  <c r="BA26" i="5"/>
  <c r="AP26" i="5"/>
  <c r="AE26" i="5"/>
  <c r="Y26" i="5"/>
  <c r="W26" i="5"/>
  <c r="T26" i="5"/>
  <c r="BT25" i="5"/>
  <c r="BU25" i="5" s="1"/>
  <c r="BV25" i="5" s="1"/>
  <c r="BL25" i="5"/>
  <c r="BA25" i="5"/>
  <c r="AP25" i="5"/>
  <c r="AE25" i="5"/>
  <c r="Y25" i="5"/>
  <c r="W25" i="5"/>
  <c r="T25" i="5"/>
  <c r="BT24" i="5"/>
  <c r="BU24" i="5" s="1"/>
  <c r="BV24" i="5" s="1"/>
  <c r="BL24" i="5"/>
  <c r="BA24" i="5"/>
  <c r="AP24" i="5"/>
  <c r="AE24" i="5"/>
  <c r="Y24" i="5"/>
  <c r="W24" i="5"/>
  <c r="T24" i="5"/>
  <c r="BT23" i="5"/>
  <c r="BU23" i="5" s="1"/>
  <c r="BV23" i="5" s="1"/>
  <c r="BL23" i="5"/>
  <c r="BA23" i="5"/>
  <c r="AP23" i="5"/>
  <c r="AE23" i="5"/>
  <c r="Y23" i="5"/>
  <c r="W23" i="5"/>
  <c r="T23" i="5"/>
  <c r="BT22" i="5"/>
  <c r="BU22" i="5" s="1"/>
  <c r="BV22" i="5" s="1"/>
  <c r="BL22" i="5"/>
  <c r="BA22" i="5"/>
  <c r="AP22" i="5"/>
  <c r="AE22" i="5"/>
  <c r="Y22" i="5"/>
  <c r="W22" i="5"/>
  <c r="T22" i="5"/>
  <c r="BT21" i="5"/>
  <c r="BU21" i="5" s="1"/>
  <c r="BV21" i="5" s="1"/>
  <c r="BL21" i="5"/>
  <c r="BA21" i="5"/>
  <c r="AP21" i="5"/>
  <c r="AE21" i="5"/>
  <c r="Y21" i="5"/>
  <c r="W21" i="5"/>
  <c r="T21" i="5"/>
  <c r="BT20" i="5"/>
  <c r="BU20" i="5" s="1"/>
  <c r="BV20" i="5" s="1"/>
  <c r="BL20" i="5"/>
  <c r="BA20" i="5"/>
  <c r="AP20" i="5"/>
  <c r="AE20" i="5"/>
  <c r="Y20" i="5"/>
  <c r="W20" i="5"/>
  <c r="T20" i="5"/>
  <c r="BT19" i="5"/>
  <c r="BU19" i="5" s="1"/>
  <c r="BV19" i="5" s="1"/>
  <c r="BL19" i="5"/>
  <c r="BA19" i="5"/>
  <c r="AP19" i="5"/>
  <c r="AE19" i="5"/>
  <c r="Y19" i="5"/>
  <c r="W19" i="5"/>
  <c r="T19" i="5"/>
  <c r="BT18" i="5"/>
  <c r="BU18" i="5" s="1"/>
  <c r="BV18" i="5" s="1"/>
  <c r="BL18" i="5"/>
  <c r="BA18" i="5"/>
  <c r="AP18" i="5"/>
  <c r="AE18" i="5"/>
  <c r="Y18" i="5"/>
  <c r="W18" i="5"/>
  <c r="T18" i="5"/>
  <c r="BT17" i="5"/>
  <c r="BU17" i="5" s="1"/>
  <c r="BV17" i="5" s="1"/>
  <c r="BL17" i="5"/>
  <c r="BA17" i="5"/>
  <c r="AP17" i="5"/>
  <c r="AE17" i="5"/>
  <c r="Y17" i="5"/>
  <c r="W17" i="5"/>
  <c r="T17" i="5"/>
  <c r="BT16" i="5"/>
  <c r="BU16" i="5" s="1"/>
  <c r="BV16" i="5" s="1"/>
  <c r="BL16" i="5"/>
  <c r="BA16" i="5"/>
  <c r="AP16" i="5"/>
  <c r="AE16" i="5"/>
  <c r="Y16" i="5"/>
  <c r="W16" i="5"/>
  <c r="T16" i="5"/>
  <c r="BT15" i="5"/>
  <c r="BU15" i="5" s="1"/>
  <c r="BV15" i="5" s="1"/>
  <c r="BL15" i="5"/>
  <c r="BA15" i="5"/>
  <c r="AP15" i="5"/>
  <c r="AE15" i="5"/>
  <c r="Y15" i="5"/>
  <c r="W15" i="5"/>
  <c r="T15" i="5"/>
  <c r="BT14" i="5"/>
  <c r="BU14" i="5" s="1"/>
  <c r="BV14" i="5" s="1"/>
  <c r="BL14" i="5"/>
  <c r="BA14" i="5"/>
  <c r="AP14" i="5"/>
  <c r="AE14" i="5"/>
  <c r="Y14" i="5"/>
  <c r="W14" i="5"/>
  <c r="T14" i="5"/>
  <c r="BT13" i="5"/>
  <c r="BU13" i="5" s="1"/>
  <c r="BV13" i="5" s="1"/>
  <c r="BL13" i="5"/>
  <c r="BA13" i="5"/>
  <c r="AP13" i="5"/>
  <c r="AE13" i="5"/>
  <c r="Y13" i="5"/>
  <c r="W13" i="5"/>
  <c r="T13" i="5"/>
  <c r="BT12" i="5"/>
  <c r="BU12" i="5" s="1"/>
  <c r="BV12" i="5" s="1"/>
  <c r="BL12" i="5"/>
  <c r="BA12" i="5"/>
  <c r="AP12" i="5"/>
  <c r="AE12" i="5"/>
  <c r="Y12" i="5"/>
  <c r="W12" i="5"/>
  <c r="T12" i="5"/>
  <c r="BT11" i="5"/>
  <c r="BU11" i="5" s="1"/>
  <c r="BV11" i="5" s="1"/>
  <c r="BL11" i="5"/>
  <c r="BA11" i="5"/>
  <c r="AP11" i="5"/>
  <c r="AE11" i="5"/>
  <c r="Y11" i="5"/>
  <c r="W11" i="5"/>
  <c r="T11" i="5"/>
  <c r="BT10" i="5"/>
  <c r="BU10" i="5" s="1"/>
  <c r="BV10" i="5" s="1"/>
  <c r="BL10" i="5"/>
  <c r="BA10" i="5"/>
  <c r="AP10" i="5"/>
  <c r="AE10" i="5"/>
  <c r="Y10" i="5"/>
  <c r="W10" i="5"/>
  <c r="T10" i="5"/>
  <c r="BT9" i="5"/>
  <c r="BU9" i="5" s="1"/>
  <c r="BV9" i="5" s="1"/>
  <c r="BL9" i="5"/>
  <c r="BA9" i="5"/>
  <c r="AP9" i="5"/>
  <c r="AE9" i="5"/>
  <c r="Y9" i="5"/>
  <c r="W9" i="5"/>
  <c r="T9" i="5"/>
  <c r="BT8" i="5"/>
  <c r="BU8" i="5" s="1"/>
  <c r="BV8" i="5" s="1"/>
  <c r="BL8" i="5"/>
  <c r="BA8" i="5"/>
  <c r="AP8" i="5"/>
  <c r="AE8" i="5"/>
  <c r="Y8" i="5"/>
  <c r="W8" i="5"/>
  <c r="T8" i="5"/>
  <c r="BT7" i="5"/>
  <c r="BU7" i="5" s="1"/>
  <c r="BV7" i="5" s="1"/>
  <c r="BL7" i="5"/>
  <c r="BA7" i="5"/>
  <c r="AP7" i="5"/>
  <c r="AE7" i="5"/>
  <c r="Y7" i="5"/>
  <c r="W7" i="5"/>
  <c r="T7" i="5"/>
  <c r="BT6" i="5"/>
  <c r="BU6" i="5" s="1"/>
  <c r="BV6" i="5" s="1"/>
  <c r="BL6" i="5"/>
  <c r="BA6" i="5"/>
  <c r="AP6" i="5"/>
  <c r="AE6" i="5"/>
  <c r="Y6" i="5"/>
  <c r="W6" i="5"/>
  <c r="T6" i="5"/>
  <c r="BT5" i="5"/>
  <c r="BU5" i="5" s="1"/>
  <c r="BV5" i="5" s="1"/>
  <c r="BL5" i="5"/>
  <c r="BA5" i="5"/>
  <c r="AP5" i="5"/>
  <c r="AE5" i="5"/>
  <c r="Y5" i="5"/>
  <c r="W5" i="5"/>
  <c r="T5" i="5"/>
  <c r="BT4" i="5"/>
  <c r="BU4" i="5" s="1"/>
  <c r="BV4" i="5" s="1"/>
  <c r="BL4" i="5"/>
  <c r="BA4" i="5"/>
  <c r="AP4" i="5"/>
  <c r="AE4" i="5"/>
  <c r="Y4" i="5"/>
  <c r="W4" i="5"/>
  <c r="T4" i="5"/>
  <c r="BT3" i="5"/>
  <c r="BU3" i="5" s="1"/>
  <c r="BV3" i="5" s="1"/>
  <c r="BL3" i="5"/>
  <c r="BA3" i="5"/>
  <c r="AP3" i="5"/>
  <c r="AE3" i="5"/>
  <c r="AD330" i="5" s="1"/>
  <c r="Y3" i="5"/>
  <c r="W3" i="5"/>
  <c r="T3" i="5"/>
  <c r="X330" i="4"/>
  <c r="BP324" i="4"/>
  <c r="BQ324" i="4" s="1"/>
  <c r="BR324" i="4" s="1"/>
  <c r="Y324" i="4"/>
  <c r="W324" i="4"/>
  <c r="T324" i="4"/>
  <c r="BP323" i="4"/>
  <c r="BQ323" i="4" s="1"/>
  <c r="BR323" i="4" s="1"/>
  <c r="Y323" i="4"/>
  <c r="W323" i="4"/>
  <c r="T323" i="4"/>
  <c r="BP322" i="4"/>
  <c r="BQ322" i="4" s="1"/>
  <c r="BR322" i="4" s="1"/>
  <c r="Y322" i="4"/>
  <c r="W322" i="4"/>
  <c r="T322" i="4"/>
  <c r="BP321" i="4"/>
  <c r="BQ321" i="4" s="1"/>
  <c r="BR321" i="4" s="1"/>
  <c r="Y321" i="4"/>
  <c r="W321" i="4"/>
  <c r="T321" i="4"/>
  <c r="BP320" i="4"/>
  <c r="BQ320" i="4" s="1"/>
  <c r="BR320" i="4" s="1"/>
  <c r="Y320" i="4"/>
  <c r="W320" i="4"/>
  <c r="T320" i="4"/>
  <c r="BP319" i="4"/>
  <c r="BQ319" i="4" s="1"/>
  <c r="BR319" i="4" s="1"/>
  <c r="Y319" i="4"/>
  <c r="W319" i="4"/>
  <c r="T319" i="4"/>
  <c r="BP318" i="4"/>
  <c r="BQ318" i="4" s="1"/>
  <c r="BR318" i="4" s="1"/>
  <c r="Y318" i="4"/>
  <c r="W318" i="4"/>
  <c r="T318" i="4"/>
  <c r="BP317" i="4"/>
  <c r="BQ317" i="4" s="1"/>
  <c r="BR317" i="4" s="1"/>
  <c r="Y317" i="4"/>
  <c r="W317" i="4"/>
  <c r="T317" i="4"/>
  <c r="BP316" i="4"/>
  <c r="BQ316" i="4" s="1"/>
  <c r="BR316" i="4" s="1"/>
  <c r="Y316" i="4"/>
  <c r="W316" i="4"/>
  <c r="T316" i="4"/>
  <c r="BP315" i="4"/>
  <c r="Y315" i="4"/>
  <c r="W315" i="4"/>
  <c r="T315" i="4"/>
  <c r="BP314" i="4"/>
  <c r="BQ314" i="4" s="1"/>
  <c r="BR314" i="4" s="1"/>
  <c r="Y314" i="4"/>
  <c r="W314" i="4"/>
  <c r="T314" i="4"/>
  <c r="BP313" i="4"/>
  <c r="BQ313" i="4" s="1"/>
  <c r="BR313" i="4" s="1"/>
  <c r="Y313" i="4"/>
  <c r="W313" i="4"/>
  <c r="T313" i="4"/>
  <c r="BP312" i="4"/>
  <c r="BQ312" i="4" s="1"/>
  <c r="BR312" i="4" s="1"/>
  <c r="Y312" i="4"/>
  <c r="W312" i="4"/>
  <c r="T312" i="4"/>
  <c r="BP311" i="4"/>
  <c r="BQ311" i="4" s="1"/>
  <c r="BR311" i="4" s="1"/>
  <c r="Y311" i="4"/>
  <c r="W311" i="4"/>
  <c r="T311" i="4"/>
  <c r="BP310" i="4"/>
  <c r="BQ310" i="4" s="1"/>
  <c r="BR310" i="4" s="1"/>
  <c r="Y310" i="4"/>
  <c r="W310" i="4"/>
  <c r="T310" i="4"/>
  <c r="BP309" i="4"/>
  <c r="BQ309" i="4" s="1"/>
  <c r="BR309" i="4" s="1"/>
  <c r="Y309" i="4"/>
  <c r="W309" i="4"/>
  <c r="T309" i="4"/>
  <c r="BP308" i="4"/>
  <c r="BQ308" i="4" s="1"/>
  <c r="BR308" i="4" s="1"/>
  <c r="Y308" i="4"/>
  <c r="W308" i="4"/>
  <c r="T308" i="4"/>
  <c r="BP307" i="4"/>
  <c r="Y307" i="4"/>
  <c r="W307" i="4"/>
  <c r="T307" i="4"/>
  <c r="BP306" i="4"/>
  <c r="Y306" i="4"/>
  <c r="W306" i="4"/>
  <c r="T306" i="4"/>
  <c r="BP305" i="4"/>
  <c r="BQ305" i="4" s="1"/>
  <c r="BR305" i="4" s="1"/>
  <c r="Y305" i="4"/>
  <c r="W305" i="4"/>
  <c r="T305" i="4"/>
  <c r="BP304" i="4"/>
  <c r="BQ304" i="4" s="1"/>
  <c r="BR304" i="4" s="1"/>
  <c r="Y304" i="4"/>
  <c r="W304" i="4"/>
  <c r="T304" i="4"/>
  <c r="BP303" i="4"/>
  <c r="BQ303" i="4" s="1"/>
  <c r="BR303" i="4" s="1"/>
  <c r="Y303" i="4"/>
  <c r="W303" i="4"/>
  <c r="T303" i="4"/>
  <c r="BP302" i="4"/>
  <c r="BQ302" i="4" s="1"/>
  <c r="BR302" i="4" s="1"/>
  <c r="Y302" i="4"/>
  <c r="W302" i="4"/>
  <c r="T302" i="4"/>
  <c r="BP301" i="4"/>
  <c r="BQ301" i="4" s="1"/>
  <c r="BR301" i="4" s="1"/>
  <c r="Y301" i="4"/>
  <c r="W301" i="4"/>
  <c r="T301" i="4"/>
  <c r="BP300" i="4"/>
  <c r="BQ300" i="4" s="1"/>
  <c r="BR300" i="4" s="1"/>
  <c r="Y300" i="4"/>
  <c r="W300" i="4"/>
  <c r="T300" i="4"/>
  <c r="BP299" i="4"/>
  <c r="BQ299" i="4" s="1"/>
  <c r="BR299" i="4" s="1"/>
  <c r="Y299" i="4"/>
  <c r="W299" i="4"/>
  <c r="T299" i="4"/>
  <c r="BP298" i="4"/>
  <c r="BQ298" i="4" s="1"/>
  <c r="BR298" i="4" s="1"/>
  <c r="Y298" i="4"/>
  <c r="W298" i="4"/>
  <c r="T298" i="4"/>
  <c r="BP297" i="4"/>
  <c r="BQ297" i="4" s="1"/>
  <c r="BR297" i="4" s="1"/>
  <c r="Y297" i="4"/>
  <c r="W297" i="4"/>
  <c r="T297" i="4"/>
  <c r="BP296" i="4"/>
  <c r="BQ296" i="4" s="1"/>
  <c r="BR296" i="4" s="1"/>
  <c r="Y296" i="4"/>
  <c r="W296" i="4"/>
  <c r="T296" i="4"/>
  <c r="BP295" i="4"/>
  <c r="BQ295" i="4" s="1"/>
  <c r="BR295" i="4" s="1"/>
  <c r="Y295" i="4"/>
  <c r="W295" i="4"/>
  <c r="T295" i="4"/>
  <c r="BP294" i="4"/>
  <c r="BQ294" i="4" s="1"/>
  <c r="BR294" i="4" s="1"/>
  <c r="Y294" i="4"/>
  <c r="W294" i="4"/>
  <c r="T294" i="4"/>
  <c r="BP293" i="4"/>
  <c r="BQ293" i="4" s="1"/>
  <c r="BR293" i="4" s="1"/>
  <c r="Y293" i="4"/>
  <c r="W293" i="4"/>
  <c r="T293" i="4"/>
  <c r="BP292" i="4"/>
  <c r="Y292" i="4"/>
  <c r="W292" i="4"/>
  <c r="T292" i="4"/>
  <c r="BP291" i="4"/>
  <c r="BQ291" i="4" s="1"/>
  <c r="BR291" i="4" s="1"/>
  <c r="Y291" i="4"/>
  <c r="W291" i="4"/>
  <c r="T291" i="4"/>
  <c r="BP290" i="4"/>
  <c r="BQ290" i="4" s="1"/>
  <c r="BR290" i="4" s="1"/>
  <c r="Y290" i="4"/>
  <c r="W290" i="4"/>
  <c r="T290" i="4"/>
  <c r="BP289" i="4"/>
  <c r="BQ289" i="4" s="1"/>
  <c r="BR289" i="4" s="1"/>
  <c r="Y289" i="4"/>
  <c r="W289" i="4"/>
  <c r="T289" i="4"/>
  <c r="BP288" i="4"/>
  <c r="BQ288" i="4" s="1"/>
  <c r="BR288" i="4" s="1"/>
  <c r="Y288" i="4"/>
  <c r="W288" i="4"/>
  <c r="T288" i="4"/>
  <c r="BP287" i="4"/>
  <c r="BQ287" i="4" s="1"/>
  <c r="BR287" i="4" s="1"/>
  <c r="Y287" i="4"/>
  <c r="W287" i="4"/>
  <c r="T287" i="4"/>
  <c r="BP286" i="4"/>
  <c r="BQ286" i="4" s="1"/>
  <c r="BR286" i="4" s="1"/>
  <c r="Y286" i="4"/>
  <c r="W286" i="4"/>
  <c r="T286" i="4"/>
  <c r="BP285" i="4"/>
  <c r="Y285" i="4"/>
  <c r="W285" i="4"/>
  <c r="T285" i="4"/>
  <c r="BP284" i="4"/>
  <c r="BQ284" i="4" s="1"/>
  <c r="BR284" i="4" s="1"/>
  <c r="Y284" i="4"/>
  <c r="W284" i="4"/>
  <c r="T284" i="4"/>
  <c r="BP283" i="4"/>
  <c r="BQ283" i="4" s="1"/>
  <c r="BR283" i="4" s="1"/>
  <c r="Y283" i="4"/>
  <c r="W283" i="4"/>
  <c r="T283" i="4"/>
  <c r="BP282" i="4"/>
  <c r="BQ282" i="4" s="1"/>
  <c r="BR282" i="4" s="1"/>
  <c r="Y282" i="4"/>
  <c r="W282" i="4"/>
  <c r="T282" i="4"/>
  <c r="BP281" i="4"/>
  <c r="Y281" i="4"/>
  <c r="W281" i="4"/>
  <c r="T281" i="4"/>
  <c r="BP280" i="4"/>
  <c r="BQ280" i="4" s="1"/>
  <c r="BR280" i="4" s="1"/>
  <c r="Y280" i="4"/>
  <c r="W280" i="4"/>
  <c r="T280" i="4"/>
  <c r="BP279" i="4"/>
  <c r="BQ279" i="4" s="1"/>
  <c r="BR279" i="4" s="1"/>
  <c r="Y279" i="4"/>
  <c r="W279" i="4"/>
  <c r="T279" i="4"/>
  <c r="BP278" i="4"/>
  <c r="Y278" i="4"/>
  <c r="W278" i="4"/>
  <c r="T278" i="4"/>
  <c r="BP277" i="4"/>
  <c r="Y277" i="4"/>
  <c r="W277" i="4"/>
  <c r="T277" i="4"/>
  <c r="BP276" i="4"/>
  <c r="BQ276" i="4" s="1"/>
  <c r="BR276" i="4" s="1"/>
  <c r="Y276" i="4"/>
  <c r="W276" i="4"/>
  <c r="T276" i="4"/>
  <c r="BP275" i="4"/>
  <c r="BQ275" i="4" s="1"/>
  <c r="BR275" i="4" s="1"/>
  <c r="Y275" i="4"/>
  <c r="W275" i="4"/>
  <c r="T275" i="4"/>
  <c r="BP274" i="4"/>
  <c r="BQ274" i="4" s="1"/>
  <c r="BR274" i="4" s="1"/>
  <c r="Y274" i="4"/>
  <c r="W274" i="4"/>
  <c r="T274" i="4"/>
  <c r="BP273" i="4"/>
  <c r="BQ273" i="4" s="1"/>
  <c r="BR273" i="4" s="1"/>
  <c r="Y273" i="4"/>
  <c r="W273" i="4"/>
  <c r="T273" i="4"/>
  <c r="BP272" i="4"/>
  <c r="Y272" i="4"/>
  <c r="W272" i="4"/>
  <c r="T272" i="4"/>
  <c r="BP271" i="4"/>
  <c r="BQ271" i="4" s="1"/>
  <c r="BR271" i="4" s="1"/>
  <c r="Y271" i="4"/>
  <c r="W271" i="4"/>
  <c r="T271" i="4"/>
  <c r="BP270" i="4"/>
  <c r="BQ270" i="4" s="1"/>
  <c r="BR270" i="4" s="1"/>
  <c r="Y270" i="4"/>
  <c r="W270" i="4"/>
  <c r="T270" i="4"/>
  <c r="BP269" i="4"/>
  <c r="Y269" i="4"/>
  <c r="W269" i="4"/>
  <c r="T269" i="4"/>
  <c r="BP268" i="4"/>
  <c r="BQ268" i="4" s="1"/>
  <c r="BR268" i="4" s="1"/>
  <c r="Y268" i="4"/>
  <c r="W268" i="4"/>
  <c r="T268" i="4"/>
  <c r="BP267" i="4"/>
  <c r="BQ267" i="4" s="1"/>
  <c r="BR267" i="4" s="1"/>
  <c r="Y267" i="4"/>
  <c r="W267" i="4"/>
  <c r="T267" i="4"/>
  <c r="BP266" i="4"/>
  <c r="BQ266" i="4" s="1"/>
  <c r="BR266" i="4" s="1"/>
  <c r="Y266" i="4"/>
  <c r="W266" i="4"/>
  <c r="T266" i="4"/>
  <c r="BP265" i="4"/>
  <c r="Y265" i="4"/>
  <c r="W265" i="4"/>
  <c r="T265" i="4"/>
  <c r="BP264" i="4"/>
  <c r="BQ264" i="4" s="1"/>
  <c r="BR264" i="4" s="1"/>
  <c r="Y264" i="4"/>
  <c r="W264" i="4"/>
  <c r="T264" i="4"/>
  <c r="BP263" i="4"/>
  <c r="BQ263" i="4" s="1"/>
  <c r="BR263" i="4" s="1"/>
  <c r="Y263" i="4"/>
  <c r="W263" i="4"/>
  <c r="T263" i="4"/>
  <c r="BP262" i="4"/>
  <c r="Y262" i="4"/>
  <c r="W262" i="4"/>
  <c r="T262" i="4"/>
  <c r="BP261" i="4"/>
  <c r="BQ261" i="4" s="1"/>
  <c r="BR261" i="4" s="1"/>
  <c r="Y261" i="4"/>
  <c r="W261" i="4"/>
  <c r="T261" i="4"/>
  <c r="BP260" i="4"/>
  <c r="BQ260" i="4" s="1"/>
  <c r="BR260" i="4" s="1"/>
  <c r="Y260" i="4"/>
  <c r="W260" i="4"/>
  <c r="T260" i="4"/>
  <c r="BP259" i="4"/>
  <c r="BQ259" i="4" s="1"/>
  <c r="BR259" i="4" s="1"/>
  <c r="Y259" i="4"/>
  <c r="W259" i="4"/>
  <c r="T259" i="4"/>
  <c r="BP258" i="4"/>
  <c r="Y258" i="4"/>
  <c r="W258" i="4"/>
  <c r="T258" i="4"/>
  <c r="BP257" i="4"/>
  <c r="Y257" i="4"/>
  <c r="W257" i="4"/>
  <c r="T257" i="4"/>
  <c r="BP256" i="4"/>
  <c r="BQ256" i="4" s="1"/>
  <c r="BR256" i="4" s="1"/>
  <c r="Y256" i="4"/>
  <c r="W256" i="4"/>
  <c r="T256" i="4"/>
  <c r="BP255" i="4"/>
  <c r="BQ255" i="4" s="1"/>
  <c r="BR255" i="4" s="1"/>
  <c r="Y255" i="4"/>
  <c r="W255" i="4"/>
  <c r="T255" i="4"/>
  <c r="BP254" i="4"/>
  <c r="BQ254" i="4" s="1"/>
  <c r="BR254" i="4" s="1"/>
  <c r="Y254" i="4"/>
  <c r="W254" i="4"/>
  <c r="T254" i="4"/>
  <c r="BP253" i="4"/>
  <c r="BQ253" i="4" s="1"/>
  <c r="BR253" i="4" s="1"/>
  <c r="Y253" i="4"/>
  <c r="W253" i="4"/>
  <c r="T253" i="4"/>
  <c r="BP252" i="4"/>
  <c r="BQ252" i="4" s="1"/>
  <c r="BR252" i="4" s="1"/>
  <c r="Y252" i="4"/>
  <c r="W252" i="4"/>
  <c r="T252" i="4"/>
  <c r="BP251" i="4"/>
  <c r="BQ251" i="4" s="1"/>
  <c r="BR251" i="4" s="1"/>
  <c r="Y251" i="4"/>
  <c r="W251" i="4"/>
  <c r="T251" i="4"/>
  <c r="BP250" i="4"/>
  <c r="BQ250" i="4" s="1"/>
  <c r="BR250" i="4" s="1"/>
  <c r="Y250" i="4"/>
  <c r="W250" i="4"/>
  <c r="T250" i="4"/>
  <c r="BP249" i="4"/>
  <c r="BQ249" i="4" s="1"/>
  <c r="BR249" i="4" s="1"/>
  <c r="Y249" i="4"/>
  <c r="W249" i="4"/>
  <c r="T249" i="4"/>
  <c r="BP248" i="4"/>
  <c r="BQ248" i="4" s="1"/>
  <c r="BR248" i="4" s="1"/>
  <c r="Y248" i="4"/>
  <c r="W248" i="4"/>
  <c r="T248" i="4"/>
  <c r="BP247" i="4"/>
  <c r="BQ247" i="4" s="1"/>
  <c r="BR247" i="4" s="1"/>
  <c r="Y247" i="4"/>
  <c r="W247" i="4"/>
  <c r="T247" i="4"/>
  <c r="BP246" i="4"/>
  <c r="BQ246" i="4" s="1"/>
  <c r="BR246" i="4" s="1"/>
  <c r="Y246" i="4"/>
  <c r="W246" i="4"/>
  <c r="T246" i="4"/>
  <c r="BP245" i="4"/>
  <c r="BQ245" i="4" s="1"/>
  <c r="BR245" i="4" s="1"/>
  <c r="Y245" i="4"/>
  <c r="W245" i="4"/>
  <c r="T245" i="4"/>
  <c r="BP244" i="4"/>
  <c r="BQ244" i="4" s="1"/>
  <c r="BR244" i="4" s="1"/>
  <c r="Y244" i="4"/>
  <c r="W244" i="4"/>
  <c r="T244" i="4"/>
  <c r="BP243" i="4"/>
  <c r="BQ243" i="4" s="1"/>
  <c r="BR243" i="4" s="1"/>
  <c r="Y243" i="4"/>
  <c r="W243" i="4"/>
  <c r="T243" i="4"/>
  <c r="BP242" i="4"/>
  <c r="BQ242" i="4" s="1"/>
  <c r="BR242" i="4" s="1"/>
  <c r="Y242" i="4"/>
  <c r="W242" i="4"/>
  <c r="T242" i="4"/>
  <c r="BP241" i="4"/>
  <c r="BQ241" i="4" s="1"/>
  <c r="BR241" i="4" s="1"/>
  <c r="Y241" i="4"/>
  <c r="W241" i="4"/>
  <c r="T241" i="4"/>
  <c r="BP240" i="4"/>
  <c r="BQ240" i="4" s="1"/>
  <c r="BR240" i="4" s="1"/>
  <c r="Y240" i="4"/>
  <c r="W240" i="4"/>
  <c r="T240" i="4"/>
  <c r="BP239" i="4"/>
  <c r="BQ239" i="4" s="1"/>
  <c r="BR239" i="4" s="1"/>
  <c r="Y239" i="4"/>
  <c r="W239" i="4"/>
  <c r="T239" i="4"/>
  <c r="BP238" i="4"/>
  <c r="BQ238" i="4" s="1"/>
  <c r="BR238" i="4" s="1"/>
  <c r="Y238" i="4"/>
  <c r="W238" i="4"/>
  <c r="T238" i="4"/>
  <c r="BP237" i="4"/>
  <c r="BQ237" i="4" s="1"/>
  <c r="BR237" i="4" s="1"/>
  <c r="Y237" i="4"/>
  <c r="W237" i="4"/>
  <c r="T237" i="4"/>
  <c r="BP236" i="4"/>
  <c r="BQ236" i="4" s="1"/>
  <c r="BR236" i="4" s="1"/>
  <c r="Y236" i="4"/>
  <c r="W236" i="4"/>
  <c r="T236" i="4"/>
  <c r="BP235" i="4"/>
  <c r="BQ235" i="4" s="1"/>
  <c r="BR235" i="4" s="1"/>
  <c r="Y235" i="4"/>
  <c r="W235" i="4"/>
  <c r="T235" i="4"/>
  <c r="BP234" i="4"/>
  <c r="BQ234" i="4" s="1"/>
  <c r="BR234" i="4" s="1"/>
  <c r="Y234" i="4"/>
  <c r="W234" i="4"/>
  <c r="T234" i="4"/>
  <c r="BP233" i="4"/>
  <c r="BQ233" i="4" s="1"/>
  <c r="BR233" i="4" s="1"/>
  <c r="Y233" i="4"/>
  <c r="W233" i="4"/>
  <c r="T233" i="4"/>
  <c r="BP232" i="4"/>
  <c r="BQ232" i="4" s="1"/>
  <c r="BR232" i="4" s="1"/>
  <c r="Y232" i="4"/>
  <c r="W232" i="4"/>
  <c r="T232" i="4"/>
  <c r="BP231" i="4"/>
  <c r="BQ231" i="4" s="1"/>
  <c r="BR231" i="4" s="1"/>
  <c r="Y231" i="4"/>
  <c r="W231" i="4"/>
  <c r="T231" i="4"/>
  <c r="BP230" i="4"/>
  <c r="Y230" i="4"/>
  <c r="W230" i="4"/>
  <c r="T230" i="4"/>
  <c r="BP229" i="4"/>
  <c r="BQ229" i="4" s="1"/>
  <c r="BR229" i="4" s="1"/>
  <c r="Y229" i="4"/>
  <c r="W229" i="4"/>
  <c r="T229" i="4"/>
  <c r="BP228" i="4"/>
  <c r="BQ228" i="4" s="1"/>
  <c r="BR228" i="4" s="1"/>
  <c r="Y228" i="4"/>
  <c r="W228" i="4"/>
  <c r="T228" i="4"/>
  <c r="BP227" i="4"/>
  <c r="BQ227" i="4" s="1"/>
  <c r="BR227" i="4" s="1"/>
  <c r="Y227" i="4"/>
  <c r="W227" i="4"/>
  <c r="T227" i="4"/>
  <c r="BP226" i="4"/>
  <c r="BQ226" i="4" s="1"/>
  <c r="BR226" i="4" s="1"/>
  <c r="Y226" i="4"/>
  <c r="W226" i="4"/>
  <c r="T226" i="4"/>
  <c r="BP225" i="4"/>
  <c r="BQ225" i="4" s="1"/>
  <c r="BR225" i="4" s="1"/>
  <c r="Y225" i="4"/>
  <c r="W225" i="4"/>
  <c r="T225" i="4"/>
  <c r="BP224" i="4"/>
  <c r="BQ224" i="4" s="1"/>
  <c r="BR224" i="4" s="1"/>
  <c r="Y224" i="4"/>
  <c r="W224" i="4"/>
  <c r="T224" i="4"/>
  <c r="BP223" i="4"/>
  <c r="Y223" i="4"/>
  <c r="W223" i="4"/>
  <c r="T223" i="4"/>
  <c r="BP222" i="4"/>
  <c r="Y222" i="4"/>
  <c r="W222" i="4"/>
  <c r="T222" i="4"/>
  <c r="BP221" i="4"/>
  <c r="BQ221" i="4" s="1"/>
  <c r="BR221" i="4" s="1"/>
  <c r="Y221" i="4"/>
  <c r="W221" i="4"/>
  <c r="T221" i="4"/>
  <c r="BP220" i="4"/>
  <c r="Y220" i="4"/>
  <c r="W220" i="4"/>
  <c r="T220" i="4"/>
  <c r="BP219" i="4"/>
  <c r="Y219" i="4"/>
  <c r="W219" i="4"/>
  <c r="T219" i="4"/>
  <c r="BP218" i="4"/>
  <c r="BQ218" i="4" s="1"/>
  <c r="BR218" i="4" s="1"/>
  <c r="Y218" i="4"/>
  <c r="W218" i="4"/>
  <c r="T218" i="4"/>
  <c r="BP217" i="4"/>
  <c r="BQ217" i="4" s="1"/>
  <c r="BR217" i="4" s="1"/>
  <c r="Y217" i="4"/>
  <c r="W217" i="4"/>
  <c r="T217" i="4"/>
  <c r="BP216" i="4"/>
  <c r="BQ216" i="4" s="1"/>
  <c r="BR216" i="4" s="1"/>
  <c r="Y216" i="4"/>
  <c r="W216" i="4"/>
  <c r="T216" i="4"/>
  <c r="BP215" i="4"/>
  <c r="BQ215" i="4" s="1"/>
  <c r="BR215" i="4" s="1"/>
  <c r="Y215" i="4"/>
  <c r="W215" i="4"/>
  <c r="T215" i="4"/>
  <c r="BP214" i="4"/>
  <c r="Y214" i="4"/>
  <c r="W214" i="4"/>
  <c r="T214" i="4"/>
  <c r="BP213" i="4"/>
  <c r="BQ213" i="4" s="1"/>
  <c r="BR213" i="4" s="1"/>
  <c r="Y213" i="4"/>
  <c r="W213" i="4"/>
  <c r="T213" i="4"/>
  <c r="BP212" i="4"/>
  <c r="BQ212" i="4" s="1"/>
  <c r="BR212" i="4" s="1"/>
  <c r="Y212" i="4"/>
  <c r="W212" i="4"/>
  <c r="T212" i="4"/>
  <c r="BP211" i="4"/>
  <c r="BQ211" i="4" s="1"/>
  <c r="BR211" i="4" s="1"/>
  <c r="Y211" i="4"/>
  <c r="W211" i="4"/>
  <c r="T211" i="4"/>
  <c r="BP210" i="4"/>
  <c r="BQ210" i="4" s="1"/>
  <c r="BR210" i="4" s="1"/>
  <c r="Y210" i="4"/>
  <c r="W210" i="4"/>
  <c r="T210" i="4"/>
  <c r="BP209" i="4"/>
  <c r="BQ209" i="4" s="1"/>
  <c r="BR209" i="4" s="1"/>
  <c r="Y209" i="4"/>
  <c r="W209" i="4"/>
  <c r="T209" i="4"/>
  <c r="BP208" i="4"/>
  <c r="BQ208" i="4" s="1"/>
  <c r="BR208" i="4" s="1"/>
  <c r="Y208" i="4"/>
  <c r="W208" i="4"/>
  <c r="T208" i="4"/>
  <c r="BP207" i="4"/>
  <c r="BQ207" i="4" s="1"/>
  <c r="BR207" i="4" s="1"/>
  <c r="Y207" i="4"/>
  <c r="W207" i="4"/>
  <c r="T207" i="4"/>
  <c r="BP206" i="4"/>
  <c r="BQ206" i="4" s="1"/>
  <c r="BR206" i="4" s="1"/>
  <c r="Y206" i="4"/>
  <c r="W206" i="4"/>
  <c r="T206" i="4"/>
  <c r="BP205" i="4"/>
  <c r="BQ205" i="4" s="1"/>
  <c r="BR205" i="4" s="1"/>
  <c r="Y205" i="4"/>
  <c r="W205" i="4"/>
  <c r="T205" i="4"/>
  <c r="BP204" i="4"/>
  <c r="BQ204" i="4" s="1"/>
  <c r="BR204" i="4" s="1"/>
  <c r="Y204" i="4"/>
  <c r="W204" i="4"/>
  <c r="T204" i="4"/>
  <c r="BP203" i="4"/>
  <c r="BQ203" i="4" s="1"/>
  <c r="BR203" i="4" s="1"/>
  <c r="Y203" i="4"/>
  <c r="W203" i="4"/>
  <c r="T203" i="4"/>
  <c r="BP202" i="4"/>
  <c r="Y202" i="4"/>
  <c r="W202" i="4"/>
  <c r="T202" i="4"/>
  <c r="BP201" i="4"/>
  <c r="BQ201" i="4" s="1"/>
  <c r="BR201" i="4" s="1"/>
  <c r="Y201" i="4"/>
  <c r="W201" i="4"/>
  <c r="T201" i="4"/>
  <c r="BP200" i="4"/>
  <c r="Y200" i="4"/>
  <c r="W200" i="4"/>
  <c r="T200" i="4"/>
  <c r="BP199" i="4"/>
  <c r="BQ199" i="4" s="1"/>
  <c r="BR199" i="4" s="1"/>
  <c r="Y199" i="4"/>
  <c r="W199" i="4"/>
  <c r="T199" i="4"/>
  <c r="BP198" i="4"/>
  <c r="BQ198" i="4" s="1"/>
  <c r="BR198" i="4" s="1"/>
  <c r="Y198" i="4"/>
  <c r="W198" i="4"/>
  <c r="T198" i="4"/>
  <c r="BP197" i="4"/>
  <c r="BQ197" i="4" s="1"/>
  <c r="BR197" i="4" s="1"/>
  <c r="Y197" i="4"/>
  <c r="W197" i="4"/>
  <c r="T197" i="4"/>
  <c r="BP196" i="4"/>
  <c r="BQ196" i="4" s="1"/>
  <c r="BR196" i="4" s="1"/>
  <c r="Y196" i="4"/>
  <c r="W196" i="4"/>
  <c r="T196" i="4"/>
  <c r="BP195" i="4"/>
  <c r="BQ195" i="4" s="1"/>
  <c r="BR195" i="4" s="1"/>
  <c r="Y195" i="4"/>
  <c r="W195" i="4"/>
  <c r="T195" i="4"/>
  <c r="BP194" i="4"/>
  <c r="BQ194" i="4" s="1"/>
  <c r="BR194" i="4" s="1"/>
  <c r="Y194" i="4"/>
  <c r="W194" i="4"/>
  <c r="T194" i="4"/>
  <c r="BP193" i="4"/>
  <c r="BQ193" i="4" s="1"/>
  <c r="BR193" i="4" s="1"/>
  <c r="Y193" i="4"/>
  <c r="W193" i="4"/>
  <c r="T193" i="4"/>
  <c r="BP192" i="4"/>
  <c r="BQ192" i="4" s="1"/>
  <c r="BR192" i="4" s="1"/>
  <c r="Y192" i="4"/>
  <c r="W192" i="4"/>
  <c r="T192" i="4"/>
  <c r="BP191" i="4"/>
  <c r="Y191" i="4"/>
  <c r="W191" i="4"/>
  <c r="T191" i="4"/>
  <c r="BP190" i="4"/>
  <c r="BQ190" i="4" s="1"/>
  <c r="BR190" i="4" s="1"/>
  <c r="Y190" i="4"/>
  <c r="W190" i="4"/>
  <c r="T190" i="4"/>
  <c r="BP189" i="4"/>
  <c r="BQ189" i="4" s="1"/>
  <c r="BR189" i="4" s="1"/>
  <c r="Y189" i="4"/>
  <c r="W189" i="4"/>
  <c r="T189" i="4"/>
  <c r="BP188" i="4"/>
  <c r="BQ188" i="4" s="1"/>
  <c r="BR188" i="4" s="1"/>
  <c r="Y188" i="4"/>
  <c r="W188" i="4"/>
  <c r="T188" i="4"/>
  <c r="BP187" i="4"/>
  <c r="Y187" i="4"/>
  <c r="W187" i="4"/>
  <c r="T187" i="4"/>
  <c r="BP186" i="4"/>
  <c r="BQ186" i="4" s="1"/>
  <c r="BR186" i="4" s="1"/>
  <c r="Y186" i="4"/>
  <c r="W186" i="4"/>
  <c r="T186" i="4"/>
  <c r="BP185" i="4"/>
  <c r="Y185" i="4"/>
  <c r="W185" i="4"/>
  <c r="T185" i="4"/>
  <c r="BP184" i="4"/>
  <c r="BQ184" i="4" s="1"/>
  <c r="BR184" i="4" s="1"/>
  <c r="Y184" i="4"/>
  <c r="W184" i="4"/>
  <c r="T184" i="4"/>
  <c r="BP183" i="4"/>
  <c r="Y183" i="4"/>
  <c r="W183" i="4"/>
  <c r="T183" i="4"/>
  <c r="BP182" i="4"/>
  <c r="BQ182" i="4" s="1"/>
  <c r="BR182" i="4" s="1"/>
  <c r="Y182" i="4"/>
  <c r="W182" i="4"/>
  <c r="T182" i="4"/>
  <c r="BP181" i="4"/>
  <c r="Y181" i="4"/>
  <c r="W181" i="4"/>
  <c r="T181" i="4"/>
  <c r="BP180" i="4"/>
  <c r="BQ180" i="4" s="1"/>
  <c r="BR180" i="4" s="1"/>
  <c r="Y180" i="4"/>
  <c r="W180" i="4"/>
  <c r="T180" i="4"/>
  <c r="BP179" i="4"/>
  <c r="BQ179" i="4" s="1"/>
  <c r="BR179" i="4" s="1"/>
  <c r="Y179" i="4"/>
  <c r="W179" i="4"/>
  <c r="T179" i="4"/>
  <c r="BP178" i="4"/>
  <c r="BQ178" i="4" s="1"/>
  <c r="BR178" i="4" s="1"/>
  <c r="Y178" i="4"/>
  <c r="W178" i="4"/>
  <c r="T178" i="4"/>
  <c r="BP177" i="4"/>
  <c r="BQ177" i="4" s="1"/>
  <c r="BR177" i="4" s="1"/>
  <c r="Y177" i="4"/>
  <c r="W177" i="4"/>
  <c r="T177" i="4"/>
  <c r="BP176" i="4"/>
  <c r="BQ176" i="4" s="1"/>
  <c r="BR176" i="4" s="1"/>
  <c r="Y176" i="4"/>
  <c r="W176" i="4"/>
  <c r="T176" i="4"/>
  <c r="BP175" i="4"/>
  <c r="BQ175" i="4" s="1"/>
  <c r="BR175" i="4" s="1"/>
  <c r="Y175" i="4"/>
  <c r="W175" i="4"/>
  <c r="T175" i="4"/>
  <c r="BP174" i="4"/>
  <c r="Y174" i="4"/>
  <c r="W174" i="4"/>
  <c r="T174" i="4"/>
  <c r="BP173" i="4"/>
  <c r="BQ173" i="4" s="1"/>
  <c r="BR173" i="4" s="1"/>
  <c r="Y173" i="4"/>
  <c r="W173" i="4"/>
  <c r="T173" i="4"/>
  <c r="BP172" i="4"/>
  <c r="BQ172" i="4" s="1"/>
  <c r="BR172" i="4" s="1"/>
  <c r="Y172" i="4"/>
  <c r="W172" i="4"/>
  <c r="T172" i="4"/>
  <c r="BP171" i="4"/>
  <c r="BQ171" i="4" s="1"/>
  <c r="BR171" i="4" s="1"/>
  <c r="Y171" i="4"/>
  <c r="W171" i="4"/>
  <c r="T171" i="4"/>
  <c r="BP170" i="4"/>
  <c r="BQ170" i="4" s="1"/>
  <c r="BR170" i="4" s="1"/>
  <c r="Y170" i="4"/>
  <c r="W170" i="4"/>
  <c r="T170" i="4"/>
  <c r="BP169" i="4"/>
  <c r="BQ169" i="4" s="1"/>
  <c r="BR169" i="4" s="1"/>
  <c r="Y169" i="4"/>
  <c r="W169" i="4"/>
  <c r="T169" i="4"/>
  <c r="BP168" i="4"/>
  <c r="Y168" i="4"/>
  <c r="W168" i="4"/>
  <c r="T168" i="4"/>
  <c r="BP167" i="4"/>
  <c r="BQ167" i="4" s="1"/>
  <c r="BR167" i="4" s="1"/>
  <c r="Y167" i="4"/>
  <c r="W167" i="4"/>
  <c r="T167" i="4"/>
  <c r="BP166" i="4"/>
  <c r="BQ166" i="4" s="1"/>
  <c r="BR166" i="4" s="1"/>
  <c r="Y166" i="4"/>
  <c r="W166" i="4"/>
  <c r="T166" i="4"/>
  <c r="BP165" i="4"/>
  <c r="BQ165" i="4" s="1"/>
  <c r="BR165" i="4" s="1"/>
  <c r="Y165" i="4"/>
  <c r="W165" i="4"/>
  <c r="T165" i="4"/>
  <c r="BP164" i="4"/>
  <c r="BQ164" i="4" s="1"/>
  <c r="BR164" i="4" s="1"/>
  <c r="Y164" i="4"/>
  <c r="W164" i="4"/>
  <c r="T164" i="4"/>
  <c r="BP163" i="4"/>
  <c r="BQ163" i="4" s="1"/>
  <c r="BR163" i="4" s="1"/>
  <c r="Y163" i="4"/>
  <c r="W163" i="4"/>
  <c r="T163" i="4"/>
  <c r="BP162" i="4"/>
  <c r="BQ162" i="4" s="1"/>
  <c r="BR162" i="4" s="1"/>
  <c r="Y162" i="4"/>
  <c r="W162" i="4"/>
  <c r="T162" i="4"/>
  <c r="BP161" i="4"/>
  <c r="Y161" i="4"/>
  <c r="W161" i="4"/>
  <c r="T161" i="4"/>
  <c r="BP160" i="4"/>
  <c r="BQ160" i="4" s="1"/>
  <c r="BR160" i="4" s="1"/>
  <c r="Y160" i="4"/>
  <c r="W160" i="4"/>
  <c r="T160" i="4"/>
  <c r="BP159" i="4"/>
  <c r="BQ159" i="4" s="1"/>
  <c r="BR159" i="4" s="1"/>
  <c r="Y159" i="4"/>
  <c r="W159" i="4"/>
  <c r="T159" i="4"/>
  <c r="BP158" i="4"/>
  <c r="BQ158" i="4" s="1"/>
  <c r="BR158" i="4" s="1"/>
  <c r="Y158" i="4"/>
  <c r="W158" i="4"/>
  <c r="T158" i="4"/>
  <c r="BP157" i="4"/>
  <c r="BQ157" i="4" s="1"/>
  <c r="BR157" i="4" s="1"/>
  <c r="Y157" i="4"/>
  <c r="W157" i="4"/>
  <c r="T157" i="4"/>
  <c r="BP156" i="4"/>
  <c r="BQ156" i="4" s="1"/>
  <c r="BR156" i="4" s="1"/>
  <c r="Y156" i="4"/>
  <c r="W156" i="4"/>
  <c r="T156" i="4"/>
  <c r="BP155" i="4"/>
  <c r="BQ155" i="4" s="1"/>
  <c r="BR155" i="4" s="1"/>
  <c r="Y155" i="4"/>
  <c r="W155" i="4"/>
  <c r="T155" i="4"/>
  <c r="BP154" i="4"/>
  <c r="BQ154" i="4" s="1"/>
  <c r="BR154" i="4" s="1"/>
  <c r="Y154" i="4"/>
  <c r="W154" i="4"/>
  <c r="T154" i="4"/>
  <c r="BP153" i="4"/>
  <c r="BQ153" i="4" s="1"/>
  <c r="BR153" i="4" s="1"/>
  <c r="Y153" i="4"/>
  <c r="W153" i="4"/>
  <c r="T153" i="4"/>
  <c r="BP152" i="4"/>
  <c r="BQ152" i="4" s="1"/>
  <c r="BR152" i="4" s="1"/>
  <c r="Y152" i="4"/>
  <c r="W152" i="4"/>
  <c r="T152" i="4"/>
  <c r="BP151" i="4"/>
  <c r="BQ151" i="4" s="1"/>
  <c r="BR151" i="4" s="1"/>
  <c r="Y151" i="4"/>
  <c r="W151" i="4"/>
  <c r="T151" i="4"/>
  <c r="BP150" i="4"/>
  <c r="BQ150" i="4" s="1"/>
  <c r="BR150" i="4" s="1"/>
  <c r="Y150" i="4"/>
  <c r="W150" i="4"/>
  <c r="T150" i="4"/>
  <c r="BP149" i="4"/>
  <c r="BQ149" i="4" s="1"/>
  <c r="BR149" i="4" s="1"/>
  <c r="Y149" i="4"/>
  <c r="W149" i="4"/>
  <c r="T149" i="4"/>
  <c r="BP148" i="4"/>
  <c r="BQ148" i="4" s="1"/>
  <c r="BR148" i="4" s="1"/>
  <c r="Y148" i="4"/>
  <c r="W148" i="4"/>
  <c r="T148" i="4"/>
  <c r="BP147" i="4"/>
  <c r="BQ147" i="4" s="1"/>
  <c r="BR147" i="4" s="1"/>
  <c r="Y147" i="4"/>
  <c r="W147" i="4"/>
  <c r="T147" i="4"/>
  <c r="BP146" i="4"/>
  <c r="BQ146" i="4" s="1"/>
  <c r="BR146" i="4" s="1"/>
  <c r="Y146" i="4"/>
  <c r="W146" i="4"/>
  <c r="T146" i="4"/>
  <c r="BP145" i="4"/>
  <c r="BQ145" i="4" s="1"/>
  <c r="BR145" i="4" s="1"/>
  <c r="Y145" i="4"/>
  <c r="W145" i="4"/>
  <c r="T145" i="4"/>
  <c r="BP144" i="4"/>
  <c r="BQ144" i="4" s="1"/>
  <c r="BR144" i="4" s="1"/>
  <c r="Y144" i="4"/>
  <c r="W144" i="4"/>
  <c r="T144" i="4"/>
  <c r="BP143" i="4"/>
  <c r="BQ143" i="4" s="1"/>
  <c r="BR143" i="4" s="1"/>
  <c r="Y143" i="4"/>
  <c r="W143" i="4"/>
  <c r="T143" i="4"/>
  <c r="BP142" i="4"/>
  <c r="BQ142" i="4" s="1"/>
  <c r="BR142" i="4" s="1"/>
  <c r="Y142" i="4"/>
  <c r="W142" i="4"/>
  <c r="T142" i="4"/>
  <c r="BP141" i="4"/>
  <c r="BQ141" i="4" s="1"/>
  <c r="BR141" i="4" s="1"/>
  <c r="Y141" i="4"/>
  <c r="W141" i="4"/>
  <c r="T141" i="4"/>
  <c r="BP140" i="4"/>
  <c r="BQ140" i="4" s="1"/>
  <c r="BR140" i="4" s="1"/>
  <c r="Y140" i="4"/>
  <c r="W140" i="4"/>
  <c r="T140" i="4"/>
  <c r="BP139" i="4"/>
  <c r="BQ139" i="4" s="1"/>
  <c r="BR139" i="4" s="1"/>
  <c r="Y139" i="4"/>
  <c r="W139" i="4"/>
  <c r="T139" i="4"/>
  <c r="BP138" i="4"/>
  <c r="BQ138" i="4" s="1"/>
  <c r="BR138" i="4" s="1"/>
  <c r="Y138" i="4"/>
  <c r="W138" i="4"/>
  <c r="T138" i="4"/>
  <c r="BP137" i="4"/>
  <c r="BQ137" i="4" s="1"/>
  <c r="BR137" i="4" s="1"/>
  <c r="Y137" i="4"/>
  <c r="W137" i="4"/>
  <c r="T137" i="4"/>
  <c r="BP136" i="4"/>
  <c r="BQ136" i="4" s="1"/>
  <c r="BR136" i="4" s="1"/>
  <c r="Y136" i="4"/>
  <c r="W136" i="4"/>
  <c r="T136" i="4"/>
  <c r="BP135" i="4"/>
  <c r="BQ135" i="4" s="1"/>
  <c r="BR135" i="4" s="1"/>
  <c r="Y135" i="4"/>
  <c r="W135" i="4"/>
  <c r="T135" i="4"/>
  <c r="BP134" i="4"/>
  <c r="Y134" i="4"/>
  <c r="W134" i="4"/>
  <c r="T134" i="4"/>
  <c r="BP133" i="4"/>
  <c r="BQ133" i="4" s="1"/>
  <c r="BR133" i="4" s="1"/>
  <c r="Y133" i="4"/>
  <c r="W133" i="4"/>
  <c r="T133" i="4"/>
  <c r="BP132" i="4"/>
  <c r="BQ132" i="4" s="1"/>
  <c r="BR132" i="4" s="1"/>
  <c r="Y132" i="4"/>
  <c r="W132" i="4"/>
  <c r="T132" i="4"/>
  <c r="BP131" i="4"/>
  <c r="BQ131" i="4" s="1"/>
  <c r="BR131" i="4" s="1"/>
  <c r="Y131" i="4"/>
  <c r="W131" i="4"/>
  <c r="T131" i="4"/>
  <c r="BP130" i="4"/>
  <c r="BQ130" i="4" s="1"/>
  <c r="BR130" i="4" s="1"/>
  <c r="Y130" i="4"/>
  <c r="W130" i="4"/>
  <c r="T130" i="4"/>
  <c r="BP129" i="4"/>
  <c r="BQ129" i="4" s="1"/>
  <c r="BR129" i="4" s="1"/>
  <c r="Y129" i="4"/>
  <c r="W129" i="4"/>
  <c r="T129" i="4"/>
  <c r="BP128" i="4"/>
  <c r="BQ128" i="4" s="1"/>
  <c r="BR128" i="4" s="1"/>
  <c r="Y128" i="4"/>
  <c r="W128" i="4"/>
  <c r="T128" i="4"/>
  <c r="BP127" i="4"/>
  <c r="BQ127" i="4" s="1"/>
  <c r="BR127" i="4" s="1"/>
  <c r="Y127" i="4"/>
  <c r="W127" i="4"/>
  <c r="T127" i="4"/>
  <c r="BP126" i="4"/>
  <c r="BQ126" i="4" s="1"/>
  <c r="BR126" i="4" s="1"/>
  <c r="Y126" i="4"/>
  <c r="W126" i="4"/>
  <c r="T126" i="4"/>
  <c r="BP125" i="4"/>
  <c r="BQ125" i="4" s="1"/>
  <c r="BR125" i="4" s="1"/>
  <c r="Y125" i="4"/>
  <c r="W125" i="4"/>
  <c r="T125" i="4"/>
  <c r="BP124" i="4"/>
  <c r="BQ124" i="4" s="1"/>
  <c r="BR124" i="4" s="1"/>
  <c r="Y124" i="4"/>
  <c r="W124" i="4"/>
  <c r="T124" i="4"/>
  <c r="BP123" i="4"/>
  <c r="BQ123" i="4" s="1"/>
  <c r="BR123" i="4" s="1"/>
  <c r="Y123" i="4"/>
  <c r="W123" i="4"/>
  <c r="T123" i="4"/>
  <c r="BP122" i="4"/>
  <c r="BQ122" i="4" s="1"/>
  <c r="BR122" i="4" s="1"/>
  <c r="Y122" i="4"/>
  <c r="W122" i="4"/>
  <c r="T122" i="4"/>
  <c r="BP121" i="4"/>
  <c r="Y121" i="4"/>
  <c r="W121" i="4"/>
  <c r="T121" i="4"/>
  <c r="BP120" i="4"/>
  <c r="BQ120" i="4" s="1"/>
  <c r="BR120" i="4" s="1"/>
  <c r="Y120" i="4"/>
  <c r="W120" i="4"/>
  <c r="T120" i="4"/>
  <c r="BP119" i="4"/>
  <c r="BQ119" i="4" s="1"/>
  <c r="BR119" i="4" s="1"/>
  <c r="Y119" i="4"/>
  <c r="W119" i="4"/>
  <c r="T119" i="4"/>
  <c r="BP118" i="4"/>
  <c r="BQ118" i="4" s="1"/>
  <c r="BR118" i="4" s="1"/>
  <c r="Y118" i="4"/>
  <c r="W118" i="4"/>
  <c r="T118" i="4"/>
  <c r="BP117" i="4"/>
  <c r="BQ117" i="4" s="1"/>
  <c r="BR117" i="4" s="1"/>
  <c r="Y117" i="4"/>
  <c r="W117" i="4"/>
  <c r="T117" i="4"/>
  <c r="BP116" i="4"/>
  <c r="BQ116" i="4" s="1"/>
  <c r="BR116" i="4" s="1"/>
  <c r="Y116" i="4"/>
  <c r="W116" i="4"/>
  <c r="T116" i="4"/>
  <c r="BP115" i="4"/>
  <c r="BQ115" i="4" s="1"/>
  <c r="BR115" i="4" s="1"/>
  <c r="Y115" i="4"/>
  <c r="W115" i="4"/>
  <c r="T115" i="4"/>
  <c r="BP114" i="4"/>
  <c r="BQ114" i="4" s="1"/>
  <c r="BR114" i="4" s="1"/>
  <c r="Y114" i="4"/>
  <c r="W114" i="4"/>
  <c r="T114" i="4"/>
  <c r="BP113" i="4"/>
  <c r="BQ113" i="4" s="1"/>
  <c r="BR113" i="4" s="1"/>
  <c r="Y113" i="4"/>
  <c r="W113" i="4"/>
  <c r="T113" i="4"/>
  <c r="BP112" i="4"/>
  <c r="BQ112" i="4" s="1"/>
  <c r="BR112" i="4" s="1"/>
  <c r="Y112" i="4"/>
  <c r="W112" i="4"/>
  <c r="T112" i="4"/>
  <c r="BP111" i="4"/>
  <c r="BQ111" i="4" s="1"/>
  <c r="BR111" i="4" s="1"/>
  <c r="Y111" i="4"/>
  <c r="W111" i="4"/>
  <c r="T111" i="4"/>
  <c r="BP110" i="4"/>
  <c r="BQ110" i="4" s="1"/>
  <c r="BR110" i="4" s="1"/>
  <c r="Y110" i="4"/>
  <c r="W110" i="4"/>
  <c r="T110" i="4"/>
  <c r="BP109" i="4"/>
  <c r="Y109" i="4"/>
  <c r="W109" i="4"/>
  <c r="T109" i="4"/>
  <c r="BP108" i="4"/>
  <c r="BQ108" i="4" s="1"/>
  <c r="BR108" i="4" s="1"/>
  <c r="Y108" i="4"/>
  <c r="W108" i="4"/>
  <c r="T108" i="4"/>
  <c r="BP107" i="4"/>
  <c r="BQ107" i="4" s="1"/>
  <c r="BR107" i="4" s="1"/>
  <c r="Y107" i="4"/>
  <c r="W107" i="4"/>
  <c r="T107" i="4"/>
  <c r="BP106" i="4"/>
  <c r="BQ106" i="4" s="1"/>
  <c r="BR106" i="4" s="1"/>
  <c r="Y106" i="4"/>
  <c r="W106" i="4"/>
  <c r="T106" i="4"/>
  <c r="BP105" i="4"/>
  <c r="BQ105" i="4" s="1"/>
  <c r="BR105" i="4" s="1"/>
  <c r="Y105" i="4"/>
  <c r="W105" i="4"/>
  <c r="T105" i="4"/>
  <c r="BP104" i="4"/>
  <c r="BQ104" i="4" s="1"/>
  <c r="BR104" i="4" s="1"/>
  <c r="Y104" i="4"/>
  <c r="W104" i="4"/>
  <c r="T104" i="4"/>
  <c r="BP103" i="4"/>
  <c r="BQ103" i="4" s="1"/>
  <c r="BR103" i="4" s="1"/>
  <c r="Y103" i="4"/>
  <c r="W103" i="4"/>
  <c r="T103" i="4"/>
  <c r="BP102" i="4"/>
  <c r="BQ102" i="4" s="1"/>
  <c r="BR102" i="4" s="1"/>
  <c r="Y102" i="4"/>
  <c r="W102" i="4"/>
  <c r="T102" i="4"/>
  <c r="BP101" i="4"/>
  <c r="BQ101" i="4" s="1"/>
  <c r="BR101" i="4" s="1"/>
  <c r="Y101" i="4"/>
  <c r="W101" i="4"/>
  <c r="T101" i="4"/>
  <c r="BP100" i="4"/>
  <c r="BQ100" i="4" s="1"/>
  <c r="BR100" i="4" s="1"/>
  <c r="Y100" i="4"/>
  <c r="W100" i="4"/>
  <c r="T100" i="4"/>
  <c r="BP99" i="4"/>
  <c r="BQ99" i="4" s="1"/>
  <c r="BR99" i="4" s="1"/>
  <c r="Y99" i="4"/>
  <c r="W99" i="4"/>
  <c r="T99" i="4"/>
  <c r="BP98" i="4"/>
  <c r="BQ98" i="4" s="1"/>
  <c r="BR98" i="4" s="1"/>
  <c r="Y98" i="4"/>
  <c r="W98" i="4"/>
  <c r="T98" i="4"/>
  <c r="BP97" i="4"/>
  <c r="BQ97" i="4" s="1"/>
  <c r="BR97" i="4" s="1"/>
  <c r="Y97" i="4"/>
  <c r="W97" i="4"/>
  <c r="T97" i="4"/>
  <c r="BP96" i="4"/>
  <c r="BQ96" i="4" s="1"/>
  <c r="BR96" i="4" s="1"/>
  <c r="Y96" i="4"/>
  <c r="W96" i="4"/>
  <c r="T96" i="4"/>
  <c r="BP95" i="4"/>
  <c r="BQ95" i="4" s="1"/>
  <c r="BR95" i="4" s="1"/>
  <c r="Y95" i="4"/>
  <c r="W95" i="4"/>
  <c r="T95" i="4"/>
  <c r="BP94" i="4"/>
  <c r="BQ94" i="4" s="1"/>
  <c r="BR94" i="4" s="1"/>
  <c r="Y94" i="4"/>
  <c r="W94" i="4"/>
  <c r="T94" i="4"/>
  <c r="BP93" i="4"/>
  <c r="BQ93" i="4" s="1"/>
  <c r="BR93" i="4" s="1"/>
  <c r="Y93" i="4"/>
  <c r="W93" i="4"/>
  <c r="T93" i="4"/>
  <c r="BP92" i="4"/>
  <c r="BQ92" i="4" s="1"/>
  <c r="BR92" i="4" s="1"/>
  <c r="Y92" i="4"/>
  <c r="W92" i="4"/>
  <c r="T92" i="4"/>
  <c r="BP91" i="4"/>
  <c r="BQ91" i="4" s="1"/>
  <c r="BR91" i="4" s="1"/>
  <c r="Y91" i="4"/>
  <c r="W91" i="4"/>
  <c r="T91" i="4"/>
  <c r="BP90" i="4"/>
  <c r="BQ90" i="4" s="1"/>
  <c r="BR90" i="4" s="1"/>
  <c r="Y90" i="4"/>
  <c r="W90" i="4"/>
  <c r="T90" i="4"/>
  <c r="BP89" i="4"/>
  <c r="BQ89" i="4" s="1"/>
  <c r="BR89" i="4" s="1"/>
  <c r="Y89" i="4"/>
  <c r="W89" i="4"/>
  <c r="T89" i="4"/>
  <c r="BP88" i="4"/>
  <c r="BQ88" i="4" s="1"/>
  <c r="BR88" i="4" s="1"/>
  <c r="Y88" i="4"/>
  <c r="W88" i="4"/>
  <c r="T88" i="4"/>
  <c r="BP87" i="4"/>
  <c r="BQ87" i="4" s="1"/>
  <c r="BR87" i="4" s="1"/>
  <c r="Y87" i="4"/>
  <c r="W87" i="4"/>
  <c r="T87" i="4"/>
  <c r="BP86" i="4"/>
  <c r="BQ86" i="4" s="1"/>
  <c r="BR86" i="4" s="1"/>
  <c r="Y86" i="4"/>
  <c r="W86" i="4"/>
  <c r="T86" i="4"/>
  <c r="BP85" i="4"/>
  <c r="BQ85" i="4" s="1"/>
  <c r="BR85" i="4" s="1"/>
  <c r="Y85" i="4"/>
  <c r="W85" i="4"/>
  <c r="T85" i="4"/>
  <c r="BP84" i="4"/>
  <c r="BQ84" i="4" s="1"/>
  <c r="BR84" i="4" s="1"/>
  <c r="Y84" i="4"/>
  <c r="W84" i="4"/>
  <c r="T84" i="4"/>
  <c r="BP83" i="4"/>
  <c r="BQ83" i="4" s="1"/>
  <c r="BR83" i="4" s="1"/>
  <c r="Y83" i="4"/>
  <c r="W83" i="4"/>
  <c r="T83" i="4"/>
  <c r="BP82" i="4"/>
  <c r="BQ82" i="4" s="1"/>
  <c r="BR82" i="4" s="1"/>
  <c r="Y82" i="4"/>
  <c r="W82" i="4"/>
  <c r="T82" i="4"/>
  <c r="BP81" i="4"/>
  <c r="BQ81" i="4" s="1"/>
  <c r="BR81" i="4" s="1"/>
  <c r="Y81" i="4"/>
  <c r="W81" i="4"/>
  <c r="T81" i="4"/>
  <c r="BP80" i="4"/>
  <c r="BQ80" i="4" s="1"/>
  <c r="BR80" i="4" s="1"/>
  <c r="Y80" i="4"/>
  <c r="W80" i="4"/>
  <c r="T80" i="4"/>
  <c r="BP79" i="4"/>
  <c r="BQ79" i="4" s="1"/>
  <c r="BR79" i="4" s="1"/>
  <c r="Y79" i="4"/>
  <c r="W79" i="4"/>
  <c r="T79" i="4"/>
  <c r="BP78" i="4"/>
  <c r="BQ78" i="4" s="1"/>
  <c r="BR78" i="4" s="1"/>
  <c r="Y78" i="4"/>
  <c r="W78" i="4"/>
  <c r="T78" i="4"/>
  <c r="BP77" i="4"/>
  <c r="BQ77" i="4" s="1"/>
  <c r="BR77" i="4" s="1"/>
  <c r="Y77" i="4"/>
  <c r="W77" i="4"/>
  <c r="T77" i="4"/>
  <c r="BP76" i="4"/>
  <c r="BQ76" i="4" s="1"/>
  <c r="BR76" i="4" s="1"/>
  <c r="Y76" i="4"/>
  <c r="W76" i="4"/>
  <c r="T76" i="4"/>
  <c r="BP75" i="4"/>
  <c r="BQ75" i="4" s="1"/>
  <c r="BR75" i="4" s="1"/>
  <c r="Y75" i="4"/>
  <c r="W75" i="4"/>
  <c r="T75" i="4"/>
  <c r="BP74" i="4"/>
  <c r="BQ74" i="4" s="1"/>
  <c r="BR74" i="4" s="1"/>
  <c r="Y74" i="4"/>
  <c r="W74" i="4"/>
  <c r="T74" i="4"/>
  <c r="BP73" i="4"/>
  <c r="BQ73" i="4" s="1"/>
  <c r="BR73" i="4" s="1"/>
  <c r="Y73" i="4"/>
  <c r="W73" i="4"/>
  <c r="T73" i="4"/>
  <c r="BP72" i="4"/>
  <c r="BQ72" i="4" s="1"/>
  <c r="BR72" i="4" s="1"/>
  <c r="Y72" i="4"/>
  <c r="W72" i="4"/>
  <c r="T72" i="4"/>
  <c r="BP71" i="4"/>
  <c r="BQ71" i="4" s="1"/>
  <c r="BR71" i="4" s="1"/>
  <c r="Y71" i="4"/>
  <c r="W71" i="4"/>
  <c r="T71" i="4"/>
  <c r="BP70" i="4"/>
  <c r="BQ70" i="4" s="1"/>
  <c r="BR70" i="4" s="1"/>
  <c r="Y70" i="4"/>
  <c r="W70" i="4"/>
  <c r="T70" i="4"/>
  <c r="BP69" i="4"/>
  <c r="BQ69" i="4" s="1"/>
  <c r="BR69" i="4" s="1"/>
  <c r="Y69" i="4"/>
  <c r="W69" i="4"/>
  <c r="T69" i="4"/>
  <c r="BP68" i="4"/>
  <c r="BQ68" i="4" s="1"/>
  <c r="BR68" i="4" s="1"/>
  <c r="Y68" i="4"/>
  <c r="W68" i="4"/>
  <c r="T68" i="4"/>
  <c r="BP67" i="4"/>
  <c r="BQ67" i="4" s="1"/>
  <c r="BR67" i="4" s="1"/>
  <c r="Y67" i="4"/>
  <c r="W67" i="4"/>
  <c r="T67" i="4"/>
  <c r="BP66" i="4"/>
  <c r="BQ66" i="4" s="1"/>
  <c r="BR66" i="4" s="1"/>
  <c r="Y66" i="4"/>
  <c r="W66" i="4"/>
  <c r="T66" i="4"/>
  <c r="BP65" i="4"/>
  <c r="BQ65" i="4" s="1"/>
  <c r="BR65" i="4" s="1"/>
  <c r="Y65" i="4"/>
  <c r="W65" i="4"/>
  <c r="T65" i="4"/>
  <c r="BP64" i="4"/>
  <c r="BQ64" i="4" s="1"/>
  <c r="BR64" i="4" s="1"/>
  <c r="Y64" i="4"/>
  <c r="W64" i="4"/>
  <c r="T64" i="4"/>
  <c r="BP63" i="4"/>
  <c r="BQ63" i="4" s="1"/>
  <c r="BR63" i="4" s="1"/>
  <c r="Y63" i="4"/>
  <c r="W63" i="4"/>
  <c r="T63" i="4"/>
  <c r="BP62" i="4"/>
  <c r="BQ62" i="4" s="1"/>
  <c r="BR62" i="4" s="1"/>
  <c r="Y62" i="4"/>
  <c r="W62" i="4"/>
  <c r="T62" i="4"/>
  <c r="BP61" i="4"/>
  <c r="BQ61" i="4" s="1"/>
  <c r="BR61" i="4" s="1"/>
  <c r="Y61" i="4"/>
  <c r="W61" i="4"/>
  <c r="T61" i="4"/>
  <c r="BP60" i="4"/>
  <c r="BQ60" i="4" s="1"/>
  <c r="BR60" i="4" s="1"/>
  <c r="Y60" i="4"/>
  <c r="W60" i="4"/>
  <c r="T60" i="4"/>
  <c r="BP59" i="4"/>
  <c r="BQ59" i="4" s="1"/>
  <c r="BR59" i="4" s="1"/>
  <c r="Y59" i="4"/>
  <c r="W59" i="4"/>
  <c r="T59" i="4"/>
  <c r="BP58" i="4"/>
  <c r="BQ58" i="4" s="1"/>
  <c r="BR58" i="4" s="1"/>
  <c r="Y58" i="4"/>
  <c r="W58" i="4"/>
  <c r="T58" i="4"/>
  <c r="BP57" i="4"/>
  <c r="BQ57" i="4" s="1"/>
  <c r="BR57" i="4" s="1"/>
  <c r="Y57" i="4"/>
  <c r="W57" i="4"/>
  <c r="T57" i="4"/>
  <c r="BP56" i="4"/>
  <c r="BQ56" i="4" s="1"/>
  <c r="BR56" i="4" s="1"/>
  <c r="Y56" i="4"/>
  <c r="W56" i="4"/>
  <c r="T56" i="4"/>
  <c r="BP55" i="4"/>
  <c r="BQ55" i="4" s="1"/>
  <c r="BR55" i="4" s="1"/>
  <c r="Y55" i="4"/>
  <c r="W55" i="4"/>
  <c r="T55" i="4"/>
  <c r="BP54" i="4"/>
  <c r="BQ54" i="4" s="1"/>
  <c r="BR54" i="4" s="1"/>
  <c r="Y54" i="4"/>
  <c r="W54" i="4"/>
  <c r="T54" i="4"/>
  <c r="BP53" i="4"/>
  <c r="BQ53" i="4" s="1"/>
  <c r="BR53" i="4" s="1"/>
  <c r="Y53" i="4"/>
  <c r="W53" i="4"/>
  <c r="T53" i="4"/>
  <c r="BP52" i="4"/>
  <c r="BQ52" i="4" s="1"/>
  <c r="BR52" i="4" s="1"/>
  <c r="Y52" i="4"/>
  <c r="W52" i="4"/>
  <c r="T52" i="4"/>
  <c r="BP51" i="4"/>
  <c r="BQ51" i="4" s="1"/>
  <c r="BR51" i="4" s="1"/>
  <c r="Y51" i="4"/>
  <c r="W51" i="4"/>
  <c r="T51" i="4"/>
  <c r="BP50" i="4"/>
  <c r="BQ50" i="4" s="1"/>
  <c r="BR50" i="4" s="1"/>
  <c r="Y50" i="4"/>
  <c r="W50" i="4"/>
  <c r="T50" i="4"/>
  <c r="BP49" i="4"/>
  <c r="BQ49" i="4" s="1"/>
  <c r="BR49" i="4" s="1"/>
  <c r="Y49" i="4"/>
  <c r="W49" i="4"/>
  <c r="T49" i="4"/>
  <c r="BP48" i="4"/>
  <c r="BQ48" i="4" s="1"/>
  <c r="BR48" i="4" s="1"/>
  <c r="Y48" i="4"/>
  <c r="W48" i="4"/>
  <c r="T48" i="4"/>
  <c r="BP47" i="4"/>
  <c r="BQ47" i="4" s="1"/>
  <c r="BR47" i="4" s="1"/>
  <c r="Y47" i="4"/>
  <c r="W47" i="4"/>
  <c r="T47" i="4"/>
  <c r="BP46" i="4"/>
  <c r="BQ46" i="4" s="1"/>
  <c r="BR46" i="4" s="1"/>
  <c r="Y46" i="4"/>
  <c r="W46" i="4"/>
  <c r="T46" i="4"/>
  <c r="BP45" i="4"/>
  <c r="BQ45" i="4" s="1"/>
  <c r="BR45" i="4" s="1"/>
  <c r="Y45" i="4"/>
  <c r="W45" i="4"/>
  <c r="T45" i="4"/>
  <c r="BP44" i="4"/>
  <c r="BQ44" i="4" s="1"/>
  <c r="BR44" i="4" s="1"/>
  <c r="Y44" i="4"/>
  <c r="W44" i="4"/>
  <c r="T44" i="4"/>
  <c r="BP43" i="4"/>
  <c r="BQ43" i="4" s="1"/>
  <c r="BR43" i="4" s="1"/>
  <c r="Y43" i="4"/>
  <c r="W43" i="4"/>
  <c r="T43" i="4"/>
  <c r="BP42" i="4"/>
  <c r="BQ42" i="4" s="1"/>
  <c r="BR42" i="4" s="1"/>
  <c r="Y42" i="4"/>
  <c r="W42" i="4"/>
  <c r="T42" i="4"/>
  <c r="BP41" i="4"/>
  <c r="BQ41" i="4" s="1"/>
  <c r="BR41" i="4" s="1"/>
  <c r="Y41" i="4"/>
  <c r="W41" i="4"/>
  <c r="T41" i="4"/>
  <c r="BP40" i="4"/>
  <c r="BQ40" i="4" s="1"/>
  <c r="BR40" i="4" s="1"/>
  <c r="Y40" i="4"/>
  <c r="W40" i="4"/>
  <c r="T40" i="4"/>
  <c r="BP39" i="4"/>
  <c r="BQ39" i="4" s="1"/>
  <c r="BR39" i="4" s="1"/>
  <c r="Y39" i="4"/>
  <c r="W39" i="4"/>
  <c r="T39" i="4"/>
  <c r="BP38" i="4"/>
  <c r="BQ38" i="4" s="1"/>
  <c r="BR38" i="4" s="1"/>
  <c r="Y38" i="4"/>
  <c r="W38" i="4"/>
  <c r="T38" i="4"/>
  <c r="BP37" i="4"/>
  <c r="BQ37" i="4" s="1"/>
  <c r="BR37" i="4" s="1"/>
  <c r="Y37" i="4"/>
  <c r="W37" i="4"/>
  <c r="T37" i="4"/>
  <c r="BP36" i="4"/>
  <c r="BQ36" i="4" s="1"/>
  <c r="BR36" i="4" s="1"/>
  <c r="Y36" i="4"/>
  <c r="W36" i="4"/>
  <c r="T36" i="4"/>
  <c r="BP35" i="4"/>
  <c r="BQ35" i="4" s="1"/>
  <c r="BR35" i="4" s="1"/>
  <c r="Y35" i="4"/>
  <c r="W35" i="4"/>
  <c r="T35" i="4"/>
  <c r="BP34" i="4"/>
  <c r="BQ34" i="4" s="1"/>
  <c r="BR34" i="4" s="1"/>
  <c r="Y34" i="4"/>
  <c r="W34" i="4"/>
  <c r="T34" i="4"/>
  <c r="BP33" i="4"/>
  <c r="BQ33" i="4" s="1"/>
  <c r="BR33" i="4" s="1"/>
  <c r="Y33" i="4"/>
  <c r="W33" i="4"/>
  <c r="T33" i="4"/>
  <c r="BP32" i="4"/>
  <c r="Y32" i="4"/>
  <c r="W32" i="4"/>
  <c r="T32" i="4"/>
  <c r="BP31" i="4"/>
  <c r="BQ31" i="4" s="1"/>
  <c r="BR31" i="4" s="1"/>
  <c r="Y31" i="4"/>
  <c r="W31" i="4"/>
  <c r="T31" i="4"/>
  <c r="BP30" i="4"/>
  <c r="Y30" i="4"/>
  <c r="W30" i="4"/>
  <c r="T30" i="4"/>
  <c r="BP29" i="4"/>
  <c r="BQ29" i="4" s="1"/>
  <c r="BR29" i="4" s="1"/>
  <c r="Y29" i="4"/>
  <c r="W29" i="4"/>
  <c r="T29" i="4"/>
  <c r="BP28" i="4"/>
  <c r="BQ28" i="4" s="1"/>
  <c r="BR28" i="4" s="1"/>
  <c r="Y28" i="4"/>
  <c r="W28" i="4"/>
  <c r="T28" i="4"/>
  <c r="BP27" i="4"/>
  <c r="BQ27" i="4" s="1"/>
  <c r="BR27" i="4" s="1"/>
  <c r="Y27" i="4"/>
  <c r="W27" i="4"/>
  <c r="T27" i="4"/>
  <c r="BP26" i="4"/>
  <c r="BQ26" i="4" s="1"/>
  <c r="BR26" i="4" s="1"/>
  <c r="Y26" i="4"/>
  <c r="W26" i="4"/>
  <c r="T26" i="4"/>
  <c r="BP25" i="4"/>
  <c r="BQ25" i="4" s="1"/>
  <c r="BR25" i="4" s="1"/>
  <c r="Y25" i="4"/>
  <c r="W25" i="4"/>
  <c r="T25" i="4"/>
  <c r="BP24" i="4"/>
  <c r="BQ24" i="4" s="1"/>
  <c r="BR24" i="4" s="1"/>
  <c r="Y24" i="4"/>
  <c r="W24" i="4"/>
  <c r="T24" i="4"/>
  <c r="BP23" i="4"/>
  <c r="BQ23" i="4" s="1"/>
  <c r="BR23" i="4" s="1"/>
  <c r="Y23" i="4"/>
  <c r="W23" i="4"/>
  <c r="T23" i="4"/>
  <c r="BP22" i="4"/>
  <c r="BQ22" i="4" s="1"/>
  <c r="BR22" i="4" s="1"/>
  <c r="Y22" i="4"/>
  <c r="W22" i="4"/>
  <c r="T22" i="4"/>
  <c r="BP21" i="4"/>
  <c r="BQ21" i="4" s="1"/>
  <c r="BR21" i="4" s="1"/>
  <c r="Y21" i="4"/>
  <c r="W21" i="4"/>
  <c r="T21" i="4"/>
  <c r="BP20" i="4"/>
  <c r="BQ20" i="4" s="1"/>
  <c r="BR20" i="4" s="1"/>
  <c r="Y20" i="4"/>
  <c r="W20" i="4"/>
  <c r="T20" i="4"/>
  <c r="BP19" i="4"/>
  <c r="BQ19" i="4" s="1"/>
  <c r="BR19" i="4" s="1"/>
  <c r="Y19" i="4"/>
  <c r="W19" i="4"/>
  <c r="T19" i="4"/>
  <c r="BP18" i="4"/>
  <c r="BQ18" i="4" s="1"/>
  <c r="BR18" i="4" s="1"/>
  <c r="Y18" i="4"/>
  <c r="W18" i="4"/>
  <c r="T18" i="4"/>
  <c r="BP17" i="4"/>
  <c r="Y17" i="4"/>
  <c r="W17" i="4"/>
  <c r="T17" i="4"/>
  <c r="BP16" i="4"/>
  <c r="BQ16" i="4" s="1"/>
  <c r="BR16" i="4" s="1"/>
  <c r="Y16" i="4"/>
  <c r="W16" i="4"/>
  <c r="T16" i="4"/>
  <c r="BP15" i="4"/>
  <c r="BQ15" i="4" s="1"/>
  <c r="BR15" i="4" s="1"/>
  <c r="Y15" i="4"/>
  <c r="W15" i="4"/>
  <c r="T15" i="4"/>
  <c r="BP14" i="4"/>
  <c r="BQ14" i="4" s="1"/>
  <c r="BR14" i="4" s="1"/>
  <c r="Y14" i="4"/>
  <c r="W14" i="4"/>
  <c r="T14" i="4"/>
  <c r="BP13" i="4"/>
  <c r="BQ13" i="4" s="1"/>
  <c r="BR13" i="4" s="1"/>
  <c r="Y13" i="4"/>
  <c r="W13" i="4"/>
  <c r="T13" i="4"/>
  <c r="BP12" i="4"/>
  <c r="BQ12" i="4" s="1"/>
  <c r="BR12" i="4" s="1"/>
  <c r="Y12" i="4"/>
  <c r="W12" i="4"/>
  <c r="T12" i="4"/>
  <c r="BP11" i="4"/>
  <c r="BQ11" i="4" s="1"/>
  <c r="BR11" i="4" s="1"/>
  <c r="Y11" i="4"/>
  <c r="W11" i="4"/>
  <c r="T11" i="4"/>
  <c r="BP10" i="4"/>
  <c r="BQ10" i="4" s="1"/>
  <c r="BR10" i="4" s="1"/>
  <c r="Y10" i="4"/>
  <c r="W10" i="4"/>
  <c r="T10" i="4"/>
  <c r="BP9" i="4"/>
  <c r="BQ9" i="4" s="1"/>
  <c r="BR9" i="4" s="1"/>
  <c r="Y9" i="4"/>
  <c r="W9" i="4"/>
  <c r="T9" i="4"/>
  <c r="BP8" i="4"/>
  <c r="BQ8" i="4" s="1"/>
  <c r="BR8" i="4" s="1"/>
  <c r="Y8" i="4"/>
  <c r="W8" i="4"/>
  <c r="T8" i="4"/>
  <c r="BP7" i="4"/>
  <c r="BQ7" i="4" s="1"/>
  <c r="BR7" i="4" s="1"/>
  <c r="Y7" i="4"/>
  <c r="W7" i="4"/>
  <c r="T7" i="4"/>
  <c r="BP6" i="4"/>
  <c r="BQ6" i="4" s="1"/>
  <c r="BR6" i="4" s="1"/>
  <c r="Y6" i="4"/>
  <c r="W6" i="4"/>
  <c r="T6" i="4"/>
  <c r="BP5" i="4"/>
  <c r="BQ5" i="4" s="1"/>
  <c r="BR5" i="4" s="1"/>
  <c r="Y5" i="4"/>
  <c r="W5" i="4"/>
  <c r="T5" i="4"/>
  <c r="BP4" i="4"/>
  <c r="BQ4" i="4" s="1"/>
  <c r="BR4" i="4" s="1"/>
  <c r="Y4" i="4"/>
  <c r="W4" i="4"/>
  <c r="T4" i="4"/>
  <c r="BP3" i="4"/>
  <c r="Y3" i="4"/>
  <c r="W3" i="4"/>
  <c r="T3" i="4"/>
  <c r="BL325" i="5" l="1"/>
  <c r="BL327" i="5" s="1"/>
  <c r="BL325" i="7"/>
  <c r="AE325" i="5"/>
  <c r="AE327" i="5" s="1"/>
  <c r="AP325" i="5"/>
  <c r="AP327" i="5" s="1"/>
  <c r="BA325" i="7"/>
  <c r="BA325" i="5"/>
  <c r="AE325" i="7"/>
  <c r="AP325" i="7"/>
  <c r="BQ109" i="4"/>
  <c r="BR109" i="4" s="1"/>
  <c r="BQ121" i="4"/>
  <c r="BR121" i="4" s="1"/>
  <c r="BQ277" i="4"/>
  <c r="BR277" i="4" s="1"/>
  <c r="BQ281" i="4"/>
  <c r="BR281" i="4" s="1"/>
  <c r="BQ285" i="4"/>
  <c r="BR285" i="4" s="1"/>
  <c r="BQ307" i="4"/>
  <c r="BR307" i="4" s="1"/>
  <c r="BQ315" i="4"/>
  <c r="BR315" i="4" s="1"/>
  <c r="BQ30" i="4"/>
  <c r="BR30" i="4" s="1"/>
  <c r="BQ32" i="4"/>
  <c r="BR32" i="4" s="1"/>
  <c r="BQ134" i="4"/>
  <c r="BR134" i="4" s="1"/>
  <c r="BQ168" i="4"/>
  <c r="BR168" i="4" s="1"/>
  <c r="BQ174" i="4"/>
  <c r="BR174" i="4" s="1"/>
  <c r="BQ306" i="4"/>
  <c r="BR306" i="4" s="1"/>
  <c r="BQ219" i="4"/>
  <c r="BR219" i="4" s="1"/>
  <c r="BQ223" i="4"/>
  <c r="BR223" i="4" s="1"/>
  <c r="BQ257" i="4"/>
  <c r="BR257" i="4" s="1"/>
  <c r="BQ265" i="4"/>
  <c r="BR265" i="4" s="1"/>
  <c r="BQ269" i="4"/>
  <c r="BR269" i="4" s="1"/>
  <c r="BQ200" i="4"/>
  <c r="BR200" i="4" s="1"/>
  <c r="BQ202" i="4"/>
  <c r="BR202" i="4" s="1"/>
  <c r="BQ214" i="4"/>
  <c r="BR214" i="4" s="1"/>
  <c r="BQ220" i="4"/>
  <c r="BR220" i="4" s="1"/>
  <c r="BQ222" i="4"/>
  <c r="BR222" i="4" s="1"/>
  <c r="BQ230" i="4"/>
  <c r="BR230" i="4" s="1"/>
  <c r="BQ258" i="4"/>
  <c r="BR258" i="4" s="1"/>
  <c r="BQ262" i="4"/>
  <c r="BR262" i="4" s="1"/>
  <c r="BQ272" i="4"/>
  <c r="BR272" i="4" s="1"/>
  <c r="BQ278" i="4"/>
  <c r="BR278" i="4" s="1"/>
  <c r="BQ292" i="4"/>
  <c r="BR292" i="4" s="1"/>
  <c r="BQ3" i="4"/>
  <c r="BR3" i="4" s="1"/>
  <c r="BQ17" i="4"/>
  <c r="BR17" i="4" s="1"/>
  <c r="BQ161" i="4"/>
  <c r="BR161" i="4" s="1"/>
  <c r="BQ181" i="4"/>
  <c r="BR181" i="4" s="1"/>
  <c r="BQ183" i="4"/>
  <c r="BR183" i="4" s="1"/>
  <c r="BQ185" i="4"/>
  <c r="BR185" i="4" s="1"/>
  <c r="BQ187" i="4"/>
  <c r="BR187" i="4" s="1"/>
  <c r="BQ191" i="4"/>
  <c r="BR191" i="4" s="1"/>
  <c r="Y325" i="4"/>
  <c r="W328" i="4" s="1"/>
  <c r="W329" i="4" s="1"/>
  <c r="Y325" i="7"/>
  <c r="W328" i="7" s="1"/>
  <c r="W329" i="7" s="1"/>
  <c r="T325" i="7"/>
  <c r="T325" i="5"/>
  <c r="Y325" i="5"/>
  <c r="W328" i="5" s="1"/>
  <c r="W329" i="5" s="1"/>
  <c r="T325" i="4"/>
  <c r="BA327" i="7" l="1"/>
  <c r="AP327" i="7"/>
  <c r="BA327" i="5"/>
  <c r="AE331" i="5" s="1"/>
  <c r="BL327" i="7"/>
  <c r="N3" i="2"/>
  <c r="M330" i="2"/>
  <c r="AC4" i="2"/>
  <c r="AE4" i="2" s="1"/>
  <c r="AF4" i="2" s="1"/>
  <c r="AC5" i="2"/>
  <c r="AE5" i="2" s="1"/>
  <c r="AF5" i="2" s="1"/>
  <c r="AC6" i="2"/>
  <c r="AE6" i="2" s="1"/>
  <c r="AF6" i="2" s="1"/>
  <c r="AC7" i="2"/>
  <c r="AE7" i="2" s="1"/>
  <c r="AF7" i="2" s="1"/>
  <c r="AC8" i="2"/>
  <c r="AE8" i="2" s="1"/>
  <c r="AF8" i="2" s="1"/>
  <c r="AC9" i="2"/>
  <c r="AE9" i="2" s="1"/>
  <c r="AF9" i="2" s="1"/>
  <c r="AC10" i="2"/>
  <c r="AE10" i="2" s="1"/>
  <c r="AF10" i="2" s="1"/>
  <c r="AC11" i="2"/>
  <c r="AE11" i="2" s="1"/>
  <c r="AF11" i="2" s="1"/>
  <c r="AC12" i="2"/>
  <c r="AE12" i="2" s="1"/>
  <c r="AF12" i="2" s="1"/>
  <c r="AC13" i="2"/>
  <c r="AE13" i="2" s="1"/>
  <c r="AF13" i="2" s="1"/>
  <c r="AC14" i="2"/>
  <c r="AE14" i="2" s="1"/>
  <c r="AF14" i="2" s="1"/>
  <c r="AC15" i="2"/>
  <c r="AE15" i="2" s="1"/>
  <c r="AF15" i="2" s="1"/>
  <c r="AC16" i="2"/>
  <c r="AE16" i="2" s="1"/>
  <c r="AF16" i="2" s="1"/>
  <c r="AC17" i="2"/>
  <c r="AC18" i="2"/>
  <c r="AE18" i="2" s="1"/>
  <c r="AF18" i="2" s="1"/>
  <c r="AC19" i="2"/>
  <c r="AE19" i="2" s="1"/>
  <c r="AF19" i="2" s="1"/>
  <c r="AC20" i="2"/>
  <c r="AE20" i="2" s="1"/>
  <c r="AF20" i="2" s="1"/>
  <c r="AC21" i="2"/>
  <c r="AE21" i="2" s="1"/>
  <c r="AF21" i="2" s="1"/>
  <c r="AC22" i="2"/>
  <c r="AE22" i="2" s="1"/>
  <c r="AF22" i="2" s="1"/>
  <c r="AC23" i="2"/>
  <c r="AE23" i="2" s="1"/>
  <c r="AF23" i="2" s="1"/>
  <c r="AC24" i="2"/>
  <c r="AE24" i="2" s="1"/>
  <c r="AF24" i="2" s="1"/>
  <c r="AC25" i="2"/>
  <c r="AE25" i="2" s="1"/>
  <c r="AF25" i="2" s="1"/>
  <c r="AC26" i="2"/>
  <c r="AE26" i="2" s="1"/>
  <c r="AF26" i="2" s="1"/>
  <c r="AC27" i="2"/>
  <c r="AE27" i="2" s="1"/>
  <c r="AF27" i="2" s="1"/>
  <c r="AC28" i="2"/>
  <c r="AE28" i="2" s="1"/>
  <c r="AF28" i="2" s="1"/>
  <c r="AC29" i="2"/>
  <c r="AE29" i="2" s="1"/>
  <c r="AF29" i="2" s="1"/>
  <c r="AC30" i="2"/>
  <c r="AC31" i="2"/>
  <c r="AE31" i="2" s="1"/>
  <c r="AF31" i="2" s="1"/>
  <c r="AC32" i="2"/>
  <c r="AC33" i="2"/>
  <c r="AC34" i="2"/>
  <c r="AE34" i="2" s="1"/>
  <c r="AF34" i="2" s="1"/>
  <c r="AC35" i="2"/>
  <c r="AE35" i="2" s="1"/>
  <c r="AF35" i="2" s="1"/>
  <c r="AC36" i="2"/>
  <c r="AD36" i="2" s="1"/>
  <c r="AC37" i="2"/>
  <c r="AE37" i="2" s="1"/>
  <c r="AF37" i="2" s="1"/>
  <c r="AC38" i="2"/>
  <c r="AE38" i="2" s="1"/>
  <c r="AF38" i="2" s="1"/>
  <c r="AC39" i="2"/>
  <c r="AE39" i="2" s="1"/>
  <c r="AF39" i="2" s="1"/>
  <c r="AC40" i="2"/>
  <c r="AE40" i="2" s="1"/>
  <c r="AF40" i="2" s="1"/>
  <c r="AC41" i="2"/>
  <c r="AC42" i="2"/>
  <c r="AE42" i="2" s="1"/>
  <c r="AF42" i="2" s="1"/>
  <c r="AC43" i="2"/>
  <c r="AE43" i="2" s="1"/>
  <c r="AF43" i="2" s="1"/>
  <c r="AC44" i="2"/>
  <c r="AE44" i="2" s="1"/>
  <c r="AF44" i="2" s="1"/>
  <c r="AC45" i="2"/>
  <c r="AC46" i="2"/>
  <c r="AE46" i="2" s="1"/>
  <c r="AF46" i="2" s="1"/>
  <c r="AC47" i="2"/>
  <c r="AE47" i="2" s="1"/>
  <c r="AF47" i="2" s="1"/>
  <c r="AC48" i="2"/>
  <c r="AE48" i="2" s="1"/>
  <c r="AF48" i="2" s="1"/>
  <c r="AC49" i="2"/>
  <c r="AE49" i="2" s="1"/>
  <c r="AF49" i="2" s="1"/>
  <c r="AC50" i="2"/>
  <c r="AE50" i="2" s="1"/>
  <c r="AF50" i="2" s="1"/>
  <c r="AC51" i="2"/>
  <c r="AE51" i="2" s="1"/>
  <c r="AF51" i="2" s="1"/>
  <c r="AC52" i="2"/>
  <c r="AC53" i="2"/>
  <c r="AE53" i="2" s="1"/>
  <c r="AF53" i="2" s="1"/>
  <c r="AC54" i="2"/>
  <c r="AE54" i="2" s="1"/>
  <c r="AF54" i="2" s="1"/>
  <c r="AC55" i="2"/>
  <c r="AC56" i="2"/>
  <c r="AE56" i="2" s="1"/>
  <c r="AF56" i="2" s="1"/>
  <c r="AC57" i="2"/>
  <c r="AE57" i="2" s="1"/>
  <c r="AF57" i="2" s="1"/>
  <c r="AC58" i="2"/>
  <c r="AE58" i="2" s="1"/>
  <c r="AF58" i="2" s="1"/>
  <c r="AC59" i="2"/>
  <c r="AE59" i="2" s="1"/>
  <c r="AF59" i="2" s="1"/>
  <c r="AC60" i="2"/>
  <c r="AE60" i="2" s="1"/>
  <c r="AF60" i="2" s="1"/>
  <c r="AC61" i="2"/>
  <c r="AE61" i="2" s="1"/>
  <c r="AF61" i="2" s="1"/>
  <c r="AC62" i="2"/>
  <c r="AE62" i="2" s="1"/>
  <c r="AF62" i="2" s="1"/>
  <c r="AC63" i="2"/>
  <c r="AE63" i="2" s="1"/>
  <c r="AF63" i="2" s="1"/>
  <c r="AC64" i="2"/>
  <c r="AE64" i="2" s="1"/>
  <c r="AF64" i="2" s="1"/>
  <c r="AC65" i="2"/>
  <c r="AE65" i="2" s="1"/>
  <c r="AF65" i="2" s="1"/>
  <c r="AC66" i="2"/>
  <c r="AC67" i="2"/>
  <c r="AC68" i="2"/>
  <c r="AE68" i="2" s="1"/>
  <c r="AF68" i="2" s="1"/>
  <c r="AC69" i="2"/>
  <c r="AE69" i="2" s="1"/>
  <c r="AF69" i="2" s="1"/>
  <c r="AC70" i="2"/>
  <c r="AE70" i="2" s="1"/>
  <c r="AF70" i="2" s="1"/>
  <c r="AC71" i="2"/>
  <c r="AE71" i="2" s="1"/>
  <c r="AF71" i="2" s="1"/>
  <c r="AC72" i="2"/>
  <c r="AE72" i="2" s="1"/>
  <c r="AF72" i="2" s="1"/>
  <c r="AC73" i="2"/>
  <c r="AC74" i="2"/>
  <c r="AE74" i="2" s="1"/>
  <c r="AF74" i="2" s="1"/>
  <c r="AC75" i="2"/>
  <c r="AC76" i="2"/>
  <c r="AE76" i="2" s="1"/>
  <c r="AF76" i="2" s="1"/>
  <c r="AC77" i="2"/>
  <c r="AE77" i="2" s="1"/>
  <c r="AF77" i="2" s="1"/>
  <c r="AC78" i="2"/>
  <c r="AE78" i="2" s="1"/>
  <c r="AF78" i="2" s="1"/>
  <c r="AC79" i="2"/>
  <c r="AE79" i="2" s="1"/>
  <c r="AF79" i="2" s="1"/>
  <c r="AC80" i="2"/>
  <c r="AC81" i="2"/>
  <c r="AE81" i="2" s="1"/>
  <c r="AF81" i="2" s="1"/>
  <c r="AC82" i="2"/>
  <c r="AE82" i="2" s="1"/>
  <c r="AF82" i="2" s="1"/>
  <c r="AC83" i="2"/>
  <c r="AC84" i="2"/>
  <c r="AE84" i="2" s="1"/>
  <c r="AF84" i="2" s="1"/>
  <c r="AC85" i="2"/>
  <c r="AE85" i="2" s="1"/>
  <c r="AF85" i="2" s="1"/>
  <c r="AC86" i="2"/>
  <c r="AE86" i="2" s="1"/>
  <c r="AF86" i="2" s="1"/>
  <c r="AC87" i="2"/>
  <c r="AC88" i="2"/>
  <c r="AE88" i="2" s="1"/>
  <c r="AF88" i="2" s="1"/>
  <c r="AC89" i="2"/>
  <c r="AC90" i="2"/>
  <c r="AE90" i="2" s="1"/>
  <c r="AF90" i="2" s="1"/>
  <c r="AC91" i="2"/>
  <c r="AE91" i="2" s="1"/>
  <c r="AF91" i="2" s="1"/>
  <c r="AC92" i="2"/>
  <c r="AE92" i="2" s="1"/>
  <c r="AF92" i="2" s="1"/>
  <c r="AC93" i="2"/>
  <c r="AE93" i="2" s="1"/>
  <c r="AF93" i="2" s="1"/>
  <c r="AC94" i="2"/>
  <c r="AE94" i="2" s="1"/>
  <c r="AF94" i="2" s="1"/>
  <c r="AC95" i="2"/>
  <c r="AE95" i="2" s="1"/>
  <c r="AF95" i="2" s="1"/>
  <c r="AC96" i="2"/>
  <c r="AE96" i="2" s="1"/>
  <c r="AF96" i="2" s="1"/>
  <c r="AC97" i="2"/>
  <c r="AE97" i="2" s="1"/>
  <c r="AF97" i="2" s="1"/>
  <c r="AC98" i="2"/>
  <c r="AE98" i="2" s="1"/>
  <c r="AF98" i="2" s="1"/>
  <c r="AC99" i="2"/>
  <c r="AE99" i="2" s="1"/>
  <c r="AF99" i="2" s="1"/>
  <c r="AC100" i="2"/>
  <c r="AE100" i="2" s="1"/>
  <c r="AF100" i="2" s="1"/>
  <c r="AC101" i="2"/>
  <c r="AE101" i="2" s="1"/>
  <c r="AF101" i="2" s="1"/>
  <c r="AC102" i="2"/>
  <c r="AE102" i="2" s="1"/>
  <c r="AF102" i="2" s="1"/>
  <c r="AC103" i="2"/>
  <c r="AE103" i="2" s="1"/>
  <c r="AF103" i="2" s="1"/>
  <c r="AC104" i="2"/>
  <c r="AE104" i="2" s="1"/>
  <c r="AF104" i="2" s="1"/>
  <c r="AC105" i="2"/>
  <c r="AE105" i="2" s="1"/>
  <c r="AF105" i="2" s="1"/>
  <c r="AC106" i="2"/>
  <c r="AE106" i="2" s="1"/>
  <c r="AF106" i="2" s="1"/>
  <c r="AC107" i="2"/>
  <c r="AE107" i="2" s="1"/>
  <c r="AF107" i="2" s="1"/>
  <c r="AC108" i="2"/>
  <c r="AC109" i="2"/>
  <c r="AC110" i="2"/>
  <c r="AE110" i="2" s="1"/>
  <c r="AF110" i="2" s="1"/>
  <c r="AC111" i="2"/>
  <c r="AE111" i="2" s="1"/>
  <c r="AF111" i="2" s="1"/>
  <c r="AC112" i="2"/>
  <c r="AE112" i="2" s="1"/>
  <c r="AF112" i="2" s="1"/>
  <c r="AC113" i="2"/>
  <c r="AE113" i="2" s="1"/>
  <c r="AF113" i="2" s="1"/>
  <c r="AC114" i="2"/>
  <c r="AE114" i="2" s="1"/>
  <c r="AF114" i="2" s="1"/>
  <c r="AC115" i="2"/>
  <c r="AE115" i="2" s="1"/>
  <c r="AF115" i="2" s="1"/>
  <c r="AC116" i="2"/>
  <c r="AE116" i="2" s="1"/>
  <c r="AF116" i="2" s="1"/>
  <c r="AC117" i="2"/>
  <c r="AE117" i="2" s="1"/>
  <c r="AF117" i="2" s="1"/>
  <c r="AC118" i="2"/>
  <c r="AC119" i="2"/>
  <c r="AC120" i="2"/>
  <c r="AE120" i="2" s="1"/>
  <c r="AF120" i="2" s="1"/>
  <c r="AC121" i="2"/>
  <c r="AC122" i="2"/>
  <c r="AC123" i="2"/>
  <c r="AE123" i="2" s="1"/>
  <c r="AF123" i="2" s="1"/>
  <c r="AC124" i="2"/>
  <c r="AE124" i="2" s="1"/>
  <c r="AF124" i="2" s="1"/>
  <c r="AC125" i="2"/>
  <c r="AE125" i="2" s="1"/>
  <c r="AF125" i="2" s="1"/>
  <c r="AC126" i="2"/>
  <c r="AC127" i="2"/>
  <c r="AC128" i="2"/>
  <c r="AE128" i="2" s="1"/>
  <c r="AF128" i="2" s="1"/>
  <c r="AC129" i="2"/>
  <c r="AE129" i="2" s="1"/>
  <c r="AF129" i="2" s="1"/>
  <c r="AC130" i="2"/>
  <c r="AE130" i="2" s="1"/>
  <c r="AF130" i="2" s="1"/>
  <c r="AC131" i="2"/>
  <c r="AC132" i="2"/>
  <c r="AC133" i="2"/>
  <c r="AE133" i="2" s="1"/>
  <c r="AF133" i="2" s="1"/>
  <c r="AC134" i="2"/>
  <c r="AC135" i="2"/>
  <c r="AE135" i="2" s="1"/>
  <c r="AF135" i="2" s="1"/>
  <c r="AC136" i="2"/>
  <c r="AE136" i="2" s="1"/>
  <c r="AF136" i="2" s="1"/>
  <c r="AC137" i="2"/>
  <c r="AE137" i="2" s="1"/>
  <c r="AF137" i="2" s="1"/>
  <c r="AC138" i="2"/>
  <c r="AC139" i="2"/>
  <c r="AC140" i="2"/>
  <c r="AE140" i="2" s="1"/>
  <c r="AF140" i="2" s="1"/>
  <c r="AC141" i="2"/>
  <c r="AC142" i="2"/>
  <c r="AC143" i="2"/>
  <c r="AC144" i="2"/>
  <c r="AE144" i="2" s="1"/>
  <c r="AF144" i="2" s="1"/>
  <c r="AC145" i="2"/>
  <c r="AE145" i="2" s="1"/>
  <c r="AF145" i="2" s="1"/>
  <c r="AC146" i="2"/>
  <c r="AE146" i="2" s="1"/>
  <c r="AF146" i="2" s="1"/>
  <c r="AC147" i="2"/>
  <c r="AE147" i="2" s="1"/>
  <c r="AF147" i="2" s="1"/>
  <c r="AC148" i="2"/>
  <c r="AE148" i="2" s="1"/>
  <c r="AF148" i="2" s="1"/>
  <c r="AC149" i="2"/>
  <c r="AE149" i="2" s="1"/>
  <c r="AF149" i="2" s="1"/>
  <c r="AC150" i="2"/>
  <c r="AE150" i="2" s="1"/>
  <c r="AF150" i="2" s="1"/>
  <c r="AC151" i="2"/>
  <c r="AE151" i="2" s="1"/>
  <c r="AF151" i="2" s="1"/>
  <c r="AC152" i="2"/>
  <c r="AE152" i="2" s="1"/>
  <c r="AF152" i="2" s="1"/>
  <c r="AC153" i="2"/>
  <c r="AD153" i="2" s="1"/>
  <c r="AC154" i="2"/>
  <c r="AC155" i="2"/>
  <c r="AC156" i="2"/>
  <c r="AE156" i="2" s="1"/>
  <c r="AF156" i="2" s="1"/>
  <c r="AC157" i="2"/>
  <c r="AC158" i="2"/>
  <c r="AE158" i="2" s="1"/>
  <c r="AF158" i="2" s="1"/>
  <c r="AC159" i="2"/>
  <c r="AE159" i="2" s="1"/>
  <c r="AF159" i="2" s="1"/>
  <c r="AC160" i="2"/>
  <c r="AE160" i="2" s="1"/>
  <c r="AF160" i="2" s="1"/>
  <c r="AC161" i="2"/>
  <c r="AC162" i="2"/>
  <c r="AE162" i="2" s="1"/>
  <c r="AF162" i="2" s="1"/>
  <c r="AC163" i="2"/>
  <c r="AE163" i="2" s="1"/>
  <c r="AF163" i="2" s="1"/>
  <c r="AC164" i="2"/>
  <c r="AE164" i="2" s="1"/>
  <c r="AF164" i="2" s="1"/>
  <c r="AC165" i="2"/>
  <c r="AE165" i="2" s="1"/>
  <c r="AF165" i="2" s="1"/>
  <c r="AC166" i="2"/>
  <c r="AC167" i="2"/>
  <c r="AC168" i="2"/>
  <c r="AC169" i="2"/>
  <c r="AE169" i="2" s="1"/>
  <c r="AF169" i="2" s="1"/>
  <c r="AC170" i="2"/>
  <c r="AC171" i="2"/>
  <c r="AE171" i="2" s="1"/>
  <c r="AF171" i="2" s="1"/>
  <c r="AC172" i="2"/>
  <c r="AE172" i="2" s="1"/>
  <c r="AF172" i="2" s="1"/>
  <c r="AC173" i="2"/>
  <c r="AE173" i="2" s="1"/>
  <c r="AF173" i="2" s="1"/>
  <c r="AC174" i="2"/>
  <c r="AC175" i="2"/>
  <c r="AE175" i="2" s="1"/>
  <c r="AF175" i="2" s="1"/>
  <c r="AC176" i="2"/>
  <c r="AE176" i="2" s="1"/>
  <c r="AF176" i="2" s="1"/>
  <c r="AC177" i="2"/>
  <c r="AC178" i="2"/>
  <c r="AE178" i="2" s="1"/>
  <c r="AF178" i="2" s="1"/>
  <c r="AC179" i="2"/>
  <c r="AC180" i="2"/>
  <c r="AE180" i="2" s="1"/>
  <c r="AF180" i="2" s="1"/>
  <c r="AC181" i="2"/>
  <c r="AC182" i="2"/>
  <c r="AC183" i="2"/>
  <c r="AC184" i="2"/>
  <c r="AC185" i="2"/>
  <c r="AC186" i="2"/>
  <c r="AC187" i="2"/>
  <c r="AC188" i="2"/>
  <c r="AD188" i="2" s="1"/>
  <c r="AC189" i="2"/>
  <c r="AC190" i="2"/>
  <c r="AC191" i="2"/>
  <c r="AC192" i="2"/>
  <c r="AC193" i="2"/>
  <c r="AC194" i="2"/>
  <c r="AC195" i="2"/>
  <c r="AC196" i="2"/>
  <c r="AC197" i="2"/>
  <c r="AE197" i="2" s="1"/>
  <c r="AF197" i="2" s="1"/>
  <c r="AC198" i="2"/>
  <c r="AE198" i="2" s="1"/>
  <c r="AF198" i="2" s="1"/>
  <c r="AC199" i="2"/>
  <c r="AE199" i="2" s="1"/>
  <c r="AF199" i="2" s="1"/>
  <c r="AC200" i="2"/>
  <c r="AC201" i="2"/>
  <c r="AE201" i="2" s="1"/>
  <c r="AF201" i="2" s="1"/>
  <c r="AC202" i="2"/>
  <c r="AC203" i="2"/>
  <c r="AC204" i="2"/>
  <c r="AC205" i="2"/>
  <c r="AC206" i="2"/>
  <c r="AE206" i="2" s="1"/>
  <c r="AF206" i="2" s="1"/>
  <c r="AC207" i="2"/>
  <c r="AC208" i="2"/>
  <c r="AE208" i="2" s="1"/>
  <c r="AF208" i="2" s="1"/>
  <c r="AC209" i="2"/>
  <c r="AE209" i="2" s="1"/>
  <c r="AF209" i="2" s="1"/>
  <c r="AC210" i="2"/>
  <c r="AE210" i="2" s="1"/>
  <c r="AF210" i="2" s="1"/>
  <c r="AC211" i="2"/>
  <c r="AE211" i="2" s="1"/>
  <c r="AF211" i="2" s="1"/>
  <c r="AC212" i="2"/>
  <c r="AE212" i="2" s="1"/>
  <c r="AF212" i="2" s="1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E224" i="2" s="1"/>
  <c r="AF224" i="2" s="1"/>
  <c r="AC225" i="2"/>
  <c r="AE225" i="2" s="1"/>
  <c r="AF225" i="2" s="1"/>
  <c r="AC226" i="2"/>
  <c r="AE226" i="2" s="1"/>
  <c r="AF226" i="2" s="1"/>
  <c r="AC227" i="2"/>
  <c r="AC228" i="2"/>
  <c r="AD228" i="2" s="1"/>
  <c r="AC229" i="2"/>
  <c r="AE229" i="2" s="1"/>
  <c r="AF229" i="2" s="1"/>
  <c r="AC230" i="2"/>
  <c r="AC231" i="2"/>
  <c r="AC232" i="2"/>
  <c r="AE232" i="2" s="1"/>
  <c r="AF232" i="2" s="1"/>
  <c r="AC233" i="2"/>
  <c r="AC234" i="2"/>
  <c r="AC235" i="2"/>
  <c r="AC236" i="2"/>
  <c r="AE236" i="2" s="1"/>
  <c r="AF236" i="2" s="1"/>
  <c r="AC237" i="2"/>
  <c r="AE237" i="2" s="1"/>
  <c r="AF237" i="2" s="1"/>
  <c r="AC238" i="2"/>
  <c r="AE238" i="2" s="1"/>
  <c r="AF238" i="2" s="1"/>
  <c r="AC239" i="2"/>
  <c r="AE239" i="2" s="1"/>
  <c r="AF239" i="2" s="1"/>
  <c r="AC240" i="2"/>
  <c r="AC241" i="2"/>
  <c r="AE241" i="2" s="1"/>
  <c r="AF241" i="2" s="1"/>
  <c r="AC242" i="2"/>
  <c r="AE242" i="2" s="1"/>
  <c r="AF242" i="2" s="1"/>
  <c r="AC243" i="2"/>
  <c r="AC244" i="2"/>
  <c r="AC245" i="2"/>
  <c r="AE245" i="2" s="1"/>
  <c r="AF245" i="2" s="1"/>
  <c r="AC246" i="2"/>
  <c r="AC247" i="2"/>
  <c r="AC248" i="2"/>
  <c r="AC249" i="2"/>
  <c r="AC250" i="2"/>
  <c r="AC251" i="2"/>
  <c r="AE251" i="2" s="1"/>
  <c r="AF251" i="2" s="1"/>
  <c r="AC252" i="2"/>
  <c r="AE252" i="2" s="1"/>
  <c r="AF252" i="2" s="1"/>
  <c r="AC253" i="2"/>
  <c r="AE253" i="2" s="1"/>
  <c r="AF253" i="2" s="1"/>
  <c r="AC254" i="2"/>
  <c r="AC255" i="2"/>
  <c r="AE255" i="2" s="1"/>
  <c r="AF255" i="2" s="1"/>
  <c r="AC256" i="2"/>
  <c r="AE256" i="2" s="1"/>
  <c r="AF256" i="2" s="1"/>
  <c r="AC257" i="2"/>
  <c r="AC258" i="2"/>
  <c r="AC259" i="2"/>
  <c r="AE259" i="2" s="1"/>
  <c r="AF259" i="2" s="1"/>
  <c r="AC260" i="2"/>
  <c r="AE260" i="2" s="1"/>
  <c r="AF260" i="2" s="1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E273" i="2" s="1"/>
  <c r="AF273" i="2" s="1"/>
  <c r="AC274" i="2"/>
  <c r="AC275" i="2"/>
  <c r="AE275" i="2" s="1"/>
  <c r="AF275" i="2" s="1"/>
  <c r="AC276" i="2"/>
  <c r="AC277" i="2"/>
  <c r="AC278" i="2"/>
  <c r="AC279" i="2"/>
  <c r="AC280" i="2"/>
  <c r="AC281" i="2"/>
  <c r="AC282" i="2"/>
  <c r="AE282" i="2" s="1"/>
  <c r="AF282" i="2" s="1"/>
  <c r="AC283" i="2"/>
  <c r="AC284" i="2"/>
  <c r="AE284" i="2" s="1"/>
  <c r="AF284" i="2" s="1"/>
  <c r="AC285" i="2"/>
  <c r="AC286" i="2"/>
  <c r="AE286" i="2" s="1"/>
  <c r="AF286" i="2" s="1"/>
  <c r="AC287" i="2"/>
  <c r="AC288" i="2"/>
  <c r="AC289" i="2"/>
  <c r="AC290" i="2"/>
  <c r="AC291" i="2"/>
  <c r="AC292" i="2"/>
  <c r="AC293" i="2"/>
  <c r="AE293" i="2" s="1"/>
  <c r="AF293" i="2" s="1"/>
  <c r="AC294" i="2"/>
  <c r="AE294" i="2" s="1"/>
  <c r="AF294" i="2" s="1"/>
  <c r="AC295" i="2"/>
  <c r="AE295" i="2" s="1"/>
  <c r="AF295" i="2" s="1"/>
  <c r="AC296" i="2"/>
  <c r="AE296" i="2" s="1"/>
  <c r="AF296" i="2" s="1"/>
  <c r="AC297" i="2"/>
  <c r="AE297" i="2" s="1"/>
  <c r="AF297" i="2" s="1"/>
  <c r="AC298" i="2"/>
  <c r="AC299" i="2"/>
  <c r="AC300" i="2"/>
  <c r="AE300" i="2" s="1"/>
  <c r="AF300" i="2" s="1"/>
  <c r="AC301" i="2"/>
  <c r="AE301" i="2" s="1"/>
  <c r="AF301" i="2" s="1"/>
  <c r="AC302" i="2"/>
  <c r="AE302" i="2" s="1"/>
  <c r="AF302" i="2" s="1"/>
  <c r="AC303" i="2"/>
  <c r="AE303" i="2" s="1"/>
  <c r="AF303" i="2" s="1"/>
  <c r="AC304" i="2"/>
  <c r="AE304" i="2" s="1"/>
  <c r="AF304" i="2" s="1"/>
  <c r="AC305" i="2"/>
  <c r="AE305" i="2" s="1"/>
  <c r="AF305" i="2" s="1"/>
  <c r="AC306" i="2"/>
  <c r="AC307" i="2"/>
  <c r="AC308" i="2"/>
  <c r="AE308" i="2" s="1"/>
  <c r="AF308" i="2" s="1"/>
  <c r="AC309" i="2"/>
  <c r="AC310" i="2"/>
  <c r="AC311" i="2"/>
  <c r="AE311" i="2" s="1"/>
  <c r="AF311" i="2" s="1"/>
  <c r="AC312" i="2"/>
  <c r="AE312" i="2" s="1"/>
  <c r="AF312" i="2" s="1"/>
  <c r="AC313" i="2"/>
  <c r="AE313" i="2" s="1"/>
  <c r="AF313" i="2" s="1"/>
  <c r="AC314" i="2"/>
  <c r="AE314" i="2" s="1"/>
  <c r="AF314" i="2" s="1"/>
  <c r="AC315" i="2"/>
  <c r="AC316" i="2"/>
  <c r="AC317" i="2"/>
  <c r="AC318" i="2"/>
  <c r="AC319" i="2"/>
  <c r="AE319" i="2" s="1"/>
  <c r="AF319" i="2" s="1"/>
  <c r="AC320" i="2"/>
  <c r="AC321" i="2"/>
  <c r="AE321" i="2" s="1"/>
  <c r="AF321" i="2" s="1"/>
  <c r="AC322" i="2"/>
  <c r="AC323" i="2"/>
  <c r="AC324" i="2"/>
  <c r="AC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AE331" i="7" l="1"/>
  <c r="AE153" i="2"/>
  <c r="AF153" i="2" s="1"/>
  <c r="L327" i="2"/>
  <c r="AE36" i="2"/>
  <c r="AF36" i="2" s="1"/>
  <c r="AE287" i="2"/>
  <c r="AF287" i="2" s="1"/>
  <c r="AD287" i="2"/>
  <c r="AE263" i="2"/>
  <c r="AF263" i="2" s="1"/>
  <c r="AD263" i="2"/>
  <c r="AE318" i="2"/>
  <c r="AF318" i="2" s="1"/>
  <c r="AD318" i="2"/>
  <c r="AE310" i="2"/>
  <c r="AF310" i="2" s="1"/>
  <c r="AD310" i="2"/>
  <c r="AE278" i="2"/>
  <c r="AF278" i="2" s="1"/>
  <c r="AD278" i="2"/>
  <c r="AE270" i="2"/>
  <c r="AF270" i="2" s="1"/>
  <c r="AD270" i="2"/>
  <c r="AE254" i="2"/>
  <c r="AF254" i="2" s="1"/>
  <c r="AD254" i="2"/>
  <c r="AE222" i="2"/>
  <c r="AF222" i="2" s="1"/>
  <c r="AD222" i="2"/>
  <c r="AE214" i="2"/>
  <c r="AF214" i="2" s="1"/>
  <c r="AD214" i="2"/>
  <c r="AE182" i="2"/>
  <c r="AF182" i="2" s="1"/>
  <c r="AD182" i="2"/>
  <c r="AE142" i="2"/>
  <c r="AF142" i="2" s="1"/>
  <c r="AD142" i="2"/>
  <c r="AE126" i="2"/>
  <c r="AF126" i="2" s="1"/>
  <c r="AD126" i="2"/>
  <c r="AE30" i="2"/>
  <c r="AF30" i="2" s="1"/>
  <c r="AD30" i="2"/>
  <c r="AE317" i="2"/>
  <c r="AF317" i="2" s="1"/>
  <c r="AD317" i="2"/>
  <c r="AE309" i="2"/>
  <c r="AF309" i="2" s="1"/>
  <c r="AD309" i="2"/>
  <c r="AE277" i="2"/>
  <c r="AF277" i="2" s="1"/>
  <c r="AD277" i="2"/>
  <c r="AE269" i="2"/>
  <c r="AF269" i="2" s="1"/>
  <c r="AD269" i="2"/>
  <c r="AE261" i="2"/>
  <c r="AF261" i="2" s="1"/>
  <c r="AD261" i="2"/>
  <c r="AE221" i="2"/>
  <c r="AF221" i="2" s="1"/>
  <c r="AD221" i="2"/>
  <c r="AE205" i="2"/>
  <c r="AF205" i="2" s="1"/>
  <c r="AD205" i="2"/>
  <c r="AE181" i="2"/>
  <c r="AF181" i="2" s="1"/>
  <c r="AD181" i="2"/>
  <c r="AE157" i="2"/>
  <c r="AF157" i="2" s="1"/>
  <c r="AD157" i="2"/>
  <c r="AE244" i="2"/>
  <c r="AF244" i="2" s="1"/>
  <c r="AD244" i="2"/>
  <c r="AE132" i="2"/>
  <c r="AF132" i="2" s="1"/>
  <c r="AD132" i="2"/>
  <c r="AE108" i="2"/>
  <c r="AF108" i="2" s="1"/>
  <c r="AD108" i="2"/>
  <c r="AE315" i="2"/>
  <c r="AF315" i="2" s="1"/>
  <c r="AD315" i="2"/>
  <c r="AE299" i="2"/>
  <c r="AF299" i="2" s="1"/>
  <c r="AD299" i="2"/>
  <c r="AE283" i="2"/>
  <c r="AF283" i="2" s="1"/>
  <c r="AD283" i="2"/>
  <c r="AE243" i="2"/>
  <c r="AF243" i="2" s="1"/>
  <c r="AD243" i="2"/>
  <c r="AE227" i="2"/>
  <c r="AF227" i="2" s="1"/>
  <c r="AD227" i="2"/>
  <c r="AE219" i="2"/>
  <c r="AF219" i="2" s="1"/>
  <c r="AD219" i="2"/>
  <c r="AE203" i="2"/>
  <c r="AF203" i="2" s="1"/>
  <c r="AD203" i="2"/>
  <c r="AE187" i="2"/>
  <c r="AF187" i="2" s="1"/>
  <c r="AD187" i="2"/>
  <c r="AE179" i="2"/>
  <c r="AF179" i="2" s="1"/>
  <c r="AD179" i="2"/>
  <c r="AE155" i="2"/>
  <c r="AF155" i="2" s="1"/>
  <c r="AD155" i="2"/>
  <c r="AE75" i="2"/>
  <c r="AF75" i="2" s="1"/>
  <c r="AD75" i="2"/>
  <c r="AE67" i="2"/>
  <c r="AF67" i="2" s="1"/>
  <c r="AD67" i="2"/>
  <c r="AE266" i="2"/>
  <c r="AF266" i="2" s="1"/>
  <c r="AD266" i="2"/>
  <c r="AE234" i="2"/>
  <c r="AF234" i="2" s="1"/>
  <c r="AD234" i="2"/>
  <c r="AE154" i="2"/>
  <c r="AF154" i="2" s="1"/>
  <c r="AD154" i="2"/>
  <c r="AE289" i="2"/>
  <c r="AF289" i="2" s="1"/>
  <c r="AD289" i="2"/>
  <c r="AE281" i="2"/>
  <c r="AF281" i="2" s="1"/>
  <c r="AD281" i="2"/>
  <c r="AE265" i="2"/>
  <c r="AF265" i="2" s="1"/>
  <c r="AD265" i="2"/>
  <c r="AE257" i="2"/>
  <c r="AF257" i="2" s="1"/>
  <c r="AD257" i="2"/>
  <c r="AE249" i="2"/>
  <c r="AF249" i="2" s="1"/>
  <c r="AD249" i="2"/>
  <c r="AE233" i="2"/>
  <c r="AF233" i="2" s="1"/>
  <c r="AD233" i="2"/>
  <c r="AE217" i="2"/>
  <c r="AF217" i="2" s="1"/>
  <c r="AD217" i="2"/>
  <c r="AE193" i="2"/>
  <c r="AF193" i="2" s="1"/>
  <c r="AD193" i="2"/>
  <c r="AE185" i="2"/>
  <c r="AF185" i="2" s="1"/>
  <c r="AD185" i="2"/>
  <c r="AE177" i="2"/>
  <c r="AF177" i="2" s="1"/>
  <c r="AD177" i="2"/>
  <c r="AE161" i="2"/>
  <c r="AF161" i="2" s="1"/>
  <c r="AD161" i="2"/>
  <c r="AE121" i="2"/>
  <c r="AF121" i="2" s="1"/>
  <c r="AD121" i="2"/>
  <c r="AE89" i="2"/>
  <c r="AF89" i="2" s="1"/>
  <c r="AD89" i="2"/>
  <c r="AE73" i="2"/>
  <c r="AF73" i="2" s="1"/>
  <c r="AD73" i="2"/>
  <c r="AE41" i="2"/>
  <c r="AF41" i="2" s="1"/>
  <c r="AD41" i="2"/>
  <c r="AE33" i="2"/>
  <c r="AF33" i="2" s="1"/>
  <c r="AD33" i="2"/>
  <c r="AE17" i="2"/>
  <c r="AF17" i="2" s="1"/>
  <c r="AD17" i="2"/>
  <c r="AE188" i="2"/>
  <c r="AF188" i="2" s="1"/>
  <c r="AE279" i="2"/>
  <c r="AF279" i="2" s="1"/>
  <c r="AD279" i="2"/>
  <c r="AE271" i="2"/>
  <c r="AF271" i="2" s="1"/>
  <c r="AD271" i="2"/>
  <c r="AE247" i="2"/>
  <c r="AF247" i="2" s="1"/>
  <c r="AD247" i="2"/>
  <c r="AE231" i="2"/>
  <c r="AF231" i="2" s="1"/>
  <c r="AD231" i="2"/>
  <c r="AE223" i="2"/>
  <c r="AF223" i="2" s="1"/>
  <c r="AD223" i="2"/>
  <c r="AE215" i="2"/>
  <c r="AF215" i="2" s="1"/>
  <c r="AD215" i="2"/>
  <c r="AE207" i="2"/>
  <c r="AF207" i="2" s="1"/>
  <c r="AD207" i="2"/>
  <c r="AE191" i="2"/>
  <c r="AF191" i="2" s="1"/>
  <c r="AD191" i="2"/>
  <c r="AE183" i="2"/>
  <c r="AF183" i="2" s="1"/>
  <c r="AD183" i="2"/>
  <c r="AE167" i="2"/>
  <c r="AF167" i="2" s="1"/>
  <c r="AD167" i="2"/>
  <c r="AE143" i="2"/>
  <c r="AF143" i="2" s="1"/>
  <c r="AD143" i="2"/>
  <c r="AE127" i="2"/>
  <c r="AF127" i="2" s="1"/>
  <c r="AD127" i="2"/>
  <c r="AE119" i="2"/>
  <c r="AF119" i="2" s="1"/>
  <c r="AD119" i="2"/>
  <c r="AE87" i="2"/>
  <c r="AF87" i="2" s="1"/>
  <c r="AD87" i="2"/>
  <c r="AE55" i="2"/>
  <c r="AF55" i="2" s="1"/>
  <c r="AD55" i="2"/>
  <c r="AE262" i="2"/>
  <c r="AF262" i="2" s="1"/>
  <c r="AD262" i="2"/>
  <c r="AE246" i="2"/>
  <c r="AF246" i="2" s="1"/>
  <c r="AD246" i="2"/>
  <c r="AE230" i="2"/>
  <c r="AF230" i="2" s="1"/>
  <c r="AD230" i="2"/>
  <c r="AE190" i="2"/>
  <c r="AF190" i="2" s="1"/>
  <c r="AD190" i="2"/>
  <c r="AE174" i="2"/>
  <c r="AF174" i="2" s="1"/>
  <c r="AD174" i="2"/>
  <c r="AE166" i="2"/>
  <c r="AF166" i="2" s="1"/>
  <c r="AD166" i="2"/>
  <c r="AE134" i="2"/>
  <c r="AF134" i="2" s="1"/>
  <c r="AD134" i="2"/>
  <c r="AE118" i="2"/>
  <c r="AF118" i="2" s="1"/>
  <c r="AD118" i="2"/>
  <c r="AE3" i="2"/>
  <c r="AD3" i="2"/>
  <c r="AE285" i="2"/>
  <c r="AF285" i="2" s="1"/>
  <c r="AD285" i="2"/>
  <c r="AE213" i="2"/>
  <c r="AF213" i="2" s="1"/>
  <c r="AD213" i="2"/>
  <c r="AE189" i="2"/>
  <c r="AF189" i="2" s="1"/>
  <c r="AD189" i="2"/>
  <c r="AE141" i="2"/>
  <c r="AF141" i="2" s="1"/>
  <c r="AD141" i="2"/>
  <c r="AE109" i="2"/>
  <c r="AF109" i="2" s="1"/>
  <c r="AD109" i="2"/>
  <c r="AE45" i="2"/>
  <c r="AF45" i="2" s="1"/>
  <c r="AD45" i="2"/>
  <c r="AE324" i="2"/>
  <c r="AF324" i="2" s="1"/>
  <c r="AD324" i="2"/>
  <c r="AE316" i="2"/>
  <c r="AF316" i="2" s="1"/>
  <c r="AD316" i="2"/>
  <c r="AE292" i="2"/>
  <c r="AF292" i="2" s="1"/>
  <c r="AD292" i="2"/>
  <c r="AE276" i="2"/>
  <c r="AF276" i="2" s="1"/>
  <c r="AD276" i="2"/>
  <c r="AE268" i="2"/>
  <c r="AF268" i="2" s="1"/>
  <c r="AD268" i="2"/>
  <c r="AE220" i="2"/>
  <c r="AF220" i="2" s="1"/>
  <c r="AD220" i="2"/>
  <c r="AE204" i="2"/>
  <c r="AF204" i="2" s="1"/>
  <c r="AD204" i="2"/>
  <c r="AE196" i="2"/>
  <c r="AF196" i="2" s="1"/>
  <c r="AD196" i="2"/>
  <c r="AE52" i="2"/>
  <c r="AF52" i="2" s="1"/>
  <c r="AD52" i="2"/>
  <c r="AE323" i="2"/>
  <c r="AF323" i="2" s="1"/>
  <c r="AD323" i="2"/>
  <c r="AE307" i="2"/>
  <c r="AF307" i="2" s="1"/>
  <c r="AD307" i="2"/>
  <c r="AE291" i="2"/>
  <c r="AF291" i="2" s="1"/>
  <c r="AD291" i="2"/>
  <c r="AE267" i="2"/>
  <c r="AF267" i="2" s="1"/>
  <c r="AD267" i="2"/>
  <c r="AE235" i="2"/>
  <c r="AF235" i="2" s="1"/>
  <c r="AD235" i="2"/>
  <c r="AE195" i="2"/>
  <c r="AF195" i="2" s="1"/>
  <c r="AD195" i="2"/>
  <c r="AE139" i="2"/>
  <c r="AF139" i="2" s="1"/>
  <c r="AD139" i="2"/>
  <c r="AE131" i="2"/>
  <c r="AF131" i="2" s="1"/>
  <c r="AD131" i="2"/>
  <c r="AE83" i="2"/>
  <c r="AF83" i="2" s="1"/>
  <c r="AD83" i="2"/>
  <c r="AE322" i="2"/>
  <c r="AF322" i="2" s="1"/>
  <c r="AD322" i="2"/>
  <c r="AE306" i="2"/>
  <c r="AF306" i="2" s="1"/>
  <c r="AD306" i="2"/>
  <c r="AE298" i="2"/>
  <c r="AF298" i="2" s="1"/>
  <c r="AD298" i="2"/>
  <c r="AE290" i="2"/>
  <c r="AF290" i="2" s="1"/>
  <c r="AD290" i="2"/>
  <c r="AE274" i="2"/>
  <c r="AF274" i="2" s="1"/>
  <c r="AD274" i="2"/>
  <c r="AE258" i="2"/>
  <c r="AF258" i="2" s="1"/>
  <c r="AD258" i="2"/>
  <c r="AE250" i="2"/>
  <c r="AF250" i="2" s="1"/>
  <c r="AD250" i="2"/>
  <c r="AE218" i="2"/>
  <c r="AF218" i="2" s="1"/>
  <c r="AD218" i="2"/>
  <c r="AE202" i="2"/>
  <c r="AF202" i="2" s="1"/>
  <c r="AD202" i="2"/>
  <c r="AE194" i="2"/>
  <c r="AF194" i="2" s="1"/>
  <c r="AD194" i="2"/>
  <c r="AE186" i="2"/>
  <c r="AF186" i="2" s="1"/>
  <c r="AD186" i="2"/>
  <c r="AE170" i="2"/>
  <c r="AF170" i="2" s="1"/>
  <c r="AD170" i="2"/>
  <c r="AE138" i="2"/>
  <c r="AF138" i="2" s="1"/>
  <c r="AD138" i="2"/>
  <c r="AE122" i="2"/>
  <c r="AF122" i="2" s="1"/>
  <c r="AD122" i="2"/>
  <c r="AE66" i="2"/>
  <c r="AF66" i="2" s="1"/>
  <c r="AD66" i="2"/>
  <c r="AE228" i="2"/>
  <c r="AF228" i="2" s="1"/>
  <c r="AE320" i="2"/>
  <c r="AF320" i="2" s="1"/>
  <c r="AD320" i="2"/>
  <c r="AE288" i="2"/>
  <c r="AF288" i="2" s="1"/>
  <c r="AD288" i="2"/>
  <c r="AE280" i="2"/>
  <c r="AF280" i="2" s="1"/>
  <c r="AD280" i="2"/>
  <c r="AE272" i="2"/>
  <c r="AF272" i="2" s="1"/>
  <c r="AD272" i="2"/>
  <c r="AE264" i="2"/>
  <c r="AF264" i="2" s="1"/>
  <c r="AD264" i="2"/>
  <c r="AE248" i="2"/>
  <c r="AF248" i="2" s="1"/>
  <c r="AD248" i="2"/>
  <c r="AE240" i="2"/>
  <c r="AF240" i="2" s="1"/>
  <c r="AD240" i="2"/>
  <c r="AE216" i="2"/>
  <c r="AF216" i="2" s="1"/>
  <c r="AD216" i="2"/>
  <c r="AE200" i="2"/>
  <c r="AF200" i="2" s="1"/>
  <c r="AD200" i="2"/>
  <c r="AE192" i="2"/>
  <c r="AF192" i="2" s="1"/>
  <c r="AD192" i="2"/>
  <c r="AE184" i="2"/>
  <c r="AF184" i="2" s="1"/>
  <c r="AD184" i="2"/>
  <c r="AE168" i="2"/>
  <c r="AF168" i="2" s="1"/>
  <c r="AD168" i="2"/>
  <c r="AE80" i="2"/>
  <c r="AF80" i="2" s="1"/>
  <c r="AD80" i="2"/>
  <c r="AE32" i="2"/>
  <c r="AF32" i="2" s="1"/>
  <c r="AD32" i="2"/>
  <c r="K325" i="2"/>
  <c r="N325" i="2"/>
  <c r="AF3" i="2" l="1"/>
  <c r="AD325" i="2"/>
</calcChain>
</file>

<file path=xl/sharedStrings.xml><?xml version="1.0" encoding="utf-8"?>
<sst xmlns="http://schemas.openxmlformats.org/spreadsheetml/2006/main" count="42054" uniqueCount="536">
  <si>
    <t>Land Use Restriction Agreement Section</t>
  </si>
  <si>
    <t>Financing &amp; Mortgage Information Section</t>
  </si>
  <si>
    <t>City:</t>
  </si>
  <si>
    <t>County:</t>
  </si>
  <si>
    <t>Number of Units:</t>
  </si>
  <si>
    <t>Type of Development:</t>
  </si>
  <si>
    <t>Date Placed in Service:</t>
  </si>
  <si>
    <t>Original Amount of Federal Tax Credits Allocated to Project:</t>
  </si>
  <si>
    <t>Original Amount of State Tax Credits Allocated to Project:</t>
  </si>
  <si>
    <t>Original Total Tax Credits Allocated to Project:</t>
  </si>
  <si>
    <t>Compliance Period:</t>
  </si>
  <si>
    <t>Extended Use Period:</t>
  </si>
  <si>
    <t>Total Affordability Period:</t>
  </si>
  <si>
    <t>Set-Aside Election:</t>
  </si>
  <si>
    <t>Number of Units at 30% AMI</t>
  </si>
  <si>
    <t>Number of Units at 40% AMI</t>
  </si>
  <si>
    <t>Number of Units at 50% AMI</t>
  </si>
  <si>
    <t>Number of Units at 60% AMI</t>
  </si>
  <si>
    <t>Number of Market Rate Units</t>
  </si>
  <si>
    <t>Total Units</t>
  </si>
  <si>
    <t>Total Development Costs:</t>
  </si>
  <si>
    <t>Qualified Basis:</t>
  </si>
  <si>
    <t>Equity Investment:</t>
  </si>
  <si>
    <t>Date Closed/Funded:</t>
  </si>
  <si>
    <t>Original Loan Amount:</t>
  </si>
  <si>
    <t>Current Amount:</t>
  </si>
  <si>
    <t>*Interest Rate:</t>
  </si>
  <si>
    <t>Term (in years):</t>
  </si>
  <si>
    <t>Amortization Period (in years):</t>
  </si>
  <si>
    <t>Maturity Date:</t>
  </si>
  <si>
    <t>Lien Position:</t>
  </si>
  <si>
    <t>Repayment Requirements:</t>
  </si>
  <si>
    <t>Security(e.g., a mortgage):</t>
  </si>
  <si>
    <t>Total Financing Sources:</t>
  </si>
  <si>
    <t>Grants:</t>
  </si>
  <si>
    <t>Omaha</t>
  </si>
  <si>
    <t>Douglas</t>
  </si>
  <si>
    <t>Multi Family</t>
  </si>
  <si>
    <t>15 years (approximately 2031)</t>
  </si>
  <si>
    <t>15 years (approximately 2046)</t>
  </si>
  <si>
    <t>30 years</t>
  </si>
  <si>
    <t>40/60</t>
  </si>
  <si>
    <t xml:space="preserve">1st </t>
  </si>
  <si>
    <t>Required Monthly Payments</t>
  </si>
  <si>
    <t>Mortgage</t>
  </si>
  <si>
    <t>.</t>
  </si>
  <si>
    <t>choose one below</t>
  </si>
  <si>
    <t>None</t>
  </si>
  <si>
    <t>Lincoln</t>
  </si>
  <si>
    <t>Lancaster</t>
  </si>
  <si>
    <t>Real Estate &amp; Rents</t>
  </si>
  <si>
    <t>15 Years</t>
  </si>
  <si>
    <t>30 Years</t>
  </si>
  <si>
    <t>Floating</t>
  </si>
  <si>
    <t>1st</t>
  </si>
  <si>
    <t>Deed of Trust</t>
  </si>
  <si>
    <t>Kearney, NE</t>
  </si>
  <si>
    <t>Buffalo</t>
  </si>
  <si>
    <t>Payable from available cash flow</t>
  </si>
  <si>
    <t>Norfolk, NE</t>
  </si>
  <si>
    <t>Madison</t>
  </si>
  <si>
    <t>secured by both first and subordinate deeds of trust on the rental property and assignments of rents &amp; leases</t>
  </si>
  <si>
    <t>none</t>
  </si>
  <si>
    <t>First</t>
  </si>
  <si>
    <t>Senior Living</t>
  </si>
  <si>
    <t>Papillion</t>
  </si>
  <si>
    <t>Sarpy</t>
  </si>
  <si>
    <t>Aurora</t>
  </si>
  <si>
    <t>Hamilton</t>
  </si>
  <si>
    <t>15 years</t>
  </si>
  <si>
    <t>3 Years</t>
  </si>
  <si>
    <t>2nd</t>
  </si>
  <si>
    <t>Cozad</t>
  </si>
  <si>
    <t>Dawson</t>
  </si>
  <si>
    <t>Mortgage - Deed of Trust</t>
  </si>
  <si>
    <t>3rd</t>
  </si>
  <si>
    <t>Holdrege</t>
  </si>
  <si>
    <t>Phelps</t>
  </si>
  <si>
    <t>North Platte</t>
  </si>
  <si>
    <t>Multi family</t>
  </si>
  <si>
    <t>30 yrs or when bonds are paid off, whichever is longer</t>
  </si>
  <si>
    <t>Beatrice</t>
  </si>
  <si>
    <t>Gage</t>
  </si>
  <si>
    <t>Nebraska City</t>
  </si>
  <si>
    <t>Otoe</t>
  </si>
  <si>
    <t>Sidney</t>
  </si>
  <si>
    <t>Cheyenne</t>
  </si>
  <si>
    <t>Gothenburg, NE</t>
  </si>
  <si>
    <t>Beatrice, NE</t>
  </si>
  <si>
    <t>30 Year</t>
  </si>
  <si>
    <t xml:space="preserve">Columbus, NE </t>
  </si>
  <si>
    <t>Platte</t>
  </si>
  <si>
    <t>McCook, NE</t>
  </si>
  <si>
    <t>Red Willow</t>
  </si>
  <si>
    <t>Seward, NE</t>
  </si>
  <si>
    <t>Seward</t>
  </si>
  <si>
    <t>Grand Island</t>
  </si>
  <si>
    <t>Hall</t>
  </si>
  <si>
    <t>Property Cash Flow</t>
  </si>
  <si>
    <t xml:space="preserve">Bellevue </t>
  </si>
  <si>
    <t>Deferred until maturity</t>
  </si>
  <si>
    <t>Variable</t>
  </si>
  <si>
    <t>First     Interest due every month, principal due yearly</t>
  </si>
  <si>
    <t>15 yrs</t>
  </si>
  <si>
    <t>TBD</t>
  </si>
  <si>
    <t>Norfolk</t>
  </si>
  <si>
    <t>1/0/1900</t>
  </si>
  <si>
    <t>Springfield</t>
  </si>
  <si>
    <t>Required monthly payment</t>
  </si>
  <si>
    <t>Required monthkly</t>
  </si>
  <si>
    <t>Fort Calhoun</t>
  </si>
  <si>
    <t>Washington</t>
  </si>
  <si>
    <t>Ashland</t>
  </si>
  <si>
    <t>Saunders</t>
  </si>
  <si>
    <t>Required monthly payments</t>
  </si>
  <si>
    <t>Monthly</t>
  </si>
  <si>
    <t>Columbus</t>
  </si>
  <si>
    <t>1990-2005</t>
  </si>
  <si>
    <t>2005-2020</t>
  </si>
  <si>
    <t>1990-2020</t>
  </si>
  <si>
    <t>x</t>
  </si>
  <si>
    <t>Updated info as of 7/18/18</t>
  </si>
  <si>
    <t>mortgage</t>
  </si>
  <si>
    <t>Duplex</t>
  </si>
  <si>
    <t>Crete</t>
  </si>
  <si>
    <t>Saline</t>
  </si>
  <si>
    <t>CDBG loan</t>
  </si>
  <si>
    <t>15 year</t>
  </si>
  <si>
    <t>30 year</t>
  </si>
  <si>
    <t>due on sale/transfer of property</t>
  </si>
  <si>
    <t>Schuyler</t>
  </si>
  <si>
    <t>Colfax</t>
  </si>
  <si>
    <t xml:space="preserve"> </t>
  </si>
  <si>
    <t>Gretna</t>
  </si>
  <si>
    <t>Required monthly</t>
  </si>
  <si>
    <t>Westport</t>
  </si>
  <si>
    <t>45 Years</t>
  </si>
  <si>
    <t>Mortgage / UCC</t>
  </si>
  <si>
    <t>25 Yrs after first 25 Yrs</t>
  </si>
  <si>
    <t>20/50</t>
  </si>
  <si>
    <t>due on sale or transfer of property</t>
  </si>
  <si>
    <t>45 years</t>
  </si>
  <si>
    <t>Third deed of trust</t>
  </si>
  <si>
    <t>Wilber</t>
  </si>
  <si>
    <t>monthly</t>
  </si>
  <si>
    <t>1ST</t>
  </si>
  <si>
    <t>Required Monthly payments</t>
  </si>
  <si>
    <t xml:space="preserve">Kearney </t>
  </si>
  <si>
    <t>4-12-1996 to 4-12-2011</t>
  </si>
  <si>
    <t>4-12-2011 to 4-12-2041</t>
  </si>
  <si>
    <t>4-12-1996 to 8-29-2016</t>
  </si>
  <si>
    <t>Right to received limited partner contribution</t>
  </si>
  <si>
    <t>Security Interest in Sibley Apartments, Ltd.</t>
  </si>
  <si>
    <t>CDBG Loan</t>
  </si>
  <si>
    <t>Bellevue</t>
  </si>
  <si>
    <t>Wood River</t>
  </si>
  <si>
    <t>McCook</t>
  </si>
  <si>
    <t>Geneva</t>
  </si>
  <si>
    <t>Fillmore</t>
  </si>
  <si>
    <t>Single Family</t>
  </si>
  <si>
    <t>20 years</t>
  </si>
  <si>
    <t>Shickley</t>
  </si>
  <si>
    <t>46 years</t>
  </si>
  <si>
    <t>Osmond</t>
  </si>
  <si>
    <t>Pierce</t>
  </si>
  <si>
    <t>N/A</t>
  </si>
  <si>
    <t>21 years (through year 2017)</t>
  </si>
  <si>
    <t>15 years (through year 2032)</t>
  </si>
  <si>
    <t>36 years</t>
  </si>
  <si>
    <t>05/01/2017 (4/30/12 loan modification - $386,000)</t>
  </si>
  <si>
    <t>1st mortgage</t>
  </si>
  <si>
    <t>2nd mortgage</t>
  </si>
  <si>
    <t>paid off 4/26/2012</t>
  </si>
  <si>
    <t>Deet of trust and assignment of rents.</t>
  </si>
  <si>
    <t>DeWitt</t>
  </si>
  <si>
    <t>Curtis</t>
  </si>
  <si>
    <t xml:space="preserve">Frontier </t>
  </si>
  <si>
    <t>Wymore</t>
  </si>
  <si>
    <t>35 years</t>
  </si>
  <si>
    <t>50 years</t>
  </si>
  <si>
    <t>Mortgage Loan - Paid in Full</t>
  </si>
  <si>
    <t>HOME Funds</t>
  </si>
  <si>
    <t>Deed of trust and assignment of rents</t>
  </si>
  <si>
    <t>Fourth deed of trust</t>
  </si>
  <si>
    <t xml:space="preserve">Omaha </t>
  </si>
  <si>
    <t>Hebron</t>
  </si>
  <si>
    <t>Thayer</t>
  </si>
  <si>
    <t>Mortgage - Paid in Full</t>
  </si>
  <si>
    <t>Valentine</t>
  </si>
  <si>
    <t>Cherry</t>
  </si>
  <si>
    <t>eight</t>
  </si>
  <si>
    <t>Assisted Living</t>
  </si>
  <si>
    <t>Wahoo</t>
  </si>
  <si>
    <t>See Attached</t>
  </si>
  <si>
    <t>Lien</t>
  </si>
  <si>
    <t>Chadron</t>
  </si>
  <si>
    <t>Dawes</t>
  </si>
  <si>
    <t>3812/1998</t>
  </si>
  <si>
    <t>Developer Note</t>
  </si>
  <si>
    <t>Municipal Loan</t>
  </si>
  <si>
    <t>OMAHA</t>
  </si>
  <si>
    <t>DOUGLAS</t>
  </si>
  <si>
    <t>5 (balloon payment)</t>
  </si>
  <si>
    <t>SCHUYLER</t>
  </si>
  <si>
    <t>COLFAX</t>
  </si>
  <si>
    <t>NOTE PAYABLE</t>
  </si>
  <si>
    <t>Second</t>
  </si>
  <si>
    <t>Note, current loans are related to rehab financing, not initial construction.</t>
  </si>
  <si>
    <t>Last</t>
  </si>
  <si>
    <t xml:space="preserve">$600K </t>
  </si>
  <si>
    <t>Alda</t>
  </si>
  <si>
    <t>15 YEARS</t>
  </si>
  <si>
    <t>35 YEARS</t>
  </si>
  <si>
    <t>50 YEARS</t>
  </si>
  <si>
    <t>Deed of trust</t>
  </si>
  <si>
    <t>Scottsbluff</t>
  </si>
  <si>
    <t>DAVID CITY</t>
  </si>
  <si>
    <t>BUTLER</t>
  </si>
  <si>
    <t>Bertrand</t>
  </si>
  <si>
    <t>Auburn</t>
  </si>
  <si>
    <t>Nemaha</t>
  </si>
  <si>
    <t>Snyder and Leigh</t>
  </si>
  <si>
    <t>Dodge and Colfax</t>
  </si>
  <si>
    <t>16/18</t>
  </si>
  <si>
    <t>Tekamah, NE 68061</t>
  </si>
  <si>
    <t>Burt County</t>
  </si>
  <si>
    <t>1999-2014</t>
  </si>
  <si>
    <t>2014-2049</t>
  </si>
  <si>
    <t>Fixed rate mortgage</t>
  </si>
  <si>
    <t>Trust Funds</t>
  </si>
  <si>
    <t>Federal Home Loan</t>
  </si>
  <si>
    <t>Orleans</t>
  </si>
  <si>
    <t>Harlan</t>
  </si>
  <si>
    <t>Mortgage Payment</t>
  </si>
  <si>
    <t>Grant</t>
  </si>
  <si>
    <t>Perkins</t>
  </si>
  <si>
    <t>3 Duplexes (6 units)</t>
  </si>
  <si>
    <t xml:space="preserve">15 years </t>
  </si>
  <si>
    <t>second</t>
  </si>
  <si>
    <t>1st Lien</t>
  </si>
  <si>
    <t>Home Funds</t>
  </si>
  <si>
    <t>South Sioux City</t>
  </si>
  <si>
    <t>Dakota</t>
  </si>
  <si>
    <t>HOME funds</t>
  </si>
  <si>
    <t>Perm Loan</t>
  </si>
  <si>
    <t>Developer Fee</t>
  </si>
  <si>
    <t>Non Interest Bearing Developer Fees</t>
  </si>
  <si>
    <t xml:space="preserve">West Point  </t>
  </si>
  <si>
    <t>Cuming</t>
  </si>
  <si>
    <t>2001 - 2016</t>
  </si>
  <si>
    <t>2017 - 2046</t>
  </si>
  <si>
    <t>Third</t>
  </si>
  <si>
    <t>Hastings</t>
  </si>
  <si>
    <t>Adams</t>
  </si>
  <si>
    <t>Non-interest bearing</t>
  </si>
  <si>
    <t>NONE</t>
  </si>
  <si>
    <t>12/17/01 - 12/17/16</t>
  </si>
  <si>
    <t>12/17/16 - 12/17/46</t>
  </si>
  <si>
    <t>12/17/01 - 12/17/46</t>
  </si>
  <si>
    <t>Trust Deed</t>
  </si>
  <si>
    <t>Fremont</t>
  </si>
  <si>
    <t xml:space="preserve">Dodge County </t>
  </si>
  <si>
    <t>First mortgage</t>
  </si>
  <si>
    <t>Third mortgage</t>
  </si>
  <si>
    <t>Single family</t>
  </si>
  <si>
    <t>York</t>
  </si>
  <si>
    <t>AHP Loan</t>
  </si>
  <si>
    <t>COLUMBUS</t>
  </si>
  <si>
    <t>PLATTE</t>
  </si>
  <si>
    <t>?</t>
  </si>
  <si>
    <t>Assignment of leases and deed of trust</t>
  </si>
  <si>
    <t>Annual tax increment receipts</t>
  </si>
  <si>
    <t>Albion, Nebraska</t>
  </si>
  <si>
    <t>Boone County</t>
  </si>
  <si>
    <t>Trust Fund</t>
  </si>
  <si>
    <t>Mortgage_refinanced on 9/1/2017</t>
  </si>
  <si>
    <t>Non Interest Bearning with no maturity date</t>
  </si>
  <si>
    <t>Partner loan</t>
  </si>
  <si>
    <t>Deferred Until Maturity</t>
  </si>
  <si>
    <t>first</t>
  </si>
  <si>
    <t>afr</t>
  </si>
  <si>
    <t>secound</t>
  </si>
  <si>
    <t>90 Days after the compliance period</t>
  </si>
  <si>
    <t>90 days after the compliance period</t>
  </si>
  <si>
    <t>a mortgage</t>
  </si>
  <si>
    <t>Fairbury</t>
  </si>
  <si>
    <t>Jefferson</t>
  </si>
  <si>
    <t>AHP Promissory Note</t>
  </si>
  <si>
    <t>Promissory Note</t>
  </si>
  <si>
    <t>Promissary Note</t>
  </si>
  <si>
    <t>TIF loan / Semi-Annual Payment Due</t>
  </si>
  <si>
    <t>Term Loan</t>
  </si>
  <si>
    <t>Ogallala</t>
  </si>
  <si>
    <t>Keith</t>
  </si>
  <si>
    <t>Perm. Loan</t>
  </si>
  <si>
    <t>Interest in Livestock Exchange Building</t>
  </si>
  <si>
    <t xml:space="preserve">Interest in Livestock Exchange Building </t>
  </si>
  <si>
    <t>Syracuse</t>
  </si>
  <si>
    <t>Annual - $15,928.23</t>
  </si>
  <si>
    <t>Property</t>
  </si>
  <si>
    <t>Nebraska Trust Fund</t>
  </si>
  <si>
    <t>Gering</t>
  </si>
  <si>
    <t>Scotts Bluff</t>
  </si>
  <si>
    <t>HASTINGS</t>
  </si>
  <si>
    <t>ADAMS</t>
  </si>
  <si>
    <t>Ralston</t>
  </si>
  <si>
    <t>TIF Note</t>
  </si>
  <si>
    <t>Bridgeport</t>
  </si>
  <si>
    <t>Morrill</t>
  </si>
  <si>
    <t>Mortgage Loan</t>
  </si>
  <si>
    <t>Syracuse/Tecumseh</t>
  </si>
  <si>
    <t>Otoe/Johnson</t>
  </si>
  <si>
    <t>4/2005 to 4/2020</t>
  </si>
  <si>
    <t>Monthly payments</t>
  </si>
  <si>
    <t>4/1/105</t>
  </si>
  <si>
    <t>Predevelopment Loan/paid off</t>
  </si>
  <si>
    <t>Housing Fund</t>
  </si>
  <si>
    <t>Non Interest Bearing</t>
  </si>
  <si>
    <t>25 years</t>
  </si>
  <si>
    <t>interest rate fixed for 10 years</t>
  </si>
  <si>
    <t>$350,828 plus interest</t>
  </si>
  <si>
    <t>third</t>
  </si>
  <si>
    <t>Nebraska City/Auburn</t>
  </si>
  <si>
    <t>Otoe/Nemaha</t>
  </si>
  <si>
    <t>Equity investment</t>
  </si>
  <si>
    <t>Deed</t>
  </si>
  <si>
    <t>Equity</t>
  </si>
  <si>
    <t>Line</t>
  </si>
  <si>
    <t>40 years</t>
  </si>
  <si>
    <t>interest rate compounds annually</t>
  </si>
  <si>
    <t>Sutton</t>
  </si>
  <si>
    <t>Clay</t>
  </si>
  <si>
    <t>Kearney</t>
  </si>
  <si>
    <t>30 after 15 year deferral</t>
  </si>
  <si>
    <t>3rd mortgage</t>
  </si>
  <si>
    <t>2nd Deed of Trust, Security Agreement &amp; Fixture Filing</t>
  </si>
  <si>
    <t>Deed of Trust, Assignment of Rents</t>
  </si>
  <si>
    <t>First deed of trust; Security Agreement; Fixture Filing</t>
  </si>
  <si>
    <t xml:space="preserve">Auburn </t>
  </si>
  <si>
    <t>HOME loan</t>
  </si>
  <si>
    <t>TIF Loan / Semiannual Pmt Due</t>
  </si>
  <si>
    <t xml:space="preserve">first </t>
  </si>
  <si>
    <t xml:space="preserve">15 year compliance period </t>
  </si>
  <si>
    <t>security interest</t>
  </si>
  <si>
    <t>Secuirty Interest</t>
  </si>
  <si>
    <t xml:space="preserve">2nd </t>
  </si>
  <si>
    <t>4th</t>
  </si>
  <si>
    <t>Owner deferred $172946</t>
  </si>
  <si>
    <t>Owner Deferred $172946</t>
  </si>
  <si>
    <t>Mortgage $1651.24/month</t>
  </si>
  <si>
    <t>Semi-annual payments</t>
  </si>
  <si>
    <t>15th Anniversity of Project Completion</t>
  </si>
  <si>
    <t>16 years</t>
  </si>
  <si>
    <t>10/24/2008 Replaces with promissory note of equal amount in 2008</t>
  </si>
  <si>
    <t>TIF loan / Semi-Annual Pmt due</t>
  </si>
  <si>
    <t>Ogallala, NE</t>
  </si>
  <si>
    <t>TIF loan</t>
  </si>
  <si>
    <t>Deferred Developer's Fee</t>
  </si>
  <si>
    <t>n/a</t>
  </si>
  <si>
    <t>30 yrs</t>
  </si>
  <si>
    <t>Secruity interest in Help the Homeless of the Metro LLC</t>
  </si>
  <si>
    <t>Trust deed</t>
  </si>
  <si>
    <t>Valley</t>
  </si>
  <si>
    <t>AHP loan</t>
  </si>
  <si>
    <t>Central City</t>
  </si>
  <si>
    <t>Merrick</t>
  </si>
  <si>
    <t>required monthly payments</t>
  </si>
  <si>
    <t>HOME</t>
  </si>
  <si>
    <t>Gothenburg</t>
  </si>
  <si>
    <t xml:space="preserve"> Lexington</t>
  </si>
  <si>
    <t>Cozad, Gothenburg, Lexington</t>
  </si>
  <si>
    <t>Auburn/Pawnee City</t>
  </si>
  <si>
    <t>Nemaha/Pawnee</t>
  </si>
  <si>
    <t>Deferred</t>
  </si>
  <si>
    <t>2md</t>
  </si>
  <si>
    <t>Winnebago</t>
  </si>
  <si>
    <t>Thurston</t>
  </si>
  <si>
    <t>45 yrs</t>
  </si>
  <si>
    <t xml:space="preserve">TIF loan/ Semi Unnual Payment </t>
  </si>
  <si>
    <t>Deferred Developer Fee</t>
  </si>
  <si>
    <t>non-interest</t>
  </si>
  <si>
    <t>10/15/20018</t>
  </si>
  <si>
    <t>Stanton</t>
  </si>
  <si>
    <t>Alliance</t>
  </si>
  <si>
    <t>Box Butte</t>
  </si>
  <si>
    <t>2/29/2009</t>
  </si>
  <si>
    <t>AHP Funds</t>
  </si>
  <si>
    <t>Home Loan</t>
  </si>
  <si>
    <t>O'Neill</t>
  </si>
  <si>
    <t>Holt</t>
  </si>
  <si>
    <t>S Sioux City</t>
  </si>
  <si>
    <t>NA</t>
  </si>
  <si>
    <t>Subordinate</t>
  </si>
  <si>
    <t>Lexington</t>
  </si>
  <si>
    <t>Priority</t>
  </si>
  <si>
    <t>Perm loan</t>
  </si>
  <si>
    <t>La Vista</t>
  </si>
  <si>
    <t xml:space="preserve">Mortgage </t>
  </si>
  <si>
    <t>0% Principal Only</t>
  </si>
  <si>
    <t>Wayne</t>
  </si>
  <si>
    <t>50% of available cashflow</t>
  </si>
  <si>
    <t>TCAP trust deed</t>
  </si>
  <si>
    <t>Building Loan Agreement and Mortgage Note</t>
  </si>
  <si>
    <t>Agreement within Limited Partnership Agreement (LPA)</t>
  </si>
  <si>
    <t>11/24/14.</t>
  </si>
  <si>
    <t>mortgage HOAM loan</t>
  </si>
  <si>
    <t>TIF</t>
  </si>
  <si>
    <t>Waverly</t>
  </si>
  <si>
    <t>Section 1602 Subaward</t>
  </si>
  <si>
    <t>LaVista</t>
  </si>
  <si>
    <t>12/31/2026-12/31/2041</t>
  </si>
  <si>
    <t>TIF loan/ Semi Annual</t>
  </si>
  <si>
    <t>Secomd</t>
  </si>
  <si>
    <t>Expiration of Compliance Period</t>
  </si>
  <si>
    <t>Subaward Agreement</t>
  </si>
  <si>
    <t>paid in full</t>
  </si>
  <si>
    <t>17 years</t>
  </si>
  <si>
    <t>All Property and Equipment</t>
  </si>
  <si>
    <t>Hickman</t>
  </si>
  <si>
    <t>Grand Island, Omaha, Norfolk</t>
  </si>
  <si>
    <t>Hall, Douglas, Madison</t>
  </si>
  <si>
    <t>90 days after end of compliance period</t>
  </si>
  <si>
    <t>Security interest in Livestock Commons, LLC</t>
  </si>
  <si>
    <t>Fourth Mortgage</t>
  </si>
  <si>
    <t>Third Mortgage</t>
  </si>
  <si>
    <t>1602 Subaward</t>
  </si>
  <si>
    <t>Fifth Mortgage</t>
  </si>
  <si>
    <t>AHP note</t>
  </si>
  <si>
    <t>Second Mortgage</t>
  </si>
  <si>
    <t>Section 1062 Subaward with no maturity and no interest</t>
  </si>
  <si>
    <t>Section 1602 Subaward/ Payment Deffered after compliance period</t>
  </si>
  <si>
    <t>Transfer of Interest</t>
  </si>
  <si>
    <t>NSP Loan</t>
  </si>
  <si>
    <t>Minden</t>
  </si>
  <si>
    <t>AHP funds</t>
  </si>
  <si>
    <t>Ord</t>
  </si>
  <si>
    <t>5 years</t>
  </si>
  <si>
    <t>End of Compliance Period</t>
  </si>
  <si>
    <t xml:space="preserve"> - </t>
  </si>
  <si>
    <t>Dodge</t>
  </si>
  <si>
    <t xml:space="preserve"> $     4,100.040.00</t>
  </si>
  <si>
    <t>Federal Home Loan Bank MAY revert to grant at the end of period</t>
  </si>
  <si>
    <t>security interest in GTMC,LLC</t>
  </si>
  <si>
    <t xml:space="preserve">Note with Federal AHP </t>
  </si>
  <si>
    <t>Note with Horizon Bank</t>
  </si>
  <si>
    <t xml:space="preserve">Douglas </t>
  </si>
  <si>
    <t>12/31/2012 - 12/31/2042</t>
  </si>
  <si>
    <t>A note payable to American National Bank secured by a deed of trust</t>
  </si>
  <si>
    <t xml:space="preserve">with monthly payments of $9,275 including interest at an annual rate </t>
  </si>
  <si>
    <t xml:space="preserve">of 5.75% thru maturity of March 10, 2029. This note was refinanced </t>
  </si>
  <si>
    <t>in November 2015.</t>
  </si>
  <si>
    <t>Waterloo</t>
  </si>
  <si>
    <t>St. Paul</t>
  </si>
  <si>
    <t>Howard</t>
  </si>
  <si>
    <t>Falls City</t>
  </si>
  <si>
    <t xml:space="preserve">Richardson </t>
  </si>
  <si>
    <t>AHP loan / Non Interest Bearing</t>
  </si>
  <si>
    <t>TIF Loan / Semi-Annual Payment Due</t>
  </si>
  <si>
    <t>Lincoln, NE</t>
  </si>
  <si>
    <t>Net of 5 loans with the city: $35031 with 0% due at maturity; $160000 with 0% payable from surplus cash ; $190424 with 0% payabel from surplus cash; $487379 with 8% due at maturity</t>
  </si>
  <si>
    <t xml:space="preserve">Net of $400000 AHP loan; $134081 Promissory Note </t>
  </si>
  <si>
    <t>Home Trust Fund Loan</t>
  </si>
  <si>
    <t>TIF loan / Semi-annual payment Due</t>
  </si>
  <si>
    <t xml:space="preserve">45 years </t>
  </si>
  <si>
    <t xml:space="preserve">5th </t>
  </si>
  <si>
    <t xml:space="preserve">Fixtures &amp; Trust Deed </t>
  </si>
  <si>
    <t xml:space="preserve">8th </t>
  </si>
  <si>
    <t>Promissory Note &amp; Deed of Trust</t>
  </si>
  <si>
    <t>Deferred Developer Fee Note</t>
  </si>
  <si>
    <t>Mortage</t>
  </si>
  <si>
    <t>Imperial</t>
  </si>
  <si>
    <t>Chase</t>
  </si>
  <si>
    <t>TIF loan/ Semi-annual payment is due</t>
  </si>
  <si>
    <t>TIF Loan</t>
  </si>
  <si>
    <t>CDBG Fund</t>
  </si>
  <si>
    <t>90 days after 14-yr compliance period</t>
  </si>
  <si>
    <t>Deferred Developer fee</t>
  </si>
  <si>
    <t>Real Estate</t>
  </si>
  <si>
    <t>3/31/2017 - 7/31/2017</t>
  </si>
  <si>
    <t>Available Cash Flow</t>
  </si>
  <si>
    <t>$-</t>
  </si>
  <si>
    <t>45 Year</t>
  </si>
  <si>
    <t>A Mortgage</t>
  </si>
  <si>
    <t>5/31/2017 - 10/31/2017</t>
  </si>
  <si>
    <t>Deferred Developer Fee - no security</t>
  </si>
  <si>
    <t>90 days after 15-year Compliance period</t>
  </si>
  <si>
    <t>David City</t>
  </si>
  <si>
    <t>Butler</t>
  </si>
  <si>
    <t xml:space="preserve">Under Construction 2018 - Est. at 7/31/18 Competion </t>
  </si>
  <si>
    <t>Under Construction 2018- Estimated Completion of 5/31/2018</t>
  </si>
  <si>
    <t>na</t>
  </si>
  <si>
    <t>Under Construction in 2018 - Completed in 2019</t>
  </si>
  <si>
    <t>Norfolk &amp; Madison</t>
  </si>
  <si>
    <t>Under construction in 2018 - To be completed in 2019</t>
  </si>
  <si>
    <t>Limited Partnership Agreement</t>
  </si>
  <si>
    <t>Construction Completion</t>
  </si>
  <si>
    <t>City</t>
  </si>
  <si>
    <t xml:space="preserve">HUD grant of $300,809 </t>
  </si>
  <si>
    <t>% QUALIFIED</t>
  </si>
  <si>
    <t>TC/DC</t>
  </si>
  <si>
    <t>EI/TDC</t>
  </si>
  <si>
    <t>TOTAL LOAN</t>
  </si>
  <si>
    <t>TOTAL EQ + LOAN</t>
  </si>
  <si>
    <t>TOTALEQ+LOAN/DC</t>
  </si>
  <si>
    <t>EQUITY POSITION</t>
  </si>
  <si>
    <t>DEBT POSITION</t>
  </si>
  <si>
    <t>CALLED</t>
  </si>
  <si>
    <t>TY-100% CS</t>
  </si>
  <si>
    <t>TOTAL PROJECTS</t>
  </si>
  <si>
    <t>MC-1</t>
  </si>
  <si>
    <t>MC-2</t>
  </si>
  <si>
    <t>MC-3</t>
  </si>
  <si>
    <t>MC-4</t>
  </si>
  <si>
    <t>TOTAL AVG</t>
  </si>
  <si>
    <t xml:space="preserve">CALLED </t>
  </si>
  <si>
    <t>All Reporting</t>
  </si>
  <si>
    <t>Weighted Average</t>
  </si>
  <si>
    <t>%</t>
  </si>
  <si>
    <t>r</t>
  </si>
  <si>
    <t>rw</t>
  </si>
  <si>
    <t>MHEG</t>
  </si>
  <si>
    <t>DEBT</t>
  </si>
  <si>
    <t>0.089727</t>
  </si>
  <si>
    <t>EQUITY</t>
  </si>
  <si>
    <t>3-yr ave @ 15 Year after tax</t>
  </si>
  <si>
    <t>Douglas/Sarpy/Washington</t>
  </si>
  <si>
    <t>Douglas/Sarpy</t>
  </si>
  <si>
    <t>0.086341</t>
  </si>
  <si>
    <t>0.079635</t>
  </si>
  <si>
    <t>Buffalo/Hall</t>
  </si>
  <si>
    <t>0.077866</t>
  </si>
  <si>
    <t>All Except Douglas, Sarpy, Lancaster</t>
  </si>
  <si>
    <t>All Except Douglas/Sarpy/Lancaster</t>
  </si>
  <si>
    <t>0.100009</t>
  </si>
  <si>
    <t xml:space="preserve">ADOPTED BY COMMITTEE </t>
  </si>
  <si>
    <t>TL/TDC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</si>
</sst>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m/d/yy;@"/>
    <numFmt numFmtId="167" formatCode="0.0000%"/>
    <numFmt numFmtId="168" formatCode="_(* #,##0.00000_);_(* \(#,##0.00000\);_(* &quot;-&quot;??_);_(@_)"/>
    <numFmt numFmtId="169" formatCode="0.000000"/>
    <numFmt numFmtId="170" formatCode="0.00000"/>
    <numFmt numFmtId="171" formatCode="_(* #,##0.0000_);_(* \(#,##0.0000\);_(* &quot;-&quot;??_);_(@_)"/>
    <numFmt numFmtId="172" formatCode="_(* #,##0.000_);_(* \(#,##0.0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4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14" fontId="0" fillId="2" borderId="0" xfId="0" applyNumberFormat="1" applyFill="1"/>
    <xf numFmtId="164" fontId="0" fillId="0" borderId="0" xfId="1" applyNumberFormat="1" applyFont="1"/>
    <xf numFmtId="164" fontId="0" fillId="2" borderId="0" xfId="1" applyNumberFormat="1" applyFont="1" applyFill="1"/>
    <xf numFmtId="165" fontId="0" fillId="2" borderId="0" xfId="1" applyNumberFormat="1" applyFont="1" applyFill="1"/>
    <xf numFmtId="166" fontId="0" fillId="2" borderId="0" xfId="0" applyNumberFormat="1" applyFill="1"/>
    <xf numFmtId="0" fontId="0" fillId="2" borderId="0" xfId="0" applyFill="1" applyAlignment="1">
      <alignment horizontal="right"/>
    </xf>
    <xf numFmtId="14" fontId="0" fillId="0" borderId="0" xfId="0" applyNumberFormat="1"/>
    <xf numFmtId="165" fontId="0" fillId="0" borderId="0" xfId="1" applyNumberFormat="1" applyFont="1"/>
    <xf numFmtId="166" fontId="0" fillId="0" borderId="0" xfId="0" applyNumberFormat="1"/>
    <xf numFmtId="14" fontId="0" fillId="0" borderId="0" xfId="0" applyNumberFormat="1" applyAlignment="1">
      <alignment horizontal="right"/>
    </xf>
    <xf numFmtId="6" fontId="0" fillId="0" borderId="0" xfId="0" applyNumberFormat="1"/>
    <xf numFmtId="9" fontId="0" fillId="0" borderId="0" xfId="2" applyFont="1"/>
    <xf numFmtId="10" fontId="0" fillId="0" borderId="0" xfId="2" applyNumberFormat="1" applyFont="1"/>
    <xf numFmtId="0" fontId="0" fillId="3" borderId="0" xfId="0" applyFill="1"/>
    <xf numFmtId="10" fontId="0" fillId="3" borderId="0" xfId="2" applyNumberFormat="1" applyFont="1" applyFill="1"/>
    <xf numFmtId="164" fontId="0" fillId="4" borderId="0" xfId="1" applyNumberFormat="1" applyFont="1" applyFill="1"/>
    <xf numFmtId="10" fontId="0" fillId="4" borderId="0" xfId="2" applyNumberFormat="1" applyFont="1" applyFill="1"/>
    <xf numFmtId="164" fontId="0" fillId="0" borderId="0" xfId="0" applyNumberFormat="1"/>
    <xf numFmtId="0" fontId="2" fillId="0" borderId="0" xfId="0" applyFont="1" applyFill="1" applyAlignment="1">
      <alignment horizontal="center"/>
    </xf>
    <xf numFmtId="0" fontId="0" fillId="0" borderId="0" xfId="0" applyFill="1"/>
    <xf numFmtId="10" fontId="0" fillId="0" borderId="0" xfId="2" applyNumberFormat="1" applyFont="1" applyFill="1"/>
    <xf numFmtId="164" fontId="0" fillId="0" borderId="1" xfId="1" applyNumberFormat="1" applyFont="1" applyBorder="1"/>
    <xf numFmtId="0" fontId="0" fillId="0" borderId="1" xfId="0" applyBorder="1"/>
    <xf numFmtId="10" fontId="0" fillId="3" borderId="1" xfId="2" applyNumberFormat="1" applyFont="1" applyFill="1" applyBorder="1"/>
    <xf numFmtId="10" fontId="0" fillId="0" borderId="1" xfId="2" applyNumberFormat="1" applyFont="1" applyBorder="1"/>
    <xf numFmtId="10" fontId="0" fillId="4" borderId="1" xfId="2" applyNumberFormat="1" applyFont="1" applyFill="1" applyBorder="1"/>
    <xf numFmtId="14" fontId="0" fillId="0" borderId="1" xfId="0" applyNumberFormat="1" applyBorder="1"/>
    <xf numFmtId="165" fontId="0" fillId="0" borderId="1" xfId="1" applyNumberFormat="1" applyFont="1" applyBorder="1"/>
    <xf numFmtId="166" fontId="0" fillId="0" borderId="1" xfId="0" applyNumberFormat="1" applyBorder="1"/>
    <xf numFmtId="14" fontId="0" fillId="0" borderId="1" xfId="0" applyNumberFormat="1" applyBorder="1" applyAlignment="1">
      <alignment horizontal="right"/>
    </xf>
    <xf numFmtId="164" fontId="0" fillId="0" borderId="1" xfId="0" applyNumberFormat="1" applyBorder="1"/>
    <xf numFmtId="9" fontId="0" fillId="0" borderId="1" xfId="2" applyFont="1" applyBorder="1"/>
    <xf numFmtId="10" fontId="0" fillId="0" borderId="0" xfId="0" applyNumberFormat="1"/>
    <xf numFmtId="0" fontId="0" fillId="0" borderId="2" xfId="0" applyBorder="1"/>
    <xf numFmtId="9" fontId="0" fillId="0" borderId="3" xfId="2" applyFont="1" applyBorder="1"/>
    <xf numFmtId="9" fontId="0" fillId="0" borderId="4" xfId="2" applyFont="1" applyBorder="1"/>
    <xf numFmtId="167" fontId="0" fillId="0" borderId="0" xfId="2" applyNumberFormat="1" applyFont="1" applyBorder="1" applyAlignment="1">
      <alignment horizontal="center"/>
    </xf>
    <xf numFmtId="167" fontId="0" fillId="2" borderId="0" xfId="2" applyNumberFormat="1" applyFont="1" applyFill="1"/>
    <xf numFmtId="167" fontId="0" fillId="0" borderId="0" xfId="2" applyNumberFormat="1" applyFont="1"/>
    <xf numFmtId="167" fontId="0" fillId="0" borderId="1" xfId="2" applyNumberFormat="1" applyFont="1" applyBorder="1" applyAlignment="1">
      <alignment horizontal="center"/>
    </xf>
    <xf numFmtId="0" fontId="0" fillId="0" borderId="5" xfId="0" applyBorder="1"/>
    <xf numFmtId="0" fontId="0" fillId="0" borderId="7" xfId="0" applyBorder="1"/>
    <xf numFmtId="167" fontId="0" fillId="0" borderId="8" xfId="2" applyNumberFormat="1" applyFont="1" applyBorder="1"/>
    <xf numFmtId="0" fontId="0" fillId="0" borderId="9" xfId="0" applyBorder="1"/>
    <xf numFmtId="167" fontId="0" fillId="0" borderId="10" xfId="2" applyNumberFormat="1" applyFont="1" applyBorder="1"/>
    <xf numFmtId="167" fontId="0" fillId="0" borderId="6" xfId="2" applyNumberFormat="1" applyFont="1" applyBorder="1"/>
    <xf numFmtId="0" fontId="3" fillId="0" borderId="1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4" fillId="0" borderId="11" xfId="0" applyFont="1" applyFill="1" applyBorder="1"/>
    <xf numFmtId="0" fontId="3" fillId="0" borderId="11" xfId="0" applyFont="1" applyFill="1" applyBorder="1" applyAlignment="1">
      <alignment horizontal="center" vertical="center"/>
    </xf>
    <xf numFmtId="169" fontId="4" fillId="0" borderId="11" xfId="0" applyNumberFormat="1" applyFont="1" applyFill="1" applyBorder="1"/>
    <xf numFmtId="168" fontId="4" fillId="0" borderId="11" xfId="1" applyNumberFormat="1" applyFont="1" applyFill="1" applyBorder="1"/>
    <xf numFmtId="169" fontId="4" fillId="0" borderId="11" xfId="0" applyNumberFormat="1" applyFont="1" applyFill="1" applyBorder="1" applyAlignment="1">
      <alignment horizontal="right"/>
    </xf>
    <xf numFmtId="2" fontId="4" fillId="0" borderId="11" xfId="0" applyNumberFormat="1" applyFont="1" applyFill="1" applyBorder="1"/>
    <xf numFmtId="43" fontId="4" fillId="0" borderId="0" xfId="0" applyNumberFormat="1" applyFont="1" applyFill="1" applyBorder="1"/>
    <xf numFmtId="168" fontId="4" fillId="0" borderId="0" xfId="0" applyNumberFormat="1" applyFont="1" applyFill="1" applyBorder="1"/>
    <xf numFmtId="170" fontId="4" fillId="0" borderId="11" xfId="0" applyNumberFormat="1" applyFont="1" applyFill="1" applyBorder="1" applyAlignment="1">
      <alignment horizontal="right"/>
    </xf>
    <xf numFmtId="0" fontId="3" fillId="0" borderId="12" xfId="0" applyFont="1" applyFill="1" applyBorder="1" applyAlignment="1">
      <alignment horizontal="center" vertical="center"/>
    </xf>
    <xf numFmtId="0" fontId="0" fillId="0" borderId="0" xfId="0" applyBorder="1"/>
    <xf numFmtId="0" fontId="3" fillId="0" borderId="0" xfId="0" applyFont="1" applyFill="1" applyBorder="1"/>
    <xf numFmtId="0" fontId="6" fillId="0" borderId="0" xfId="0" applyFont="1" applyFill="1" applyBorder="1"/>
    <xf numFmtId="0" fontId="6" fillId="0" borderId="11" xfId="0" applyFont="1" applyFill="1" applyBorder="1"/>
    <xf numFmtId="0" fontId="7" fillId="0" borderId="11" xfId="0" applyFont="1" applyFill="1" applyBorder="1" applyAlignment="1">
      <alignment horizontal="center" vertical="center"/>
    </xf>
    <xf numFmtId="2" fontId="6" fillId="0" borderId="11" xfId="0" applyNumberFormat="1" applyFont="1" applyFill="1" applyBorder="1"/>
    <xf numFmtId="0" fontId="0" fillId="0" borderId="6" xfId="0" applyBorder="1"/>
    <xf numFmtId="0" fontId="0" fillId="0" borderId="11" xfId="0" applyBorder="1"/>
    <xf numFmtId="167" fontId="0" fillId="0" borderId="11" xfId="2" applyNumberFormat="1" applyFont="1" applyBorder="1"/>
    <xf numFmtId="171" fontId="0" fillId="0" borderId="0" xfId="1" applyNumberFormat="1" applyFont="1" applyFill="1" applyBorder="1" applyAlignment="1">
      <alignment horizontal="center"/>
    </xf>
    <xf numFmtId="171" fontId="0" fillId="0" borderId="0" xfId="0" applyNumberFormat="1"/>
    <xf numFmtId="172" fontId="6" fillId="0" borderId="0" xfId="0" applyNumberFormat="1" applyFont="1" applyFill="1" applyBorder="1"/>
    <xf numFmtId="172" fontId="7" fillId="0" borderId="11" xfId="0" applyNumberFormat="1" applyFont="1" applyFill="1" applyBorder="1" applyAlignment="1">
      <alignment horizontal="center" vertical="center"/>
    </xf>
    <xf numFmtId="172" fontId="6" fillId="0" borderId="11" xfId="1" applyNumberFormat="1" applyFont="1" applyFill="1" applyBorder="1"/>
    <xf numFmtId="10" fontId="0" fillId="2" borderId="0" xfId="2" applyNumberFormat="1" applyFont="1" applyFill="1"/>
    <xf numFmtId="164" fontId="0" fillId="3" borderId="0" xfId="0" applyNumberFormat="1" applyFill="1"/>
    <xf numFmtId="10" fontId="0" fillId="0" borderId="0" xfId="2" applyNumberFormat="1" applyFont="1" applyBorder="1"/>
    <xf numFmtId="10" fontId="0" fillId="0" borderId="8" xfId="2" applyNumberFormat="1" applyFont="1" applyBorder="1"/>
    <xf numFmtId="9" fontId="0" fillId="0" borderId="10" xfId="2" applyFont="1" applyBorder="1"/>
    <xf numFmtId="10" fontId="0" fillId="0" borderId="7" xfId="0" applyNumberFormat="1" applyBorder="1"/>
    <xf numFmtId="10" fontId="0" fillId="0" borderId="13" xfId="0" applyNumberFormat="1" applyBorder="1"/>
    <xf numFmtId="10" fontId="0" fillId="0" borderId="14" xfId="2" applyNumberFormat="1" applyFont="1" applyBorder="1"/>
    <xf numFmtId="0" fontId="0" fillId="0" borderId="15" xfId="0" applyBorder="1"/>
    <xf numFmtId="10" fontId="0" fillId="0" borderId="0" xfId="0" applyNumberFormat="1" applyBorder="1"/>
    <xf numFmtId="9" fontId="0" fillId="0" borderId="8" xfId="2" applyFont="1" applyBorder="1"/>
    <xf numFmtId="0" fontId="0" fillId="0" borderId="16" xfId="0" applyBorder="1"/>
    <xf numFmtId="0" fontId="0" fillId="0" borderId="13" xfId="0" applyBorder="1"/>
    <xf numFmtId="10" fontId="0" fillId="0" borderId="1" xfId="0" applyNumberFormat="1" applyBorder="1"/>
    <xf numFmtId="9" fontId="0" fillId="0" borderId="14" xfId="2" applyFont="1" applyBorder="1"/>
    <xf numFmtId="0" fontId="0" fillId="0" borderId="17" xfId="0" applyBorder="1"/>
    <xf numFmtId="0" fontId="0" fillId="0" borderId="19" xfId="0" applyBorder="1"/>
    <xf numFmtId="167" fontId="0" fillId="0" borderId="20" xfId="2" applyNumberFormat="1" applyFont="1" applyBorder="1"/>
    <xf numFmtId="0" fontId="0" fillId="0" borderId="21" xfId="0" applyBorder="1"/>
    <xf numFmtId="167" fontId="0" fillId="0" borderId="22" xfId="2" applyNumberFormat="1" applyFont="1" applyBorder="1"/>
    <xf numFmtId="0" fontId="0" fillId="0" borderId="23" xfId="0" applyBorder="1"/>
    <xf numFmtId="167" fontId="0" fillId="0" borderId="12" xfId="2" applyNumberFormat="1" applyFont="1" applyBorder="1"/>
    <xf numFmtId="167" fontId="0" fillId="0" borderId="18" xfId="2" applyNumberFormat="1" applyFont="1" applyBorder="1"/>
    <xf numFmtId="165" fontId="0" fillId="0" borderId="0" xfId="1" applyNumberFormat="1" applyFont="1" applyFill="1" applyBorder="1" applyAlignment="1">
      <alignment horizontal="center"/>
    </xf>
    <xf numFmtId="165" fontId="0" fillId="0" borderId="0" xfId="0" applyNumberForma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(M)%20PAT-Shared/Rent-Restricted%20Housing%20Projects%20Valuation%20Committee/2018%20Project%20Information/2018%20Project%20Info%20MC100%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ll Reporting"/>
      <sheetName val="Douglas_Sarpy"/>
      <sheetName val="Lancaster"/>
      <sheetName val="Buffalo_Hall"/>
      <sheetName val="Greater NE"/>
      <sheetName val="Duplex"/>
      <sheetName val="Multifamily"/>
      <sheetName val="Equity"/>
    </sheetNames>
    <sheetDataSet>
      <sheetData sheetId="0"/>
      <sheetData sheetId="1">
        <row r="3">
          <cell r="N3" t="str">
            <v>EQUITY</v>
          </cell>
          <cell r="S3">
            <v>0.61135682273488634</v>
          </cell>
          <cell r="T3">
            <v>5.2499999999999998E-2</v>
          </cell>
          <cell r="U3">
            <v>3.2096233193581535E-2</v>
          </cell>
        </row>
        <row r="4">
          <cell r="N4" t="str">
            <v>DEBT</v>
          </cell>
          <cell r="S4">
            <v>0.38868692166590735</v>
          </cell>
          <cell r="T4">
            <v>9.0028562633185497E-2</v>
          </cell>
          <cell r="U4">
            <v>3.4992924871899207E-2</v>
          </cell>
        </row>
        <row r="5">
          <cell r="U5">
            <v>6.7089158065480742E-2</v>
          </cell>
        </row>
      </sheetData>
      <sheetData sheetId="2">
        <row r="3">
          <cell r="N3" t="str">
            <v>EQUITY</v>
          </cell>
          <cell r="S3">
            <v>0.5212599414222856</v>
          </cell>
          <cell r="T3">
            <v>5.2499999999999998E-2</v>
          </cell>
          <cell r="U3">
            <v>2.7366146924669994E-2</v>
          </cell>
        </row>
        <row r="4">
          <cell r="N4" t="str">
            <v>DEBT</v>
          </cell>
          <cell r="S4">
            <v>0.47874005226455629</v>
          </cell>
          <cell r="T4">
            <v>8.7171070813465076E-2</v>
          </cell>
          <cell r="U4">
            <v>4.1732282997195606E-2</v>
          </cell>
        </row>
        <row r="5">
          <cell r="U5">
            <v>6.9098429921865601E-2</v>
          </cell>
        </row>
      </sheetData>
      <sheetData sheetId="3">
        <row r="3">
          <cell r="N3" t="str">
            <v>EQUITY</v>
          </cell>
          <cell r="S3">
            <v>0.65258838637330518</v>
          </cell>
          <cell r="T3">
            <v>5.2499999999999998E-2</v>
          </cell>
          <cell r="U3">
            <v>3.4260890284598521E-2</v>
          </cell>
        </row>
        <row r="4">
          <cell r="N4" t="str">
            <v>DEBT</v>
          </cell>
          <cell r="S4">
            <v>0.34741179558963087</v>
          </cell>
          <cell r="T4">
            <v>7.9881384313393533E-2</v>
          </cell>
          <cell r="U4">
            <v>2.775173515850142E-2</v>
          </cell>
        </row>
        <row r="5">
          <cell r="U5">
            <v>6.201262544309994E-2</v>
          </cell>
        </row>
      </sheetData>
      <sheetData sheetId="4">
        <row r="3">
          <cell r="N3" t="str">
            <v>EQUITY</v>
          </cell>
          <cell r="S3">
            <v>0.72431000139227386</v>
          </cell>
          <cell r="T3">
            <v>5.2499999999999998E-2</v>
          </cell>
          <cell r="U3">
            <v>3.8026275073094376E-2</v>
          </cell>
        </row>
        <row r="4">
          <cell r="N4" t="str">
            <v>DEBT</v>
          </cell>
          <cell r="S4">
            <v>0.27568824020259752</v>
          </cell>
          <cell r="T4">
            <v>8.7661209122291681E-2</v>
          </cell>
          <cell r="U4">
            <v>2.4167164476956483E-2</v>
          </cell>
        </row>
        <row r="5">
          <cell r="U5">
            <v>6.2193439550050855E-2</v>
          </cell>
        </row>
      </sheetData>
      <sheetData sheetId="5">
        <row r="3">
          <cell r="N3" t="str">
            <v>EQUITY</v>
          </cell>
          <cell r="S3">
            <v>0.70052019991991255</v>
          </cell>
          <cell r="T3">
            <v>5.2499999999999998E-2</v>
          </cell>
          <cell r="U3">
            <v>3.6777310495795405E-2</v>
          </cell>
        </row>
        <row r="4">
          <cell r="N4" t="str">
            <v>DEBT</v>
          </cell>
          <cell r="S4">
            <v>0.29958385958729872</v>
          </cell>
          <cell r="T4">
            <v>9.7226004688233003E-2</v>
          </cell>
          <cell r="U4">
            <v>2.9127341736753642E-2</v>
          </cell>
        </row>
        <row r="5">
          <cell r="U5">
            <v>6.5904652232549044E-2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L332"/>
  <sheetViews>
    <sheetView workbookViewId="0">
      <selection sqref="A1:E1"/>
    </sheetView>
  </sheetViews>
  <sheetFormatPr defaultRowHeight="15" x14ac:dyDescent="0.25"/>
  <cols>
    <col min="25" max="25" width="10" bestFit="1" customWidth="1"/>
    <col min="32" max="32" width="10.7109375" customWidth="1"/>
  </cols>
  <sheetData>
    <row r="2" spans="2:25" ht="18.75" x14ac:dyDescent="0.3">
      <c r="B2" s="48" t="s">
        <v>515</v>
      </c>
      <c r="C2" s="49"/>
      <c r="D2" s="49"/>
      <c r="E2" s="49"/>
      <c r="F2" s="49"/>
      <c r="G2" s="63" t="s">
        <v>515</v>
      </c>
      <c r="H2" s="49"/>
      <c r="I2" s="50" t="s">
        <v>516</v>
      </c>
      <c r="J2" s="49"/>
      <c r="K2" s="49"/>
      <c r="L2" s="48" t="s">
        <v>515</v>
      </c>
      <c r="M2" s="49"/>
      <c r="N2" s="51"/>
      <c r="O2" s="49"/>
      <c r="P2" s="49"/>
      <c r="Q2" s="49" t="s">
        <v>515</v>
      </c>
      <c r="R2" s="49"/>
      <c r="S2" s="49"/>
      <c r="T2" s="49"/>
      <c r="V2" s="64" t="s">
        <v>534</v>
      </c>
      <c r="W2" s="64"/>
      <c r="X2" s="64"/>
      <c r="Y2" s="64"/>
    </row>
    <row r="3" spans="2:25" ht="18.75" x14ac:dyDescent="0.25">
      <c r="B3" s="52"/>
      <c r="C3" s="53" t="s">
        <v>517</v>
      </c>
      <c r="D3" s="53" t="s">
        <v>518</v>
      </c>
      <c r="E3" s="53" t="s">
        <v>519</v>
      </c>
      <c r="F3" s="49"/>
      <c r="G3" s="52"/>
      <c r="H3" s="53" t="s">
        <v>517</v>
      </c>
      <c r="I3" s="53" t="s">
        <v>518</v>
      </c>
      <c r="J3" s="53" t="s">
        <v>519</v>
      </c>
      <c r="K3" s="49"/>
      <c r="L3" s="52"/>
      <c r="M3" s="53" t="s">
        <v>517</v>
      </c>
      <c r="N3" s="53" t="s">
        <v>518</v>
      </c>
      <c r="O3" s="53" t="s">
        <v>519</v>
      </c>
      <c r="P3" s="49"/>
      <c r="Q3" s="52"/>
      <c r="R3" s="53" t="s">
        <v>517</v>
      </c>
      <c r="S3" s="53" t="s">
        <v>518</v>
      </c>
      <c r="T3" s="53" t="s">
        <v>519</v>
      </c>
      <c r="V3" s="65"/>
      <c r="W3" s="66" t="s">
        <v>517</v>
      </c>
      <c r="X3" s="66" t="s">
        <v>518</v>
      </c>
      <c r="Y3" s="66" t="s">
        <v>519</v>
      </c>
    </row>
    <row r="4" spans="2:25" x14ac:dyDescent="0.25">
      <c r="B4" s="52" t="s">
        <v>521</v>
      </c>
      <c r="C4" s="54">
        <v>0.38868692166590735</v>
      </c>
      <c r="D4" s="54">
        <v>9.0028562633185497E-2</v>
      </c>
      <c r="E4" s="55">
        <f>+C4*D4</f>
        <v>3.4992924871899207E-2</v>
      </c>
      <c r="F4" s="49"/>
      <c r="G4" s="52" t="s">
        <v>521</v>
      </c>
      <c r="H4" s="54">
        <v>0.38868692166590735</v>
      </c>
      <c r="I4" s="54">
        <v>9.0330125266370992E-2</v>
      </c>
      <c r="J4" s="55">
        <f>+H4*I4</f>
        <v>3.5110138323481539E-2</v>
      </c>
      <c r="K4" s="49"/>
      <c r="L4" s="52" t="s">
        <v>521</v>
      </c>
      <c r="M4" s="54">
        <v>0.38868692166590735</v>
      </c>
      <c r="N4" s="56" t="s">
        <v>522</v>
      </c>
      <c r="O4" s="55">
        <f>+M4*N4</f>
        <v>3.4875711420316868E-2</v>
      </c>
      <c r="P4" s="49"/>
      <c r="Q4" s="52" t="s">
        <v>521</v>
      </c>
      <c r="R4" s="57">
        <v>0.39</v>
      </c>
      <c r="S4" s="52">
        <v>7.5399999999999995E-2</v>
      </c>
      <c r="T4" s="55">
        <f>+R4*S4</f>
        <v>2.9405999999999998E-2</v>
      </c>
      <c r="V4" s="65" t="s">
        <v>521</v>
      </c>
      <c r="W4" s="67">
        <v>0.39</v>
      </c>
      <c r="X4" s="65">
        <v>7.5399999999999995E-2</v>
      </c>
      <c r="Y4" s="75">
        <f>+W4*X4</f>
        <v>2.9405999999999998E-2</v>
      </c>
    </row>
    <row r="5" spans="2:25" x14ac:dyDescent="0.25">
      <c r="B5" s="52" t="s">
        <v>523</v>
      </c>
      <c r="C5" s="54">
        <v>0.61135682273488634</v>
      </c>
      <c r="D5" s="54">
        <v>5.2499999999999998E-2</v>
      </c>
      <c r="E5" s="55">
        <f>+C5*D5</f>
        <v>3.2096233193581535E-2</v>
      </c>
      <c r="F5" s="49"/>
      <c r="G5" s="52" t="s">
        <v>523</v>
      </c>
      <c r="H5" s="54">
        <v>0.61135682273488634</v>
      </c>
      <c r="I5" s="54">
        <v>5.2499999999999998E-2</v>
      </c>
      <c r="J5" s="55">
        <f>+H5*I5</f>
        <v>3.2096233193581535E-2</v>
      </c>
      <c r="K5" s="49"/>
      <c r="L5" s="52" t="s">
        <v>523</v>
      </c>
      <c r="M5" s="54">
        <v>0.61135682273488634</v>
      </c>
      <c r="N5" s="54">
        <v>5.2499999999999998E-2</v>
      </c>
      <c r="O5" s="55">
        <f>+M5*N5</f>
        <v>3.2096233193581535E-2</v>
      </c>
      <c r="P5" s="49"/>
      <c r="Q5" s="52" t="s">
        <v>523</v>
      </c>
      <c r="R5" s="57">
        <v>0.61</v>
      </c>
      <c r="S5" s="52">
        <v>5.3800000000000001E-2</v>
      </c>
      <c r="T5" s="55">
        <f>+R5*S5</f>
        <v>3.2818E-2</v>
      </c>
      <c r="V5" s="65" t="s">
        <v>523</v>
      </c>
      <c r="W5" s="67">
        <v>0.61</v>
      </c>
      <c r="X5" s="65">
        <v>5.3999999999999999E-2</v>
      </c>
      <c r="Y5" s="75">
        <f>+W5*X5</f>
        <v>3.2939999999999997E-2</v>
      </c>
    </row>
    <row r="6" spans="2:25" x14ac:dyDescent="0.25">
      <c r="B6" s="52"/>
      <c r="C6" s="54">
        <v>1.0000437444007937</v>
      </c>
      <c r="D6" s="52"/>
      <c r="E6" s="55">
        <f>SUM(E4:E5)</f>
        <v>6.7089158065480742E-2</v>
      </c>
      <c r="F6" s="58"/>
      <c r="G6" s="52"/>
      <c r="H6" s="54">
        <v>1.0000437444007937</v>
      </c>
      <c r="I6" s="52"/>
      <c r="J6" s="55">
        <f>SUM(J4:J5)</f>
        <v>6.7206371517063074E-2</v>
      </c>
      <c r="K6" s="49"/>
      <c r="L6" s="52"/>
      <c r="M6" s="54">
        <v>1.0000437444007937</v>
      </c>
      <c r="N6" s="52"/>
      <c r="O6" s="55">
        <f>SUM(O4:O5)</f>
        <v>6.697194461389841E-2</v>
      </c>
      <c r="P6" s="49"/>
      <c r="Q6" s="52"/>
      <c r="R6" s="57">
        <v>1</v>
      </c>
      <c r="S6" s="52"/>
      <c r="T6" s="55">
        <f>SUM(T4:T5)</f>
        <v>6.2224000000000002E-2</v>
      </c>
      <c r="V6" s="65"/>
      <c r="W6" s="67">
        <v>1</v>
      </c>
      <c r="X6" s="65"/>
      <c r="Y6" s="75">
        <f>SUM(Y4:Y5)</f>
        <v>6.2345999999999999E-2</v>
      </c>
    </row>
    <row r="7" spans="2:25" x14ac:dyDescent="0.25">
      <c r="B7" s="49"/>
      <c r="C7" s="49"/>
      <c r="D7" s="49"/>
      <c r="E7" s="59"/>
      <c r="F7" s="49"/>
      <c r="G7" s="49"/>
      <c r="H7" s="49"/>
      <c r="I7" s="49"/>
      <c r="J7" s="59"/>
      <c r="K7" s="49"/>
      <c r="L7" s="49"/>
      <c r="M7" s="49"/>
      <c r="N7" s="49"/>
      <c r="O7" s="59"/>
      <c r="P7" s="49"/>
      <c r="Q7" s="49"/>
      <c r="R7" s="49" t="s">
        <v>524</v>
      </c>
      <c r="S7" s="49"/>
      <c r="T7" s="49"/>
      <c r="V7" s="64"/>
      <c r="W7" s="64" t="s">
        <v>524</v>
      </c>
      <c r="X7" s="64"/>
      <c r="Y7" s="73"/>
    </row>
    <row r="8" spans="2:25" x14ac:dyDescent="0.25">
      <c r="B8" s="49"/>
      <c r="C8" s="49"/>
      <c r="D8" s="49"/>
      <c r="E8" s="59"/>
      <c r="F8" s="49"/>
      <c r="G8" s="49"/>
      <c r="H8" s="49"/>
      <c r="I8" s="49"/>
      <c r="J8" s="59"/>
      <c r="K8" s="49"/>
      <c r="L8" s="49"/>
      <c r="M8" s="49"/>
      <c r="N8" s="49"/>
      <c r="O8" s="59"/>
      <c r="P8" s="49"/>
      <c r="Q8" s="49"/>
      <c r="R8" s="49"/>
      <c r="S8" s="49"/>
      <c r="T8" s="49"/>
      <c r="V8" s="64"/>
      <c r="W8" s="64"/>
      <c r="X8" s="64"/>
      <c r="Y8" s="73"/>
    </row>
    <row r="9" spans="2:25" x14ac:dyDescent="0.25">
      <c r="B9" s="49" t="s">
        <v>525</v>
      </c>
      <c r="D9" s="49"/>
      <c r="E9" s="59"/>
      <c r="F9" s="49"/>
      <c r="G9" s="49" t="s">
        <v>525</v>
      </c>
      <c r="H9" s="62"/>
      <c r="I9" s="49"/>
      <c r="J9" s="59"/>
      <c r="K9" s="49"/>
      <c r="L9" s="49" t="s">
        <v>525</v>
      </c>
      <c r="N9" s="49"/>
      <c r="O9" s="59"/>
      <c r="P9" s="49"/>
      <c r="Q9" s="49" t="s">
        <v>526</v>
      </c>
      <c r="R9" s="49"/>
      <c r="S9" s="49"/>
      <c r="T9" s="49"/>
      <c r="V9" s="64" t="s">
        <v>526</v>
      </c>
      <c r="W9" s="64"/>
      <c r="X9" s="64"/>
      <c r="Y9" s="73"/>
    </row>
    <row r="10" spans="2:25" ht="18.75" x14ac:dyDescent="0.25">
      <c r="B10" s="52">
        <v>35</v>
      </c>
      <c r="C10" s="61" t="s">
        <v>517</v>
      </c>
      <c r="D10" s="53" t="s">
        <v>518</v>
      </c>
      <c r="E10" s="53" t="s">
        <v>519</v>
      </c>
      <c r="F10" s="49"/>
      <c r="G10" s="52">
        <v>35</v>
      </c>
      <c r="H10" s="53" t="s">
        <v>517</v>
      </c>
      <c r="I10" s="53" t="s">
        <v>518</v>
      </c>
      <c r="J10" s="53" t="s">
        <v>519</v>
      </c>
      <c r="K10" s="49"/>
      <c r="L10" s="52">
        <v>35</v>
      </c>
      <c r="M10" s="61" t="s">
        <v>517</v>
      </c>
      <c r="N10" s="53" t="s">
        <v>518</v>
      </c>
      <c r="O10" s="53" t="s">
        <v>519</v>
      </c>
      <c r="P10" s="49"/>
      <c r="Q10" s="52" t="s">
        <v>520</v>
      </c>
      <c r="R10" s="53" t="s">
        <v>517</v>
      </c>
      <c r="S10" s="53" t="s">
        <v>518</v>
      </c>
      <c r="T10" s="53" t="s">
        <v>519</v>
      </c>
      <c r="V10" s="65" t="s">
        <v>520</v>
      </c>
      <c r="W10" s="66" t="s">
        <v>517</v>
      </c>
      <c r="X10" s="66" t="s">
        <v>518</v>
      </c>
      <c r="Y10" s="74" t="s">
        <v>519</v>
      </c>
    </row>
    <row r="11" spans="2:25" x14ac:dyDescent="0.25">
      <c r="B11" s="52" t="s">
        <v>521</v>
      </c>
      <c r="C11" s="54">
        <v>0.47874005226455629</v>
      </c>
      <c r="D11" s="54">
        <v>8.7171070813465076E-2</v>
      </c>
      <c r="E11" s="55">
        <f>+C11*D11</f>
        <v>4.1732282997195606E-2</v>
      </c>
      <c r="F11" s="49"/>
      <c r="G11" s="52" t="s">
        <v>521</v>
      </c>
      <c r="H11" s="54">
        <v>0.47874005226455629</v>
      </c>
      <c r="I11" s="54">
        <v>8.8001141626930152E-2</v>
      </c>
      <c r="J11" s="55">
        <f>+H11*I11</f>
        <v>4.2129671141817163E-2</v>
      </c>
      <c r="K11" s="49"/>
      <c r="L11" s="52" t="s">
        <v>521</v>
      </c>
      <c r="M11" s="54">
        <v>0.47874005226455629</v>
      </c>
      <c r="N11" s="54" t="s">
        <v>527</v>
      </c>
      <c r="O11" s="55">
        <f>+M11*N11</f>
        <v>4.1334894852574057E-2</v>
      </c>
      <c r="P11" s="49"/>
      <c r="Q11" s="52" t="s">
        <v>521</v>
      </c>
      <c r="R11" s="52">
        <v>0.49</v>
      </c>
      <c r="S11" s="52">
        <v>6.8099999999999994E-2</v>
      </c>
      <c r="T11" s="55">
        <f>+R11*S11</f>
        <v>3.3368999999999996E-2</v>
      </c>
      <c r="V11" s="65" t="s">
        <v>521</v>
      </c>
      <c r="W11" s="67">
        <v>0.5</v>
      </c>
      <c r="X11" s="65">
        <v>7.4999999999999997E-2</v>
      </c>
      <c r="Y11" s="75">
        <f>+W11*X11</f>
        <v>3.7499999999999999E-2</v>
      </c>
    </row>
    <row r="12" spans="2:25" x14ac:dyDescent="0.25">
      <c r="B12" s="52" t="s">
        <v>523</v>
      </c>
      <c r="C12" s="54">
        <v>0.5212599414222856</v>
      </c>
      <c r="D12" s="54">
        <v>5.2499999999999998E-2</v>
      </c>
      <c r="E12" s="55">
        <f>+C12*D12</f>
        <v>2.7366146924669994E-2</v>
      </c>
      <c r="F12" s="49"/>
      <c r="G12" s="52" t="s">
        <v>523</v>
      </c>
      <c r="H12" s="54">
        <v>0.5212599414222856</v>
      </c>
      <c r="I12" s="54">
        <v>5.2499999999999998E-2</v>
      </c>
      <c r="J12" s="55">
        <f>+H12*I12</f>
        <v>2.7366146924669994E-2</v>
      </c>
      <c r="K12" s="49"/>
      <c r="L12" s="52" t="s">
        <v>523</v>
      </c>
      <c r="M12" s="54">
        <v>0.5212599414222856</v>
      </c>
      <c r="N12" s="54">
        <v>5.2499999999999998E-2</v>
      </c>
      <c r="O12" s="55">
        <f>+M12*N12</f>
        <v>2.7366146924669994E-2</v>
      </c>
      <c r="P12" s="49"/>
      <c r="Q12" s="52" t="s">
        <v>523</v>
      </c>
      <c r="R12" s="52">
        <v>0.51</v>
      </c>
      <c r="S12" s="52">
        <v>5.3800000000000001E-2</v>
      </c>
      <c r="T12" s="55">
        <f>+R12*S12</f>
        <v>2.7438000000000001E-2</v>
      </c>
      <c r="V12" s="65" t="s">
        <v>523</v>
      </c>
      <c r="W12" s="67">
        <v>0.5</v>
      </c>
      <c r="X12" s="65">
        <v>5.3999999999999999E-2</v>
      </c>
      <c r="Y12" s="75">
        <f>+W12*X12</f>
        <v>2.7E-2</v>
      </c>
    </row>
    <row r="13" spans="2:25" x14ac:dyDescent="0.25">
      <c r="B13" s="52"/>
      <c r="C13" s="54">
        <v>0.99999999368684189</v>
      </c>
      <c r="D13" s="52"/>
      <c r="E13" s="55">
        <f>SUM(E11:E12)</f>
        <v>6.9098429921865601E-2</v>
      </c>
      <c r="F13" s="58"/>
      <c r="G13" s="52"/>
      <c r="H13" s="54">
        <v>0.99999999368684189</v>
      </c>
      <c r="I13" s="52"/>
      <c r="J13" s="55">
        <f>SUM(J11:J12)</f>
        <v>6.9495818066487164E-2</v>
      </c>
      <c r="K13" s="49"/>
      <c r="L13" s="52"/>
      <c r="M13" s="54">
        <v>0.99999999368684189</v>
      </c>
      <c r="N13" s="52"/>
      <c r="O13" s="55">
        <f>SUM(O11:O12)</f>
        <v>6.8701041777244051E-2</v>
      </c>
      <c r="P13" s="49"/>
      <c r="Q13" s="52"/>
      <c r="R13" s="52"/>
      <c r="S13" s="52"/>
      <c r="T13" s="55">
        <f>SUM(T11:T12)</f>
        <v>6.0807E-2</v>
      </c>
      <c r="V13" s="65"/>
      <c r="W13" s="65"/>
      <c r="X13" s="65"/>
      <c r="Y13" s="75">
        <f>SUM(Y11:Y12)</f>
        <v>6.4500000000000002E-2</v>
      </c>
    </row>
    <row r="14" spans="2:25" x14ac:dyDescent="0.25">
      <c r="B14" s="49"/>
      <c r="C14" s="49"/>
      <c r="D14" s="49"/>
      <c r="E14" s="59"/>
      <c r="F14" s="49"/>
      <c r="G14" s="49"/>
      <c r="H14" s="49"/>
      <c r="I14" s="49"/>
      <c r="J14" s="59"/>
      <c r="K14" s="49"/>
      <c r="L14" s="49"/>
      <c r="M14" s="49"/>
      <c r="N14" s="49"/>
      <c r="O14" s="59"/>
      <c r="P14" s="49"/>
      <c r="Q14" s="49"/>
      <c r="R14" s="49" t="s">
        <v>524</v>
      </c>
      <c r="S14" s="49"/>
      <c r="T14" s="49"/>
      <c r="V14" s="64"/>
      <c r="W14" s="64" t="s">
        <v>524</v>
      </c>
      <c r="X14" s="64"/>
      <c r="Y14" s="73"/>
    </row>
    <row r="15" spans="2:25" x14ac:dyDescent="0.25">
      <c r="B15" s="49"/>
      <c r="C15" s="49"/>
      <c r="D15" s="49"/>
      <c r="E15" s="59"/>
      <c r="F15" s="49"/>
      <c r="G15" s="49"/>
      <c r="H15" s="49"/>
      <c r="I15" s="49"/>
      <c r="J15" s="59"/>
      <c r="K15" s="49"/>
      <c r="L15" s="49"/>
      <c r="M15" s="49"/>
      <c r="N15" s="49"/>
      <c r="O15" s="59"/>
      <c r="P15" s="49"/>
      <c r="Q15" s="49"/>
      <c r="R15" s="49"/>
      <c r="S15" s="49"/>
      <c r="T15" s="49"/>
      <c r="V15" s="64"/>
      <c r="W15" s="64"/>
      <c r="X15" s="64"/>
      <c r="Y15" s="73"/>
    </row>
    <row r="16" spans="2:25" x14ac:dyDescent="0.25">
      <c r="B16" s="49" t="s">
        <v>49</v>
      </c>
      <c r="D16" s="49"/>
      <c r="E16" s="59"/>
      <c r="F16" s="49"/>
      <c r="G16" s="49" t="s">
        <v>49</v>
      </c>
      <c r="H16" s="62"/>
      <c r="I16" s="49"/>
      <c r="J16" s="59"/>
      <c r="K16" s="49"/>
      <c r="L16" s="49" t="s">
        <v>49</v>
      </c>
      <c r="N16" s="49"/>
      <c r="O16" s="59"/>
      <c r="P16" s="49"/>
      <c r="Q16" s="49" t="s">
        <v>49</v>
      </c>
      <c r="R16" s="49"/>
      <c r="S16" s="49"/>
      <c r="T16" s="49"/>
      <c r="V16" s="64" t="s">
        <v>49</v>
      </c>
      <c r="W16" s="64"/>
      <c r="X16" s="64"/>
      <c r="Y16" s="73"/>
    </row>
    <row r="17" spans="2:25" ht="18.75" x14ac:dyDescent="0.25">
      <c r="B17" s="52">
        <v>11</v>
      </c>
      <c r="C17" s="61" t="s">
        <v>517</v>
      </c>
      <c r="D17" s="53" t="s">
        <v>518</v>
      </c>
      <c r="E17" s="53" t="s">
        <v>519</v>
      </c>
      <c r="F17" s="49"/>
      <c r="G17" s="52">
        <v>11</v>
      </c>
      <c r="H17" s="53" t="s">
        <v>517</v>
      </c>
      <c r="I17" s="53" t="s">
        <v>518</v>
      </c>
      <c r="J17" s="53" t="s">
        <v>519</v>
      </c>
      <c r="K17" s="49"/>
      <c r="L17" s="52">
        <v>11</v>
      </c>
      <c r="M17" s="61" t="s">
        <v>517</v>
      </c>
      <c r="N17" s="53" t="s">
        <v>518</v>
      </c>
      <c r="O17" s="53" t="s">
        <v>519</v>
      </c>
      <c r="P17" s="49"/>
      <c r="Q17" s="52" t="s">
        <v>520</v>
      </c>
      <c r="R17" s="53" t="s">
        <v>517</v>
      </c>
      <c r="S17" s="53" t="s">
        <v>518</v>
      </c>
      <c r="T17" s="53" t="s">
        <v>519</v>
      </c>
      <c r="V17" s="65" t="s">
        <v>520</v>
      </c>
      <c r="W17" s="66" t="s">
        <v>517</v>
      </c>
      <c r="X17" s="66" t="s">
        <v>518</v>
      </c>
      <c r="Y17" s="74" t="s">
        <v>519</v>
      </c>
    </row>
    <row r="18" spans="2:25" x14ac:dyDescent="0.25">
      <c r="B18" s="52" t="s">
        <v>521</v>
      </c>
      <c r="C18" s="54">
        <v>0.34741179558963087</v>
      </c>
      <c r="D18" s="54">
        <v>7.9881384313393533E-2</v>
      </c>
      <c r="E18" s="55">
        <f>+C18*D18</f>
        <v>2.775173515850142E-2</v>
      </c>
      <c r="F18" s="49"/>
      <c r="G18" s="52" t="s">
        <v>521</v>
      </c>
      <c r="H18" s="54">
        <v>0.34741179558963087</v>
      </c>
      <c r="I18" s="54">
        <v>8.0127768626787055E-2</v>
      </c>
      <c r="J18" s="55">
        <f>+H18*I18</f>
        <v>2.7837331975222583E-2</v>
      </c>
      <c r="K18" s="49"/>
      <c r="L18" s="52" t="s">
        <v>521</v>
      </c>
      <c r="M18" s="54">
        <v>0.34741179558963087</v>
      </c>
      <c r="N18" s="56" t="s">
        <v>528</v>
      </c>
      <c r="O18" s="55">
        <f>+M18*N18</f>
        <v>2.7666138341780253E-2</v>
      </c>
      <c r="P18" s="49"/>
      <c r="Q18" s="52" t="s">
        <v>521</v>
      </c>
      <c r="R18" s="52">
        <v>0.36</v>
      </c>
      <c r="S18" s="52">
        <v>7.8100000000000003E-2</v>
      </c>
      <c r="T18" s="55">
        <f>+R18*S18</f>
        <v>2.8115999999999999E-2</v>
      </c>
      <c r="V18" s="65" t="s">
        <v>521</v>
      </c>
      <c r="W18" s="67">
        <v>0.3</v>
      </c>
      <c r="X18" s="65">
        <v>7.5999999999999998E-2</v>
      </c>
      <c r="Y18" s="75">
        <f>+W18*X18</f>
        <v>2.2799999999999997E-2</v>
      </c>
    </row>
    <row r="19" spans="2:25" x14ac:dyDescent="0.25">
      <c r="B19" s="52" t="s">
        <v>523</v>
      </c>
      <c r="C19" s="54">
        <v>0.65258838637330518</v>
      </c>
      <c r="D19" s="54">
        <v>5.2499999999999998E-2</v>
      </c>
      <c r="E19" s="55">
        <f>+C19*D19</f>
        <v>3.4260890284598521E-2</v>
      </c>
      <c r="F19" s="49"/>
      <c r="G19" s="52" t="s">
        <v>523</v>
      </c>
      <c r="H19" s="54">
        <v>0.65258838637330518</v>
      </c>
      <c r="I19" s="54">
        <v>5.2499999999999998E-2</v>
      </c>
      <c r="J19" s="55">
        <f>+H19*I19</f>
        <v>3.4260890284598521E-2</v>
      </c>
      <c r="K19" s="49"/>
      <c r="L19" s="52" t="s">
        <v>523</v>
      </c>
      <c r="M19" s="54">
        <v>0.65258838637330518</v>
      </c>
      <c r="N19" s="54">
        <v>5.2499999999999998E-2</v>
      </c>
      <c r="O19" s="55">
        <f>+M19*N19</f>
        <v>3.4260890284598521E-2</v>
      </c>
      <c r="P19" s="49"/>
      <c r="Q19" s="52" t="s">
        <v>523</v>
      </c>
      <c r="R19" s="52">
        <v>0.64</v>
      </c>
      <c r="S19" s="52">
        <v>5.3800000000000001E-2</v>
      </c>
      <c r="T19" s="55">
        <f>+R19*S19</f>
        <v>3.4432000000000004E-2</v>
      </c>
      <c r="V19" s="65" t="s">
        <v>523</v>
      </c>
      <c r="W19" s="67">
        <v>0.7</v>
      </c>
      <c r="X19" s="65">
        <v>5.3999999999999999E-2</v>
      </c>
      <c r="Y19" s="75">
        <f>+W19*X19</f>
        <v>3.78E-2</v>
      </c>
    </row>
    <row r="20" spans="2:25" x14ac:dyDescent="0.25">
      <c r="B20" s="52"/>
      <c r="C20" s="54">
        <v>1.0000001819629361</v>
      </c>
      <c r="D20" s="52"/>
      <c r="E20" s="55">
        <f>SUM(E18:E19)</f>
        <v>6.201262544309994E-2</v>
      </c>
      <c r="F20" s="58"/>
      <c r="G20" s="52"/>
      <c r="H20" s="54">
        <v>1.0000001819629361</v>
      </c>
      <c r="I20" s="52"/>
      <c r="J20" s="55">
        <f>SUM(J18:J19)</f>
        <v>6.2098222259821104E-2</v>
      </c>
      <c r="K20" s="49"/>
      <c r="L20" s="52"/>
      <c r="M20" s="54">
        <v>1.0000001819629361</v>
      </c>
      <c r="N20" s="52"/>
      <c r="O20" s="55">
        <f>SUM(O18:O19)</f>
        <v>6.1927028626378777E-2</v>
      </c>
      <c r="P20" s="49"/>
      <c r="Q20" s="52"/>
      <c r="R20" s="52"/>
      <c r="S20" s="52"/>
      <c r="T20" s="55">
        <f>SUM(T18:T19)</f>
        <v>6.2548000000000006E-2</v>
      </c>
      <c r="V20" s="65"/>
      <c r="W20" s="65"/>
      <c r="X20" s="65"/>
      <c r="Y20" s="75">
        <f>SUM(Y18:Y19)</f>
        <v>6.0600000000000001E-2</v>
      </c>
    </row>
    <row r="21" spans="2:25" x14ac:dyDescent="0.25">
      <c r="B21" s="49"/>
      <c r="C21" s="49"/>
      <c r="D21" s="49"/>
      <c r="E21" s="59"/>
      <c r="F21" s="49"/>
      <c r="G21" s="49"/>
      <c r="H21" s="49"/>
      <c r="I21" s="49"/>
      <c r="J21" s="59"/>
      <c r="K21" s="49"/>
      <c r="L21" s="49"/>
      <c r="M21" s="49"/>
      <c r="N21" s="49"/>
      <c r="O21" s="59"/>
      <c r="P21" s="49"/>
      <c r="Q21" s="49"/>
      <c r="R21" s="49" t="s">
        <v>524</v>
      </c>
      <c r="S21" s="49"/>
      <c r="T21" s="49"/>
      <c r="V21" s="64"/>
      <c r="W21" s="64" t="s">
        <v>524</v>
      </c>
      <c r="X21" s="64"/>
      <c r="Y21" s="73"/>
    </row>
    <row r="22" spans="2:25" x14ac:dyDescent="0.25">
      <c r="B22" s="49"/>
      <c r="C22" s="49"/>
      <c r="D22" s="49"/>
      <c r="E22" s="59"/>
      <c r="F22" s="49"/>
      <c r="G22" s="49"/>
      <c r="H22" s="49"/>
      <c r="I22" s="49"/>
      <c r="J22" s="59"/>
      <c r="K22" s="49"/>
      <c r="L22" s="49"/>
      <c r="M22" s="49"/>
      <c r="N22" s="49"/>
      <c r="O22" s="59"/>
      <c r="P22" s="49"/>
      <c r="Q22" s="49"/>
      <c r="R22" s="49"/>
      <c r="S22" s="49"/>
      <c r="T22" s="49"/>
      <c r="V22" s="64"/>
      <c r="W22" s="64"/>
      <c r="X22" s="64"/>
      <c r="Y22" s="73"/>
    </row>
    <row r="23" spans="2:25" x14ac:dyDescent="0.25">
      <c r="B23" s="49" t="s">
        <v>531</v>
      </c>
      <c r="D23" s="49"/>
      <c r="E23" s="59"/>
      <c r="F23" s="49"/>
      <c r="G23" s="49" t="s">
        <v>531</v>
      </c>
      <c r="H23" s="62"/>
      <c r="I23" s="49"/>
      <c r="J23" s="59"/>
      <c r="K23" s="49"/>
      <c r="L23" s="49" t="s">
        <v>531</v>
      </c>
      <c r="N23" s="49"/>
      <c r="O23" s="59"/>
      <c r="P23" s="49"/>
      <c r="Q23" s="49" t="s">
        <v>532</v>
      </c>
      <c r="R23" s="49"/>
      <c r="S23" s="49"/>
      <c r="T23" s="49"/>
      <c r="V23" s="64" t="s">
        <v>532</v>
      </c>
      <c r="W23" s="64"/>
      <c r="X23" s="64"/>
      <c r="Y23" s="73"/>
    </row>
    <row r="24" spans="2:25" ht="18.75" x14ac:dyDescent="0.25">
      <c r="B24" s="52">
        <v>89</v>
      </c>
      <c r="C24" s="61" t="s">
        <v>517</v>
      </c>
      <c r="D24" s="53" t="s">
        <v>518</v>
      </c>
      <c r="E24" s="53" t="s">
        <v>519</v>
      </c>
      <c r="F24" s="49"/>
      <c r="G24" s="52">
        <v>89</v>
      </c>
      <c r="H24" s="53" t="s">
        <v>517</v>
      </c>
      <c r="I24" s="53" t="s">
        <v>518</v>
      </c>
      <c r="J24" s="53" t="s">
        <v>519</v>
      </c>
      <c r="K24" s="49"/>
      <c r="L24" s="52">
        <v>89</v>
      </c>
      <c r="M24" s="61" t="s">
        <v>517</v>
      </c>
      <c r="N24" s="53" t="s">
        <v>518</v>
      </c>
      <c r="O24" s="53" t="s">
        <v>519</v>
      </c>
      <c r="P24" s="49"/>
      <c r="Q24" s="52" t="s">
        <v>520</v>
      </c>
      <c r="R24" s="53" t="s">
        <v>517</v>
      </c>
      <c r="S24" s="53" t="s">
        <v>518</v>
      </c>
      <c r="T24" s="53" t="s">
        <v>519</v>
      </c>
      <c r="V24" s="65" t="s">
        <v>520</v>
      </c>
      <c r="W24" s="66" t="s">
        <v>517</v>
      </c>
      <c r="X24" s="66" t="s">
        <v>518</v>
      </c>
      <c r="Y24" s="74" t="s">
        <v>519</v>
      </c>
    </row>
    <row r="25" spans="2:25" x14ac:dyDescent="0.25">
      <c r="B25" s="52" t="s">
        <v>521</v>
      </c>
      <c r="C25" s="54">
        <v>0.29958385958729872</v>
      </c>
      <c r="D25" s="54">
        <v>9.7226004688233003E-2</v>
      </c>
      <c r="E25" s="55">
        <f>+C25*D25</f>
        <v>2.9127341736753642E-2</v>
      </c>
      <c r="F25" s="49"/>
      <c r="G25" s="52" t="s">
        <v>521</v>
      </c>
      <c r="H25" s="54">
        <v>0.29958385958729872</v>
      </c>
      <c r="I25" s="54">
        <v>9.4443009376466019E-2</v>
      </c>
      <c r="J25" s="55">
        <f>+H25*I25</f>
        <v>2.8293601260041133E-2</v>
      </c>
      <c r="K25" s="49"/>
      <c r="L25" s="52" t="s">
        <v>521</v>
      </c>
      <c r="M25" s="54">
        <v>0.29958385958729872</v>
      </c>
      <c r="N25" s="56" t="s">
        <v>533</v>
      </c>
      <c r="O25" s="55">
        <f>+M25*N25</f>
        <v>2.9961082213466158E-2</v>
      </c>
      <c r="P25" s="49"/>
      <c r="Q25" s="52" t="s">
        <v>521</v>
      </c>
      <c r="R25" s="52">
        <v>0.36</v>
      </c>
      <c r="S25" s="52">
        <v>7.8899999999999998E-2</v>
      </c>
      <c r="T25" s="55">
        <f>+R25*S25</f>
        <v>2.8403999999999999E-2</v>
      </c>
      <c r="V25" s="65" t="s">
        <v>521</v>
      </c>
      <c r="W25" s="65">
        <v>0.35</v>
      </c>
      <c r="X25" s="65">
        <v>8.2000000000000003E-2</v>
      </c>
      <c r="Y25" s="75">
        <f>+W25*X25</f>
        <v>2.87E-2</v>
      </c>
    </row>
    <row r="26" spans="2:25" x14ac:dyDescent="0.25">
      <c r="B26" s="52" t="s">
        <v>523</v>
      </c>
      <c r="C26" s="54">
        <v>0.70052019991991255</v>
      </c>
      <c r="D26" s="54">
        <v>5.2499999999999998E-2</v>
      </c>
      <c r="E26" s="55">
        <f>+C26*D26</f>
        <v>3.6777310495795405E-2</v>
      </c>
      <c r="F26" s="49"/>
      <c r="G26" s="52" t="s">
        <v>523</v>
      </c>
      <c r="H26" s="54">
        <v>0.70052019991991255</v>
      </c>
      <c r="I26" s="54">
        <v>5.2499999999999998E-2</v>
      </c>
      <c r="J26" s="55">
        <f>+H26*I26</f>
        <v>3.6777310495795405E-2</v>
      </c>
      <c r="K26" s="49"/>
      <c r="L26" s="52" t="s">
        <v>523</v>
      </c>
      <c r="M26" s="54">
        <v>0.70052019991991255</v>
      </c>
      <c r="N26" s="54">
        <v>5.2499999999999998E-2</v>
      </c>
      <c r="O26" s="55">
        <f>+M26*N26</f>
        <v>3.6777310495795405E-2</v>
      </c>
      <c r="P26" s="49"/>
      <c r="Q26" s="52" t="s">
        <v>523</v>
      </c>
      <c r="R26" s="52">
        <v>0.64</v>
      </c>
      <c r="S26" s="52">
        <v>5.3800000000000001E-2</v>
      </c>
      <c r="T26" s="55">
        <f>+R26*S26</f>
        <v>3.4432000000000004E-2</v>
      </c>
      <c r="V26" s="65" t="s">
        <v>523</v>
      </c>
      <c r="W26" s="65">
        <v>0.65</v>
      </c>
      <c r="X26" s="65">
        <v>5.3999999999999999E-2</v>
      </c>
      <c r="Y26" s="75">
        <f>+W26*X26</f>
        <v>3.5099999999999999E-2</v>
      </c>
    </row>
    <row r="27" spans="2:25" x14ac:dyDescent="0.25">
      <c r="B27" s="52"/>
      <c r="C27" s="54">
        <v>1.0001040595072113</v>
      </c>
      <c r="D27" s="52"/>
      <c r="E27" s="55">
        <f>SUM(E25:E26)</f>
        <v>6.5904652232549044E-2</v>
      </c>
      <c r="F27" s="58"/>
      <c r="G27" s="52"/>
      <c r="H27" s="54">
        <v>1.0001040595072113</v>
      </c>
      <c r="I27" s="52"/>
      <c r="J27" s="55">
        <f>SUM(J25:J26)</f>
        <v>6.5070911755836541E-2</v>
      </c>
      <c r="K27" s="49"/>
      <c r="L27" s="52"/>
      <c r="M27" s="54">
        <v>1.0001040595072113</v>
      </c>
      <c r="N27" s="52"/>
      <c r="O27" s="55">
        <f>SUM(O25:O26)</f>
        <v>6.673839270926156E-2</v>
      </c>
      <c r="P27" s="49"/>
      <c r="Q27" s="52"/>
      <c r="R27" s="52"/>
      <c r="S27" s="52"/>
      <c r="T27" s="55">
        <f>SUM(T25:T26)</f>
        <v>6.2836000000000003E-2</v>
      </c>
      <c r="V27" s="65"/>
      <c r="W27" s="65"/>
      <c r="X27" s="65"/>
      <c r="Y27" s="75">
        <f>SUM(Y25:Y26)</f>
        <v>6.3799999999999996E-2</v>
      </c>
    </row>
    <row r="28" spans="2:25" x14ac:dyDescent="0.2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 t="s">
        <v>524</v>
      </c>
      <c r="S28" s="49"/>
      <c r="T28" s="49"/>
      <c r="V28" s="64"/>
      <c r="W28" s="64" t="s">
        <v>524</v>
      </c>
      <c r="X28" s="64"/>
      <c r="Y28" s="64"/>
    </row>
    <row r="29" spans="2:25" x14ac:dyDescent="0.25">
      <c r="B29" s="49"/>
      <c r="C29" s="49"/>
      <c r="D29" s="49"/>
      <c r="E29" s="59"/>
      <c r="F29" s="49"/>
      <c r="G29" s="49"/>
      <c r="H29" s="49"/>
      <c r="I29" s="49"/>
      <c r="J29" s="59"/>
      <c r="K29" s="49"/>
      <c r="L29" s="49"/>
      <c r="M29" s="49"/>
      <c r="N29" s="49"/>
      <c r="O29" s="59"/>
      <c r="P29" s="49"/>
      <c r="Q29" s="49"/>
      <c r="R29" s="49"/>
      <c r="S29" s="49"/>
      <c r="T29" s="49"/>
      <c r="V29" s="64"/>
      <c r="W29" s="64"/>
      <c r="X29" s="64"/>
      <c r="Y29" s="64"/>
    </row>
    <row r="30" spans="2:25" x14ac:dyDescent="0.25">
      <c r="B30" s="49" t="s">
        <v>529</v>
      </c>
      <c r="D30" s="49"/>
      <c r="E30" s="59"/>
      <c r="F30" s="49"/>
      <c r="G30" s="49" t="s">
        <v>529</v>
      </c>
      <c r="H30" s="62"/>
      <c r="I30" s="49"/>
      <c r="J30" s="59"/>
      <c r="K30" s="49"/>
      <c r="L30" s="49" t="s">
        <v>529</v>
      </c>
      <c r="N30" s="49"/>
      <c r="O30" s="59"/>
      <c r="P30" s="49"/>
      <c r="Q30" s="49"/>
      <c r="R30" s="49"/>
      <c r="S30" s="49"/>
      <c r="T30" s="49"/>
      <c r="V30" s="64"/>
      <c r="W30" s="64"/>
      <c r="X30" s="64"/>
      <c r="Y30" s="64"/>
    </row>
    <row r="31" spans="2:25" ht="18.75" x14ac:dyDescent="0.25">
      <c r="B31" s="52">
        <v>12</v>
      </c>
      <c r="C31" s="61" t="s">
        <v>517</v>
      </c>
      <c r="D31" s="53" t="s">
        <v>518</v>
      </c>
      <c r="E31" s="53" t="s">
        <v>519</v>
      </c>
      <c r="F31" s="49"/>
      <c r="G31" s="52">
        <v>12</v>
      </c>
      <c r="H31" s="53" t="s">
        <v>517</v>
      </c>
      <c r="I31" s="53" t="s">
        <v>518</v>
      </c>
      <c r="J31" s="53" t="s">
        <v>519</v>
      </c>
      <c r="K31" s="49"/>
      <c r="L31" s="52">
        <v>12</v>
      </c>
      <c r="M31" s="61" t="s">
        <v>517</v>
      </c>
      <c r="N31" s="53" t="s">
        <v>518</v>
      </c>
      <c r="O31" s="53" t="s">
        <v>519</v>
      </c>
      <c r="P31" s="49"/>
      <c r="Q31" s="49"/>
      <c r="R31" s="49"/>
      <c r="S31" s="49"/>
      <c r="T31" s="49"/>
      <c r="V31" s="64"/>
      <c r="W31" s="64"/>
      <c r="X31" s="64"/>
      <c r="Y31" s="64"/>
    </row>
    <row r="32" spans="2:25" x14ac:dyDescent="0.25">
      <c r="B32" s="52" t="s">
        <v>521</v>
      </c>
      <c r="C32" s="54">
        <v>0.27568824020259752</v>
      </c>
      <c r="D32" s="54">
        <v>8.7661209122291681E-2</v>
      </c>
      <c r="E32" s="55">
        <f>+C32*D32</f>
        <v>2.4167164476956483E-2</v>
      </c>
      <c r="F32" s="49"/>
      <c r="G32" s="52" t="s">
        <v>521</v>
      </c>
      <c r="H32" s="54">
        <v>0.27568824020259752</v>
      </c>
      <c r="I32" s="54">
        <v>9.7456418244583357E-2</v>
      </c>
      <c r="J32" s="55">
        <f>+H32*I32</f>
        <v>2.6867588442297505E-2</v>
      </c>
      <c r="K32" s="49"/>
      <c r="L32" s="52" t="s">
        <v>521</v>
      </c>
      <c r="M32" s="54">
        <v>0.27568824020259752</v>
      </c>
      <c r="N32" s="60" t="s">
        <v>530</v>
      </c>
      <c r="O32" s="55">
        <f>+M32*N32</f>
        <v>2.146674051161546E-2</v>
      </c>
      <c r="P32" s="49"/>
      <c r="Q32" s="49"/>
      <c r="R32" s="49"/>
      <c r="S32" s="49"/>
      <c r="T32" s="49"/>
      <c r="V32" s="64"/>
      <c r="W32" s="64"/>
      <c r="X32" s="64"/>
      <c r="Y32" s="64"/>
    </row>
    <row r="33" spans="2:25" x14ac:dyDescent="0.25">
      <c r="B33" s="52" t="s">
        <v>523</v>
      </c>
      <c r="C33" s="54">
        <v>0.72431000139227386</v>
      </c>
      <c r="D33" s="54">
        <v>5.2499999999999998E-2</v>
      </c>
      <c r="E33" s="55">
        <f>+C33*D33</f>
        <v>3.8026275073094376E-2</v>
      </c>
      <c r="F33" s="49"/>
      <c r="G33" s="52" t="s">
        <v>523</v>
      </c>
      <c r="H33" s="54">
        <v>0.72431000139227386</v>
      </c>
      <c r="I33" s="54">
        <v>5.2499999999999998E-2</v>
      </c>
      <c r="J33" s="55">
        <f>+H33*I33</f>
        <v>3.8026275073094376E-2</v>
      </c>
      <c r="K33" s="49"/>
      <c r="L33" s="52" t="s">
        <v>523</v>
      </c>
      <c r="M33" s="54">
        <v>0.72431000139227386</v>
      </c>
      <c r="N33" s="54">
        <v>5.2499999999999998E-2</v>
      </c>
      <c r="O33" s="55">
        <f>+M33*N33</f>
        <v>3.8026275073094376E-2</v>
      </c>
      <c r="P33" s="49"/>
      <c r="Q33" s="49"/>
      <c r="R33" s="49"/>
      <c r="S33" s="49"/>
      <c r="T33" s="49"/>
      <c r="V33" s="64"/>
      <c r="W33" s="64"/>
      <c r="X33" s="64"/>
      <c r="Y33" s="64"/>
    </row>
    <row r="34" spans="2:25" x14ac:dyDescent="0.25">
      <c r="B34" s="52"/>
      <c r="C34" s="54">
        <v>0.99999824159487138</v>
      </c>
      <c r="D34" s="52"/>
      <c r="E34" s="55">
        <f>SUM(E32:E33)</f>
        <v>6.2193439550050855E-2</v>
      </c>
      <c r="F34" s="49"/>
      <c r="G34" s="52"/>
      <c r="H34" s="54">
        <v>0.99999824159487138</v>
      </c>
      <c r="I34" s="52"/>
      <c r="J34" s="55">
        <f>SUM(J32:J33)</f>
        <v>6.4893863515391878E-2</v>
      </c>
      <c r="K34" s="49"/>
      <c r="L34" s="52"/>
      <c r="M34" s="54">
        <v>0.99999824159487138</v>
      </c>
      <c r="N34" s="52"/>
      <c r="O34" s="55">
        <f>SUM(O32:O33)</f>
        <v>5.9493015584709832E-2</v>
      </c>
      <c r="P34" s="49"/>
      <c r="Q34" s="49"/>
      <c r="R34" s="49"/>
      <c r="S34" s="49"/>
      <c r="T34" s="49"/>
      <c r="V34" s="64"/>
      <c r="W34" s="64"/>
      <c r="X34" s="64"/>
      <c r="Y34" s="64"/>
    </row>
    <row r="35" spans="2:25" x14ac:dyDescent="0.25">
      <c r="B35" s="49"/>
      <c r="C35" s="49"/>
      <c r="D35" s="49"/>
      <c r="E35" s="59"/>
      <c r="F35" s="49"/>
      <c r="G35" s="49"/>
      <c r="H35" s="49"/>
      <c r="I35" s="49"/>
      <c r="J35" s="59"/>
      <c r="K35" s="49"/>
      <c r="L35" s="49"/>
      <c r="M35" s="49"/>
      <c r="N35" s="49"/>
      <c r="O35" s="59"/>
      <c r="P35" s="49"/>
      <c r="Q35" s="49"/>
      <c r="R35" s="49"/>
      <c r="S35" s="49"/>
      <c r="T35" s="49"/>
      <c r="V35" s="64"/>
      <c r="W35" s="64"/>
      <c r="X35" s="64"/>
      <c r="Y35" s="64"/>
    </row>
    <row r="36" spans="2:25" x14ac:dyDescent="0.25"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</row>
    <row r="325" spans="31:64" x14ac:dyDescent="0.25">
      <c r="AE325">
        <f>SUBTOTAL(109,AE3:AE324)</f>
        <v>0</v>
      </c>
      <c r="AP325">
        <f>SUBTOTAL(109,AP3:AP324)</f>
        <v>0</v>
      </c>
      <c r="BA325">
        <f>SUBTOTAL(109,BA3:BA324)</f>
        <v>0</v>
      </c>
      <c r="BL325">
        <f>SUBTOTAL(109,BL3:BL324)</f>
        <v>0</v>
      </c>
    </row>
    <row r="326" spans="31:64" x14ac:dyDescent="0.25">
      <c r="AE326" s="72">
        <v>31</v>
      </c>
      <c r="AF326" s="72"/>
      <c r="AN326" s="72"/>
      <c r="AO326" s="72"/>
      <c r="AP326" s="72">
        <v>25</v>
      </c>
      <c r="AY326" s="72"/>
      <c r="AZ326" s="72"/>
      <c r="BA326" s="72">
        <v>13</v>
      </c>
      <c r="BJ326" s="72"/>
      <c r="BK326" s="72"/>
      <c r="BL326" s="72">
        <v>6</v>
      </c>
    </row>
    <row r="327" spans="31:64" x14ac:dyDescent="0.25">
      <c r="AE327" s="14">
        <f>+AE325/AE326</f>
        <v>0</v>
      </c>
      <c r="AF327" s="14"/>
      <c r="AN327" s="14"/>
      <c r="AO327" s="14"/>
      <c r="AP327" s="14">
        <f>+AP325/AP326</f>
        <v>0</v>
      </c>
      <c r="AY327" s="14"/>
      <c r="AZ327" s="14"/>
      <c r="BA327" s="14">
        <f>+BA325/BA326</f>
        <v>0</v>
      </c>
      <c r="BJ327" s="14"/>
      <c r="BK327" s="14"/>
      <c r="BL327" s="14">
        <f>+BL325/BL326</f>
        <v>0</v>
      </c>
    </row>
    <row r="331" spans="31:64" x14ac:dyDescent="0.25">
      <c r="AE331" s="34">
        <f>AVERAGE(AE327,AP327,BA327,BL327)</f>
        <v>0</v>
      </c>
    </row>
    <row r="332" spans="31:64" x14ac:dyDescent="0.25">
      <c r="AE332" s="34">
        <v>7.4999999999999997E-2</v>
      </c>
    </row>
  </sheetData>
  <pageMargins left="0.7" right="0.7" top="0.5" bottom="0.5" header="0.3" footer="0.3"/>
  <pageSetup paperSize="17" scale="90" fitToHeight="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24"/>
  <sheetViews>
    <sheetView tabSelected="1" topLeftCell="B37" workbookViewId="0">
      <selection activeCell="AZ37" sqref="AT1:AZ1048576"/>
    </sheetView>
  </sheetViews>
  <sheetFormatPr defaultColWidth="18.7109375" defaultRowHeight="15" x14ac:dyDescent="0.25"/>
  <cols>
    <col min="1" max="1" width="14.7109375" hidden="1" customWidth="1"/>
    <col min="2" max="2" width="11.140625" customWidth="1"/>
    <col min="3" max="3" width="7.7109375" hidden="1" customWidth="1"/>
    <col min="4" max="4" width="21" bestFit="1" customWidth="1"/>
    <col min="5" max="5" width="13.42578125" hidden="1" customWidth="1"/>
    <col min="6" max="6" width="13.28515625" customWidth="1"/>
    <col min="7" max="7" width="12.140625" customWidth="1"/>
    <col min="8" max="8" width="11.28515625" customWidth="1"/>
    <col min="9" max="11" width="0" hidden="1" customWidth="1"/>
    <col min="13" max="17" width="5.7109375" hidden="1" customWidth="1"/>
    <col min="18" max="18" width="5.7109375" customWidth="1"/>
    <col min="20" max="20" width="0" hidden="1" customWidth="1"/>
    <col min="24" max="24" width="0" hidden="1" customWidth="1"/>
    <col min="27" max="31" width="0" hidden="1" customWidth="1"/>
    <col min="34" max="34" width="0" hidden="1" customWidth="1"/>
    <col min="37" max="41" width="0" hidden="1" customWidth="1"/>
    <col min="44" max="44" width="0" hidden="1" customWidth="1"/>
    <col min="47" max="51" width="0" hidden="1" customWidth="1"/>
    <col min="54" max="54" width="0" hidden="1" customWidth="1"/>
    <col min="57" max="61" width="0" hidden="1" customWidth="1"/>
    <col min="63" max="63" width="9.140625" customWidth="1"/>
  </cols>
  <sheetData>
    <row r="1" spans="1:65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1" t="s">
        <v>1</v>
      </c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</row>
    <row r="2" spans="1:65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s="4" t="s">
        <v>20</v>
      </c>
      <c r="T2" s="4" t="s">
        <v>21</v>
      </c>
      <c r="U2" s="4" t="s">
        <v>22</v>
      </c>
      <c r="V2" s="1" t="s">
        <v>23</v>
      </c>
      <c r="W2" s="5" t="s">
        <v>24</v>
      </c>
      <c r="X2" s="5" t="s">
        <v>25</v>
      </c>
      <c r="Y2" s="1" t="s">
        <v>26</v>
      </c>
      <c r="Z2" s="1" t="s">
        <v>27</v>
      </c>
      <c r="AA2" s="1" t="s">
        <v>28</v>
      </c>
      <c r="AB2" s="6" t="s">
        <v>29</v>
      </c>
      <c r="AC2" s="1" t="s">
        <v>30</v>
      </c>
      <c r="AD2" s="1" t="s">
        <v>31</v>
      </c>
      <c r="AE2" s="1" t="s">
        <v>32</v>
      </c>
      <c r="AF2" s="1" t="s">
        <v>23</v>
      </c>
      <c r="AG2" s="4" t="s">
        <v>24</v>
      </c>
      <c r="AH2" s="4" t="s">
        <v>25</v>
      </c>
      <c r="AI2" s="1" t="s">
        <v>26</v>
      </c>
      <c r="AJ2" s="1" t="s">
        <v>27</v>
      </c>
      <c r="AK2" s="1" t="s">
        <v>28</v>
      </c>
      <c r="AL2" s="2" t="s">
        <v>29</v>
      </c>
      <c r="AM2" s="1" t="s">
        <v>30</v>
      </c>
      <c r="AN2" s="1" t="s">
        <v>31</v>
      </c>
      <c r="AO2" s="1" t="s">
        <v>32</v>
      </c>
      <c r="AP2" s="7" t="s">
        <v>23</v>
      </c>
      <c r="AQ2" s="4" t="s">
        <v>24</v>
      </c>
      <c r="AR2" s="4" t="s">
        <v>25</v>
      </c>
      <c r="AS2" s="1" t="s">
        <v>26</v>
      </c>
      <c r="AT2" s="1" t="s">
        <v>27</v>
      </c>
      <c r="AU2" s="1" t="s">
        <v>28</v>
      </c>
      <c r="AV2" s="2" t="s">
        <v>29</v>
      </c>
      <c r="AW2" s="1" t="s">
        <v>30</v>
      </c>
      <c r="AX2" s="1" t="s">
        <v>31</v>
      </c>
      <c r="AY2" s="1" t="s">
        <v>32</v>
      </c>
      <c r="AZ2" s="7" t="s">
        <v>23</v>
      </c>
      <c r="BA2" s="4" t="s">
        <v>24</v>
      </c>
      <c r="BB2" s="4" t="s">
        <v>25</v>
      </c>
      <c r="BC2" s="1" t="s">
        <v>26</v>
      </c>
      <c r="BD2" s="1" t="s">
        <v>27</v>
      </c>
      <c r="BE2" s="1" t="s">
        <v>28</v>
      </c>
      <c r="BF2" s="2" t="s">
        <v>29</v>
      </c>
      <c r="BG2" s="1" t="s">
        <v>30</v>
      </c>
      <c r="BH2" s="1" t="s">
        <v>31</v>
      </c>
      <c r="BI2" s="1" t="s">
        <v>32</v>
      </c>
      <c r="BJ2" s="4" t="s">
        <v>33</v>
      </c>
      <c r="BK2" s="1" t="s">
        <v>34</v>
      </c>
    </row>
    <row r="3" spans="1:65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R3">
        <v>196</v>
      </c>
      <c r="S3" s="3">
        <v>25214726</v>
      </c>
      <c r="T3" s="3">
        <v>22905611</v>
      </c>
      <c r="U3" s="3">
        <v>9114726</v>
      </c>
      <c r="V3" s="8">
        <v>42491</v>
      </c>
      <c r="W3" s="9">
        <v>16100000</v>
      </c>
      <c r="X3" s="9">
        <v>16100000</v>
      </c>
      <c r="Y3">
        <v>4.6600000000000003E-2</v>
      </c>
      <c r="Z3">
        <v>15</v>
      </c>
      <c r="AA3">
        <v>35</v>
      </c>
      <c r="AB3" s="10">
        <v>48700</v>
      </c>
      <c r="AC3" t="s">
        <v>42</v>
      </c>
      <c r="AD3" t="s">
        <v>43</v>
      </c>
      <c r="AE3" t="s">
        <v>44</v>
      </c>
      <c r="AF3" s="8">
        <v>0</v>
      </c>
      <c r="AG3" s="3">
        <v>0</v>
      </c>
      <c r="AH3" s="3">
        <v>0</v>
      </c>
      <c r="AI3">
        <v>0</v>
      </c>
      <c r="AJ3" t="s">
        <v>45</v>
      </c>
      <c r="AK3">
        <v>0</v>
      </c>
      <c r="AL3" s="8">
        <v>0</v>
      </c>
      <c r="AM3">
        <v>0</v>
      </c>
      <c r="AN3" t="s">
        <v>46</v>
      </c>
      <c r="AO3">
        <v>0</v>
      </c>
      <c r="AP3" s="11">
        <v>0</v>
      </c>
      <c r="AQ3" s="3">
        <v>0</v>
      </c>
      <c r="AR3" s="3">
        <v>0</v>
      </c>
      <c r="AS3">
        <v>0</v>
      </c>
      <c r="AT3">
        <v>0</v>
      </c>
      <c r="AU3">
        <v>0</v>
      </c>
      <c r="AV3" s="8">
        <v>0</v>
      </c>
      <c r="AW3">
        <v>0</v>
      </c>
      <c r="AX3" t="s">
        <v>46</v>
      </c>
      <c r="AY3">
        <v>0</v>
      </c>
      <c r="AZ3" s="11">
        <v>0</v>
      </c>
      <c r="BA3" s="3">
        <v>0</v>
      </c>
      <c r="BB3" s="3">
        <v>0</v>
      </c>
      <c r="BC3">
        <v>0</v>
      </c>
      <c r="BD3">
        <v>0</v>
      </c>
      <c r="BE3">
        <v>0</v>
      </c>
      <c r="BF3" s="8">
        <v>0</v>
      </c>
      <c r="BG3">
        <v>0</v>
      </c>
      <c r="BH3" t="s">
        <v>46</v>
      </c>
      <c r="BI3">
        <v>0</v>
      </c>
      <c r="BJ3" s="3">
        <v>25214726</v>
      </c>
      <c r="BK3" t="s">
        <v>47</v>
      </c>
      <c r="BL3" s="3">
        <f>+U3+W3+AG3+AQ3+BA3</f>
        <v>25214726</v>
      </c>
      <c r="BM3" s="14">
        <f>IFERROR(BL3/S3," ")</f>
        <v>1</v>
      </c>
    </row>
    <row r="4" spans="1:65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 s="3">
        <v>0</v>
      </c>
      <c r="T4" s="3">
        <v>0</v>
      </c>
      <c r="U4" s="3">
        <v>0</v>
      </c>
      <c r="V4" s="8">
        <v>42061</v>
      </c>
      <c r="W4" s="9">
        <v>2300000</v>
      </c>
      <c r="X4" s="9">
        <v>2220018.25</v>
      </c>
      <c r="Y4">
        <v>2.8694999999999998E-2</v>
      </c>
      <c r="Z4">
        <v>7</v>
      </c>
      <c r="AA4">
        <v>0</v>
      </c>
      <c r="AB4" s="10">
        <v>44621</v>
      </c>
      <c r="AC4">
        <v>0</v>
      </c>
      <c r="AD4" t="s">
        <v>43</v>
      </c>
      <c r="AE4" t="s">
        <v>50</v>
      </c>
      <c r="AF4" s="8">
        <v>0</v>
      </c>
      <c r="AG4" s="3">
        <v>0</v>
      </c>
      <c r="AH4" s="3">
        <v>0</v>
      </c>
      <c r="AI4">
        <v>0</v>
      </c>
      <c r="AJ4">
        <v>0</v>
      </c>
      <c r="AK4">
        <v>0</v>
      </c>
      <c r="AL4" s="8">
        <v>0</v>
      </c>
      <c r="AM4">
        <v>0</v>
      </c>
      <c r="AN4">
        <v>0</v>
      </c>
      <c r="AO4">
        <v>0</v>
      </c>
      <c r="AP4" s="11">
        <v>0</v>
      </c>
      <c r="AQ4" s="3">
        <v>0</v>
      </c>
      <c r="AR4" s="3">
        <v>0</v>
      </c>
      <c r="AS4">
        <v>0</v>
      </c>
      <c r="AT4">
        <v>0</v>
      </c>
      <c r="AU4">
        <v>0</v>
      </c>
      <c r="AV4" s="8">
        <v>0</v>
      </c>
      <c r="AW4">
        <v>0</v>
      </c>
      <c r="AX4" t="s">
        <v>46</v>
      </c>
      <c r="AY4">
        <v>0</v>
      </c>
      <c r="AZ4" s="11">
        <v>0</v>
      </c>
      <c r="BA4" s="3">
        <v>0</v>
      </c>
      <c r="BB4" s="3">
        <v>0</v>
      </c>
      <c r="BC4">
        <v>0</v>
      </c>
      <c r="BD4">
        <v>0</v>
      </c>
      <c r="BE4">
        <v>0</v>
      </c>
      <c r="BF4" s="8">
        <v>0</v>
      </c>
      <c r="BG4">
        <v>0</v>
      </c>
      <c r="BH4" t="s">
        <v>46</v>
      </c>
      <c r="BI4">
        <v>0</v>
      </c>
      <c r="BJ4" s="3">
        <v>0</v>
      </c>
      <c r="BK4">
        <v>0</v>
      </c>
      <c r="BL4" s="3">
        <f t="shared" ref="BL4:BL67" si="0">+U4+W4+AG4+AQ4+BA4</f>
        <v>2300000</v>
      </c>
      <c r="BM4" s="14" t="str">
        <f t="shared" ref="BM4:BM67" si="1">IFERROR(BL4/S4," ")</f>
        <v xml:space="preserve"> </v>
      </c>
    </row>
    <row r="5" spans="1:65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R5">
        <v>324</v>
      </c>
      <c r="S5" s="3">
        <v>0</v>
      </c>
      <c r="T5" s="3">
        <v>0</v>
      </c>
      <c r="U5" s="3">
        <v>0</v>
      </c>
      <c r="V5" s="8">
        <v>43101</v>
      </c>
      <c r="W5" s="9">
        <v>16000000</v>
      </c>
      <c r="X5" s="9">
        <v>1600000</v>
      </c>
      <c r="Y5" t="s">
        <v>53</v>
      </c>
      <c r="Z5">
        <v>7</v>
      </c>
      <c r="AA5">
        <v>30</v>
      </c>
      <c r="AB5" s="10">
        <v>45658</v>
      </c>
      <c r="AC5" t="s">
        <v>54</v>
      </c>
      <c r="AD5" t="s">
        <v>43</v>
      </c>
      <c r="AE5" t="s">
        <v>55</v>
      </c>
      <c r="AF5" s="8">
        <v>0</v>
      </c>
      <c r="AG5" s="3">
        <v>0</v>
      </c>
      <c r="AH5" s="3">
        <v>0</v>
      </c>
      <c r="AI5">
        <v>0</v>
      </c>
      <c r="AJ5" t="s">
        <v>45</v>
      </c>
      <c r="AK5">
        <v>0</v>
      </c>
      <c r="AL5" s="8">
        <v>0</v>
      </c>
      <c r="AM5">
        <v>0</v>
      </c>
      <c r="AN5" t="s">
        <v>46</v>
      </c>
      <c r="AO5">
        <v>0</v>
      </c>
      <c r="AP5" s="11">
        <v>0</v>
      </c>
      <c r="AQ5" s="3">
        <v>0</v>
      </c>
      <c r="AR5" s="3">
        <v>0</v>
      </c>
      <c r="AS5">
        <v>0</v>
      </c>
      <c r="AT5">
        <v>0</v>
      </c>
      <c r="AU5">
        <v>0</v>
      </c>
      <c r="AV5" s="8">
        <v>0</v>
      </c>
      <c r="AW5">
        <v>0</v>
      </c>
      <c r="AX5" t="s">
        <v>46</v>
      </c>
      <c r="AY5">
        <v>0</v>
      </c>
      <c r="AZ5" s="11">
        <v>0</v>
      </c>
      <c r="BA5" s="3">
        <v>0</v>
      </c>
      <c r="BB5" s="3">
        <v>0</v>
      </c>
      <c r="BC5">
        <v>0</v>
      </c>
      <c r="BD5">
        <v>0</v>
      </c>
      <c r="BE5">
        <v>0</v>
      </c>
      <c r="BF5" s="8">
        <v>0</v>
      </c>
      <c r="BG5">
        <v>0</v>
      </c>
      <c r="BH5" t="s">
        <v>46</v>
      </c>
      <c r="BI5">
        <v>0</v>
      </c>
      <c r="BJ5" s="3">
        <v>0</v>
      </c>
      <c r="BK5">
        <v>0</v>
      </c>
      <c r="BL5" s="3">
        <f t="shared" si="0"/>
        <v>16000000</v>
      </c>
      <c r="BM5" s="14" t="str">
        <f t="shared" si="1"/>
        <v xml:space="preserve"> </v>
      </c>
    </row>
    <row r="6" spans="1:65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R6">
        <v>84</v>
      </c>
      <c r="S6" s="3">
        <v>0</v>
      </c>
      <c r="T6" s="3">
        <v>0</v>
      </c>
      <c r="U6" s="3">
        <v>0</v>
      </c>
      <c r="V6" s="8">
        <v>41759</v>
      </c>
      <c r="W6" s="9">
        <v>2467500</v>
      </c>
      <c r="X6" s="9">
        <v>2335280</v>
      </c>
      <c r="Y6">
        <v>4.2000000000000003E-2</v>
      </c>
      <c r="Z6">
        <v>10</v>
      </c>
      <c r="AA6">
        <v>30</v>
      </c>
      <c r="AB6" s="10">
        <v>45412</v>
      </c>
      <c r="AC6" t="s">
        <v>54</v>
      </c>
      <c r="AD6" t="s">
        <v>43</v>
      </c>
      <c r="AE6">
        <v>0</v>
      </c>
      <c r="AF6" s="8">
        <v>0</v>
      </c>
      <c r="AG6" s="3">
        <v>0</v>
      </c>
      <c r="AH6" s="3">
        <v>2765504</v>
      </c>
      <c r="AI6">
        <v>0</v>
      </c>
      <c r="AJ6">
        <v>30</v>
      </c>
      <c r="AK6">
        <v>30</v>
      </c>
      <c r="AL6" s="8">
        <v>0</v>
      </c>
      <c r="AM6">
        <v>0</v>
      </c>
      <c r="AN6" t="s">
        <v>58</v>
      </c>
      <c r="AO6">
        <v>0</v>
      </c>
      <c r="AP6" s="11">
        <v>0</v>
      </c>
      <c r="AQ6" s="3">
        <v>0</v>
      </c>
      <c r="AR6" s="3">
        <v>0</v>
      </c>
      <c r="AS6">
        <v>0</v>
      </c>
      <c r="AT6">
        <v>0</v>
      </c>
      <c r="AU6">
        <v>0</v>
      </c>
      <c r="AV6" s="8">
        <v>0</v>
      </c>
      <c r="AW6">
        <v>0</v>
      </c>
      <c r="AX6" t="s">
        <v>46</v>
      </c>
      <c r="AY6">
        <v>0</v>
      </c>
      <c r="AZ6" s="11">
        <v>0</v>
      </c>
      <c r="BA6" s="3">
        <v>0</v>
      </c>
      <c r="BB6" s="3">
        <v>0</v>
      </c>
      <c r="BC6">
        <v>0</v>
      </c>
      <c r="BD6">
        <v>0</v>
      </c>
      <c r="BE6">
        <v>0</v>
      </c>
      <c r="BF6" s="8">
        <v>0</v>
      </c>
      <c r="BG6">
        <v>0</v>
      </c>
      <c r="BH6" t="s">
        <v>46</v>
      </c>
      <c r="BI6">
        <v>0</v>
      </c>
      <c r="BJ6" s="3">
        <v>0</v>
      </c>
      <c r="BK6">
        <v>0</v>
      </c>
      <c r="BL6" s="3">
        <f t="shared" si="0"/>
        <v>2467500</v>
      </c>
      <c r="BM6" s="14" t="str">
        <f t="shared" si="1"/>
        <v xml:space="preserve"> </v>
      </c>
    </row>
    <row r="7" spans="1:65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R7">
        <v>84</v>
      </c>
      <c r="S7" s="3">
        <v>0</v>
      </c>
      <c r="T7" s="3">
        <v>0</v>
      </c>
      <c r="U7" s="3">
        <v>0</v>
      </c>
      <c r="V7" s="8">
        <v>42725</v>
      </c>
      <c r="W7" s="9">
        <v>2400000</v>
      </c>
      <c r="X7" s="9">
        <v>2318720</v>
      </c>
      <c r="Y7">
        <v>3.9899999999999998E-2</v>
      </c>
      <c r="Z7">
        <v>10</v>
      </c>
      <c r="AA7">
        <v>20</v>
      </c>
      <c r="AB7" s="10">
        <v>46377</v>
      </c>
      <c r="AC7" t="s">
        <v>54</v>
      </c>
      <c r="AD7" t="s">
        <v>43</v>
      </c>
      <c r="AE7">
        <v>0</v>
      </c>
      <c r="AF7" s="8">
        <v>0</v>
      </c>
      <c r="AG7" s="3">
        <v>0</v>
      </c>
      <c r="AH7" s="3">
        <v>0</v>
      </c>
      <c r="AI7">
        <v>0</v>
      </c>
      <c r="AJ7" t="s">
        <v>45</v>
      </c>
      <c r="AK7">
        <v>0</v>
      </c>
      <c r="AL7" s="8">
        <v>0</v>
      </c>
      <c r="AM7">
        <v>0</v>
      </c>
      <c r="AN7" t="s">
        <v>46</v>
      </c>
      <c r="AO7">
        <v>0</v>
      </c>
      <c r="AP7" s="11">
        <v>0</v>
      </c>
      <c r="AQ7" s="3">
        <v>0</v>
      </c>
      <c r="AR7" s="3">
        <v>0</v>
      </c>
      <c r="AS7">
        <v>0</v>
      </c>
      <c r="AT7">
        <v>0</v>
      </c>
      <c r="AU7">
        <v>0</v>
      </c>
      <c r="AV7" s="8">
        <v>0</v>
      </c>
      <c r="AW7">
        <v>0</v>
      </c>
      <c r="AX7" t="s">
        <v>46</v>
      </c>
      <c r="AY7">
        <v>0</v>
      </c>
      <c r="AZ7" s="11">
        <v>0</v>
      </c>
      <c r="BA7" s="3">
        <v>0</v>
      </c>
      <c r="BB7" s="3">
        <v>0</v>
      </c>
      <c r="BC7">
        <v>0</v>
      </c>
      <c r="BD7">
        <v>0</v>
      </c>
      <c r="BE7">
        <v>0</v>
      </c>
      <c r="BF7" s="8">
        <v>0</v>
      </c>
      <c r="BG7">
        <v>0</v>
      </c>
      <c r="BH7" t="s">
        <v>46</v>
      </c>
      <c r="BI7">
        <v>0</v>
      </c>
      <c r="BJ7" s="3">
        <v>0</v>
      </c>
      <c r="BK7">
        <v>0</v>
      </c>
      <c r="BL7" s="3">
        <f t="shared" si="0"/>
        <v>2400000</v>
      </c>
      <c r="BM7" s="14" t="str">
        <f t="shared" si="1"/>
        <v xml:space="preserve"> </v>
      </c>
    </row>
    <row r="8" spans="1:65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R8">
        <v>182</v>
      </c>
      <c r="S8" s="3">
        <v>0</v>
      </c>
      <c r="T8" s="3">
        <v>9988677</v>
      </c>
      <c r="U8" s="3">
        <v>2129846</v>
      </c>
      <c r="V8" s="8">
        <v>39845</v>
      </c>
      <c r="W8" s="9">
        <v>5100000</v>
      </c>
      <c r="X8" s="9">
        <v>4884054.9800000004</v>
      </c>
      <c r="Y8">
        <v>0.06</v>
      </c>
      <c r="Z8">
        <v>27</v>
      </c>
      <c r="AA8">
        <v>27</v>
      </c>
      <c r="AB8" s="10">
        <v>49796</v>
      </c>
      <c r="AC8">
        <v>0</v>
      </c>
      <c r="AD8" t="s">
        <v>43</v>
      </c>
      <c r="AE8" t="s">
        <v>61</v>
      </c>
      <c r="AF8" s="8">
        <v>0</v>
      </c>
      <c r="AG8" s="3">
        <v>0</v>
      </c>
      <c r="AH8" s="3">
        <v>0</v>
      </c>
      <c r="AI8">
        <v>0</v>
      </c>
      <c r="AJ8" t="s">
        <v>45</v>
      </c>
      <c r="AK8">
        <v>0</v>
      </c>
      <c r="AL8" s="8">
        <v>0</v>
      </c>
      <c r="AM8">
        <v>0</v>
      </c>
      <c r="AN8" t="s">
        <v>46</v>
      </c>
      <c r="AO8">
        <v>0</v>
      </c>
      <c r="AP8" s="11">
        <v>0</v>
      </c>
      <c r="AQ8" s="3">
        <v>0</v>
      </c>
      <c r="AR8" s="3">
        <v>0</v>
      </c>
      <c r="AS8">
        <v>0</v>
      </c>
      <c r="AT8">
        <v>0</v>
      </c>
      <c r="AU8">
        <v>0</v>
      </c>
      <c r="AV8" s="8">
        <v>0</v>
      </c>
      <c r="AW8">
        <v>0</v>
      </c>
      <c r="AX8" t="s">
        <v>46</v>
      </c>
      <c r="AY8">
        <v>0</v>
      </c>
      <c r="AZ8" s="11">
        <v>0</v>
      </c>
      <c r="BA8" s="3">
        <v>0</v>
      </c>
      <c r="BB8" s="3">
        <v>0</v>
      </c>
      <c r="BC8">
        <v>0</v>
      </c>
      <c r="BD8">
        <v>0</v>
      </c>
      <c r="BE8">
        <v>0</v>
      </c>
      <c r="BF8" s="8">
        <v>0</v>
      </c>
      <c r="BG8">
        <v>0</v>
      </c>
      <c r="BH8" t="s">
        <v>46</v>
      </c>
      <c r="BI8">
        <v>0</v>
      </c>
      <c r="BJ8" s="3">
        <v>0</v>
      </c>
      <c r="BK8" t="s">
        <v>62</v>
      </c>
      <c r="BL8" s="3">
        <f t="shared" si="0"/>
        <v>7229846</v>
      </c>
      <c r="BM8" s="14" t="str">
        <f t="shared" si="1"/>
        <v xml:space="preserve"> </v>
      </c>
    </row>
    <row r="9" spans="1:65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R9">
        <v>246</v>
      </c>
      <c r="S9" s="3">
        <v>0</v>
      </c>
      <c r="T9" s="3">
        <v>11709717</v>
      </c>
      <c r="U9" s="3">
        <v>8134953</v>
      </c>
      <c r="V9" s="8">
        <v>41361</v>
      </c>
      <c r="W9" s="9">
        <v>8100000</v>
      </c>
      <c r="X9" s="9">
        <v>7402958</v>
      </c>
      <c r="Y9">
        <v>3.9699999999999999E-2</v>
      </c>
      <c r="Z9">
        <v>7</v>
      </c>
      <c r="AA9" t="s">
        <v>40</v>
      </c>
      <c r="AB9" s="10">
        <v>43922</v>
      </c>
      <c r="AC9" t="s">
        <v>63</v>
      </c>
      <c r="AD9" t="s">
        <v>43</v>
      </c>
      <c r="AE9" t="s">
        <v>55</v>
      </c>
      <c r="AF9" s="8">
        <v>0</v>
      </c>
      <c r="AG9" s="3">
        <v>0</v>
      </c>
      <c r="AH9" s="3">
        <v>0</v>
      </c>
      <c r="AI9">
        <v>0</v>
      </c>
      <c r="AJ9" t="s">
        <v>45</v>
      </c>
      <c r="AK9">
        <v>0</v>
      </c>
      <c r="AL9" s="8">
        <v>0</v>
      </c>
      <c r="AM9">
        <v>0</v>
      </c>
      <c r="AN9" t="s">
        <v>46</v>
      </c>
      <c r="AO9">
        <v>0</v>
      </c>
      <c r="AP9" s="11">
        <v>0</v>
      </c>
      <c r="AQ9" s="3">
        <v>0</v>
      </c>
      <c r="AR9" s="3">
        <v>0</v>
      </c>
      <c r="AS9">
        <v>0</v>
      </c>
      <c r="AT9">
        <v>0</v>
      </c>
      <c r="AU9">
        <v>0</v>
      </c>
      <c r="AV9" s="8">
        <v>0</v>
      </c>
      <c r="AW9">
        <v>0</v>
      </c>
      <c r="AX9" t="s">
        <v>46</v>
      </c>
      <c r="AY9">
        <v>0</v>
      </c>
      <c r="AZ9" s="11">
        <v>0</v>
      </c>
      <c r="BA9" s="3">
        <v>0</v>
      </c>
      <c r="BB9" s="3">
        <v>0</v>
      </c>
      <c r="BC9">
        <v>0</v>
      </c>
      <c r="BD9">
        <v>0</v>
      </c>
      <c r="BE9">
        <v>0</v>
      </c>
      <c r="BF9" s="8">
        <v>0</v>
      </c>
      <c r="BG9">
        <v>0</v>
      </c>
      <c r="BH9" t="s">
        <v>46</v>
      </c>
      <c r="BI9">
        <v>0</v>
      </c>
      <c r="BJ9" s="3">
        <v>0</v>
      </c>
      <c r="BK9" t="s">
        <v>62</v>
      </c>
      <c r="BL9" s="3">
        <f t="shared" si="0"/>
        <v>16234953</v>
      </c>
      <c r="BM9" s="14" t="str">
        <f t="shared" si="1"/>
        <v xml:space="preserve"> </v>
      </c>
    </row>
    <row r="10" spans="1:65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 s="3">
        <v>0</v>
      </c>
      <c r="T10" s="3">
        <v>0</v>
      </c>
      <c r="U10" s="3">
        <v>0</v>
      </c>
      <c r="V10" s="8">
        <v>41395</v>
      </c>
      <c r="W10" s="9">
        <v>7282600</v>
      </c>
      <c r="X10" s="9">
        <v>6765079</v>
      </c>
      <c r="Y10">
        <v>2.6800000000000001E-2</v>
      </c>
      <c r="Z10">
        <v>0</v>
      </c>
      <c r="AA10">
        <v>0</v>
      </c>
      <c r="AB10" s="10">
        <v>55763</v>
      </c>
      <c r="AC10">
        <v>0</v>
      </c>
      <c r="AD10" t="s">
        <v>43</v>
      </c>
      <c r="AE10">
        <v>0</v>
      </c>
      <c r="AF10" s="8">
        <v>0</v>
      </c>
      <c r="AG10" s="3">
        <v>0</v>
      </c>
      <c r="AH10" s="3">
        <v>0</v>
      </c>
      <c r="AI10">
        <v>0</v>
      </c>
      <c r="AJ10" t="s">
        <v>45</v>
      </c>
      <c r="AK10">
        <v>0</v>
      </c>
      <c r="AL10" s="8">
        <v>0</v>
      </c>
      <c r="AM10">
        <v>0</v>
      </c>
      <c r="AN10" t="s">
        <v>46</v>
      </c>
      <c r="AO10">
        <v>0</v>
      </c>
      <c r="AP10" s="11">
        <v>0</v>
      </c>
      <c r="AQ10" s="3">
        <v>0</v>
      </c>
      <c r="AR10" s="3">
        <v>0</v>
      </c>
      <c r="AS10">
        <v>0</v>
      </c>
      <c r="AT10">
        <v>0</v>
      </c>
      <c r="AU10">
        <v>0</v>
      </c>
      <c r="AV10" s="8">
        <v>0</v>
      </c>
      <c r="AW10">
        <v>0</v>
      </c>
      <c r="AX10" t="s">
        <v>46</v>
      </c>
      <c r="AY10">
        <v>0</v>
      </c>
      <c r="AZ10" s="11">
        <v>0</v>
      </c>
      <c r="BA10" s="3">
        <v>0</v>
      </c>
      <c r="BB10" s="3">
        <v>0</v>
      </c>
      <c r="BC10">
        <v>0</v>
      </c>
      <c r="BD10">
        <v>0</v>
      </c>
      <c r="BE10">
        <v>0</v>
      </c>
      <c r="BF10" s="8">
        <v>0</v>
      </c>
      <c r="BG10">
        <v>0</v>
      </c>
      <c r="BH10" t="s">
        <v>46</v>
      </c>
      <c r="BI10">
        <v>0</v>
      </c>
      <c r="BJ10" s="3">
        <v>0</v>
      </c>
      <c r="BK10">
        <v>0</v>
      </c>
      <c r="BL10" s="3">
        <f t="shared" si="0"/>
        <v>7282600</v>
      </c>
      <c r="BM10" s="14" t="str">
        <f t="shared" si="1"/>
        <v xml:space="preserve"> </v>
      </c>
    </row>
    <row r="11" spans="1:65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R11">
        <v>212</v>
      </c>
      <c r="S11" s="3">
        <v>0</v>
      </c>
      <c r="T11" s="3">
        <v>10857395</v>
      </c>
      <c r="U11" s="3">
        <v>6991420</v>
      </c>
      <c r="V11" s="8">
        <v>41361</v>
      </c>
      <c r="W11" s="9">
        <v>7310000</v>
      </c>
      <c r="X11" s="9">
        <v>6708256</v>
      </c>
      <c r="Y11">
        <v>4.2299999999999997E-2</v>
      </c>
      <c r="Z11">
        <v>7</v>
      </c>
      <c r="AA11" t="s">
        <v>40</v>
      </c>
      <c r="AB11" s="10">
        <v>43922</v>
      </c>
      <c r="AC11" t="s">
        <v>63</v>
      </c>
      <c r="AD11" t="s">
        <v>43</v>
      </c>
      <c r="AE11" t="s">
        <v>55</v>
      </c>
      <c r="AF11" s="8">
        <v>0</v>
      </c>
      <c r="AG11" s="3">
        <v>0</v>
      </c>
      <c r="AH11" s="3">
        <v>0</v>
      </c>
      <c r="AI11">
        <v>0</v>
      </c>
      <c r="AJ11" t="s">
        <v>45</v>
      </c>
      <c r="AK11">
        <v>0</v>
      </c>
      <c r="AL11" s="8">
        <v>0</v>
      </c>
      <c r="AM11">
        <v>0</v>
      </c>
      <c r="AN11" t="s">
        <v>46</v>
      </c>
      <c r="AO11">
        <v>0</v>
      </c>
      <c r="AP11" s="11">
        <v>0</v>
      </c>
      <c r="AQ11" s="3">
        <v>0</v>
      </c>
      <c r="AR11" s="3">
        <v>0</v>
      </c>
      <c r="AS11">
        <v>0</v>
      </c>
      <c r="AT11">
        <v>0</v>
      </c>
      <c r="AU11">
        <v>0</v>
      </c>
      <c r="AV11" s="8">
        <v>0</v>
      </c>
      <c r="AW11">
        <v>0</v>
      </c>
      <c r="AX11" t="s">
        <v>46</v>
      </c>
      <c r="AY11">
        <v>0</v>
      </c>
      <c r="AZ11" s="11">
        <v>0</v>
      </c>
      <c r="BA11" s="3">
        <v>0</v>
      </c>
      <c r="BB11" s="3">
        <v>0</v>
      </c>
      <c r="BC11">
        <v>0</v>
      </c>
      <c r="BD11">
        <v>0</v>
      </c>
      <c r="BE11">
        <v>0</v>
      </c>
      <c r="BF11" s="8">
        <v>0</v>
      </c>
      <c r="BG11">
        <v>0</v>
      </c>
      <c r="BH11" t="s">
        <v>46</v>
      </c>
      <c r="BI11">
        <v>0</v>
      </c>
      <c r="BJ11" s="3">
        <v>0</v>
      </c>
      <c r="BK11" t="s">
        <v>62</v>
      </c>
      <c r="BL11" s="3">
        <f t="shared" si="0"/>
        <v>14301420</v>
      </c>
      <c r="BM11" s="14" t="str">
        <f t="shared" si="1"/>
        <v xml:space="preserve"> </v>
      </c>
    </row>
    <row r="12" spans="1:65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R12">
        <v>18</v>
      </c>
      <c r="S12" s="3">
        <v>1265073</v>
      </c>
      <c r="T12" s="3">
        <v>908946</v>
      </c>
      <c r="U12" s="3">
        <v>0</v>
      </c>
      <c r="V12" s="8">
        <v>36433</v>
      </c>
      <c r="W12" s="9">
        <v>610000</v>
      </c>
      <c r="X12" s="9">
        <v>402289.98</v>
      </c>
      <c r="Y12">
        <v>6.6000000000000003E-2</v>
      </c>
      <c r="Z12">
        <v>30</v>
      </c>
      <c r="AA12">
        <v>30</v>
      </c>
      <c r="AB12" s="10">
        <v>47757</v>
      </c>
      <c r="AC12" t="s">
        <v>54</v>
      </c>
      <c r="AD12" t="s">
        <v>43</v>
      </c>
      <c r="AE12">
        <v>0</v>
      </c>
      <c r="AF12" s="8">
        <v>36433</v>
      </c>
      <c r="AG12" s="3">
        <v>60000</v>
      </c>
      <c r="AH12" s="3">
        <v>39999.53</v>
      </c>
      <c r="AI12">
        <v>6.83E-2</v>
      </c>
      <c r="AJ12">
        <v>30</v>
      </c>
      <c r="AK12">
        <v>30</v>
      </c>
      <c r="AL12" s="8">
        <v>47757</v>
      </c>
      <c r="AM12" t="s">
        <v>71</v>
      </c>
      <c r="AN12" t="s">
        <v>43</v>
      </c>
      <c r="AO12">
        <v>0</v>
      </c>
      <c r="AP12" s="11">
        <v>35521</v>
      </c>
      <c r="AQ12" s="3">
        <v>300000</v>
      </c>
      <c r="AR12" s="3">
        <v>300000</v>
      </c>
      <c r="AS12">
        <v>0.03</v>
      </c>
      <c r="AT12">
        <v>40</v>
      </c>
      <c r="AU12">
        <v>40</v>
      </c>
      <c r="AV12" s="8">
        <v>50131</v>
      </c>
      <c r="AW12">
        <v>0</v>
      </c>
      <c r="AX12" t="s">
        <v>58</v>
      </c>
      <c r="AY12">
        <v>0</v>
      </c>
      <c r="AZ12" s="11">
        <v>0</v>
      </c>
      <c r="BA12" s="3">
        <v>0</v>
      </c>
      <c r="BB12" s="3">
        <v>0</v>
      </c>
      <c r="BC12">
        <v>0</v>
      </c>
      <c r="BD12">
        <v>0</v>
      </c>
      <c r="BE12">
        <v>0</v>
      </c>
      <c r="BF12" s="8">
        <v>0</v>
      </c>
      <c r="BG12">
        <v>0</v>
      </c>
      <c r="BH12" t="s">
        <v>46</v>
      </c>
      <c r="BI12">
        <v>0</v>
      </c>
      <c r="BJ12" s="3">
        <v>0</v>
      </c>
      <c r="BK12">
        <v>0</v>
      </c>
      <c r="BL12" s="3">
        <f t="shared" si="0"/>
        <v>970000</v>
      </c>
      <c r="BM12" s="14">
        <f t="shared" si="1"/>
        <v>0.76675417149840364</v>
      </c>
    </row>
    <row r="13" spans="1:65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R13">
        <v>32</v>
      </c>
      <c r="S13" s="3">
        <v>1998226</v>
      </c>
      <c r="T13" s="3">
        <v>1423718</v>
      </c>
      <c r="U13" s="3">
        <v>0</v>
      </c>
      <c r="V13" s="8">
        <v>36403</v>
      </c>
      <c r="W13" s="9">
        <v>1020000</v>
      </c>
      <c r="X13" s="9">
        <v>672682</v>
      </c>
      <c r="Y13">
        <v>6.6000000000000003E-2</v>
      </c>
      <c r="Z13">
        <v>30</v>
      </c>
      <c r="AA13">
        <v>30</v>
      </c>
      <c r="AB13" s="10">
        <v>47727</v>
      </c>
      <c r="AC13" t="s">
        <v>54</v>
      </c>
      <c r="AD13" t="s">
        <v>43</v>
      </c>
      <c r="AE13" t="s">
        <v>74</v>
      </c>
      <c r="AF13" s="8">
        <v>36403</v>
      </c>
      <c r="AG13" s="3">
        <v>110000</v>
      </c>
      <c r="AH13" s="3">
        <v>73329</v>
      </c>
      <c r="AI13">
        <v>6.8250000000000005E-2</v>
      </c>
      <c r="AJ13">
        <v>30</v>
      </c>
      <c r="AK13">
        <v>30</v>
      </c>
      <c r="AL13" s="8">
        <v>47727</v>
      </c>
      <c r="AM13" t="s">
        <v>71</v>
      </c>
      <c r="AN13" t="s">
        <v>43</v>
      </c>
      <c r="AO13" t="s">
        <v>74</v>
      </c>
      <c r="AP13" s="11">
        <v>35611</v>
      </c>
      <c r="AQ13" s="3">
        <v>350000</v>
      </c>
      <c r="AR13" s="3">
        <v>350000</v>
      </c>
      <c r="AS13">
        <v>0.03</v>
      </c>
      <c r="AT13">
        <v>40</v>
      </c>
      <c r="AU13">
        <v>40</v>
      </c>
      <c r="AV13" s="8">
        <v>50221</v>
      </c>
      <c r="AW13" t="s">
        <v>75</v>
      </c>
      <c r="AX13" t="s">
        <v>58</v>
      </c>
      <c r="AY13">
        <v>0</v>
      </c>
      <c r="AZ13" s="11">
        <v>0</v>
      </c>
      <c r="BA13" s="3">
        <v>0</v>
      </c>
      <c r="BB13" s="3">
        <v>0</v>
      </c>
      <c r="BC13">
        <v>0</v>
      </c>
      <c r="BD13">
        <v>0</v>
      </c>
      <c r="BE13">
        <v>0</v>
      </c>
      <c r="BF13" s="8">
        <v>0</v>
      </c>
      <c r="BG13">
        <v>0</v>
      </c>
      <c r="BH13" t="s">
        <v>46</v>
      </c>
      <c r="BI13">
        <v>0</v>
      </c>
      <c r="BJ13" s="3">
        <v>1998226</v>
      </c>
      <c r="BK13">
        <v>410117</v>
      </c>
      <c r="BL13" s="3">
        <f t="shared" si="0"/>
        <v>1480000</v>
      </c>
      <c r="BM13" s="14">
        <f t="shared" si="1"/>
        <v>0.74065696272593795</v>
      </c>
    </row>
    <row r="14" spans="1:65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R14">
        <v>32</v>
      </c>
      <c r="S14" s="3">
        <v>2026788</v>
      </c>
      <c r="T14" s="3">
        <v>1436767</v>
      </c>
      <c r="U14" s="3">
        <v>0</v>
      </c>
      <c r="V14" s="8">
        <v>36433</v>
      </c>
      <c r="W14" s="9">
        <v>1030000</v>
      </c>
      <c r="X14" s="9">
        <v>679275</v>
      </c>
      <c r="Y14">
        <v>6.6000000000000003E-2</v>
      </c>
      <c r="Z14">
        <v>30</v>
      </c>
      <c r="AA14">
        <v>30</v>
      </c>
      <c r="AB14" s="10">
        <v>47757</v>
      </c>
      <c r="AC14" t="s">
        <v>54</v>
      </c>
      <c r="AD14" t="s">
        <v>43</v>
      </c>
      <c r="AE14" t="s">
        <v>74</v>
      </c>
      <c r="AF14" s="8">
        <v>36433</v>
      </c>
      <c r="AG14" s="3">
        <v>85000</v>
      </c>
      <c r="AH14" s="3">
        <v>56664</v>
      </c>
      <c r="AI14">
        <v>6.83E-2</v>
      </c>
      <c r="AJ14">
        <v>30</v>
      </c>
      <c r="AK14">
        <v>30</v>
      </c>
      <c r="AL14" s="8">
        <v>47757</v>
      </c>
      <c r="AM14" t="s">
        <v>71</v>
      </c>
      <c r="AN14" t="s">
        <v>43</v>
      </c>
      <c r="AO14" t="s">
        <v>74</v>
      </c>
      <c r="AP14" s="11">
        <v>0</v>
      </c>
      <c r="AQ14" s="3">
        <v>0</v>
      </c>
      <c r="AR14" s="3">
        <v>0</v>
      </c>
      <c r="AS14">
        <v>0</v>
      </c>
      <c r="AT14">
        <v>0</v>
      </c>
      <c r="AU14">
        <v>0</v>
      </c>
      <c r="AV14" s="8">
        <v>0</v>
      </c>
      <c r="AW14">
        <v>0</v>
      </c>
      <c r="AX14" t="s">
        <v>46</v>
      </c>
      <c r="AY14">
        <v>0</v>
      </c>
      <c r="AZ14" s="11">
        <v>35657</v>
      </c>
      <c r="BA14" s="3">
        <v>350000</v>
      </c>
      <c r="BB14" s="3">
        <v>350000</v>
      </c>
      <c r="BC14">
        <v>0.03</v>
      </c>
      <c r="BD14">
        <v>40</v>
      </c>
      <c r="BE14">
        <v>40</v>
      </c>
      <c r="BF14" s="8">
        <v>50267</v>
      </c>
      <c r="BG14">
        <v>0</v>
      </c>
      <c r="BH14" t="s">
        <v>58</v>
      </c>
      <c r="BI14">
        <v>0</v>
      </c>
      <c r="BJ14" s="3">
        <v>2026788</v>
      </c>
      <c r="BK14">
        <v>369362</v>
      </c>
      <c r="BL14" s="3">
        <f t="shared" si="0"/>
        <v>1465000</v>
      </c>
      <c r="BM14" s="14">
        <f t="shared" si="1"/>
        <v>0.72281856809888356</v>
      </c>
    </row>
    <row r="15" spans="1:65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R15">
        <v>64</v>
      </c>
      <c r="S15" s="3">
        <v>4067130</v>
      </c>
      <c r="T15" s="3">
        <v>2901994</v>
      </c>
      <c r="U15" s="3">
        <v>0</v>
      </c>
      <c r="V15" s="8">
        <v>40056</v>
      </c>
      <c r="W15" s="9">
        <v>1912000</v>
      </c>
      <c r="X15" s="9">
        <v>1697335</v>
      </c>
      <c r="Y15">
        <v>6.3E-2</v>
      </c>
      <c r="Z15">
        <v>10</v>
      </c>
      <c r="AA15">
        <v>30</v>
      </c>
      <c r="AB15" s="10">
        <v>43709</v>
      </c>
      <c r="AC15" t="s">
        <v>54</v>
      </c>
      <c r="AD15" t="s">
        <v>43</v>
      </c>
      <c r="AE15">
        <v>0</v>
      </c>
      <c r="AF15" s="8">
        <v>35627</v>
      </c>
      <c r="AG15" s="3">
        <v>700000</v>
      </c>
      <c r="AH15" s="3">
        <v>700000</v>
      </c>
      <c r="AI15">
        <v>0.03</v>
      </c>
      <c r="AJ15">
        <v>40</v>
      </c>
      <c r="AK15">
        <v>40</v>
      </c>
      <c r="AL15" s="8">
        <v>50237</v>
      </c>
      <c r="AM15">
        <v>0</v>
      </c>
      <c r="AN15" t="s">
        <v>58</v>
      </c>
      <c r="AO15">
        <v>0</v>
      </c>
      <c r="AP15" s="11">
        <v>0</v>
      </c>
      <c r="AQ15" s="3">
        <v>0</v>
      </c>
      <c r="AR15" s="3">
        <v>0</v>
      </c>
      <c r="AS15">
        <v>0</v>
      </c>
      <c r="AT15">
        <v>0</v>
      </c>
      <c r="AU15">
        <v>0</v>
      </c>
      <c r="AV15" s="8">
        <v>0</v>
      </c>
      <c r="AW15">
        <v>0</v>
      </c>
      <c r="AX15" t="s">
        <v>46</v>
      </c>
      <c r="AY15">
        <v>0</v>
      </c>
      <c r="AZ15" s="11">
        <v>0</v>
      </c>
      <c r="BA15" s="3">
        <v>0</v>
      </c>
      <c r="BB15" s="3">
        <v>0</v>
      </c>
      <c r="BC15">
        <v>0</v>
      </c>
      <c r="BD15">
        <v>0</v>
      </c>
      <c r="BE15">
        <v>0</v>
      </c>
      <c r="BF15" s="8">
        <v>0</v>
      </c>
      <c r="BG15">
        <v>0</v>
      </c>
      <c r="BH15" t="s">
        <v>46</v>
      </c>
      <c r="BI15">
        <v>0</v>
      </c>
      <c r="BJ15" s="3">
        <v>4067130</v>
      </c>
      <c r="BK15" t="s">
        <v>62</v>
      </c>
      <c r="BL15" s="3">
        <f t="shared" si="0"/>
        <v>2612000</v>
      </c>
      <c r="BM15" s="14">
        <f t="shared" si="1"/>
        <v>0.64222191078229607</v>
      </c>
    </row>
    <row r="16" spans="1:65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R16">
        <v>214</v>
      </c>
      <c r="S16" s="3">
        <v>0</v>
      </c>
      <c r="T16" s="3">
        <v>7725408</v>
      </c>
      <c r="U16" s="3">
        <v>6817628</v>
      </c>
      <c r="V16" s="8">
        <v>38961</v>
      </c>
      <c r="W16" s="9">
        <v>9480000</v>
      </c>
      <c r="X16" s="9">
        <v>7530000</v>
      </c>
      <c r="Y16">
        <v>5.2999999999999999E-2</v>
      </c>
      <c r="Z16">
        <v>30</v>
      </c>
      <c r="AA16">
        <v>30</v>
      </c>
      <c r="AB16" s="10">
        <v>49949</v>
      </c>
      <c r="AC16">
        <v>0</v>
      </c>
      <c r="AD16" t="s">
        <v>43</v>
      </c>
      <c r="AE16">
        <v>0</v>
      </c>
      <c r="AF16" s="8">
        <v>0</v>
      </c>
      <c r="AG16" s="3">
        <v>0</v>
      </c>
      <c r="AH16" s="3">
        <v>0</v>
      </c>
      <c r="AI16">
        <v>0</v>
      </c>
      <c r="AJ16" t="s">
        <v>45</v>
      </c>
      <c r="AK16">
        <v>0</v>
      </c>
      <c r="AL16" s="8">
        <v>0</v>
      </c>
      <c r="AM16">
        <v>0</v>
      </c>
      <c r="AN16" t="s">
        <v>46</v>
      </c>
      <c r="AO16">
        <v>0</v>
      </c>
      <c r="AP16" s="11">
        <v>0</v>
      </c>
      <c r="AQ16" s="3">
        <v>0</v>
      </c>
      <c r="AR16" s="3">
        <v>0</v>
      </c>
      <c r="AS16">
        <v>0</v>
      </c>
      <c r="AT16">
        <v>0</v>
      </c>
      <c r="AU16">
        <v>0</v>
      </c>
      <c r="AV16" s="8">
        <v>0</v>
      </c>
      <c r="AW16">
        <v>0</v>
      </c>
      <c r="AX16" t="s">
        <v>46</v>
      </c>
      <c r="AY16">
        <v>0</v>
      </c>
      <c r="AZ16" s="11">
        <v>0</v>
      </c>
      <c r="BA16" s="3">
        <v>0</v>
      </c>
      <c r="BB16" s="3">
        <v>0</v>
      </c>
      <c r="BC16">
        <v>0</v>
      </c>
      <c r="BD16">
        <v>0</v>
      </c>
      <c r="BE16">
        <v>0</v>
      </c>
      <c r="BF16" s="8">
        <v>0</v>
      </c>
      <c r="BG16">
        <v>0</v>
      </c>
      <c r="BH16" t="s">
        <v>46</v>
      </c>
      <c r="BI16">
        <v>0</v>
      </c>
      <c r="BJ16" s="3">
        <v>0</v>
      </c>
      <c r="BK16" t="s">
        <v>62</v>
      </c>
      <c r="BL16" s="3">
        <f t="shared" si="0"/>
        <v>16297628</v>
      </c>
      <c r="BM16" s="14" t="str">
        <f t="shared" si="1"/>
        <v xml:space="preserve"> </v>
      </c>
    </row>
    <row r="17" spans="1:65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R17">
        <v>198</v>
      </c>
      <c r="S17" s="3">
        <v>23487684</v>
      </c>
      <c r="T17" s="3">
        <v>21396424</v>
      </c>
      <c r="U17" s="3">
        <v>7887684</v>
      </c>
      <c r="V17" s="8">
        <v>42430</v>
      </c>
      <c r="W17" s="9">
        <v>15600000</v>
      </c>
      <c r="X17" s="9">
        <v>15600000</v>
      </c>
      <c r="Y17">
        <v>4.6600000000000003E-2</v>
      </c>
      <c r="Z17">
        <v>15</v>
      </c>
      <c r="AA17">
        <v>35</v>
      </c>
      <c r="AB17" s="10">
        <v>48639</v>
      </c>
      <c r="AC17" t="s">
        <v>42</v>
      </c>
      <c r="AD17" t="s">
        <v>43</v>
      </c>
      <c r="AE17" t="s">
        <v>44</v>
      </c>
      <c r="AF17" s="8">
        <v>0</v>
      </c>
      <c r="AG17" s="3">
        <v>0</v>
      </c>
      <c r="AH17" s="3">
        <v>0</v>
      </c>
      <c r="AI17">
        <v>0</v>
      </c>
      <c r="AJ17" t="s">
        <v>45</v>
      </c>
      <c r="AK17">
        <v>0</v>
      </c>
      <c r="AL17" s="8">
        <v>0</v>
      </c>
      <c r="AM17">
        <v>0</v>
      </c>
      <c r="AN17" t="s">
        <v>46</v>
      </c>
      <c r="AO17">
        <v>0</v>
      </c>
      <c r="AP17" s="11">
        <v>0</v>
      </c>
      <c r="AQ17" s="3">
        <v>0</v>
      </c>
      <c r="AR17" s="3">
        <v>0</v>
      </c>
      <c r="AS17">
        <v>0</v>
      </c>
      <c r="AT17">
        <v>0</v>
      </c>
      <c r="AU17">
        <v>0</v>
      </c>
      <c r="AV17" s="8">
        <v>0</v>
      </c>
      <c r="AW17">
        <v>0</v>
      </c>
      <c r="AX17" t="s">
        <v>46</v>
      </c>
      <c r="AY17">
        <v>0</v>
      </c>
      <c r="AZ17" s="11">
        <v>0</v>
      </c>
      <c r="BA17" s="3">
        <v>0</v>
      </c>
      <c r="BB17" s="3">
        <v>0</v>
      </c>
      <c r="BC17">
        <v>0</v>
      </c>
      <c r="BD17">
        <v>0</v>
      </c>
      <c r="BE17">
        <v>0</v>
      </c>
      <c r="BF17" s="8">
        <v>0</v>
      </c>
      <c r="BG17">
        <v>0</v>
      </c>
      <c r="BH17" t="s">
        <v>46</v>
      </c>
      <c r="BI17">
        <v>0</v>
      </c>
      <c r="BJ17" s="3">
        <v>23487684</v>
      </c>
      <c r="BK17" t="s">
        <v>47</v>
      </c>
      <c r="BL17" s="3">
        <f t="shared" si="0"/>
        <v>23487684</v>
      </c>
      <c r="BM17" s="14">
        <f t="shared" si="1"/>
        <v>1</v>
      </c>
    </row>
    <row r="18" spans="1:65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s="3">
        <v>4349005</v>
      </c>
      <c r="T18" s="3">
        <v>3691198</v>
      </c>
      <c r="U18" s="3">
        <v>0</v>
      </c>
      <c r="V18" s="8">
        <v>42247</v>
      </c>
      <c r="W18" s="9">
        <v>6311300</v>
      </c>
      <c r="X18" s="9">
        <v>5616224.96</v>
      </c>
      <c r="Y18">
        <v>4.7300000000000002E-2</v>
      </c>
      <c r="Z18">
        <v>35</v>
      </c>
      <c r="AA18">
        <v>0</v>
      </c>
      <c r="AB18" s="10">
        <v>52932</v>
      </c>
      <c r="AC18">
        <v>0</v>
      </c>
      <c r="AD18" t="s">
        <v>43</v>
      </c>
      <c r="AE18">
        <v>0</v>
      </c>
      <c r="AF18" s="8">
        <v>0</v>
      </c>
      <c r="AG18" s="3">
        <v>0</v>
      </c>
      <c r="AH18" s="3">
        <v>0</v>
      </c>
      <c r="AI18">
        <v>0</v>
      </c>
      <c r="AJ18">
        <v>0</v>
      </c>
      <c r="AK18">
        <v>0</v>
      </c>
      <c r="AL18" s="8">
        <v>0</v>
      </c>
      <c r="AM18">
        <v>0</v>
      </c>
      <c r="AN18">
        <v>0</v>
      </c>
      <c r="AO18">
        <v>0</v>
      </c>
      <c r="AP18" s="11">
        <v>0</v>
      </c>
      <c r="AQ18" s="3">
        <v>0</v>
      </c>
      <c r="AR18" s="3">
        <v>0</v>
      </c>
      <c r="AS18">
        <v>0</v>
      </c>
      <c r="AT18">
        <v>0</v>
      </c>
      <c r="AU18">
        <v>0</v>
      </c>
      <c r="AV18" s="8">
        <v>0</v>
      </c>
      <c r="AW18">
        <v>0</v>
      </c>
      <c r="AX18" t="s">
        <v>46</v>
      </c>
      <c r="AY18">
        <v>0</v>
      </c>
      <c r="AZ18" s="11">
        <v>0</v>
      </c>
      <c r="BA18" s="3">
        <v>0</v>
      </c>
      <c r="BB18" s="3">
        <v>0</v>
      </c>
      <c r="BC18">
        <v>0</v>
      </c>
      <c r="BD18">
        <v>0</v>
      </c>
      <c r="BE18">
        <v>0</v>
      </c>
      <c r="BF18" s="8">
        <v>0</v>
      </c>
      <c r="BG18">
        <v>0</v>
      </c>
      <c r="BH18" t="s">
        <v>46</v>
      </c>
      <c r="BI18">
        <v>0</v>
      </c>
      <c r="BJ18" s="3">
        <v>0</v>
      </c>
      <c r="BK18">
        <v>0</v>
      </c>
      <c r="BL18" s="3">
        <f t="shared" si="0"/>
        <v>6311300</v>
      </c>
      <c r="BM18" s="14">
        <f t="shared" si="1"/>
        <v>1.4512055056271491</v>
      </c>
    </row>
    <row r="19" spans="1:65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R19">
        <v>24</v>
      </c>
      <c r="S19" s="3">
        <v>1543040</v>
      </c>
      <c r="T19" s="3">
        <v>1061277</v>
      </c>
      <c r="U19" s="3">
        <v>0</v>
      </c>
      <c r="V19" s="8">
        <v>42398</v>
      </c>
      <c r="W19" s="9">
        <v>604225</v>
      </c>
      <c r="X19" s="9">
        <v>565414</v>
      </c>
      <c r="Y19">
        <v>4.4999999999999998E-2</v>
      </c>
      <c r="Z19">
        <v>5</v>
      </c>
      <c r="AA19">
        <v>20</v>
      </c>
      <c r="AB19" s="10">
        <v>44227</v>
      </c>
      <c r="AC19" t="s">
        <v>54</v>
      </c>
      <c r="AD19" t="s">
        <v>43</v>
      </c>
      <c r="AE19">
        <v>0</v>
      </c>
      <c r="AF19" s="8">
        <v>36221</v>
      </c>
      <c r="AG19" s="3">
        <v>120000</v>
      </c>
      <c r="AH19" s="3">
        <v>120000</v>
      </c>
      <c r="AI19">
        <v>0</v>
      </c>
      <c r="AJ19">
        <v>40</v>
      </c>
      <c r="AK19">
        <v>40</v>
      </c>
      <c r="AL19" s="8">
        <v>47179</v>
      </c>
      <c r="AM19">
        <v>0</v>
      </c>
      <c r="AN19" t="s">
        <v>58</v>
      </c>
      <c r="AO19">
        <v>0</v>
      </c>
      <c r="AP19" s="11">
        <v>36221</v>
      </c>
      <c r="AQ19" s="3">
        <v>239490</v>
      </c>
      <c r="AR19" s="3">
        <v>239490</v>
      </c>
      <c r="AS19">
        <v>0</v>
      </c>
      <c r="AT19">
        <v>30</v>
      </c>
      <c r="AU19">
        <v>30</v>
      </c>
      <c r="AV19" s="8">
        <v>47179</v>
      </c>
      <c r="AW19">
        <v>0</v>
      </c>
      <c r="AX19" t="s">
        <v>58</v>
      </c>
      <c r="AY19">
        <v>0</v>
      </c>
      <c r="AZ19" s="11">
        <v>0</v>
      </c>
      <c r="BA19" s="3">
        <v>0</v>
      </c>
      <c r="BB19" s="3">
        <v>0</v>
      </c>
      <c r="BC19">
        <v>0</v>
      </c>
      <c r="BD19">
        <v>0</v>
      </c>
      <c r="BE19">
        <v>0</v>
      </c>
      <c r="BF19" s="8">
        <v>0</v>
      </c>
      <c r="BG19">
        <v>0</v>
      </c>
      <c r="BH19" t="s">
        <v>46</v>
      </c>
      <c r="BI19">
        <v>0</v>
      </c>
      <c r="BJ19" s="3">
        <v>1543040</v>
      </c>
      <c r="BK19">
        <v>0</v>
      </c>
      <c r="BL19" s="3">
        <f t="shared" si="0"/>
        <v>963715</v>
      </c>
      <c r="BM19" s="14">
        <f t="shared" si="1"/>
        <v>0.62455607113231026</v>
      </c>
    </row>
    <row r="20" spans="1:65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R20">
        <v>24</v>
      </c>
      <c r="S20" s="3">
        <v>1536530</v>
      </c>
      <c r="T20" s="3">
        <v>1062064</v>
      </c>
      <c r="U20" s="3">
        <v>0</v>
      </c>
      <c r="V20" s="8">
        <v>42398</v>
      </c>
      <c r="W20" s="9">
        <v>662435</v>
      </c>
      <c r="X20" s="9">
        <v>619895</v>
      </c>
      <c r="Y20">
        <v>4.4999999999999998E-2</v>
      </c>
      <c r="Z20">
        <v>5</v>
      </c>
      <c r="AA20">
        <v>20</v>
      </c>
      <c r="AB20" s="10">
        <v>44227</v>
      </c>
      <c r="AC20" t="s">
        <v>42</v>
      </c>
      <c r="AD20" t="s">
        <v>43</v>
      </c>
      <c r="AE20">
        <v>0</v>
      </c>
      <c r="AF20" s="8">
        <v>36193</v>
      </c>
      <c r="AG20" s="3">
        <v>175000</v>
      </c>
      <c r="AH20" s="3">
        <v>175000</v>
      </c>
      <c r="AI20">
        <v>0</v>
      </c>
      <c r="AJ20">
        <v>30</v>
      </c>
      <c r="AK20">
        <v>30</v>
      </c>
      <c r="AL20" s="8">
        <v>47151</v>
      </c>
      <c r="AM20">
        <v>0</v>
      </c>
      <c r="AN20" t="s">
        <v>58</v>
      </c>
      <c r="AO20">
        <v>0</v>
      </c>
      <c r="AP20" s="11">
        <v>36193</v>
      </c>
      <c r="AQ20" s="3">
        <v>158340</v>
      </c>
      <c r="AR20" s="3">
        <v>158340</v>
      </c>
      <c r="AS20">
        <v>0</v>
      </c>
      <c r="AT20">
        <v>30</v>
      </c>
      <c r="AU20">
        <v>30</v>
      </c>
      <c r="AV20" s="8">
        <v>47151</v>
      </c>
      <c r="AW20">
        <v>0</v>
      </c>
      <c r="AX20" t="s">
        <v>58</v>
      </c>
      <c r="AY20">
        <v>0</v>
      </c>
      <c r="AZ20" s="11">
        <v>0</v>
      </c>
      <c r="BA20" s="3">
        <v>0</v>
      </c>
      <c r="BB20" s="3">
        <v>0</v>
      </c>
      <c r="BC20">
        <v>0</v>
      </c>
      <c r="BD20">
        <v>0</v>
      </c>
      <c r="BE20">
        <v>0</v>
      </c>
      <c r="BF20" s="8">
        <v>0</v>
      </c>
      <c r="BG20">
        <v>0</v>
      </c>
      <c r="BH20" t="s">
        <v>46</v>
      </c>
      <c r="BI20">
        <v>0</v>
      </c>
      <c r="BJ20" s="3">
        <v>1536530</v>
      </c>
      <c r="BK20">
        <v>0</v>
      </c>
      <c r="BL20" s="3">
        <f t="shared" si="0"/>
        <v>995775</v>
      </c>
      <c r="BM20" s="14">
        <f t="shared" si="1"/>
        <v>0.64806739861896612</v>
      </c>
    </row>
    <row r="21" spans="1:65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R21">
        <v>48</v>
      </c>
      <c r="S21" s="3">
        <v>2975382</v>
      </c>
      <c r="T21" s="3">
        <v>2055339</v>
      </c>
      <c r="U21" s="3">
        <v>0</v>
      </c>
      <c r="V21" s="8">
        <v>0</v>
      </c>
      <c r="W21" s="9">
        <v>0</v>
      </c>
      <c r="X21" s="9">
        <v>0</v>
      </c>
      <c r="Y21">
        <v>0</v>
      </c>
      <c r="Z21">
        <v>0</v>
      </c>
      <c r="AA21">
        <v>0</v>
      </c>
      <c r="AB21" s="10">
        <v>0</v>
      </c>
      <c r="AC21">
        <v>0</v>
      </c>
      <c r="AD21" t="s">
        <v>46</v>
      </c>
      <c r="AE21">
        <v>0</v>
      </c>
      <c r="AF21" s="8">
        <v>42398</v>
      </c>
      <c r="AG21" s="3">
        <v>1348988</v>
      </c>
      <c r="AH21" s="3">
        <v>1262338</v>
      </c>
      <c r="AI21">
        <v>4.4999999999999998E-2</v>
      </c>
      <c r="AJ21">
        <v>5</v>
      </c>
      <c r="AK21">
        <v>20</v>
      </c>
      <c r="AL21" s="8">
        <v>44227</v>
      </c>
      <c r="AM21" t="s">
        <v>54</v>
      </c>
      <c r="AN21" t="s">
        <v>43</v>
      </c>
      <c r="AO21">
        <v>0</v>
      </c>
      <c r="AP21" s="11">
        <v>36309</v>
      </c>
      <c r="AQ21" s="3">
        <v>299962</v>
      </c>
      <c r="AR21" s="3">
        <v>299962</v>
      </c>
      <c r="AS21">
        <v>0</v>
      </c>
      <c r="AT21">
        <v>30</v>
      </c>
      <c r="AU21">
        <v>30</v>
      </c>
      <c r="AV21" s="8">
        <v>47267</v>
      </c>
      <c r="AW21">
        <v>0</v>
      </c>
      <c r="AX21" t="s">
        <v>58</v>
      </c>
      <c r="AY21">
        <v>0</v>
      </c>
      <c r="AZ21" s="11">
        <v>36309</v>
      </c>
      <c r="BA21" s="3">
        <v>336000</v>
      </c>
      <c r="BB21" s="3">
        <v>336000</v>
      </c>
      <c r="BC21">
        <v>0</v>
      </c>
      <c r="BD21">
        <v>30</v>
      </c>
      <c r="BE21">
        <v>30</v>
      </c>
      <c r="BF21" s="8">
        <v>47267</v>
      </c>
      <c r="BG21">
        <v>0</v>
      </c>
      <c r="BH21" t="s">
        <v>46</v>
      </c>
      <c r="BI21">
        <v>0</v>
      </c>
      <c r="BJ21" s="3">
        <v>0</v>
      </c>
      <c r="BK21" t="s">
        <v>47</v>
      </c>
      <c r="BL21" s="3">
        <f t="shared" si="0"/>
        <v>1984950</v>
      </c>
      <c r="BM21" s="14">
        <f t="shared" si="1"/>
        <v>0.6671244230152632</v>
      </c>
    </row>
    <row r="22" spans="1:65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R22">
        <v>24</v>
      </c>
      <c r="S22" s="3">
        <v>1519795</v>
      </c>
      <c r="T22" s="3">
        <v>1043101</v>
      </c>
      <c r="U22" s="3">
        <v>0</v>
      </c>
      <c r="V22" s="8">
        <v>42398</v>
      </c>
      <c r="W22" s="9">
        <v>645178</v>
      </c>
      <c r="X22" s="9">
        <v>603736</v>
      </c>
      <c r="Y22">
        <v>4.4999999999999998E-2</v>
      </c>
      <c r="Z22">
        <v>5</v>
      </c>
      <c r="AA22">
        <v>20</v>
      </c>
      <c r="AB22" s="10">
        <v>44227</v>
      </c>
      <c r="AC22" t="s">
        <v>54</v>
      </c>
      <c r="AD22" t="s">
        <v>43</v>
      </c>
      <c r="AE22" t="s">
        <v>55</v>
      </c>
      <c r="AF22" s="8">
        <v>36199</v>
      </c>
      <c r="AG22" s="3">
        <v>120000</v>
      </c>
      <c r="AH22" s="3">
        <v>120000</v>
      </c>
      <c r="AI22">
        <v>0</v>
      </c>
      <c r="AJ22">
        <v>30</v>
      </c>
      <c r="AK22">
        <v>30</v>
      </c>
      <c r="AL22" s="8">
        <v>47157</v>
      </c>
      <c r="AM22">
        <v>0</v>
      </c>
      <c r="AN22" t="s">
        <v>58</v>
      </c>
      <c r="AO22">
        <v>0</v>
      </c>
      <c r="AP22" s="11">
        <v>36199</v>
      </c>
      <c r="AQ22" s="3">
        <v>234212</v>
      </c>
      <c r="AR22" s="3">
        <v>234212</v>
      </c>
      <c r="AS22">
        <v>0</v>
      </c>
      <c r="AT22">
        <v>30</v>
      </c>
      <c r="AU22">
        <v>30</v>
      </c>
      <c r="AV22" s="8">
        <v>47157</v>
      </c>
      <c r="AW22">
        <v>0</v>
      </c>
      <c r="AX22" t="s">
        <v>58</v>
      </c>
      <c r="AY22">
        <v>0</v>
      </c>
      <c r="AZ22" s="11">
        <v>0</v>
      </c>
      <c r="BA22" s="3">
        <v>0</v>
      </c>
      <c r="BB22" s="3">
        <v>0</v>
      </c>
      <c r="BC22">
        <v>0</v>
      </c>
      <c r="BD22">
        <v>0</v>
      </c>
      <c r="BE22">
        <v>0</v>
      </c>
      <c r="BF22" s="8">
        <v>0</v>
      </c>
      <c r="BG22">
        <v>0</v>
      </c>
      <c r="BH22" t="s">
        <v>46</v>
      </c>
      <c r="BI22">
        <v>0</v>
      </c>
      <c r="BJ22" s="3">
        <v>1519795</v>
      </c>
      <c r="BK22" t="s">
        <v>62</v>
      </c>
      <c r="BL22" s="3">
        <f t="shared" si="0"/>
        <v>999390</v>
      </c>
      <c r="BM22" s="14">
        <f t="shared" si="1"/>
        <v>0.65758210811326523</v>
      </c>
    </row>
    <row r="23" spans="1:65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R23">
        <v>24</v>
      </c>
      <c r="S23" s="3">
        <v>1665462</v>
      </c>
      <c r="T23" s="3">
        <v>832731</v>
      </c>
      <c r="U23" s="3">
        <v>0</v>
      </c>
      <c r="V23" s="8">
        <v>38534</v>
      </c>
      <c r="W23" s="9">
        <v>912053</v>
      </c>
      <c r="X23" s="9">
        <v>640067</v>
      </c>
      <c r="Y23">
        <v>3.3000000000000002E-2</v>
      </c>
      <c r="Z23">
        <v>30</v>
      </c>
      <c r="AA23">
        <v>30</v>
      </c>
      <c r="AB23" s="10">
        <v>49491</v>
      </c>
      <c r="AC23" t="s">
        <v>42</v>
      </c>
      <c r="AD23" t="s">
        <v>43</v>
      </c>
      <c r="AE23">
        <v>0</v>
      </c>
      <c r="AF23" s="8">
        <v>36725</v>
      </c>
      <c r="AG23" s="3">
        <v>437176</v>
      </c>
      <c r="AH23" s="3">
        <v>703061</v>
      </c>
      <c r="AI23">
        <v>0.03</v>
      </c>
      <c r="AJ23">
        <v>30</v>
      </c>
      <c r="AK23">
        <v>30</v>
      </c>
      <c r="AL23" s="8">
        <v>47682</v>
      </c>
      <c r="AM23">
        <v>0</v>
      </c>
      <c r="AN23" t="s">
        <v>58</v>
      </c>
      <c r="AO23">
        <v>0</v>
      </c>
      <c r="AP23" s="11">
        <v>0</v>
      </c>
      <c r="AQ23" s="3">
        <v>0</v>
      </c>
      <c r="AR23" s="3">
        <v>0</v>
      </c>
      <c r="AS23">
        <v>0</v>
      </c>
      <c r="AT23">
        <v>0</v>
      </c>
      <c r="AU23">
        <v>0</v>
      </c>
      <c r="AV23" s="8">
        <v>0</v>
      </c>
      <c r="AW23">
        <v>0</v>
      </c>
      <c r="AX23" t="s">
        <v>46</v>
      </c>
      <c r="AY23">
        <v>0</v>
      </c>
      <c r="AZ23" s="11">
        <v>0</v>
      </c>
      <c r="BA23" s="3">
        <v>0</v>
      </c>
      <c r="BB23" s="3">
        <v>0</v>
      </c>
      <c r="BC23">
        <v>0</v>
      </c>
      <c r="BD23">
        <v>0</v>
      </c>
      <c r="BE23">
        <v>0</v>
      </c>
      <c r="BF23" s="8">
        <v>0</v>
      </c>
      <c r="BG23">
        <v>0</v>
      </c>
      <c r="BH23" t="s">
        <v>46</v>
      </c>
      <c r="BI23">
        <v>0</v>
      </c>
      <c r="BJ23" s="3">
        <v>0</v>
      </c>
      <c r="BK23">
        <v>0</v>
      </c>
      <c r="BL23" s="3">
        <f t="shared" si="0"/>
        <v>1349229</v>
      </c>
      <c r="BM23" s="14">
        <f t="shared" si="1"/>
        <v>0.810122956873228</v>
      </c>
    </row>
    <row r="24" spans="1:65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R24">
        <v>24</v>
      </c>
      <c r="S24" s="3">
        <v>1721571</v>
      </c>
      <c r="T24" s="3">
        <v>860786</v>
      </c>
      <c r="U24" s="3">
        <v>0</v>
      </c>
      <c r="V24" s="8">
        <v>38534</v>
      </c>
      <c r="W24" s="9">
        <v>920030.83</v>
      </c>
      <c r="X24" s="9">
        <v>711147</v>
      </c>
      <c r="Y24">
        <v>5.6000000000000001E-2</v>
      </c>
      <c r="Z24">
        <v>30</v>
      </c>
      <c r="AA24">
        <v>30</v>
      </c>
      <c r="AB24" s="10">
        <v>49491</v>
      </c>
      <c r="AC24" t="s">
        <v>54</v>
      </c>
      <c r="AD24" t="s">
        <v>43</v>
      </c>
      <c r="AE24">
        <v>0</v>
      </c>
      <c r="AF24" s="8">
        <v>36795</v>
      </c>
      <c r="AG24" s="3">
        <v>460693</v>
      </c>
      <c r="AH24" s="3">
        <v>753314</v>
      </c>
      <c r="AI24">
        <v>0.03</v>
      </c>
      <c r="AJ24">
        <v>30</v>
      </c>
      <c r="AK24">
        <v>30</v>
      </c>
      <c r="AL24" s="8">
        <v>47752</v>
      </c>
      <c r="AM24">
        <v>0</v>
      </c>
      <c r="AN24" t="s">
        <v>58</v>
      </c>
      <c r="AO24">
        <v>0</v>
      </c>
      <c r="AP24" s="11">
        <v>0</v>
      </c>
      <c r="AQ24" s="3">
        <v>0</v>
      </c>
      <c r="AR24" s="3">
        <v>0</v>
      </c>
      <c r="AS24">
        <v>0</v>
      </c>
      <c r="AT24">
        <v>0</v>
      </c>
      <c r="AU24">
        <v>0</v>
      </c>
      <c r="AV24" s="8">
        <v>0</v>
      </c>
      <c r="AW24">
        <v>0</v>
      </c>
      <c r="AX24" t="s">
        <v>46</v>
      </c>
      <c r="AY24">
        <v>0</v>
      </c>
      <c r="AZ24" s="11">
        <v>0</v>
      </c>
      <c r="BA24" s="3">
        <v>0</v>
      </c>
      <c r="BB24" s="3">
        <v>0</v>
      </c>
      <c r="BC24">
        <v>0</v>
      </c>
      <c r="BD24">
        <v>0</v>
      </c>
      <c r="BE24">
        <v>0</v>
      </c>
      <c r="BF24" s="8">
        <v>0</v>
      </c>
      <c r="BG24">
        <v>0</v>
      </c>
      <c r="BH24" t="s">
        <v>46</v>
      </c>
      <c r="BI24">
        <v>0</v>
      </c>
      <c r="BJ24" s="3">
        <v>1721571</v>
      </c>
      <c r="BK24" t="s">
        <v>62</v>
      </c>
      <c r="BL24" s="3">
        <f t="shared" si="0"/>
        <v>1380723.83</v>
      </c>
      <c r="BM24" s="14">
        <f t="shared" si="1"/>
        <v>0.80201387569841731</v>
      </c>
    </row>
    <row r="25" spans="1:65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R25">
        <v>24</v>
      </c>
      <c r="S25" s="3">
        <v>1796904</v>
      </c>
      <c r="T25" s="3">
        <v>830712</v>
      </c>
      <c r="U25" s="3">
        <v>0</v>
      </c>
      <c r="V25" s="8">
        <v>42670</v>
      </c>
      <c r="W25" s="9">
        <v>700000</v>
      </c>
      <c r="X25" s="9">
        <v>693178</v>
      </c>
      <c r="Y25">
        <v>4.4999999999999998E-2</v>
      </c>
      <c r="Z25">
        <v>20</v>
      </c>
      <c r="AA25">
        <v>20</v>
      </c>
      <c r="AB25" s="10">
        <v>49980</v>
      </c>
      <c r="AC25" t="s">
        <v>54</v>
      </c>
      <c r="AD25" t="s">
        <v>43</v>
      </c>
      <c r="AE25">
        <v>0</v>
      </c>
      <c r="AF25" s="8">
        <v>36721</v>
      </c>
      <c r="AG25" s="3">
        <v>459361</v>
      </c>
      <c r="AH25" s="3">
        <v>459361</v>
      </c>
      <c r="AI25">
        <v>0.03</v>
      </c>
      <c r="AJ25">
        <v>30</v>
      </c>
      <c r="AK25">
        <v>30</v>
      </c>
      <c r="AL25" s="8">
        <v>47678</v>
      </c>
      <c r="AM25">
        <v>0</v>
      </c>
      <c r="AN25" t="s">
        <v>58</v>
      </c>
      <c r="AO25">
        <v>0</v>
      </c>
      <c r="AP25" s="11">
        <v>0</v>
      </c>
      <c r="AQ25" s="3">
        <v>0</v>
      </c>
      <c r="AR25" s="3">
        <v>0</v>
      </c>
      <c r="AS25">
        <v>0</v>
      </c>
      <c r="AT25">
        <v>0</v>
      </c>
      <c r="AU25">
        <v>0</v>
      </c>
      <c r="AV25" s="8">
        <v>0</v>
      </c>
      <c r="AW25">
        <v>0</v>
      </c>
      <c r="AX25" t="s">
        <v>46</v>
      </c>
      <c r="AY25">
        <v>0</v>
      </c>
      <c r="AZ25" s="11">
        <v>0</v>
      </c>
      <c r="BA25" s="3">
        <v>0</v>
      </c>
      <c r="BB25" s="3">
        <v>0</v>
      </c>
      <c r="BC25">
        <v>0</v>
      </c>
      <c r="BD25">
        <v>0</v>
      </c>
      <c r="BE25">
        <v>0</v>
      </c>
      <c r="BF25" s="8">
        <v>0</v>
      </c>
      <c r="BG25">
        <v>0</v>
      </c>
      <c r="BH25" t="s">
        <v>46</v>
      </c>
      <c r="BI25">
        <v>0</v>
      </c>
      <c r="BJ25" s="3">
        <v>0</v>
      </c>
      <c r="BK25">
        <v>0</v>
      </c>
      <c r="BL25" s="3">
        <f t="shared" si="0"/>
        <v>1159361</v>
      </c>
      <c r="BM25" s="14">
        <f t="shared" si="1"/>
        <v>0.64519918704616386</v>
      </c>
    </row>
    <row r="26" spans="1:65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R26">
        <v>24</v>
      </c>
      <c r="S26" s="3">
        <v>1680957</v>
      </c>
      <c r="T26" s="3">
        <v>840479</v>
      </c>
      <c r="U26" s="3">
        <v>0</v>
      </c>
      <c r="V26" s="8">
        <v>43034</v>
      </c>
      <c r="W26" s="9">
        <v>700000</v>
      </c>
      <c r="X26" s="9">
        <v>689649</v>
      </c>
      <c r="Y26">
        <v>4.4999999999999998E-2</v>
      </c>
      <c r="Z26">
        <v>20</v>
      </c>
      <c r="AA26">
        <v>30</v>
      </c>
      <c r="AB26" s="10">
        <v>50344</v>
      </c>
      <c r="AC26" t="s">
        <v>54</v>
      </c>
      <c r="AD26" t="s">
        <v>43</v>
      </c>
      <c r="AE26">
        <v>0</v>
      </c>
      <c r="AF26" s="8">
        <v>36725</v>
      </c>
      <c r="AG26" s="3">
        <v>473464</v>
      </c>
      <c r="AH26" s="3">
        <v>747945</v>
      </c>
      <c r="AI26">
        <v>0.03</v>
      </c>
      <c r="AJ26">
        <v>30</v>
      </c>
      <c r="AK26">
        <v>30</v>
      </c>
      <c r="AL26" s="8">
        <v>47682</v>
      </c>
      <c r="AM26">
        <v>0</v>
      </c>
      <c r="AN26" t="s">
        <v>58</v>
      </c>
      <c r="AO26">
        <v>0</v>
      </c>
      <c r="AP26" s="11">
        <v>0</v>
      </c>
      <c r="AQ26" s="3">
        <v>0</v>
      </c>
      <c r="AR26" s="3">
        <v>0</v>
      </c>
      <c r="AS26">
        <v>0</v>
      </c>
      <c r="AT26">
        <v>0</v>
      </c>
      <c r="AU26">
        <v>0</v>
      </c>
      <c r="AV26" s="8">
        <v>0</v>
      </c>
      <c r="AW26">
        <v>0</v>
      </c>
      <c r="AX26" t="s">
        <v>46</v>
      </c>
      <c r="AY26">
        <v>0</v>
      </c>
      <c r="AZ26" s="11">
        <v>0</v>
      </c>
      <c r="BA26" s="3">
        <v>0</v>
      </c>
      <c r="BB26" s="3">
        <v>0</v>
      </c>
      <c r="BC26">
        <v>0</v>
      </c>
      <c r="BD26">
        <v>0</v>
      </c>
      <c r="BE26">
        <v>0</v>
      </c>
      <c r="BF26" s="8">
        <v>0</v>
      </c>
      <c r="BG26">
        <v>0</v>
      </c>
      <c r="BH26" t="s">
        <v>46</v>
      </c>
      <c r="BI26">
        <v>0</v>
      </c>
      <c r="BJ26" s="3">
        <v>1680957</v>
      </c>
      <c r="BK26" t="s">
        <v>47</v>
      </c>
      <c r="BL26" s="3">
        <f t="shared" si="0"/>
        <v>1173464</v>
      </c>
      <c r="BM26" s="14">
        <f t="shared" si="1"/>
        <v>0.6980928126061523</v>
      </c>
    </row>
    <row r="27" spans="1:65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R27">
        <v>160</v>
      </c>
      <c r="S27" s="3">
        <v>11166462</v>
      </c>
      <c r="T27" s="3">
        <v>8939039</v>
      </c>
      <c r="U27" s="3">
        <v>2051073</v>
      </c>
      <c r="V27" s="8">
        <v>37135</v>
      </c>
      <c r="W27" s="9">
        <v>6400000</v>
      </c>
      <c r="X27" s="9">
        <v>5390000</v>
      </c>
      <c r="Y27">
        <v>3.4200000000000001E-2</v>
      </c>
      <c r="Z27">
        <v>35</v>
      </c>
      <c r="AA27">
        <v>35</v>
      </c>
      <c r="AB27" s="10">
        <v>49919</v>
      </c>
      <c r="AC27" t="s">
        <v>63</v>
      </c>
      <c r="AD27" t="s">
        <v>43</v>
      </c>
      <c r="AE27" t="s">
        <v>44</v>
      </c>
      <c r="AF27" s="8">
        <v>37135</v>
      </c>
      <c r="AG27" s="3">
        <v>2665389</v>
      </c>
      <c r="AH27" s="3">
        <v>2329639.81</v>
      </c>
      <c r="AI27">
        <v>0</v>
      </c>
      <c r="AJ27" t="s">
        <v>45</v>
      </c>
      <c r="AK27">
        <v>0</v>
      </c>
      <c r="AL27" s="8">
        <v>0</v>
      </c>
      <c r="AM27">
        <v>0</v>
      </c>
      <c r="AN27" t="s">
        <v>58</v>
      </c>
      <c r="AO27" t="s">
        <v>98</v>
      </c>
      <c r="AP27" s="11">
        <v>37135</v>
      </c>
      <c r="AQ27" s="3">
        <v>500000</v>
      </c>
      <c r="AR27" s="3">
        <v>412700.15999999997</v>
      </c>
      <c r="AS27">
        <v>0.1</v>
      </c>
      <c r="AT27">
        <v>32</v>
      </c>
      <c r="AU27">
        <v>30</v>
      </c>
      <c r="AV27" s="8">
        <v>48823</v>
      </c>
      <c r="AW27">
        <v>0</v>
      </c>
      <c r="AX27" t="s">
        <v>43</v>
      </c>
      <c r="AY27">
        <v>0</v>
      </c>
      <c r="AZ27" s="11">
        <v>0</v>
      </c>
      <c r="BA27" s="3">
        <v>0</v>
      </c>
      <c r="BB27" s="3">
        <v>0</v>
      </c>
      <c r="BC27">
        <v>0</v>
      </c>
      <c r="BD27">
        <v>0</v>
      </c>
      <c r="BE27">
        <v>0</v>
      </c>
      <c r="BF27" s="8">
        <v>0</v>
      </c>
      <c r="BG27">
        <v>0</v>
      </c>
      <c r="BH27" t="s">
        <v>46</v>
      </c>
      <c r="BI27">
        <v>0</v>
      </c>
      <c r="BJ27" s="3">
        <v>11166462</v>
      </c>
      <c r="BK27" t="s">
        <v>47</v>
      </c>
      <c r="BL27" s="3">
        <f t="shared" si="0"/>
        <v>11616462</v>
      </c>
      <c r="BM27" s="14">
        <f t="shared" si="1"/>
        <v>1.0402992460817042</v>
      </c>
    </row>
    <row r="28" spans="1:65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 s="3">
        <v>0</v>
      </c>
      <c r="T28" s="3">
        <v>0</v>
      </c>
      <c r="U28" s="3">
        <v>0</v>
      </c>
      <c r="V28" s="8">
        <v>39619</v>
      </c>
      <c r="W28" s="9">
        <v>8950000</v>
      </c>
      <c r="X28" s="9">
        <v>8950000</v>
      </c>
      <c r="Y28">
        <v>0.06</v>
      </c>
      <c r="Z28">
        <v>30</v>
      </c>
      <c r="AA28">
        <v>0</v>
      </c>
      <c r="AB28" s="10">
        <v>50587</v>
      </c>
      <c r="AC28">
        <v>0</v>
      </c>
      <c r="AD28" t="s">
        <v>100</v>
      </c>
      <c r="AE28">
        <v>0</v>
      </c>
      <c r="AF28" s="8">
        <v>39630</v>
      </c>
      <c r="AG28" s="3">
        <v>1500000</v>
      </c>
      <c r="AH28" s="3">
        <v>152198</v>
      </c>
      <c r="AI28" t="s">
        <v>101</v>
      </c>
      <c r="AJ28">
        <v>0</v>
      </c>
      <c r="AK28">
        <v>0</v>
      </c>
      <c r="AL28" s="8">
        <v>0</v>
      </c>
      <c r="AM28">
        <v>0</v>
      </c>
      <c r="AN28" t="s">
        <v>100</v>
      </c>
      <c r="AO28">
        <v>0</v>
      </c>
      <c r="AP28" s="11">
        <v>0</v>
      </c>
      <c r="AQ28" s="3">
        <v>0</v>
      </c>
      <c r="AR28" s="3">
        <v>0</v>
      </c>
      <c r="AS28">
        <v>0</v>
      </c>
      <c r="AT28">
        <v>0</v>
      </c>
      <c r="AU28">
        <v>0</v>
      </c>
      <c r="AV28" s="8">
        <v>0</v>
      </c>
      <c r="AW28">
        <v>0</v>
      </c>
      <c r="AX28" t="s">
        <v>46</v>
      </c>
      <c r="AY28">
        <v>0</v>
      </c>
      <c r="AZ28" s="11">
        <v>0</v>
      </c>
      <c r="BA28" s="3">
        <v>0</v>
      </c>
      <c r="BB28" s="3">
        <v>0</v>
      </c>
      <c r="BC28">
        <v>0</v>
      </c>
      <c r="BD28">
        <v>0</v>
      </c>
      <c r="BE28">
        <v>0</v>
      </c>
      <c r="BF28" s="8">
        <v>0</v>
      </c>
      <c r="BG28">
        <v>0</v>
      </c>
      <c r="BH28" t="s">
        <v>46</v>
      </c>
      <c r="BI28">
        <v>0</v>
      </c>
      <c r="BJ28" s="3">
        <v>0</v>
      </c>
      <c r="BK28">
        <v>0</v>
      </c>
      <c r="BL28" s="3">
        <f t="shared" si="0"/>
        <v>10450000</v>
      </c>
      <c r="BM28" s="14" t="str">
        <f t="shared" si="1"/>
        <v xml:space="preserve"> </v>
      </c>
    </row>
    <row r="29" spans="1:65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R29">
        <v>106</v>
      </c>
      <c r="S29" s="3">
        <v>0</v>
      </c>
      <c r="T29" s="3">
        <v>0</v>
      </c>
      <c r="U29" s="3">
        <v>0</v>
      </c>
      <c r="V29" s="8">
        <v>0</v>
      </c>
      <c r="W29" s="9">
        <v>5125000</v>
      </c>
      <c r="X29" s="9">
        <v>5125000</v>
      </c>
      <c r="Y29">
        <v>4.0599999999999997E-2</v>
      </c>
      <c r="Z29">
        <v>10</v>
      </c>
      <c r="AA29">
        <v>30</v>
      </c>
      <c r="AB29" s="10">
        <v>45139</v>
      </c>
      <c r="AC29" t="s">
        <v>54</v>
      </c>
      <c r="AD29" t="s">
        <v>43</v>
      </c>
      <c r="AE29">
        <v>0</v>
      </c>
      <c r="AF29" s="8">
        <v>0</v>
      </c>
      <c r="AG29" s="3">
        <v>0</v>
      </c>
      <c r="AH29" s="3">
        <v>0</v>
      </c>
      <c r="AI29">
        <v>0</v>
      </c>
      <c r="AJ29" t="s">
        <v>45</v>
      </c>
      <c r="AK29">
        <v>0</v>
      </c>
      <c r="AL29" s="8">
        <v>0</v>
      </c>
      <c r="AM29">
        <v>0</v>
      </c>
      <c r="AN29" t="s">
        <v>46</v>
      </c>
      <c r="AO29">
        <v>0</v>
      </c>
      <c r="AP29" s="11">
        <v>0</v>
      </c>
      <c r="AQ29" s="3">
        <v>0</v>
      </c>
      <c r="AR29" s="3">
        <v>0</v>
      </c>
      <c r="AS29">
        <v>0</v>
      </c>
      <c r="AT29">
        <v>0</v>
      </c>
      <c r="AU29">
        <v>0</v>
      </c>
      <c r="AV29" s="8">
        <v>0</v>
      </c>
      <c r="AW29">
        <v>0</v>
      </c>
      <c r="AX29" t="s">
        <v>46</v>
      </c>
      <c r="AY29">
        <v>0</v>
      </c>
      <c r="AZ29" s="11">
        <v>0</v>
      </c>
      <c r="BA29" s="3">
        <v>0</v>
      </c>
      <c r="BB29" s="3">
        <v>0</v>
      </c>
      <c r="BC29">
        <v>0</v>
      </c>
      <c r="BD29">
        <v>0</v>
      </c>
      <c r="BE29">
        <v>0</v>
      </c>
      <c r="BF29" s="8">
        <v>0</v>
      </c>
      <c r="BG29">
        <v>0</v>
      </c>
      <c r="BH29" t="s">
        <v>46</v>
      </c>
      <c r="BI29">
        <v>0</v>
      </c>
      <c r="BJ29" s="3">
        <v>0</v>
      </c>
      <c r="BK29">
        <v>0</v>
      </c>
      <c r="BL29" s="3">
        <f t="shared" si="0"/>
        <v>5125000</v>
      </c>
      <c r="BM29" s="14" t="str">
        <f t="shared" si="1"/>
        <v xml:space="preserve"> </v>
      </c>
    </row>
    <row r="30" spans="1:65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R30">
        <v>160</v>
      </c>
      <c r="S30" s="3">
        <v>18038398</v>
      </c>
      <c r="T30" s="3">
        <v>16094452</v>
      </c>
      <c r="U30" s="3">
        <v>4755548</v>
      </c>
      <c r="V30" s="8">
        <v>39356</v>
      </c>
      <c r="W30" s="9">
        <v>11150000</v>
      </c>
      <c r="X30" s="9">
        <v>10190000</v>
      </c>
      <c r="Y30">
        <v>3.39E-2</v>
      </c>
      <c r="Z30">
        <v>35</v>
      </c>
      <c r="AA30">
        <v>35</v>
      </c>
      <c r="AB30" s="10">
        <v>52140</v>
      </c>
      <c r="AC30" t="s">
        <v>102</v>
      </c>
      <c r="AD30" t="s">
        <v>43</v>
      </c>
      <c r="AE30" t="s">
        <v>44</v>
      </c>
      <c r="AF30" s="8">
        <v>39356</v>
      </c>
      <c r="AG30" s="3">
        <v>2132850</v>
      </c>
      <c r="AH30" s="3">
        <v>1063032.31</v>
      </c>
      <c r="AI30">
        <v>0</v>
      </c>
      <c r="AJ30" t="s">
        <v>45</v>
      </c>
      <c r="AK30">
        <v>0</v>
      </c>
      <c r="AL30" s="8">
        <v>0</v>
      </c>
      <c r="AM30">
        <v>0</v>
      </c>
      <c r="AN30" t="s">
        <v>58</v>
      </c>
      <c r="AO30" t="s">
        <v>98</v>
      </c>
      <c r="AP30" s="11">
        <v>0</v>
      </c>
      <c r="AQ30" s="3">
        <v>0</v>
      </c>
      <c r="AR30" s="3">
        <v>0</v>
      </c>
      <c r="AS30">
        <v>0</v>
      </c>
      <c r="AT30">
        <v>0</v>
      </c>
      <c r="AU30">
        <v>0</v>
      </c>
      <c r="AV30" s="8">
        <v>0</v>
      </c>
      <c r="AW30">
        <v>0</v>
      </c>
      <c r="AX30" t="s">
        <v>46</v>
      </c>
      <c r="AY30">
        <v>0</v>
      </c>
      <c r="AZ30" s="11">
        <v>0</v>
      </c>
      <c r="BA30" s="3">
        <v>0</v>
      </c>
      <c r="BB30" s="3">
        <v>0</v>
      </c>
      <c r="BC30">
        <v>0</v>
      </c>
      <c r="BD30">
        <v>0</v>
      </c>
      <c r="BE30">
        <v>0</v>
      </c>
      <c r="BF30" s="8">
        <v>0</v>
      </c>
      <c r="BG30">
        <v>0</v>
      </c>
      <c r="BH30" t="s">
        <v>46</v>
      </c>
      <c r="BI30">
        <v>0</v>
      </c>
      <c r="BJ30" s="3">
        <v>18038398</v>
      </c>
      <c r="BK30" t="s">
        <v>47</v>
      </c>
      <c r="BL30" s="3">
        <f t="shared" si="0"/>
        <v>18038398</v>
      </c>
      <c r="BM30" s="14">
        <f t="shared" si="1"/>
        <v>1</v>
      </c>
    </row>
    <row r="31" spans="1:65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 s="3" t="s">
        <v>104</v>
      </c>
      <c r="T31" s="3" t="s">
        <v>104</v>
      </c>
      <c r="U31" s="3">
        <v>0</v>
      </c>
      <c r="V31" s="8">
        <v>0</v>
      </c>
      <c r="W31" s="9">
        <v>0</v>
      </c>
      <c r="X31" s="9">
        <v>0</v>
      </c>
      <c r="Y31">
        <v>0</v>
      </c>
      <c r="Z31">
        <v>0</v>
      </c>
      <c r="AA31">
        <v>0</v>
      </c>
      <c r="AB31" s="10">
        <v>0</v>
      </c>
      <c r="AC31">
        <v>0</v>
      </c>
      <c r="AD31">
        <v>0</v>
      </c>
      <c r="AE31">
        <v>0</v>
      </c>
      <c r="AF31" s="8">
        <v>0</v>
      </c>
      <c r="AG31" s="3">
        <v>0</v>
      </c>
      <c r="AH31" s="3">
        <v>0</v>
      </c>
      <c r="AI31">
        <v>0</v>
      </c>
      <c r="AJ31">
        <v>0</v>
      </c>
      <c r="AK31">
        <v>0</v>
      </c>
      <c r="AL31" s="8">
        <v>0</v>
      </c>
      <c r="AM31">
        <v>0</v>
      </c>
      <c r="AN31">
        <v>0</v>
      </c>
      <c r="AO31">
        <v>0</v>
      </c>
      <c r="AP31" s="11">
        <v>0</v>
      </c>
      <c r="AQ31" s="3">
        <v>0</v>
      </c>
      <c r="AR31" s="3">
        <v>0</v>
      </c>
      <c r="AS31">
        <v>0</v>
      </c>
      <c r="AT31">
        <v>0</v>
      </c>
      <c r="AU31">
        <v>0</v>
      </c>
      <c r="AV31" s="8">
        <v>0</v>
      </c>
      <c r="AW31">
        <v>0</v>
      </c>
      <c r="AX31">
        <v>0</v>
      </c>
      <c r="AY31">
        <v>0</v>
      </c>
      <c r="AZ31" s="11">
        <v>0</v>
      </c>
      <c r="BA31" s="3">
        <v>0</v>
      </c>
      <c r="BB31" s="3">
        <v>0</v>
      </c>
      <c r="BC31">
        <v>0</v>
      </c>
      <c r="BD31">
        <v>0</v>
      </c>
      <c r="BE31">
        <v>0</v>
      </c>
      <c r="BF31" s="8">
        <v>0</v>
      </c>
      <c r="BG31">
        <v>0</v>
      </c>
      <c r="BH31" t="s">
        <v>46</v>
      </c>
      <c r="BI31">
        <v>0</v>
      </c>
      <c r="BJ31" s="3">
        <v>0</v>
      </c>
      <c r="BK31">
        <v>0</v>
      </c>
      <c r="BL31" s="3">
        <f t="shared" si="0"/>
        <v>0</v>
      </c>
      <c r="BM31" s="14" t="str">
        <f t="shared" si="1"/>
        <v xml:space="preserve"> </v>
      </c>
    </row>
    <row r="32" spans="1:65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R32">
        <v>198</v>
      </c>
      <c r="S32" s="3">
        <v>23487684</v>
      </c>
      <c r="T32" s="3">
        <v>21396424</v>
      </c>
      <c r="U32" s="3">
        <v>7887684</v>
      </c>
      <c r="V32" s="8">
        <v>42430</v>
      </c>
      <c r="W32" s="9">
        <v>15600000</v>
      </c>
      <c r="X32" s="9">
        <v>15600000</v>
      </c>
      <c r="Y32">
        <v>4.6600000000000003E-2</v>
      </c>
      <c r="Z32">
        <v>15</v>
      </c>
      <c r="AA32">
        <v>35</v>
      </c>
      <c r="AB32" s="10">
        <v>48639</v>
      </c>
      <c r="AC32" t="s">
        <v>42</v>
      </c>
      <c r="AD32" t="s">
        <v>43</v>
      </c>
      <c r="AE32" t="s">
        <v>44</v>
      </c>
      <c r="AF32" s="8">
        <v>0</v>
      </c>
      <c r="AG32" s="3">
        <v>0</v>
      </c>
      <c r="AH32" s="3">
        <v>0</v>
      </c>
      <c r="AI32">
        <v>0</v>
      </c>
      <c r="AJ32" t="s">
        <v>45</v>
      </c>
      <c r="AK32">
        <v>0</v>
      </c>
      <c r="AL32" s="8">
        <v>0</v>
      </c>
      <c r="AM32">
        <v>0</v>
      </c>
      <c r="AN32" t="s">
        <v>46</v>
      </c>
      <c r="AO32">
        <v>0</v>
      </c>
      <c r="AP32" s="11">
        <v>0</v>
      </c>
      <c r="AQ32" s="3">
        <v>0</v>
      </c>
      <c r="AR32" s="3">
        <v>0</v>
      </c>
      <c r="AS32">
        <v>0</v>
      </c>
      <c r="AT32">
        <v>0</v>
      </c>
      <c r="AU32">
        <v>0</v>
      </c>
      <c r="AV32" s="8">
        <v>0</v>
      </c>
      <c r="AW32">
        <v>0</v>
      </c>
      <c r="AX32" t="s">
        <v>46</v>
      </c>
      <c r="AY32">
        <v>0</v>
      </c>
      <c r="AZ32" s="11">
        <v>0</v>
      </c>
      <c r="BA32" s="3">
        <v>0</v>
      </c>
      <c r="BB32" s="3">
        <v>0</v>
      </c>
      <c r="BC32">
        <v>0</v>
      </c>
      <c r="BD32">
        <v>0</v>
      </c>
      <c r="BE32">
        <v>0</v>
      </c>
      <c r="BF32" s="8">
        <v>0</v>
      </c>
      <c r="BG32">
        <v>0</v>
      </c>
      <c r="BH32" t="s">
        <v>46</v>
      </c>
      <c r="BI32">
        <v>0</v>
      </c>
      <c r="BJ32" s="3">
        <v>23487684</v>
      </c>
      <c r="BK32" t="s">
        <v>47</v>
      </c>
      <c r="BL32" s="3">
        <f t="shared" si="0"/>
        <v>23487684</v>
      </c>
      <c r="BM32" s="14">
        <f t="shared" si="1"/>
        <v>1</v>
      </c>
    </row>
    <row r="33" spans="1:65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R33">
        <v>40</v>
      </c>
      <c r="S33" s="3">
        <v>1655911</v>
      </c>
      <c r="T33" s="3">
        <v>1543181</v>
      </c>
      <c r="U33" s="3">
        <v>345441</v>
      </c>
      <c r="V33" s="8" t="s">
        <v>106</v>
      </c>
      <c r="W33" s="9">
        <v>0</v>
      </c>
      <c r="X33" s="9">
        <v>0</v>
      </c>
      <c r="Y33">
        <v>0</v>
      </c>
      <c r="Z33">
        <v>0</v>
      </c>
      <c r="AA33">
        <v>0</v>
      </c>
      <c r="AB33" s="10">
        <v>0</v>
      </c>
      <c r="AC33">
        <v>0</v>
      </c>
      <c r="AD33" t="s">
        <v>46</v>
      </c>
      <c r="AE33">
        <v>0</v>
      </c>
      <c r="AF33" s="8">
        <v>33451</v>
      </c>
      <c r="AG33" s="3">
        <v>1310470</v>
      </c>
      <c r="AH33" s="3">
        <v>1158825.17</v>
      </c>
      <c r="AI33">
        <v>8.7499999999999994E-2</v>
      </c>
      <c r="AJ33">
        <v>50</v>
      </c>
      <c r="AK33">
        <v>0</v>
      </c>
      <c r="AL33" s="8">
        <v>51714</v>
      </c>
      <c r="AM33">
        <v>0</v>
      </c>
      <c r="AN33" t="s">
        <v>43</v>
      </c>
      <c r="AO33">
        <v>0</v>
      </c>
      <c r="AP33" s="11" t="s">
        <v>106</v>
      </c>
      <c r="AQ33" s="3">
        <v>0</v>
      </c>
      <c r="AR33" s="3">
        <v>0</v>
      </c>
      <c r="AS33">
        <v>0</v>
      </c>
      <c r="AT33">
        <v>0</v>
      </c>
      <c r="AU33">
        <v>0</v>
      </c>
      <c r="AV33" s="8">
        <v>0</v>
      </c>
      <c r="AW33">
        <v>0</v>
      </c>
      <c r="AX33" t="s">
        <v>46</v>
      </c>
      <c r="AY33">
        <v>0</v>
      </c>
      <c r="AZ33" s="11" t="s">
        <v>106</v>
      </c>
      <c r="BA33" s="3">
        <v>0</v>
      </c>
      <c r="BB33" s="3">
        <v>0</v>
      </c>
      <c r="BC33">
        <v>0</v>
      </c>
      <c r="BD33">
        <v>0</v>
      </c>
      <c r="BE33">
        <v>0</v>
      </c>
      <c r="BF33" s="8">
        <v>0</v>
      </c>
      <c r="BG33">
        <v>0</v>
      </c>
      <c r="BH33" t="s">
        <v>46</v>
      </c>
      <c r="BI33">
        <v>0</v>
      </c>
      <c r="BJ33" s="3">
        <v>1655911</v>
      </c>
      <c r="BK33" t="s">
        <v>47</v>
      </c>
      <c r="BL33" s="3">
        <f t="shared" si="0"/>
        <v>1655911</v>
      </c>
      <c r="BM33" s="14">
        <f t="shared" si="1"/>
        <v>1</v>
      </c>
    </row>
    <row r="34" spans="1:65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R34">
        <v>16</v>
      </c>
      <c r="S34" s="3">
        <v>668490</v>
      </c>
      <c r="T34" s="3">
        <v>617783</v>
      </c>
      <c r="U34" s="3">
        <v>617783</v>
      </c>
      <c r="V34" s="8">
        <v>33328</v>
      </c>
      <c r="W34" s="9">
        <v>566778</v>
      </c>
      <c r="X34" s="9">
        <v>475116.66</v>
      </c>
      <c r="Y34">
        <v>0.01</v>
      </c>
      <c r="Z34">
        <v>50</v>
      </c>
      <c r="AA34">
        <v>50</v>
      </c>
      <c r="AB34" s="10">
        <v>2041</v>
      </c>
      <c r="AC34" t="s">
        <v>54</v>
      </c>
      <c r="AD34" t="s">
        <v>108</v>
      </c>
      <c r="AE34" t="s">
        <v>44</v>
      </c>
      <c r="AF34" s="8" t="s">
        <v>106</v>
      </c>
      <c r="AG34" s="3">
        <v>0</v>
      </c>
      <c r="AH34" s="3">
        <v>0</v>
      </c>
      <c r="AI34">
        <v>0</v>
      </c>
      <c r="AJ34" t="s">
        <v>45</v>
      </c>
      <c r="AK34">
        <v>0</v>
      </c>
      <c r="AL34" s="8">
        <v>0</v>
      </c>
      <c r="AM34">
        <v>0</v>
      </c>
      <c r="AN34" t="s">
        <v>46</v>
      </c>
      <c r="AO34">
        <v>0</v>
      </c>
      <c r="AP34" s="11" t="s">
        <v>106</v>
      </c>
      <c r="AQ34" s="3">
        <v>0</v>
      </c>
      <c r="AR34" s="3">
        <v>0</v>
      </c>
      <c r="AS34">
        <v>0</v>
      </c>
      <c r="AT34">
        <v>0</v>
      </c>
      <c r="AU34">
        <v>0</v>
      </c>
      <c r="AV34" s="8">
        <v>0</v>
      </c>
      <c r="AW34">
        <v>0</v>
      </c>
      <c r="AX34" t="s">
        <v>46</v>
      </c>
      <c r="AY34">
        <v>0</v>
      </c>
      <c r="AZ34" s="11" t="s">
        <v>106</v>
      </c>
      <c r="BA34" s="3">
        <v>0</v>
      </c>
      <c r="BB34" s="3">
        <v>0</v>
      </c>
      <c r="BC34">
        <v>0</v>
      </c>
      <c r="BD34">
        <v>0</v>
      </c>
      <c r="BE34">
        <v>0</v>
      </c>
      <c r="BF34" s="8">
        <v>0</v>
      </c>
      <c r="BG34">
        <v>0</v>
      </c>
      <c r="BH34" t="s">
        <v>46</v>
      </c>
      <c r="BI34">
        <v>0</v>
      </c>
      <c r="BJ34" s="3">
        <v>0</v>
      </c>
      <c r="BK34">
        <v>0</v>
      </c>
      <c r="BL34" s="3">
        <f t="shared" si="0"/>
        <v>1184561</v>
      </c>
      <c r="BM34" s="14">
        <f t="shared" si="1"/>
        <v>1.7719950934194977</v>
      </c>
    </row>
    <row r="35" spans="1:65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R35">
        <v>16</v>
      </c>
      <c r="S35" s="3">
        <v>668490</v>
      </c>
      <c r="T35" s="3">
        <v>617783</v>
      </c>
      <c r="U35" s="3">
        <v>617783</v>
      </c>
      <c r="V35" s="8">
        <v>33328</v>
      </c>
      <c r="W35" s="9">
        <v>566778</v>
      </c>
      <c r="X35" s="9">
        <v>475116.66</v>
      </c>
      <c r="Y35">
        <v>0.01</v>
      </c>
      <c r="Z35">
        <v>50</v>
      </c>
      <c r="AA35">
        <v>50</v>
      </c>
      <c r="AB35" s="10">
        <v>51715</v>
      </c>
      <c r="AC35" t="s">
        <v>54</v>
      </c>
      <c r="AD35" t="s">
        <v>109</v>
      </c>
      <c r="AE35" t="s">
        <v>44</v>
      </c>
      <c r="AF35" s="8" t="s">
        <v>106</v>
      </c>
      <c r="AG35" s="3">
        <v>0</v>
      </c>
      <c r="AH35" s="3">
        <v>0</v>
      </c>
      <c r="AI35">
        <v>0</v>
      </c>
      <c r="AJ35" t="s">
        <v>45</v>
      </c>
      <c r="AK35">
        <v>0</v>
      </c>
      <c r="AL35" s="8">
        <v>0</v>
      </c>
      <c r="AM35">
        <v>0</v>
      </c>
      <c r="AN35" t="s">
        <v>46</v>
      </c>
      <c r="AO35">
        <v>0</v>
      </c>
      <c r="AP35" s="11" t="s">
        <v>106</v>
      </c>
      <c r="AQ35" s="3">
        <v>0</v>
      </c>
      <c r="AR35" s="3">
        <v>0</v>
      </c>
      <c r="AS35">
        <v>0</v>
      </c>
      <c r="AT35">
        <v>0</v>
      </c>
      <c r="AU35">
        <v>0</v>
      </c>
      <c r="AV35" s="8">
        <v>0</v>
      </c>
      <c r="AW35">
        <v>0</v>
      </c>
      <c r="AX35" t="s">
        <v>46</v>
      </c>
      <c r="AY35">
        <v>0</v>
      </c>
      <c r="AZ35" s="11" t="s">
        <v>106</v>
      </c>
      <c r="BA35" s="3">
        <v>0</v>
      </c>
      <c r="BB35" s="3">
        <v>0</v>
      </c>
      <c r="BC35">
        <v>0</v>
      </c>
      <c r="BD35">
        <v>0</v>
      </c>
      <c r="BE35">
        <v>0</v>
      </c>
      <c r="BF35" s="8">
        <v>0</v>
      </c>
      <c r="BG35">
        <v>0</v>
      </c>
      <c r="BH35" t="s">
        <v>46</v>
      </c>
      <c r="BI35">
        <v>0</v>
      </c>
      <c r="BJ35" s="3">
        <v>658490</v>
      </c>
      <c r="BK35">
        <v>0</v>
      </c>
      <c r="BL35" s="3">
        <f t="shared" si="0"/>
        <v>1184561</v>
      </c>
      <c r="BM35" s="14">
        <f t="shared" si="1"/>
        <v>1.7719950934194977</v>
      </c>
    </row>
    <row r="36" spans="1:65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R36">
        <v>20</v>
      </c>
      <c r="S36" s="3">
        <v>817484</v>
      </c>
      <c r="T36" s="3">
        <v>755098</v>
      </c>
      <c r="U36" s="3">
        <v>155944</v>
      </c>
      <c r="V36" s="8" t="s">
        <v>106</v>
      </c>
      <c r="W36" s="9">
        <v>0</v>
      </c>
      <c r="X36" s="9">
        <v>0</v>
      </c>
      <c r="Y36">
        <v>0</v>
      </c>
      <c r="Z36">
        <v>0</v>
      </c>
      <c r="AA36">
        <v>0</v>
      </c>
      <c r="AB36" s="10">
        <v>0</v>
      </c>
      <c r="AC36">
        <v>0</v>
      </c>
      <c r="AD36" t="s">
        <v>46</v>
      </c>
      <c r="AE36">
        <v>0</v>
      </c>
      <c r="AF36" s="8">
        <v>33573</v>
      </c>
      <c r="AG36" s="3">
        <v>661540</v>
      </c>
      <c r="AH36" s="3">
        <v>579072</v>
      </c>
      <c r="AI36">
        <v>8.2500000000000004E-2</v>
      </c>
      <c r="AJ36">
        <v>50</v>
      </c>
      <c r="AK36">
        <v>0</v>
      </c>
      <c r="AL36" s="8">
        <v>51836</v>
      </c>
      <c r="AM36">
        <v>0</v>
      </c>
      <c r="AN36" t="s">
        <v>43</v>
      </c>
      <c r="AO36">
        <v>0</v>
      </c>
      <c r="AP36" s="11" t="s">
        <v>106</v>
      </c>
      <c r="AQ36" s="3">
        <v>0</v>
      </c>
      <c r="AR36" s="3">
        <v>0</v>
      </c>
      <c r="AS36">
        <v>0</v>
      </c>
      <c r="AT36">
        <v>0</v>
      </c>
      <c r="AU36">
        <v>0</v>
      </c>
      <c r="AV36" s="8">
        <v>0</v>
      </c>
      <c r="AW36">
        <v>0</v>
      </c>
      <c r="AX36" t="s">
        <v>46</v>
      </c>
      <c r="AY36">
        <v>0</v>
      </c>
      <c r="AZ36" s="11" t="s">
        <v>106</v>
      </c>
      <c r="BA36" s="3">
        <v>0</v>
      </c>
      <c r="BB36" s="3">
        <v>0</v>
      </c>
      <c r="BC36">
        <v>0</v>
      </c>
      <c r="BD36">
        <v>0</v>
      </c>
      <c r="BE36">
        <v>0</v>
      </c>
      <c r="BF36" s="8">
        <v>0</v>
      </c>
      <c r="BG36">
        <v>0</v>
      </c>
      <c r="BH36" t="s">
        <v>46</v>
      </c>
      <c r="BI36">
        <v>0</v>
      </c>
      <c r="BJ36" s="3">
        <v>817484</v>
      </c>
      <c r="BK36" t="s">
        <v>47</v>
      </c>
      <c r="BL36" s="3">
        <f t="shared" si="0"/>
        <v>817484</v>
      </c>
      <c r="BM36" s="14">
        <f t="shared" si="1"/>
        <v>1</v>
      </c>
    </row>
    <row r="37" spans="1:65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R37">
        <v>24</v>
      </c>
      <c r="S37" s="3">
        <v>966436</v>
      </c>
      <c r="T37" s="3">
        <v>901561</v>
      </c>
      <c r="U37" s="3">
        <v>901561</v>
      </c>
      <c r="V37" s="8">
        <v>33185</v>
      </c>
      <c r="W37" s="9">
        <v>858174</v>
      </c>
      <c r="X37" s="9">
        <v>685198.57</v>
      </c>
      <c r="Y37">
        <v>0.01</v>
      </c>
      <c r="Z37">
        <v>50</v>
      </c>
      <c r="AA37">
        <v>50</v>
      </c>
      <c r="AB37" s="10">
        <v>2040</v>
      </c>
      <c r="AC37" t="s">
        <v>54</v>
      </c>
      <c r="AD37" t="s">
        <v>114</v>
      </c>
      <c r="AE37" t="s">
        <v>44</v>
      </c>
      <c r="AF37" s="8" t="s">
        <v>106</v>
      </c>
      <c r="AG37" s="3">
        <v>0</v>
      </c>
      <c r="AH37" s="3">
        <v>0</v>
      </c>
      <c r="AI37">
        <v>0</v>
      </c>
      <c r="AJ37" t="s">
        <v>45</v>
      </c>
      <c r="AK37">
        <v>0</v>
      </c>
      <c r="AL37" s="8">
        <v>0</v>
      </c>
      <c r="AM37">
        <v>0</v>
      </c>
      <c r="AN37" t="s">
        <v>46</v>
      </c>
      <c r="AO37">
        <v>0</v>
      </c>
      <c r="AP37" s="11" t="s">
        <v>106</v>
      </c>
      <c r="AQ37" s="3">
        <v>0</v>
      </c>
      <c r="AR37" s="3">
        <v>0</v>
      </c>
      <c r="AS37">
        <v>0</v>
      </c>
      <c r="AT37">
        <v>0</v>
      </c>
      <c r="AU37">
        <v>0</v>
      </c>
      <c r="AV37" s="8">
        <v>0</v>
      </c>
      <c r="AW37">
        <v>0</v>
      </c>
      <c r="AX37" t="s">
        <v>46</v>
      </c>
      <c r="AY37">
        <v>0</v>
      </c>
      <c r="AZ37" s="11" t="s">
        <v>106</v>
      </c>
      <c r="BA37" s="3">
        <v>0</v>
      </c>
      <c r="BB37" s="3">
        <v>0</v>
      </c>
      <c r="BC37">
        <v>0</v>
      </c>
      <c r="BD37">
        <v>0</v>
      </c>
      <c r="BE37">
        <v>0</v>
      </c>
      <c r="BF37" s="8">
        <v>0</v>
      </c>
      <c r="BG37">
        <v>0</v>
      </c>
      <c r="BH37" t="s">
        <v>46</v>
      </c>
      <c r="BI37">
        <v>0</v>
      </c>
      <c r="BJ37" s="3">
        <v>966436</v>
      </c>
      <c r="BK37">
        <v>0</v>
      </c>
      <c r="BL37" s="3">
        <f t="shared" si="0"/>
        <v>1759735</v>
      </c>
      <c r="BM37" s="14">
        <f t="shared" si="1"/>
        <v>1.8208500097264588</v>
      </c>
    </row>
    <row r="38" spans="1:65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R38">
        <v>24</v>
      </c>
      <c r="S38" s="3">
        <v>966436</v>
      </c>
      <c r="T38" s="3">
        <v>901561</v>
      </c>
      <c r="U38" s="3">
        <v>901561</v>
      </c>
      <c r="V38" s="8">
        <v>858174</v>
      </c>
      <c r="W38" s="9">
        <v>685198.57</v>
      </c>
      <c r="X38" s="9">
        <v>1</v>
      </c>
      <c r="Y38">
        <v>0.5</v>
      </c>
      <c r="Z38">
        <v>50</v>
      </c>
      <c r="AA38">
        <v>50</v>
      </c>
      <c r="AB38" s="10">
        <v>51349</v>
      </c>
      <c r="AC38" t="s">
        <v>54</v>
      </c>
      <c r="AD38" t="s">
        <v>115</v>
      </c>
      <c r="AE38" t="s">
        <v>44</v>
      </c>
      <c r="AF38" s="8" t="s">
        <v>106</v>
      </c>
      <c r="AG38" s="3">
        <v>0</v>
      </c>
      <c r="AH38" s="3">
        <v>0</v>
      </c>
      <c r="AI38">
        <v>0</v>
      </c>
      <c r="AJ38" t="s">
        <v>45</v>
      </c>
      <c r="AK38">
        <v>0</v>
      </c>
      <c r="AL38" s="8">
        <v>0</v>
      </c>
      <c r="AM38">
        <v>0</v>
      </c>
      <c r="AN38" t="s">
        <v>46</v>
      </c>
      <c r="AO38">
        <v>0</v>
      </c>
      <c r="AP38" s="11" t="s">
        <v>106</v>
      </c>
      <c r="AQ38" s="3">
        <v>0</v>
      </c>
      <c r="AR38" s="3">
        <v>0</v>
      </c>
      <c r="AS38">
        <v>0</v>
      </c>
      <c r="AT38">
        <v>0</v>
      </c>
      <c r="AU38">
        <v>0</v>
      </c>
      <c r="AV38" s="8">
        <v>0</v>
      </c>
      <c r="AW38">
        <v>0</v>
      </c>
      <c r="AX38" t="s">
        <v>46</v>
      </c>
      <c r="AY38">
        <v>0</v>
      </c>
      <c r="AZ38" s="11" t="s">
        <v>106</v>
      </c>
      <c r="BA38" s="3">
        <v>0</v>
      </c>
      <c r="BB38" s="3">
        <v>0</v>
      </c>
      <c r="BC38">
        <v>0</v>
      </c>
      <c r="BD38">
        <v>0</v>
      </c>
      <c r="BE38">
        <v>0</v>
      </c>
      <c r="BF38" s="8">
        <v>0</v>
      </c>
      <c r="BG38">
        <v>0</v>
      </c>
      <c r="BH38" t="s">
        <v>46</v>
      </c>
      <c r="BI38">
        <v>0</v>
      </c>
      <c r="BJ38" s="3">
        <v>966436</v>
      </c>
      <c r="BK38">
        <v>0</v>
      </c>
      <c r="BL38" s="3">
        <f t="shared" si="0"/>
        <v>1586759.5699999998</v>
      </c>
      <c r="BM38" s="14">
        <f t="shared" si="1"/>
        <v>1.6418672007251385</v>
      </c>
    </row>
    <row r="39" spans="1:65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R39">
        <v>8</v>
      </c>
      <c r="S39" s="3">
        <v>0</v>
      </c>
      <c r="T39" s="3">
        <v>0</v>
      </c>
      <c r="U39" s="3">
        <v>8400</v>
      </c>
      <c r="V39" s="8" t="s">
        <v>106</v>
      </c>
      <c r="W39" s="9">
        <v>0</v>
      </c>
      <c r="X39" s="9">
        <v>0</v>
      </c>
      <c r="Y39">
        <v>0</v>
      </c>
      <c r="Z39">
        <v>0</v>
      </c>
      <c r="AA39">
        <v>0</v>
      </c>
      <c r="AB39" s="10">
        <v>0</v>
      </c>
      <c r="AC39">
        <v>0</v>
      </c>
      <c r="AD39" t="s">
        <v>46</v>
      </c>
      <c r="AE39">
        <v>0</v>
      </c>
      <c r="AF39" s="8" t="s">
        <v>106</v>
      </c>
      <c r="AG39" s="3">
        <v>0</v>
      </c>
      <c r="AH39" s="3">
        <v>0</v>
      </c>
      <c r="AI39">
        <v>0</v>
      </c>
      <c r="AJ39" t="s">
        <v>45</v>
      </c>
      <c r="AK39">
        <v>0</v>
      </c>
      <c r="AL39" s="8">
        <v>0</v>
      </c>
      <c r="AM39">
        <v>0</v>
      </c>
      <c r="AN39" t="s">
        <v>46</v>
      </c>
      <c r="AO39">
        <v>0</v>
      </c>
      <c r="AP39" s="11" t="s">
        <v>106</v>
      </c>
      <c r="AQ39" s="3">
        <v>0</v>
      </c>
      <c r="AR39" s="3">
        <v>0</v>
      </c>
      <c r="AS39">
        <v>0</v>
      </c>
      <c r="AT39">
        <v>0</v>
      </c>
      <c r="AU39">
        <v>0</v>
      </c>
      <c r="AV39" s="8">
        <v>0</v>
      </c>
      <c r="AW39">
        <v>0</v>
      </c>
      <c r="AX39" t="s">
        <v>46</v>
      </c>
      <c r="AY39">
        <v>0</v>
      </c>
      <c r="AZ39" s="11" t="s">
        <v>106</v>
      </c>
      <c r="BA39" s="3">
        <v>0</v>
      </c>
      <c r="BB39" s="3">
        <v>0</v>
      </c>
      <c r="BC39">
        <v>0</v>
      </c>
      <c r="BD39">
        <v>0</v>
      </c>
      <c r="BE39">
        <v>0</v>
      </c>
      <c r="BF39" s="8">
        <v>0</v>
      </c>
      <c r="BG39">
        <v>0</v>
      </c>
      <c r="BH39" t="s">
        <v>46</v>
      </c>
      <c r="BI39">
        <v>0</v>
      </c>
      <c r="BJ39" s="3">
        <v>0</v>
      </c>
      <c r="BK39">
        <v>0</v>
      </c>
      <c r="BL39" s="3">
        <f t="shared" si="0"/>
        <v>8400</v>
      </c>
      <c r="BM39" s="14" t="str">
        <f t="shared" si="1"/>
        <v xml:space="preserve"> </v>
      </c>
    </row>
    <row r="40" spans="1:65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R40">
        <v>16</v>
      </c>
      <c r="S40" s="3">
        <v>598206</v>
      </c>
      <c r="T40" s="3">
        <v>545496</v>
      </c>
      <c r="U40" s="3">
        <v>0</v>
      </c>
      <c r="V40" s="8">
        <v>33178</v>
      </c>
      <c r="W40" s="3">
        <v>538350</v>
      </c>
      <c r="X40" s="3">
        <v>471375.56</v>
      </c>
      <c r="Y40">
        <v>8.7499999999999994E-2</v>
      </c>
      <c r="Z40">
        <v>0</v>
      </c>
      <c r="AA40">
        <v>0</v>
      </c>
      <c r="AB40" s="8">
        <v>0</v>
      </c>
      <c r="AC40">
        <v>0</v>
      </c>
      <c r="AD40" t="s">
        <v>46</v>
      </c>
      <c r="AE40" t="s">
        <v>121</v>
      </c>
      <c r="AF40" s="8">
        <v>0</v>
      </c>
      <c r="AG40" s="3">
        <v>0</v>
      </c>
      <c r="AH40" s="3">
        <v>0</v>
      </c>
      <c r="AI40">
        <v>0</v>
      </c>
      <c r="AJ40" t="s">
        <v>45</v>
      </c>
      <c r="AK40">
        <v>0</v>
      </c>
      <c r="AL40" s="8">
        <v>0</v>
      </c>
      <c r="AM40">
        <v>0</v>
      </c>
      <c r="AN40" t="s">
        <v>46</v>
      </c>
      <c r="AO40">
        <v>0</v>
      </c>
      <c r="AP40" s="11" t="s">
        <v>106</v>
      </c>
      <c r="AQ40" s="3">
        <v>0</v>
      </c>
      <c r="AR40" s="3">
        <v>0</v>
      </c>
      <c r="AS40">
        <v>0</v>
      </c>
      <c r="AT40">
        <v>0</v>
      </c>
      <c r="AU40">
        <v>0</v>
      </c>
      <c r="AV40" s="8">
        <v>0</v>
      </c>
      <c r="AW40">
        <v>0</v>
      </c>
      <c r="AX40" t="s">
        <v>46</v>
      </c>
      <c r="AY40">
        <v>0</v>
      </c>
      <c r="AZ40" s="11" t="s">
        <v>106</v>
      </c>
      <c r="BA40" s="3">
        <v>0</v>
      </c>
      <c r="BB40" s="3">
        <v>0</v>
      </c>
      <c r="BC40">
        <v>0</v>
      </c>
      <c r="BD40">
        <v>0</v>
      </c>
      <c r="BE40">
        <v>0</v>
      </c>
      <c r="BF40" s="8">
        <v>0</v>
      </c>
      <c r="BG40">
        <v>0</v>
      </c>
      <c r="BH40" t="s">
        <v>46</v>
      </c>
      <c r="BI40">
        <v>0</v>
      </c>
      <c r="BJ40" s="3">
        <v>0</v>
      </c>
      <c r="BK40">
        <v>0</v>
      </c>
      <c r="BL40" s="3">
        <f t="shared" si="0"/>
        <v>538350</v>
      </c>
      <c r="BM40" s="14">
        <f t="shared" si="1"/>
        <v>0.89994082306095224</v>
      </c>
    </row>
    <row r="41" spans="1:65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R41">
        <v>24</v>
      </c>
      <c r="S41" s="3">
        <v>829575</v>
      </c>
      <c r="T41" s="3">
        <v>78024</v>
      </c>
      <c r="U41" s="3">
        <v>24475</v>
      </c>
      <c r="V41" s="8">
        <v>33025</v>
      </c>
      <c r="W41" s="9">
        <v>805100</v>
      </c>
      <c r="X41" s="9">
        <v>710455.78</v>
      </c>
      <c r="Y41">
        <v>0.09</v>
      </c>
      <c r="Z41">
        <v>50</v>
      </c>
      <c r="AA41">
        <v>50</v>
      </c>
      <c r="AB41" s="10">
        <v>51288</v>
      </c>
      <c r="AC41">
        <v>14763</v>
      </c>
      <c r="AD41" t="s">
        <v>43</v>
      </c>
      <c r="AE41" t="s">
        <v>122</v>
      </c>
      <c r="AF41" s="8" t="s">
        <v>106</v>
      </c>
      <c r="AG41" s="3">
        <v>0</v>
      </c>
      <c r="AH41" s="3">
        <v>0</v>
      </c>
      <c r="AI41">
        <v>0</v>
      </c>
      <c r="AJ41" t="s">
        <v>45</v>
      </c>
      <c r="AK41">
        <v>0</v>
      </c>
      <c r="AL41" s="8">
        <v>0</v>
      </c>
      <c r="AM41">
        <v>0</v>
      </c>
      <c r="AN41" t="s">
        <v>46</v>
      </c>
      <c r="AO41">
        <v>0</v>
      </c>
      <c r="AP41" s="11" t="s">
        <v>106</v>
      </c>
      <c r="AQ41" s="3">
        <v>0</v>
      </c>
      <c r="AR41" s="3">
        <v>0</v>
      </c>
      <c r="AS41">
        <v>0</v>
      </c>
      <c r="AT41">
        <v>0</v>
      </c>
      <c r="AU41">
        <v>0</v>
      </c>
      <c r="AV41" s="8">
        <v>0</v>
      </c>
      <c r="AW41">
        <v>0</v>
      </c>
      <c r="AX41" t="s">
        <v>46</v>
      </c>
      <c r="AY41">
        <v>0</v>
      </c>
      <c r="AZ41" s="11" t="s">
        <v>106</v>
      </c>
      <c r="BA41" s="3">
        <v>0</v>
      </c>
      <c r="BB41" s="3">
        <v>0</v>
      </c>
      <c r="BC41">
        <v>0</v>
      </c>
      <c r="BD41">
        <v>0</v>
      </c>
      <c r="BE41">
        <v>0</v>
      </c>
      <c r="BF41" s="8">
        <v>0</v>
      </c>
      <c r="BG41">
        <v>0</v>
      </c>
      <c r="BH41" t="s">
        <v>46</v>
      </c>
      <c r="BI41">
        <v>0</v>
      </c>
      <c r="BJ41" s="3">
        <v>805100</v>
      </c>
      <c r="BK41">
        <v>0</v>
      </c>
      <c r="BL41" s="3">
        <f t="shared" si="0"/>
        <v>829575</v>
      </c>
      <c r="BM41" s="14">
        <f t="shared" si="1"/>
        <v>1</v>
      </c>
    </row>
    <row r="42" spans="1:65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R42">
        <v>10</v>
      </c>
      <c r="S42" s="3">
        <v>500000</v>
      </c>
      <c r="T42" s="3">
        <v>472600</v>
      </c>
      <c r="U42" s="3">
        <v>472600</v>
      </c>
      <c r="V42" s="8" t="s">
        <v>106</v>
      </c>
      <c r="W42" s="9">
        <v>0</v>
      </c>
      <c r="X42" s="9">
        <v>0</v>
      </c>
      <c r="Y42">
        <v>0</v>
      </c>
      <c r="Z42">
        <v>0</v>
      </c>
      <c r="AA42">
        <v>0</v>
      </c>
      <c r="AB42" s="10">
        <v>0</v>
      </c>
      <c r="AC42">
        <v>0</v>
      </c>
      <c r="AD42" t="s">
        <v>46</v>
      </c>
      <c r="AE42">
        <v>0</v>
      </c>
      <c r="AF42" s="8" t="s">
        <v>106</v>
      </c>
      <c r="AG42" s="3">
        <v>0</v>
      </c>
      <c r="AH42" s="3">
        <v>0</v>
      </c>
      <c r="AI42">
        <v>0</v>
      </c>
      <c r="AJ42" t="s">
        <v>45</v>
      </c>
      <c r="AK42">
        <v>0</v>
      </c>
      <c r="AL42" s="8">
        <v>0</v>
      </c>
      <c r="AM42">
        <v>0</v>
      </c>
      <c r="AN42" t="s">
        <v>46</v>
      </c>
      <c r="AO42">
        <v>0</v>
      </c>
      <c r="AP42" s="11" t="s">
        <v>106</v>
      </c>
      <c r="AQ42" s="3">
        <v>0</v>
      </c>
      <c r="AR42" s="3">
        <v>0</v>
      </c>
      <c r="AS42">
        <v>0</v>
      </c>
      <c r="AT42">
        <v>0</v>
      </c>
      <c r="AU42">
        <v>0</v>
      </c>
      <c r="AV42" s="8">
        <v>0</v>
      </c>
      <c r="AW42">
        <v>0</v>
      </c>
      <c r="AX42" t="s">
        <v>46</v>
      </c>
      <c r="AY42">
        <v>0</v>
      </c>
      <c r="AZ42" s="11" t="s">
        <v>106</v>
      </c>
      <c r="BA42" s="3">
        <v>0</v>
      </c>
      <c r="BB42" s="3">
        <v>0</v>
      </c>
      <c r="BC42">
        <v>0</v>
      </c>
      <c r="BD42">
        <v>0</v>
      </c>
      <c r="BE42">
        <v>0</v>
      </c>
      <c r="BF42" s="8">
        <v>0</v>
      </c>
      <c r="BG42">
        <v>0</v>
      </c>
      <c r="BH42" t="s">
        <v>46</v>
      </c>
      <c r="BI42">
        <v>0</v>
      </c>
      <c r="BJ42" s="3">
        <v>0</v>
      </c>
      <c r="BK42">
        <v>0</v>
      </c>
      <c r="BL42" s="3">
        <f t="shared" si="0"/>
        <v>472600</v>
      </c>
      <c r="BM42" s="14">
        <f t="shared" si="1"/>
        <v>0.94520000000000004</v>
      </c>
    </row>
    <row r="43" spans="1:65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R43">
        <v>40</v>
      </c>
      <c r="S43" s="3">
        <v>980878</v>
      </c>
      <c r="T43" s="3">
        <v>895400</v>
      </c>
      <c r="U43" s="3">
        <v>167178</v>
      </c>
      <c r="V43" s="8" t="s">
        <v>106</v>
      </c>
      <c r="W43" s="9">
        <v>0</v>
      </c>
      <c r="X43" s="9">
        <v>0</v>
      </c>
      <c r="Y43">
        <v>0</v>
      </c>
      <c r="Z43">
        <v>0</v>
      </c>
      <c r="AA43">
        <v>0</v>
      </c>
      <c r="AB43" s="10">
        <v>0</v>
      </c>
      <c r="AC43">
        <v>0</v>
      </c>
      <c r="AD43" t="s">
        <v>46</v>
      </c>
      <c r="AE43">
        <v>0</v>
      </c>
      <c r="AF43" s="8">
        <v>33178</v>
      </c>
      <c r="AG43" s="3">
        <v>813700</v>
      </c>
      <c r="AH43" s="3">
        <v>712456</v>
      </c>
      <c r="AI43">
        <v>8.7499999999999994E-2</v>
      </c>
      <c r="AJ43">
        <v>50</v>
      </c>
      <c r="AK43">
        <v>0</v>
      </c>
      <c r="AL43" s="8">
        <v>51441</v>
      </c>
      <c r="AM43">
        <v>0</v>
      </c>
      <c r="AN43" t="s">
        <v>43</v>
      </c>
      <c r="AO43">
        <v>0</v>
      </c>
      <c r="AP43" s="11">
        <v>34731</v>
      </c>
      <c r="AQ43" s="3">
        <v>575910</v>
      </c>
      <c r="AR43" s="3">
        <v>403013.26</v>
      </c>
      <c r="AS43">
        <v>7.2499999999999995E-2</v>
      </c>
      <c r="AT43">
        <v>50</v>
      </c>
      <c r="AU43">
        <v>0</v>
      </c>
      <c r="AV43" s="8">
        <v>52994</v>
      </c>
      <c r="AW43">
        <v>0</v>
      </c>
      <c r="AX43" t="s">
        <v>43</v>
      </c>
      <c r="AY43">
        <v>0</v>
      </c>
      <c r="AZ43" s="11" t="s">
        <v>106</v>
      </c>
      <c r="BA43" s="3">
        <v>0</v>
      </c>
      <c r="BB43" s="3">
        <v>0</v>
      </c>
      <c r="BC43">
        <v>0</v>
      </c>
      <c r="BD43">
        <v>0</v>
      </c>
      <c r="BE43">
        <v>0</v>
      </c>
      <c r="BF43" s="8">
        <v>0</v>
      </c>
      <c r="BG43">
        <v>0</v>
      </c>
      <c r="BH43" t="s">
        <v>46</v>
      </c>
      <c r="BI43">
        <v>0</v>
      </c>
      <c r="BJ43" s="3">
        <v>980878</v>
      </c>
      <c r="BK43" t="s">
        <v>47</v>
      </c>
      <c r="BL43" s="3">
        <f t="shared" si="0"/>
        <v>1556788</v>
      </c>
      <c r="BM43" s="14">
        <f t="shared" si="1"/>
        <v>1.5871372382702029</v>
      </c>
    </row>
    <row r="44" spans="1:65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R44">
        <v>8</v>
      </c>
      <c r="S44" s="3">
        <v>317795</v>
      </c>
      <c r="T44" s="3">
        <v>280420</v>
      </c>
      <c r="U44" s="3">
        <v>8490</v>
      </c>
      <c r="V44" s="8">
        <v>33410</v>
      </c>
      <c r="W44" s="9">
        <v>274510</v>
      </c>
      <c r="X44" s="9">
        <v>243106.86</v>
      </c>
      <c r="Y44">
        <v>8.2500000000000004E-2</v>
      </c>
      <c r="Z44">
        <v>50</v>
      </c>
      <c r="AA44">
        <v>50</v>
      </c>
      <c r="AB44" s="10">
        <v>52018</v>
      </c>
      <c r="AC44">
        <v>0</v>
      </c>
      <c r="AD44" t="s">
        <v>43</v>
      </c>
      <c r="AE44">
        <v>0</v>
      </c>
      <c r="AF44" s="8" t="s">
        <v>106</v>
      </c>
      <c r="AG44" s="3">
        <v>0</v>
      </c>
      <c r="AH44" s="3">
        <v>0</v>
      </c>
      <c r="AI44">
        <v>0</v>
      </c>
      <c r="AJ44" t="s">
        <v>45</v>
      </c>
      <c r="AK44">
        <v>0</v>
      </c>
      <c r="AL44" s="8">
        <v>0</v>
      </c>
      <c r="AM44">
        <v>0</v>
      </c>
      <c r="AN44" t="s">
        <v>46</v>
      </c>
      <c r="AO44">
        <v>0</v>
      </c>
      <c r="AP44" s="11" t="s">
        <v>106</v>
      </c>
      <c r="AQ44" s="3">
        <v>0</v>
      </c>
      <c r="AR44" s="3">
        <v>0</v>
      </c>
      <c r="AS44">
        <v>0</v>
      </c>
      <c r="AT44">
        <v>0</v>
      </c>
      <c r="AU44">
        <v>0</v>
      </c>
      <c r="AV44" s="8">
        <v>0</v>
      </c>
      <c r="AW44">
        <v>0</v>
      </c>
      <c r="AX44" t="s">
        <v>46</v>
      </c>
      <c r="AY44">
        <v>0</v>
      </c>
      <c r="AZ44" s="11" t="s">
        <v>106</v>
      </c>
      <c r="BA44" s="3">
        <v>0</v>
      </c>
      <c r="BB44" s="3">
        <v>0</v>
      </c>
      <c r="BC44">
        <v>0</v>
      </c>
      <c r="BD44">
        <v>0</v>
      </c>
      <c r="BE44">
        <v>0</v>
      </c>
      <c r="BF44" s="8">
        <v>0</v>
      </c>
      <c r="BG44">
        <v>0</v>
      </c>
      <c r="BH44" t="s">
        <v>46</v>
      </c>
      <c r="BI44">
        <v>0</v>
      </c>
      <c r="BJ44" s="3">
        <v>274510</v>
      </c>
      <c r="BK44">
        <v>0</v>
      </c>
      <c r="BL44" s="3">
        <f t="shared" si="0"/>
        <v>283000</v>
      </c>
      <c r="BM44" s="14">
        <f t="shared" si="1"/>
        <v>0.89051117858997153</v>
      </c>
    </row>
    <row r="45" spans="1:65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R45">
        <v>36</v>
      </c>
      <c r="S45" s="3">
        <v>1443280</v>
      </c>
      <c r="T45" s="3">
        <v>1349104</v>
      </c>
      <c r="U45" s="3">
        <v>305280</v>
      </c>
      <c r="V45" s="8" t="s">
        <v>106</v>
      </c>
      <c r="W45" s="9">
        <v>0</v>
      </c>
      <c r="X45" s="9">
        <v>0</v>
      </c>
      <c r="Y45">
        <v>0</v>
      </c>
      <c r="Z45">
        <v>0</v>
      </c>
      <c r="AA45">
        <v>0</v>
      </c>
      <c r="AB45" s="10">
        <v>0</v>
      </c>
      <c r="AC45">
        <v>0</v>
      </c>
      <c r="AD45" t="s">
        <v>46</v>
      </c>
      <c r="AE45">
        <v>0</v>
      </c>
      <c r="AF45" s="8">
        <v>33450</v>
      </c>
      <c r="AG45" s="3">
        <v>1138000</v>
      </c>
      <c r="AH45" s="3">
        <v>1043440</v>
      </c>
      <c r="AI45">
        <v>8.7499999999999994E-2</v>
      </c>
      <c r="AJ45">
        <v>50</v>
      </c>
      <c r="AK45">
        <v>0</v>
      </c>
      <c r="AL45" s="8">
        <v>51713</v>
      </c>
      <c r="AM45">
        <v>0</v>
      </c>
      <c r="AN45" t="s">
        <v>43</v>
      </c>
      <c r="AO45">
        <v>0</v>
      </c>
      <c r="AP45" s="11" t="s">
        <v>106</v>
      </c>
      <c r="AQ45" s="3">
        <v>0</v>
      </c>
      <c r="AR45" s="3">
        <v>0</v>
      </c>
      <c r="AS45">
        <v>0</v>
      </c>
      <c r="AT45">
        <v>0</v>
      </c>
      <c r="AU45">
        <v>0</v>
      </c>
      <c r="AV45" s="8">
        <v>0</v>
      </c>
      <c r="AW45">
        <v>0</v>
      </c>
      <c r="AX45" t="s">
        <v>46</v>
      </c>
      <c r="AY45">
        <v>0</v>
      </c>
      <c r="AZ45" s="11" t="s">
        <v>106</v>
      </c>
      <c r="BA45" s="3">
        <v>0</v>
      </c>
      <c r="BB45" s="3">
        <v>0</v>
      </c>
      <c r="BC45">
        <v>0</v>
      </c>
      <c r="BD45">
        <v>0</v>
      </c>
      <c r="BE45">
        <v>0</v>
      </c>
      <c r="BF45" s="8">
        <v>0</v>
      </c>
      <c r="BG45">
        <v>0</v>
      </c>
      <c r="BH45" t="s">
        <v>46</v>
      </c>
      <c r="BI45">
        <v>0</v>
      </c>
      <c r="BJ45" s="3">
        <v>1443280</v>
      </c>
      <c r="BK45" t="s">
        <v>47</v>
      </c>
      <c r="BL45" s="3">
        <f t="shared" si="0"/>
        <v>1443280</v>
      </c>
      <c r="BM45" s="14">
        <f t="shared" si="1"/>
        <v>1</v>
      </c>
    </row>
    <row r="46" spans="1:65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R46">
        <v>24</v>
      </c>
      <c r="S46" s="3">
        <v>1743871</v>
      </c>
      <c r="T46" s="3">
        <v>1995787</v>
      </c>
      <c r="U46" s="3">
        <v>0</v>
      </c>
      <c r="V46" s="8">
        <v>39787</v>
      </c>
      <c r="W46" s="9">
        <v>280000</v>
      </c>
      <c r="X46" s="9">
        <v>111564</v>
      </c>
      <c r="Y46">
        <v>5.7500000000000002E-2</v>
      </c>
      <c r="Z46">
        <v>15</v>
      </c>
      <c r="AA46">
        <v>0</v>
      </c>
      <c r="AB46" s="10">
        <v>44562</v>
      </c>
      <c r="AC46" t="s">
        <v>54</v>
      </c>
      <c r="AD46" t="s">
        <v>43</v>
      </c>
      <c r="AE46" t="s">
        <v>122</v>
      </c>
      <c r="AF46" s="8" t="s">
        <v>106</v>
      </c>
      <c r="AG46" s="3">
        <v>360000</v>
      </c>
      <c r="AH46" s="3">
        <v>360000</v>
      </c>
      <c r="AI46">
        <v>0</v>
      </c>
      <c r="AJ46">
        <v>30</v>
      </c>
      <c r="AK46">
        <v>15</v>
      </c>
      <c r="AL46" s="8">
        <v>45047</v>
      </c>
      <c r="AM46" t="s">
        <v>71</v>
      </c>
      <c r="AN46" t="s">
        <v>100</v>
      </c>
      <c r="AO46" t="s">
        <v>126</v>
      </c>
      <c r="AP46" s="11" t="s">
        <v>106</v>
      </c>
      <c r="AQ46" s="3">
        <v>0</v>
      </c>
      <c r="AR46" s="3">
        <v>0</v>
      </c>
      <c r="AS46">
        <v>0</v>
      </c>
      <c r="AT46">
        <v>0</v>
      </c>
      <c r="AU46">
        <v>0</v>
      </c>
      <c r="AV46" s="8">
        <v>0</v>
      </c>
      <c r="AW46">
        <v>0</v>
      </c>
      <c r="AX46" t="s">
        <v>46</v>
      </c>
      <c r="AY46">
        <v>0</v>
      </c>
      <c r="AZ46" s="11" t="s">
        <v>106</v>
      </c>
      <c r="BA46" s="3">
        <v>0</v>
      </c>
      <c r="BB46" s="3">
        <v>0</v>
      </c>
      <c r="BC46">
        <v>0</v>
      </c>
      <c r="BD46">
        <v>0</v>
      </c>
      <c r="BE46">
        <v>0</v>
      </c>
      <c r="BF46" s="8">
        <v>0</v>
      </c>
      <c r="BG46">
        <v>0</v>
      </c>
      <c r="BH46" t="s">
        <v>46</v>
      </c>
      <c r="BI46">
        <v>0</v>
      </c>
      <c r="BJ46" s="3">
        <v>471564</v>
      </c>
      <c r="BK46" t="s">
        <v>62</v>
      </c>
      <c r="BL46" s="3">
        <f t="shared" si="0"/>
        <v>640000</v>
      </c>
      <c r="BM46" s="14">
        <f t="shared" si="1"/>
        <v>0.36699962325194924</v>
      </c>
    </row>
    <row r="47" spans="1:65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R47">
        <v>10</v>
      </c>
      <c r="S47" s="3">
        <v>0</v>
      </c>
      <c r="T47" s="3">
        <v>0</v>
      </c>
      <c r="U47" s="3">
        <v>0</v>
      </c>
      <c r="V47" s="8">
        <v>42472</v>
      </c>
      <c r="W47" s="9">
        <v>200000</v>
      </c>
      <c r="X47" s="9">
        <v>192310</v>
      </c>
      <c r="Y47">
        <v>4.2000000000000003E-2</v>
      </c>
      <c r="Z47">
        <v>10</v>
      </c>
      <c r="AA47">
        <v>20</v>
      </c>
      <c r="AB47" s="10">
        <v>46113</v>
      </c>
      <c r="AC47" t="s">
        <v>54</v>
      </c>
      <c r="AD47" t="s">
        <v>100</v>
      </c>
      <c r="AE47" t="s">
        <v>122</v>
      </c>
      <c r="AF47" s="8" t="s">
        <v>106</v>
      </c>
      <c r="AG47" s="3">
        <v>360000</v>
      </c>
      <c r="AH47" s="3">
        <v>360000</v>
      </c>
      <c r="AI47">
        <v>0</v>
      </c>
      <c r="AJ47">
        <v>0</v>
      </c>
      <c r="AK47">
        <v>0</v>
      </c>
      <c r="AL47" s="8" t="s">
        <v>129</v>
      </c>
      <c r="AM47" t="s">
        <v>71</v>
      </c>
      <c r="AN47" t="s">
        <v>100</v>
      </c>
      <c r="AO47" t="s">
        <v>126</v>
      </c>
      <c r="AP47" s="11" t="s">
        <v>106</v>
      </c>
      <c r="AQ47" s="3">
        <v>0</v>
      </c>
      <c r="AR47" s="3">
        <v>0</v>
      </c>
      <c r="AS47">
        <v>0</v>
      </c>
      <c r="AT47">
        <v>0</v>
      </c>
      <c r="AU47">
        <v>0</v>
      </c>
      <c r="AV47" s="8">
        <v>0</v>
      </c>
      <c r="AW47">
        <v>0</v>
      </c>
      <c r="AX47" t="s">
        <v>46</v>
      </c>
      <c r="AY47">
        <v>0</v>
      </c>
      <c r="AZ47" s="11" t="s">
        <v>106</v>
      </c>
      <c r="BA47" s="3">
        <v>0</v>
      </c>
      <c r="BB47" s="3">
        <v>0</v>
      </c>
      <c r="BC47">
        <v>0</v>
      </c>
      <c r="BD47">
        <v>0</v>
      </c>
      <c r="BE47">
        <v>0</v>
      </c>
      <c r="BF47" s="8">
        <v>0</v>
      </c>
      <c r="BG47">
        <v>0</v>
      </c>
      <c r="BH47" t="s">
        <v>46</v>
      </c>
      <c r="BI47">
        <v>0</v>
      </c>
      <c r="BJ47" s="3">
        <v>360000</v>
      </c>
      <c r="BK47" t="s">
        <v>62</v>
      </c>
      <c r="BL47" s="3">
        <f t="shared" si="0"/>
        <v>560000</v>
      </c>
      <c r="BM47" s="14" t="str">
        <f t="shared" si="1"/>
        <v xml:space="preserve"> </v>
      </c>
    </row>
    <row r="48" spans="1:65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R48">
        <v>11</v>
      </c>
      <c r="S48" s="3">
        <v>0</v>
      </c>
      <c r="T48" s="3">
        <v>0</v>
      </c>
      <c r="U48" s="3">
        <v>0</v>
      </c>
      <c r="V48" s="8" t="s">
        <v>106</v>
      </c>
      <c r="W48" s="9">
        <v>0</v>
      </c>
      <c r="X48" s="9">
        <v>0</v>
      </c>
      <c r="Y48">
        <v>0</v>
      </c>
      <c r="Z48">
        <v>0</v>
      </c>
      <c r="AA48">
        <v>0</v>
      </c>
      <c r="AB48" s="10">
        <v>0</v>
      </c>
      <c r="AC48">
        <v>0</v>
      </c>
      <c r="AD48" t="s">
        <v>46</v>
      </c>
      <c r="AE48">
        <v>0</v>
      </c>
      <c r="AF48" s="8" t="s">
        <v>106</v>
      </c>
      <c r="AG48" s="3">
        <v>0</v>
      </c>
      <c r="AH48" s="3">
        <v>0</v>
      </c>
      <c r="AI48">
        <v>0</v>
      </c>
      <c r="AJ48" t="s">
        <v>45</v>
      </c>
      <c r="AK48">
        <v>0</v>
      </c>
      <c r="AL48" s="8">
        <v>0</v>
      </c>
      <c r="AM48">
        <v>0</v>
      </c>
      <c r="AN48" t="s">
        <v>46</v>
      </c>
      <c r="AO48">
        <v>0</v>
      </c>
      <c r="AP48" s="11" t="s">
        <v>106</v>
      </c>
      <c r="AQ48" s="3">
        <v>0</v>
      </c>
      <c r="AR48" s="3">
        <v>0</v>
      </c>
      <c r="AS48">
        <v>0</v>
      </c>
      <c r="AT48">
        <v>0</v>
      </c>
      <c r="AU48">
        <v>0</v>
      </c>
      <c r="AV48" s="8">
        <v>0</v>
      </c>
      <c r="AW48">
        <v>0</v>
      </c>
      <c r="AX48" t="s">
        <v>46</v>
      </c>
      <c r="AY48">
        <v>0</v>
      </c>
      <c r="AZ48" s="11" t="s">
        <v>106</v>
      </c>
      <c r="BA48" s="3">
        <v>0</v>
      </c>
      <c r="BB48" s="3">
        <v>0</v>
      </c>
      <c r="BC48">
        <v>0</v>
      </c>
      <c r="BD48">
        <v>0</v>
      </c>
      <c r="BE48">
        <v>0</v>
      </c>
      <c r="BF48" s="8">
        <v>0</v>
      </c>
      <c r="BG48">
        <v>0</v>
      </c>
      <c r="BH48" t="s">
        <v>46</v>
      </c>
      <c r="BI48">
        <v>0</v>
      </c>
      <c r="BJ48" s="3">
        <v>0</v>
      </c>
      <c r="BK48" t="s">
        <v>62</v>
      </c>
      <c r="BL48" s="3">
        <f t="shared" si="0"/>
        <v>0</v>
      </c>
      <c r="BM48" s="14" t="str">
        <f t="shared" si="1"/>
        <v xml:space="preserve"> </v>
      </c>
    </row>
    <row r="49" spans="1:65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R49">
        <v>21</v>
      </c>
      <c r="S49" s="3">
        <v>1117800</v>
      </c>
      <c r="T49" s="3">
        <v>1001000</v>
      </c>
      <c r="U49" s="3">
        <v>0</v>
      </c>
      <c r="V49" s="8" t="s">
        <v>106</v>
      </c>
      <c r="W49" s="9">
        <v>0</v>
      </c>
      <c r="X49" s="9">
        <v>0</v>
      </c>
      <c r="Y49">
        <v>0</v>
      </c>
      <c r="Z49">
        <v>0</v>
      </c>
      <c r="AA49">
        <v>0</v>
      </c>
      <c r="AB49" s="10">
        <v>0</v>
      </c>
      <c r="AC49">
        <v>0</v>
      </c>
      <c r="AD49" t="s">
        <v>46</v>
      </c>
      <c r="AE49">
        <v>0</v>
      </c>
      <c r="AF49" s="8">
        <v>42501</v>
      </c>
      <c r="AG49" s="3">
        <v>336000</v>
      </c>
      <c r="AH49" s="3">
        <v>328000</v>
      </c>
      <c r="AI49">
        <v>4.7500000000000001E-2</v>
      </c>
      <c r="AJ49">
        <v>20</v>
      </c>
      <c r="AK49">
        <v>20</v>
      </c>
      <c r="AL49" s="8">
        <v>44327</v>
      </c>
      <c r="AM49" t="s">
        <v>42</v>
      </c>
      <c r="AN49" t="s">
        <v>46</v>
      </c>
      <c r="AO49">
        <v>0</v>
      </c>
      <c r="AP49" s="11" t="s">
        <v>106</v>
      </c>
      <c r="AQ49" s="3">
        <v>0</v>
      </c>
      <c r="AR49" s="3">
        <v>0</v>
      </c>
      <c r="AS49">
        <v>0</v>
      </c>
      <c r="AT49">
        <v>0</v>
      </c>
      <c r="AU49">
        <v>0</v>
      </c>
      <c r="AV49" s="8">
        <v>0</v>
      </c>
      <c r="AW49">
        <v>0</v>
      </c>
      <c r="AX49" t="s">
        <v>46</v>
      </c>
      <c r="AY49">
        <v>0</v>
      </c>
      <c r="AZ49" s="11" t="s">
        <v>106</v>
      </c>
      <c r="BA49" s="3">
        <v>0</v>
      </c>
      <c r="BB49" s="3">
        <v>0</v>
      </c>
      <c r="BC49">
        <v>0</v>
      </c>
      <c r="BD49">
        <v>0</v>
      </c>
      <c r="BE49">
        <v>0</v>
      </c>
      <c r="BF49" s="8">
        <v>0</v>
      </c>
      <c r="BG49">
        <v>0</v>
      </c>
      <c r="BH49" t="s">
        <v>46</v>
      </c>
      <c r="BI49">
        <v>0</v>
      </c>
      <c r="BJ49" s="3">
        <v>0</v>
      </c>
      <c r="BK49" t="s">
        <v>47</v>
      </c>
      <c r="BL49" s="3">
        <f t="shared" si="0"/>
        <v>336000</v>
      </c>
      <c r="BM49" s="14">
        <f t="shared" si="1"/>
        <v>0.30059044551798175</v>
      </c>
    </row>
    <row r="50" spans="1:65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s="3">
        <v>2438968</v>
      </c>
      <c r="T50" s="3">
        <v>2232705</v>
      </c>
      <c r="U50" s="3">
        <v>0</v>
      </c>
      <c r="V50" s="8">
        <v>42857</v>
      </c>
      <c r="W50" s="9">
        <v>1040000</v>
      </c>
      <c r="X50" s="9">
        <v>882844.46</v>
      </c>
      <c r="Y50">
        <v>4.7500000000000001E-2</v>
      </c>
      <c r="Z50">
        <v>0</v>
      </c>
      <c r="AA50">
        <v>0</v>
      </c>
      <c r="AB50" s="10">
        <v>0</v>
      </c>
      <c r="AC50">
        <v>0</v>
      </c>
      <c r="AD50" t="s">
        <v>43</v>
      </c>
      <c r="AE50" t="s">
        <v>44</v>
      </c>
      <c r="AF50" s="8" t="s">
        <v>106</v>
      </c>
      <c r="AG50" s="3">
        <v>0</v>
      </c>
      <c r="AH50" s="3">
        <v>0</v>
      </c>
      <c r="AI50">
        <v>0</v>
      </c>
      <c r="AJ50">
        <v>0</v>
      </c>
      <c r="AK50">
        <v>0</v>
      </c>
      <c r="AL50" s="8">
        <v>0</v>
      </c>
      <c r="AM50">
        <v>0</v>
      </c>
      <c r="AN50">
        <v>0</v>
      </c>
      <c r="AO50">
        <v>0</v>
      </c>
      <c r="AP50" s="11" t="s">
        <v>106</v>
      </c>
      <c r="AQ50" s="3">
        <v>0</v>
      </c>
      <c r="AR50" s="3">
        <v>0</v>
      </c>
      <c r="AS50">
        <v>0</v>
      </c>
      <c r="AT50">
        <v>0</v>
      </c>
      <c r="AU50">
        <v>0</v>
      </c>
      <c r="AV50" s="8">
        <v>0</v>
      </c>
      <c r="AW50">
        <v>0</v>
      </c>
      <c r="AX50" t="s">
        <v>46</v>
      </c>
      <c r="AY50">
        <v>0</v>
      </c>
      <c r="AZ50" s="11" t="s">
        <v>106</v>
      </c>
      <c r="BA50" s="3">
        <v>0</v>
      </c>
      <c r="BB50" s="3">
        <v>0</v>
      </c>
      <c r="BC50">
        <v>0</v>
      </c>
      <c r="BD50">
        <v>0</v>
      </c>
      <c r="BE50">
        <v>0</v>
      </c>
      <c r="BF50" s="8">
        <v>0</v>
      </c>
      <c r="BG50">
        <v>0</v>
      </c>
      <c r="BH50" t="s">
        <v>46</v>
      </c>
      <c r="BI50">
        <v>0</v>
      </c>
      <c r="BJ50" s="3">
        <v>0</v>
      </c>
      <c r="BK50">
        <v>0</v>
      </c>
      <c r="BL50" s="3">
        <f t="shared" si="0"/>
        <v>1040000</v>
      </c>
      <c r="BM50" s="14">
        <f t="shared" si="1"/>
        <v>0.42640985859593072</v>
      </c>
    </row>
    <row r="51" spans="1:65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R51">
        <v>34</v>
      </c>
      <c r="S51" s="3">
        <v>3074274</v>
      </c>
      <c r="T51" s="3">
        <v>2867832</v>
      </c>
      <c r="U51" s="3">
        <v>0</v>
      </c>
      <c r="V51" s="8">
        <v>40415</v>
      </c>
      <c r="W51" s="9">
        <v>400000</v>
      </c>
      <c r="X51" s="9">
        <v>0</v>
      </c>
      <c r="Y51">
        <v>6.6000000000000003E-2</v>
      </c>
      <c r="Z51">
        <v>7</v>
      </c>
      <c r="AA51">
        <v>0</v>
      </c>
      <c r="AB51" s="10">
        <v>42979</v>
      </c>
      <c r="AC51" t="s">
        <v>54</v>
      </c>
      <c r="AD51" t="s">
        <v>43</v>
      </c>
      <c r="AE51" t="s">
        <v>122</v>
      </c>
      <c r="AF51" s="8">
        <v>34304</v>
      </c>
      <c r="AG51" s="3">
        <v>680000</v>
      </c>
      <c r="AH51" s="3">
        <v>680000</v>
      </c>
      <c r="AI51">
        <v>0</v>
      </c>
      <c r="AJ51">
        <v>40</v>
      </c>
      <c r="AK51">
        <v>30</v>
      </c>
      <c r="AL51" s="8">
        <v>46753</v>
      </c>
      <c r="AM51" t="s">
        <v>71</v>
      </c>
      <c r="AN51" t="s">
        <v>100</v>
      </c>
      <c r="AO51" t="s">
        <v>126</v>
      </c>
      <c r="AP51" s="11">
        <v>43039</v>
      </c>
      <c r="AQ51" s="3">
        <v>247000</v>
      </c>
      <c r="AR51" s="3">
        <v>245219</v>
      </c>
      <c r="AS51">
        <v>5.3600000000000002E-2</v>
      </c>
      <c r="AT51">
        <v>15</v>
      </c>
      <c r="AU51">
        <v>15</v>
      </c>
      <c r="AV51" s="8">
        <v>48488</v>
      </c>
      <c r="AW51" t="s">
        <v>54</v>
      </c>
      <c r="AX51" t="s">
        <v>43</v>
      </c>
      <c r="AY51" t="s">
        <v>122</v>
      </c>
      <c r="AZ51" s="11" t="s">
        <v>106</v>
      </c>
      <c r="BA51" s="3">
        <v>0</v>
      </c>
      <c r="BB51" s="3">
        <v>0</v>
      </c>
      <c r="BC51">
        <v>0</v>
      </c>
      <c r="BD51">
        <v>0</v>
      </c>
      <c r="BE51">
        <v>0</v>
      </c>
      <c r="BF51" s="8">
        <v>0</v>
      </c>
      <c r="BG51">
        <v>0</v>
      </c>
      <c r="BH51" t="s">
        <v>46</v>
      </c>
      <c r="BI51">
        <v>0</v>
      </c>
      <c r="BJ51" s="3">
        <v>1080000</v>
      </c>
      <c r="BK51" t="s">
        <v>62</v>
      </c>
      <c r="BL51" s="3">
        <f t="shared" si="0"/>
        <v>1327000</v>
      </c>
      <c r="BM51" s="14">
        <f t="shared" si="1"/>
        <v>0.43164662616279487</v>
      </c>
    </row>
    <row r="52" spans="1:65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R52">
        <v>24</v>
      </c>
      <c r="S52" s="3">
        <v>1073430</v>
      </c>
      <c r="T52" s="3">
        <v>1014946</v>
      </c>
      <c r="U52" s="3">
        <v>189960</v>
      </c>
      <c r="V52" s="8" t="s">
        <v>106</v>
      </c>
      <c r="W52" s="9">
        <v>0</v>
      </c>
      <c r="X52" s="9">
        <v>0</v>
      </c>
      <c r="Y52">
        <v>0</v>
      </c>
      <c r="Z52">
        <v>0</v>
      </c>
      <c r="AA52">
        <v>0</v>
      </c>
      <c r="AB52" s="10">
        <v>0</v>
      </c>
      <c r="AC52">
        <v>0</v>
      </c>
      <c r="AD52" t="s">
        <v>46</v>
      </c>
      <c r="AE52">
        <v>0</v>
      </c>
      <c r="AF52" s="8">
        <v>34535</v>
      </c>
      <c r="AG52" s="3">
        <v>883470</v>
      </c>
      <c r="AH52" s="3">
        <v>831476</v>
      </c>
      <c r="AI52">
        <v>7.2499999999999995E-2</v>
      </c>
      <c r="AJ52">
        <v>50</v>
      </c>
      <c r="AK52">
        <v>0</v>
      </c>
      <c r="AL52" s="8">
        <v>52798</v>
      </c>
      <c r="AM52">
        <v>0</v>
      </c>
      <c r="AN52" t="s">
        <v>43</v>
      </c>
      <c r="AO52" t="s">
        <v>132</v>
      </c>
      <c r="AP52" s="11" t="s">
        <v>106</v>
      </c>
      <c r="AQ52" s="3">
        <v>0</v>
      </c>
      <c r="AR52" s="3">
        <v>0</v>
      </c>
      <c r="AS52">
        <v>0</v>
      </c>
      <c r="AT52">
        <v>0</v>
      </c>
      <c r="AU52">
        <v>0</v>
      </c>
      <c r="AV52" s="8">
        <v>0</v>
      </c>
      <c r="AW52">
        <v>0</v>
      </c>
      <c r="AX52" t="s">
        <v>46</v>
      </c>
      <c r="AY52">
        <v>0</v>
      </c>
      <c r="AZ52" s="11" t="s">
        <v>106</v>
      </c>
      <c r="BA52" s="3">
        <v>0</v>
      </c>
      <c r="BB52" s="3">
        <v>0</v>
      </c>
      <c r="BC52">
        <v>0</v>
      </c>
      <c r="BD52">
        <v>0</v>
      </c>
      <c r="BE52">
        <v>0</v>
      </c>
      <c r="BF52" s="8">
        <v>0</v>
      </c>
      <c r="BG52">
        <v>0</v>
      </c>
      <c r="BH52" t="s">
        <v>46</v>
      </c>
      <c r="BI52">
        <v>0</v>
      </c>
      <c r="BJ52" s="3">
        <v>1073430</v>
      </c>
      <c r="BK52" t="s">
        <v>47</v>
      </c>
      <c r="BL52" s="3">
        <f t="shared" si="0"/>
        <v>1073430</v>
      </c>
      <c r="BM52" s="14">
        <f t="shared" si="1"/>
        <v>1</v>
      </c>
    </row>
    <row r="53" spans="1:65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R53">
        <v>24</v>
      </c>
      <c r="S53" s="3">
        <v>1019196</v>
      </c>
      <c r="T53" s="3">
        <v>945761</v>
      </c>
      <c r="U53" s="3">
        <v>73435</v>
      </c>
      <c r="V53" s="8">
        <v>34680</v>
      </c>
      <c r="W53" s="9">
        <v>863634</v>
      </c>
      <c r="X53" s="9">
        <v>759861.07</v>
      </c>
      <c r="Y53">
        <v>0.02</v>
      </c>
      <c r="Z53">
        <v>50</v>
      </c>
      <c r="AA53">
        <v>50</v>
      </c>
      <c r="AB53" s="10">
        <v>52943</v>
      </c>
      <c r="AC53" t="s">
        <v>54</v>
      </c>
      <c r="AD53" t="s">
        <v>114</v>
      </c>
      <c r="AE53" t="s">
        <v>44</v>
      </c>
      <c r="AF53" s="8" t="s">
        <v>106</v>
      </c>
      <c r="AG53" s="3">
        <v>0</v>
      </c>
      <c r="AH53" s="3">
        <v>0</v>
      </c>
      <c r="AI53">
        <v>0</v>
      </c>
      <c r="AJ53" t="s">
        <v>45</v>
      </c>
      <c r="AK53">
        <v>0</v>
      </c>
      <c r="AL53" s="8">
        <v>0</v>
      </c>
      <c r="AM53">
        <v>0</v>
      </c>
      <c r="AN53" t="s">
        <v>46</v>
      </c>
      <c r="AO53">
        <v>0</v>
      </c>
      <c r="AP53" s="11" t="s">
        <v>106</v>
      </c>
      <c r="AQ53" s="3">
        <v>0</v>
      </c>
      <c r="AR53" s="3">
        <v>0</v>
      </c>
      <c r="AS53">
        <v>0</v>
      </c>
      <c r="AT53">
        <v>0</v>
      </c>
      <c r="AU53">
        <v>0</v>
      </c>
      <c r="AV53" s="8">
        <v>0</v>
      </c>
      <c r="AW53">
        <v>0</v>
      </c>
      <c r="AX53" t="s">
        <v>46</v>
      </c>
      <c r="AY53">
        <v>0</v>
      </c>
      <c r="AZ53" s="11" t="s">
        <v>106</v>
      </c>
      <c r="BA53" s="3">
        <v>0</v>
      </c>
      <c r="BB53" s="3">
        <v>0</v>
      </c>
      <c r="BC53">
        <v>0</v>
      </c>
      <c r="BD53">
        <v>0</v>
      </c>
      <c r="BE53">
        <v>0</v>
      </c>
      <c r="BF53" s="8">
        <v>0</v>
      </c>
      <c r="BG53">
        <v>0</v>
      </c>
      <c r="BH53" t="s">
        <v>46</v>
      </c>
      <c r="BI53">
        <v>0</v>
      </c>
      <c r="BJ53" s="3">
        <v>0</v>
      </c>
      <c r="BK53">
        <v>0</v>
      </c>
      <c r="BL53" s="3">
        <f t="shared" si="0"/>
        <v>937069</v>
      </c>
      <c r="BM53" s="14">
        <f t="shared" si="1"/>
        <v>0.91941981718923549</v>
      </c>
    </row>
    <row r="54" spans="1:65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R54">
        <v>24</v>
      </c>
      <c r="S54" s="3">
        <v>1019196</v>
      </c>
      <c r="T54" s="3">
        <v>945761</v>
      </c>
      <c r="U54" s="3">
        <v>945751</v>
      </c>
      <c r="V54" s="8">
        <v>34680</v>
      </c>
      <c r="W54" s="9">
        <v>863634</v>
      </c>
      <c r="X54" s="9">
        <v>759891.07</v>
      </c>
      <c r="Y54">
        <v>0.01</v>
      </c>
      <c r="Z54">
        <v>50</v>
      </c>
      <c r="AA54">
        <v>50</v>
      </c>
      <c r="AB54" s="10">
        <v>52943</v>
      </c>
      <c r="AC54" t="s">
        <v>54</v>
      </c>
      <c r="AD54" t="s">
        <v>134</v>
      </c>
      <c r="AE54" t="s">
        <v>44</v>
      </c>
      <c r="AF54" s="8" t="s">
        <v>106</v>
      </c>
      <c r="AG54" s="3">
        <v>0</v>
      </c>
      <c r="AH54" s="3">
        <v>0</v>
      </c>
      <c r="AI54">
        <v>0</v>
      </c>
      <c r="AJ54" t="s">
        <v>45</v>
      </c>
      <c r="AK54">
        <v>0</v>
      </c>
      <c r="AL54" s="8">
        <v>0</v>
      </c>
      <c r="AM54">
        <v>0</v>
      </c>
      <c r="AN54" t="s">
        <v>46</v>
      </c>
      <c r="AO54">
        <v>0</v>
      </c>
      <c r="AP54" s="11" t="s">
        <v>106</v>
      </c>
      <c r="AQ54" s="3">
        <v>0</v>
      </c>
      <c r="AR54" s="3">
        <v>0</v>
      </c>
      <c r="AS54">
        <v>0</v>
      </c>
      <c r="AT54">
        <v>0</v>
      </c>
      <c r="AU54">
        <v>0</v>
      </c>
      <c r="AV54" s="8">
        <v>0</v>
      </c>
      <c r="AW54">
        <v>0</v>
      </c>
      <c r="AX54" t="s">
        <v>46</v>
      </c>
      <c r="AY54">
        <v>0</v>
      </c>
      <c r="AZ54" s="11" t="s">
        <v>106</v>
      </c>
      <c r="BA54" s="3">
        <v>0</v>
      </c>
      <c r="BB54" s="3">
        <v>0</v>
      </c>
      <c r="BC54">
        <v>0</v>
      </c>
      <c r="BD54">
        <v>0</v>
      </c>
      <c r="BE54">
        <v>0</v>
      </c>
      <c r="BF54" s="8">
        <v>0</v>
      </c>
      <c r="BG54">
        <v>0</v>
      </c>
      <c r="BH54" t="s">
        <v>46</v>
      </c>
      <c r="BI54">
        <v>0</v>
      </c>
      <c r="BJ54" s="3">
        <v>1019196</v>
      </c>
      <c r="BK54">
        <v>0</v>
      </c>
      <c r="BL54" s="3">
        <f t="shared" si="0"/>
        <v>1809385</v>
      </c>
      <c r="BM54" s="14">
        <f t="shared" si="1"/>
        <v>1.7753062217669615</v>
      </c>
    </row>
    <row r="55" spans="1:65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R55">
        <v>41</v>
      </c>
      <c r="S55" s="3">
        <v>2075212</v>
      </c>
      <c r="T55" s="3">
        <v>1923003</v>
      </c>
      <c r="U55" s="3">
        <v>363661</v>
      </c>
      <c r="V55" s="8">
        <v>35299</v>
      </c>
      <c r="W55" s="9">
        <v>990000</v>
      </c>
      <c r="X55" s="9">
        <v>889473.16</v>
      </c>
      <c r="Y55">
        <v>7.2499999999999995E-2</v>
      </c>
      <c r="Z55">
        <v>50</v>
      </c>
      <c r="AA55">
        <v>50</v>
      </c>
      <c r="AB55" s="10">
        <v>53561</v>
      </c>
      <c r="AC55" t="s">
        <v>71</v>
      </c>
      <c r="AD55" t="s">
        <v>43</v>
      </c>
      <c r="AE55" t="s">
        <v>137</v>
      </c>
      <c r="AF55" s="8">
        <v>35290</v>
      </c>
      <c r="AG55" s="3">
        <v>167800</v>
      </c>
      <c r="AH55" s="3">
        <v>36648.620000000003</v>
      </c>
      <c r="AI55">
        <v>4.4999999999999998E-2</v>
      </c>
      <c r="AJ55">
        <v>7.17</v>
      </c>
      <c r="AK55">
        <v>7.17</v>
      </c>
      <c r="AL55" s="8">
        <v>43866</v>
      </c>
      <c r="AM55" t="s">
        <v>54</v>
      </c>
      <c r="AN55" t="s">
        <v>43</v>
      </c>
      <c r="AO55" t="s">
        <v>137</v>
      </c>
      <c r="AP55" s="11">
        <v>35128</v>
      </c>
      <c r="AQ55" s="3">
        <v>553200</v>
      </c>
      <c r="AR55" s="3">
        <v>553200</v>
      </c>
      <c r="AS55">
        <v>0</v>
      </c>
      <c r="AT55">
        <v>50</v>
      </c>
      <c r="AU55" t="s">
        <v>138</v>
      </c>
      <c r="AV55" s="8">
        <v>53387</v>
      </c>
      <c r="AW55" t="s">
        <v>75</v>
      </c>
      <c r="AX55" t="s">
        <v>100</v>
      </c>
      <c r="AY55" t="s">
        <v>137</v>
      </c>
      <c r="AZ55" s="11" t="s">
        <v>106</v>
      </c>
      <c r="BA55" s="3">
        <v>0</v>
      </c>
      <c r="BB55" s="3">
        <v>0</v>
      </c>
      <c r="BC55">
        <v>0</v>
      </c>
      <c r="BD55">
        <v>0</v>
      </c>
      <c r="BE55">
        <v>0</v>
      </c>
      <c r="BF55" s="8">
        <v>0</v>
      </c>
      <c r="BG55">
        <v>0</v>
      </c>
      <c r="BH55" t="s">
        <v>46</v>
      </c>
      <c r="BI55">
        <v>0</v>
      </c>
      <c r="BJ55" s="3">
        <v>2075212</v>
      </c>
      <c r="BK55" t="s">
        <v>47</v>
      </c>
      <c r="BL55" s="3">
        <f t="shared" si="0"/>
        <v>2074661</v>
      </c>
      <c r="BM55" s="14">
        <f t="shared" si="1"/>
        <v>0.99973448495864514</v>
      </c>
    </row>
    <row r="56" spans="1:65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R56">
        <v>48</v>
      </c>
      <c r="S56" s="3">
        <v>3364918</v>
      </c>
      <c r="T56" s="3">
        <v>2960028</v>
      </c>
      <c r="U56" s="3">
        <v>0</v>
      </c>
      <c r="V56" s="8">
        <v>42705</v>
      </c>
      <c r="W56" s="9">
        <v>658224</v>
      </c>
      <c r="X56" s="9">
        <v>624086</v>
      </c>
      <c r="Y56">
        <v>3.3399999999999999E-2</v>
      </c>
      <c r="Z56">
        <v>10</v>
      </c>
      <c r="AA56">
        <v>10</v>
      </c>
      <c r="AB56" s="10">
        <v>45992</v>
      </c>
      <c r="AC56" t="s">
        <v>54</v>
      </c>
      <c r="AD56" t="s">
        <v>43</v>
      </c>
      <c r="AE56" t="s">
        <v>122</v>
      </c>
      <c r="AF56" s="8" t="s">
        <v>106</v>
      </c>
      <c r="AG56" s="3">
        <v>980000</v>
      </c>
      <c r="AH56" s="3">
        <v>389887</v>
      </c>
      <c r="AI56">
        <v>0</v>
      </c>
      <c r="AJ56">
        <v>0</v>
      </c>
      <c r="AK56">
        <v>0</v>
      </c>
      <c r="AL56" s="8" t="s">
        <v>140</v>
      </c>
      <c r="AM56">
        <v>0</v>
      </c>
      <c r="AN56" t="s">
        <v>100</v>
      </c>
      <c r="AO56" t="s">
        <v>126</v>
      </c>
      <c r="AP56" s="11" t="s">
        <v>106</v>
      </c>
      <c r="AQ56" s="3">
        <v>0</v>
      </c>
      <c r="AR56" s="3">
        <v>0</v>
      </c>
      <c r="AS56">
        <v>0</v>
      </c>
      <c r="AT56">
        <v>0</v>
      </c>
      <c r="AU56">
        <v>0</v>
      </c>
      <c r="AV56" s="8">
        <v>0</v>
      </c>
      <c r="AW56">
        <v>0</v>
      </c>
      <c r="AX56" t="s">
        <v>46</v>
      </c>
      <c r="AY56">
        <v>0</v>
      </c>
      <c r="AZ56" s="11" t="s">
        <v>106</v>
      </c>
      <c r="BA56" s="3">
        <v>0</v>
      </c>
      <c r="BB56" s="3">
        <v>0</v>
      </c>
      <c r="BC56">
        <v>0</v>
      </c>
      <c r="BD56">
        <v>0</v>
      </c>
      <c r="BE56">
        <v>0</v>
      </c>
      <c r="BF56" s="8">
        <v>0</v>
      </c>
      <c r="BG56">
        <v>0</v>
      </c>
      <c r="BH56" t="s">
        <v>46</v>
      </c>
      <c r="BI56">
        <v>0</v>
      </c>
      <c r="BJ56" s="3">
        <v>1638224</v>
      </c>
      <c r="BK56" t="s">
        <v>62</v>
      </c>
      <c r="BL56" s="3">
        <f t="shared" si="0"/>
        <v>1638224</v>
      </c>
      <c r="BM56" s="14">
        <f t="shared" si="1"/>
        <v>0.48685406301134232</v>
      </c>
    </row>
    <row r="57" spans="1:65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 s="3">
        <v>2403133</v>
      </c>
      <c r="T57" s="3">
        <v>2197782</v>
      </c>
      <c r="U57" s="3">
        <v>0</v>
      </c>
      <c r="V57" s="8">
        <v>39264</v>
      </c>
      <c r="W57" s="9">
        <v>0</v>
      </c>
      <c r="X57" s="9">
        <v>84863.37</v>
      </c>
      <c r="Y57">
        <v>7.2999999999999995E-2</v>
      </c>
      <c r="Z57">
        <v>9</v>
      </c>
      <c r="AA57">
        <v>9</v>
      </c>
      <c r="AB57" s="10">
        <v>42552</v>
      </c>
      <c r="AC57">
        <v>0</v>
      </c>
      <c r="AD57" t="s">
        <v>43</v>
      </c>
      <c r="AE57">
        <v>0</v>
      </c>
      <c r="AF57" s="8">
        <v>34690</v>
      </c>
      <c r="AG57" s="3">
        <v>850000</v>
      </c>
      <c r="AH57" s="3">
        <v>850000</v>
      </c>
      <c r="AI57">
        <v>0.03</v>
      </c>
      <c r="AJ57">
        <v>50</v>
      </c>
      <c r="AK57">
        <v>30</v>
      </c>
      <c r="AL57" s="8">
        <v>52597</v>
      </c>
      <c r="AM57">
        <v>0</v>
      </c>
      <c r="AN57" t="s">
        <v>100</v>
      </c>
      <c r="AO57" t="s">
        <v>142</v>
      </c>
      <c r="AP57" s="11" t="s">
        <v>106</v>
      </c>
      <c r="AQ57" s="3">
        <v>0</v>
      </c>
      <c r="AR57" s="3">
        <v>0</v>
      </c>
      <c r="AS57">
        <v>0</v>
      </c>
      <c r="AT57">
        <v>0</v>
      </c>
      <c r="AU57">
        <v>0</v>
      </c>
      <c r="AV57" s="8">
        <v>0</v>
      </c>
      <c r="AW57">
        <v>0</v>
      </c>
      <c r="AX57" t="s">
        <v>46</v>
      </c>
      <c r="AY57">
        <v>0</v>
      </c>
      <c r="AZ57" s="11" t="s">
        <v>106</v>
      </c>
      <c r="BA57" s="3">
        <v>0</v>
      </c>
      <c r="BB57" s="3">
        <v>0</v>
      </c>
      <c r="BC57">
        <v>0</v>
      </c>
      <c r="BD57">
        <v>0</v>
      </c>
      <c r="BE57">
        <v>0</v>
      </c>
      <c r="BF57" s="8">
        <v>0</v>
      </c>
      <c r="BG57">
        <v>0</v>
      </c>
      <c r="BH57" t="s">
        <v>46</v>
      </c>
      <c r="BI57">
        <v>0</v>
      </c>
      <c r="BJ57" s="3">
        <v>0</v>
      </c>
      <c r="BK57">
        <v>0</v>
      </c>
      <c r="BL57" s="3">
        <f t="shared" si="0"/>
        <v>850000</v>
      </c>
      <c r="BM57" s="14">
        <f t="shared" si="1"/>
        <v>0.35370493435028355</v>
      </c>
    </row>
    <row r="58" spans="1:65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 s="3">
        <v>998661.53</v>
      </c>
      <c r="T58" s="3">
        <v>928839.98</v>
      </c>
      <c r="U58" s="3">
        <v>0</v>
      </c>
      <c r="V58" s="8" t="s">
        <v>106</v>
      </c>
      <c r="W58" s="9">
        <v>0</v>
      </c>
      <c r="X58" s="9">
        <v>0</v>
      </c>
      <c r="Y58">
        <v>0</v>
      </c>
      <c r="Z58">
        <v>0</v>
      </c>
      <c r="AA58">
        <v>0</v>
      </c>
      <c r="AB58" s="10">
        <v>0</v>
      </c>
      <c r="AC58">
        <v>0</v>
      </c>
      <c r="AD58" t="s">
        <v>46</v>
      </c>
      <c r="AE58">
        <v>0</v>
      </c>
      <c r="AF58" s="8" t="s">
        <v>106</v>
      </c>
      <c r="AG58" s="3">
        <v>0</v>
      </c>
      <c r="AH58" s="3">
        <v>0</v>
      </c>
      <c r="AI58">
        <v>0</v>
      </c>
      <c r="AJ58" t="s">
        <v>45</v>
      </c>
      <c r="AK58">
        <v>0</v>
      </c>
      <c r="AL58" s="8">
        <v>0</v>
      </c>
      <c r="AM58">
        <v>0</v>
      </c>
      <c r="AN58" t="s">
        <v>46</v>
      </c>
      <c r="AO58" t="s">
        <v>62</v>
      </c>
      <c r="AP58" s="11" t="s">
        <v>106</v>
      </c>
      <c r="AQ58" s="3">
        <v>0</v>
      </c>
      <c r="AR58" s="3">
        <v>0</v>
      </c>
      <c r="AS58">
        <v>0</v>
      </c>
      <c r="AT58">
        <v>0</v>
      </c>
      <c r="AU58">
        <v>0</v>
      </c>
      <c r="AV58" s="8">
        <v>0</v>
      </c>
      <c r="AW58">
        <v>0</v>
      </c>
      <c r="AX58" t="s">
        <v>46</v>
      </c>
      <c r="AY58">
        <v>0</v>
      </c>
      <c r="AZ58" s="11" t="s">
        <v>106</v>
      </c>
      <c r="BA58" s="3">
        <v>0</v>
      </c>
      <c r="BB58" s="3">
        <v>0</v>
      </c>
      <c r="BC58">
        <v>0</v>
      </c>
      <c r="BD58">
        <v>0</v>
      </c>
      <c r="BE58">
        <v>0</v>
      </c>
      <c r="BF58" s="8">
        <v>0</v>
      </c>
      <c r="BG58">
        <v>0</v>
      </c>
      <c r="BH58" t="s">
        <v>46</v>
      </c>
      <c r="BI58">
        <v>0</v>
      </c>
      <c r="BJ58" s="3">
        <v>998661.53</v>
      </c>
      <c r="BK58" t="s">
        <v>62</v>
      </c>
      <c r="BL58" s="3">
        <f t="shared" si="0"/>
        <v>0</v>
      </c>
      <c r="BM58" s="14">
        <f t="shared" si="1"/>
        <v>0</v>
      </c>
    </row>
    <row r="59" spans="1:65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R59">
        <v>12</v>
      </c>
      <c r="S59" s="3">
        <v>595500</v>
      </c>
      <c r="T59" s="3">
        <v>557295</v>
      </c>
      <c r="U59" s="3">
        <v>557295</v>
      </c>
      <c r="V59" s="8">
        <v>34669</v>
      </c>
      <c r="W59" s="9">
        <v>523189</v>
      </c>
      <c r="X59" s="9">
        <v>426150.05</v>
      </c>
      <c r="Y59">
        <v>0.01</v>
      </c>
      <c r="Z59">
        <v>50</v>
      </c>
      <c r="AA59">
        <v>50</v>
      </c>
      <c r="AB59" s="10">
        <v>52932</v>
      </c>
      <c r="AC59" t="s">
        <v>54</v>
      </c>
      <c r="AD59" t="s">
        <v>144</v>
      </c>
      <c r="AE59" t="s">
        <v>44</v>
      </c>
      <c r="AF59" s="8" t="s">
        <v>106</v>
      </c>
      <c r="AG59" s="3">
        <v>0</v>
      </c>
      <c r="AH59" s="3">
        <v>0</v>
      </c>
      <c r="AI59">
        <v>0</v>
      </c>
      <c r="AJ59" t="s">
        <v>45</v>
      </c>
      <c r="AK59">
        <v>0</v>
      </c>
      <c r="AL59" s="8">
        <v>0</v>
      </c>
      <c r="AM59">
        <v>0</v>
      </c>
      <c r="AN59" t="s">
        <v>46</v>
      </c>
      <c r="AO59">
        <v>0</v>
      </c>
      <c r="AP59" s="11" t="s">
        <v>106</v>
      </c>
      <c r="AQ59" s="3">
        <v>0</v>
      </c>
      <c r="AR59" s="3">
        <v>0</v>
      </c>
      <c r="AS59">
        <v>0</v>
      </c>
      <c r="AT59">
        <v>0</v>
      </c>
      <c r="AU59">
        <v>0</v>
      </c>
      <c r="AV59" s="8">
        <v>0</v>
      </c>
      <c r="AW59">
        <v>0</v>
      </c>
      <c r="AX59" t="s">
        <v>46</v>
      </c>
      <c r="AY59">
        <v>0</v>
      </c>
      <c r="AZ59" s="11" t="s">
        <v>106</v>
      </c>
      <c r="BA59" s="3">
        <v>0</v>
      </c>
      <c r="BB59" s="3">
        <v>0</v>
      </c>
      <c r="BC59">
        <v>0</v>
      </c>
      <c r="BD59">
        <v>0</v>
      </c>
      <c r="BE59">
        <v>0</v>
      </c>
      <c r="BF59" s="8">
        <v>0</v>
      </c>
      <c r="BG59">
        <v>0</v>
      </c>
      <c r="BH59" t="s">
        <v>46</v>
      </c>
      <c r="BI59">
        <v>0</v>
      </c>
      <c r="BJ59" s="3">
        <v>595500</v>
      </c>
      <c r="BK59">
        <v>0</v>
      </c>
      <c r="BL59" s="3">
        <f t="shared" si="0"/>
        <v>1080484</v>
      </c>
      <c r="BM59" s="14">
        <f t="shared" si="1"/>
        <v>1.8144147774979009</v>
      </c>
    </row>
    <row r="60" spans="1:65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R60">
        <v>12</v>
      </c>
      <c r="S60" s="3">
        <v>595500</v>
      </c>
      <c r="T60" s="3">
        <v>557295</v>
      </c>
      <c r="U60" s="3">
        <v>38205</v>
      </c>
      <c r="V60" s="8">
        <v>34669</v>
      </c>
      <c r="W60" s="9">
        <v>523189</v>
      </c>
      <c r="X60" s="9">
        <v>426150.05</v>
      </c>
      <c r="Y60">
        <v>0.01</v>
      </c>
      <c r="Z60">
        <v>50</v>
      </c>
      <c r="AA60">
        <v>50</v>
      </c>
      <c r="AB60" s="10">
        <v>52932</v>
      </c>
      <c r="AC60" t="s">
        <v>145</v>
      </c>
      <c r="AD60" t="s">
        <v>146</v>
      </c>
      <c r="AE60" t="s">
        <v>44</v>
      </c>
      <c r="AF60" s="8" t="s">
        <v>106</v>
      </c>
      <c r="AG60" s="3">
        <v>0</v>
      </c>
      <c r="AH60" s="3">
        <v>0</v>
      </c>
      <c r="AI60">
        <v>0</v>
      </c>
      <c r="AJ60" t="s">
        <v>45</v>
      </c>
      <c r="AK60">
        <v>0</v>
      </c>
      <c r="AL60" s="8">
        <v>0</v>
      </c>
      <c r="AM60">
        <v>0</v>
      </c>
      <c r="AN60" t="s">
        <v>46</v>
      </c>
      <c r="AO60">
        <v>0</v>
      </c>
      <c r="AP60" s="11" t="s">
        <v>106</v>
      </c>
      <c r="AQ60" s="3">
        <v>0</v>
      </c>
      <c r="AR60" s="3">
        <v>0</v>
      </c>
      <c r="AS60">
        <v>0</v>
      </c>
      <c r="AT60">
        <v>0</v>
      </c>
      <c r="AU60">
        <v>0</v>
      </c>
      <c r="AV60" s="8">
        <v>0</v>
      </c>
      <c r="AW60">
        <v>0</v>
      </c>
      <c r="AX60" t="s">
        <v>46</v>
      </c>
      <c r="AY60">
        <v>0</v>
      </c>
      <c r="AZ60" s="11" t="s">
        <v>106</v>
      </c>
      <c r="BA60" s="3">
        <v>0</v>
      </c>
      <c r="BB60" s="3">
        <v>0</v>
      </c>
      <c r="BC60">
        <v>0</v>
      </c>
      <c r="BD60">
        <v>0</v>
      </c>
      <c r="BE60">
        <v>0</v>
      </c>
      <c r="BF60" s="8">
        <v>0</v>
      </c>
      <c r="BG60">
        <v>0</v>
      </c>
      <c r="BH60" t="s">
        <v>46</v>
      </c>
      <c r="BI60">
        <v>0</v>
      </c>
      <c r="BJ60" s="3">
        <v>0</v>
      </c>
      <c r="BK60">
        <v>0</v>
      </c>
      <c r="BL60" s="3">
        <f t="shared" si="0"/>
        <v>561394</v>
      </c>
      <c r="BM60" s="14">
        <f t="shared" si="1"/>
        <v>0.94272712006717041</v>
      </c>
    </row>
    <row r="61" spans="1:65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R61">
        <v>16</v>
      </c>
      <c r="S61" s="3">
        <v>1417911</v>
      </c>
      <c r="T61" s="3">
        <v>1323082</v>
      </c>
      <c r="U61" s="3">
        <v>828339</v>
      </c>
      <c r="V61" s="8">
        <v>34907</v>
      </c>
      <c r="W61" s="9">
        <v>706481</v>
      </c>
      <c r="X61" s="9">
        <v>0</v>
      </c>
      <c r="Y61">
        <v>0.09</v>
      </c>
      <c r="Z61">
        <v>5</v>
      </c>
      <c r="AA61">
        <v>5</v>
      </c>
      <c r="AB61" s="10">
        <v>36996</v>
      </c>
      <c r="AC61">
        <v>0</v>
      </c>
      <c r="AD61" t="s">
        <v>43</v>
      </c>
      <c r="AE61" t="s">
        <v>151</v>
      </c>
      <c r="AF61" s="8">
        <v>34890</v>
      </c>
      <c r="AG61" s="3">
        <v>422000</v>
      </c>
      <c r="AH61" s="3">
        <v>0</v>
      </c>
      <c r="AI61">
        <v>5.7500000000000002E-2</v>
      </c>
      <c r="AJ61">
        <v>20</v>
      </c>
      <c r="AK61">
        <v>20</v>
      </c>
      <c r="AL61" s="8">
        <v>42283</v>
      </c>
      <c r="AM61">
        <v>0</v>
      </c>
      <c r="AN61" t="s">
        <v>58</v>
      </c>
      <c r="AO61" t="s">
        <v>152</v>
      </c>
      <c r="AP61" s="11">
        <v>34890</v>
      </c>
      <c r="AQ61" s="3">
        <v>165630</v>
      </c>
      <c r="AR61" s="3">
        <v>0</v>
      </c>
      <c r="AS61">
        <v>0.08</v>
      </c>
      <c r="AT61">
        <v>5</v>
      </c>
      <c r="AU61">
        <v>5</v>
      </c>
      <c r="AV61" s="8">
        <v>36996</v>
      </c>
      <c r="AW61">
        <v>0</v>
      </c>
      <c r="AX61" t="s">
        <v>43</v>
      </c>
      <c r="AY61">
        <v>0</v>
      </c>
      <c r="AZ61" s="11">
        <v>35209</v>
      </c>
      <c r="BA61" s="3">
        <v>123800</v>
      </c>
      <c r="BB61" s="3">
        <v>0</v>
      </c>
      <c r="BC61">
        <v>9.4899999999999998E-2</v>
      </c>
      <c r="BD61">
        <v>15</v>
      </c>
      <c r="BE61">
        <v>15</v>
      </c>
      <c r="BF61" s="8">
        <v>40678</v>
      </c>
      <c r="BG61">
        <v>0</v>
      </c>
      <c r="BH61" t="s">
        <v>43</v>
      </c>
      <c r="BI61" t="s">
        <v>152</v>
      </c>
      <c r="BJ61" s="3">
        <v>1417911</v>
      </c>
      <c r="BK61" t="s">
        <v>47</v>
      </c>
      <c r="BL61" s="3">
        <f t="shared" si="0"/>
        <v>2246250</v>
      </c>
      <c r="BM61" s="14">
        <f t="shared" si="1"/>
        <v>1.5841967514181075</v>
      </c>
    </row>
    <row r="62" spans="1:65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R62">
        <v>36</v>
      </c>
      <c r="S62" s="3">
        <v>3237600</v>
      </c>
      <c r="T62" s="3" t="e">
        <v>#REF!</v>
      </c>
      <c r="U62" s="3">
        <v>3108353</v>
      </c>
      <c r="V62" s="8" t="s">
        <v>106</v>
      </c>
      <c r="W62" s="9">
        <v>468000</v>
      </c>
      <c r="X62" s="9">
        <v>296623</v>
      </c>
      <c r="Y62">
        <v>5.2499999999999998E-2</v>
      </c>
      <c r="Z62">
        <v>0</v>
      </c>
      <c r="AA62">
        <v>0</v>
      </c>
      <c r="AB62" s="10">
        <v>44562</v>
      </c>
      <c r="AC62" t="s">
        <v>54</v>
      </c>
      <c r="AD62" t="s">
        <v>43</v>
      </c>
      <c r="AE62" t="s">
        <v>122</v>
      </c>
      <c r="AF62" s="8">
        <v>35400</v>
      </c>
      <c r="AG62" s="3">
        <v>800000</v>
      </c>
      <c r="AH62" s="3">
        <v>800000</v>
      </c>
      <c r="AI62">
        <v>0</v>
      </c>
      <c r="AJ62">
        <v>50</v>
      </c>
      <c r="AK62">
        <v>30</v>
      </c>
      <c r="AL62" s="8">
        <v>47849</v>
      </c>
      <c r="AM62" t="s">
        <v>71</v>
      </c>
      <c r="AN62" t="s">
        <v>100</v>
      </c>
      <c r="AO62" t="s">
        <v>153</v>
      </c>
      <c r="AP62" s="11" t="s">
        <v>106</v>
      </c>
      <c r="AQ62" s="3">
        <v>0</v>
      </c>
      <c r="AR62" s="3">
        <v>0</v>
      </c>
      <c r="AS62">
        <v>0</v>
      </c>
      <c r="AT62">
        <v>0</v>
      </c>
      <c r="AU62">
        <v>0</v>
      </c>
      <c r="AV62" s="8">
        <v>0</v>
      </c>
      <c r="AW62">
        <v>0</v>
      </c>
      <c r="AX62" t="s">
        <v>46</v>
      </c>
      <c r="AY62">
        <v>0</v>
      </c>
      <c r="AZ62" s="11" t="s">
        <v>106</v>
      </c>
      <c r="BA62" s="3">
        <v>0</v>
      </c>
      <c r="BB62" s="3">
        <v>0</v>
      </c>
      <c r="BC62">
        <v>0</v>
      </c>
      <c r="BD62">
        <v>0</v>
      </c>
      <c r="BE62">
        <v>0</v>
      </c>
      <c r="BF62" s="8">
        <v>0</v>
      </c>
      <c r="BG62">
        <v>0</v>
      </c>
      <c r="BH62" t="s">
        <v>46</v>
      </c>
      <c r="BI62">
        <v>0</v>
      </c>
      <c r="BJ62" s="3">
        <v>1268000</v>
      </c>
      <c r="BK62" t="s">
        <v>62</v>
      </c>
      <c r="BL62" s="3">
        <f t="shared" si="0"/>
        <v>4376353</v>
      </c>
      <c r="BM62" s="14">
        <f t="shared" si="1"/>
        <v>1.3517275142080554</v>
      </c>
    </row>
    <row r="63" spans="1:65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R63">
        <v>48</v>
      </c>
      <c r="S63" s="3">
        <v>2058259</v>
      </c>
      <c r="T63" s="3">
        <v>1990859</v>
      </c>
      <c r="U63" s="3">
        <v>0</v>
      </c>
      <c r="V63" s="8" t="s">
        <v>106</v>
      </c>
      <c r="W63" s="9">
        <v>0</v>
      </c>
      <c r="X63" s="9">
        <v>0</v>
      </c>
      <c r="Y63">
        <v>0</v>
      </c>
      <c r="Z63">
        <v>0</v>
      </c>
      <c r="AA63">
        <v>0</v>
      </c>
      <c r="AB63" s="10">
        <v>0</v>
      </c>
      <c r="AC63">
        <v>0</v>
      </c>
      <c r="AD63" t="s">
        <v>46</v>
      </c>
      <c r="AE63">
        <v>0</v>
      </c>
      <c r="AF63" s="8" t="s">
        <v>106</v>
      </c>
      <c r="AG63" s="3">
        <v>0</v>
      </c>
      <c r="AH63" s="3">
        <v>0</v>
      </c>
      <c r="AI63">
        <v>0</v>
      </c>
      <c r="AJ63" t="s">
        <v>45</v>
      </c>
      <c r="AK63">
        <v>0</v>
      </c>
      <c r="AL63" s="8">
        <v>0</v>
      </c>
      <c r="AM63">
        <v>0</v>
      </c>
      <c r="AN63" t="s">
        <v>46</v>
      </c>
      <c r="AO63">
        <v>0</v>
      </c>
      <c r="AP63" s="11" t="s">
        <v>106</v>
      </c>
      <c r="AQ63" s="3">
        <v>0</v>
      </c>
      <c r="AR63" s="3">
        <v>0</v>
      </c>
      <c r="AS63">
        <v>0</v>
      </c>
      <c r="AT63">
        <v>0</v>
      </c>
      <c r="AU63">
        <v>0</v>
      </c>
      <c r="AV63" s="8">
        <v>0</v>
      </c>
      <c r="AW63">
        <v>0</v>
      </c>
      <c r="AX63" t="s">
        <v>46</v>
      </c>
      <c r="AY63">
        <v>0</v>
      </c>
      <c r="AZ63" s="11" t="s">
        <v>106</v>
      </c>
      <c r="BA63" s="3">
        <v>0</v>
      </c>
      <c r="BB63" s="3">
        <v>0</v>
      </c>
      <c r="BC63">
        <v>0</v>
      </c>
      <c r="BD63">
        <v>0</v>
      </c>
      <c r="BE63">
        <v>0</v>
      </c>
      <c r="BF63" s="8">
        <v>0</v>
      </c>
      <c r="BG63">
        <v>0</v>
      </c>
      <c r="BH63" t="s">
        <v>46</v>
      </c>
      <c r="BI63">
        <v>0</v>
      </c>
      <c r="BJ63" s="3">
        <v>0</v>
      </c>
      <c r="BK63" t="s">
        <v>62</v>
      </c>
      <c r="BL63" s="3">
        <f t="shared" si="0"/>
        <v>0</v>
      </c>
      <c r="BM63" s="14">
        <f t="shared" si="1"/>
        <v>0</v>
      </c>
    </row>
    <row r="64" spans="1:65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R64">
        <v>12</v>
      </c>
      <c r="S64" s="3">
        <v>689305</v>
      </c>
      <c r="T64" s="3">
        <v>654016</v>
      </c>
      <c r="U64" s="3">
        <v>218072</v>
      </c>
      <c r="V64" s="8" t="s">
        <v>106</v>
      </c>
      <c r="W64" s="9">
        <v>0</v>
      </c>
      <c r="X64" s="9">
        <v>0</v>
      </c>
      <c r="Y64">
        <v>0</v>
      </c>
      <c r="Z64">
        <v>0</v>
      </c>
      <c r="AA64">
        <v>0</v>
      </c>
      <c r="AB64" s="10">
        <v>0</v>
      </c>
      <c r="AC64">
        <v>0</v>
      </c>
      <c r="AD64" t="s">
        <v>46</v>
      </c>
      <c r="AE64">
        <v>0</v>
      </c>
      <c r="AF64" s="8" t="s">
        <v>106</v>
      </c>
      <c r="AG64" s="3">
        <v>0</v>
      </c>
      <c r="AH64" s="3">
        <v>0</v>
      </c>
      <c r="AI64">
        <v>0</v>
      </c>
      <c r="AJ64" t="s">
        <v>45</v>
      </c>
      <c r="AK64">
        <v>0</v>
      </c>
      <c r="AL64" s="8">
        <v>0</v>
      </c>
      <c r="AM64">
        <v>0</v>
      </c>
      <c r="AN64" t="s">
        <v>46</v>
      </c>
      <c r="AO64">
        <v>0</v>
      </c>
      <c r="AP64" s="11" t="s">
        <v>106</v>
      </c>
      <c r="AQ64" s="3">
        <v>0</v>
      </c>
      <c r="AR64" s="3">
        <v>0</v>
      </c>
      <c r="AS64">
        <v>0</v>
      </c>
      <c r="AT64">
        <v>0</v>
      </c>
      <c r="AU64">
        <v>0</v>
      </c>
      <c r="AV64" s="8">
        <v>0</v>
      </c>
      <c r="AW64">
        <v>0</v>
      </c>
      <c r="AX64" t="s">
        <v>46</v>
      </c>
      <c r="AY64">
        <v>0</v>
      </c>
      <c r="AZ64" s="11" t="s">
        <v>106</v>
      </c>
      <c r="BA64" s="3">
        <v>0</v>
      </c>
      <c r="BB64" s="3">
        <v>0</v>
      </c>
      <c r="BC64">
        <v>0</v>
      </c>
      <c r="BD64">
        <v>0</v>
      </c>
      <c r="BE64">
        <v>0</v>
      </c>
      <c r="BF64" s="8">
        <v>0</v>
      </c>
      <c r="BG64">
        <v>0</v>
      </c>
      <c r="BH64" t="s">
        <v>46</v>
      </c>
      <c r="BI64">
        <v>0</v>
      </c>
      <c r="BJ64" s="3">
        <v>0</v>
      </c>
      <c r="BK64" t="s">
        <v>62</v>
      </c>
      <c r="BL64" s="3">
        <f t="shared" si="0"/>
        <v>218072</v>
      </c>
      <c r="BM64" s="14">
        <f t="shared" si="1"/>
        <v>0.31636503434618929</v>
      </c>
    </row>
    <row r="65" spans="1:65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 s="3">
        <v>0</v>
      </c>
      <c r="T65" s="3">
        <v>0</v>
      </c>
      <c r="U65" s="3">
        <v>0</v>
      </c>
      <c r="V65" s="8" t="s">
        <v>106</v>
      </c>
      <c r="W65" s="9">
        <v>0</v>
      </c>
      <c r="X65" s="9">
        <v>0</v>
      </c>
      <c r="Y65">
        <v>0</v>
      </c>
      <c r="Z65">
        <v>0</v>
      </c>
      <c r="AA65">
        <v>0</v>
      </c>
      <c r="AB65" s="10">
        <v>0</v>
      </c>
      <c r="AC65">
        <v>0</v>
      </c>
      <c r="AD65" t="s">
        <v>46</v>
      </c>
      <c r="AE65">
        <v>0</v>
      </c>
      <c r="AF65" s="8" t="s">
        <v>106</v>
      </c>
      <c r="AG65" s="3">
        <v>0</v>
      </c>
      <c r="AH65" s="3">
        <v>0</v>
      </c>
      <c r="AI65">
        <v>0</v>
      </c>
      <c r="AJ65" t="s">
        <v>45</v>
      </c>
      <c r="AK65">
        <v>0</v>
      </c>
      <c r="AL65" s="8">
        <v>0</v>
      </c>
      <c r="AM65">
        <v>0</v>
      </c>
      <c r="AN65" t="s">
        <v>46</v>
      </c>
      <c r="AO65">
        <v>0</v>
      </c>
      <c r="AP65" s="11" t="s">
        <v>106</v>
      </c>
      <c r="AQ65" s="3">
        <v>0</v>
      </c>
      <c r="AR65" s="3">
        <v>0</v>
      </c>
      <c r="AS65">
        <v>0</v>
      </c>
      <c r="AT65">
        <v>0</v>
      </c>
      <c r="AU65">
        <v>0</v>
      </c>
      <c r="AV65" s="8">
        <v>0</v>
      </c>
      <c r="AW65">
        <v>0</v>
      </c>
      <c r="AX65" t="s">
        <v>46</v>
      </c>
      <c r="AY65">
        <v>0</v>
      </c>
      <c r="AZ65" s="11" t="s">
        <v>106</v>
      </c>
      <c r="BA65" s="3">
        <v>0</v>
      </c>
      <c r="BB65" s="3">
        <v>0</v>
      </c>
      <c r="BC65">
        <v>0</v>
      </c>
      <c r="BD65">
        <v>0</v>
      </c>
      <c r="BE65">
        <v>0</v>
      </c>
      <c r="BF65" s="8">
        <v>0</v>
      </c>
      <c r="BG65">
        <v>0</v>
      </c>
      <c r="BH65" t="s">
        <v>46</v>
      </c>
      <c r="BI65">
        <v>0</v>
      </c>
      <c r="BJ65" s="3">
        <v>0</v>
      </c>
      <c r="BK65">
        <v>0</v>
      </c>
      <c r="BL65" s="3">
        <f t="shared" si="0"/>
        <v>0</v>
      </c>
      <c r="BM65" s="14" t="str">
        <f t="shared" si="1"/>
        <v xml:space="preserve"> </v>
      </c>
    </row>
    <row r="66" spans="1:65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R66">
        <v>8</v>
      </c>
      <c r="S66" s="3">
        <v>462232</v>
      </c>
      <c r="T66" s="3">
        <v>401457</v>
      </c>
      <c r="U66" s="3">
        <v>111863</v>
      </c>
      <c r="V66" s="8">
        <v>42945</v>
      </c>
      <c r="W66" s="9">
        <v>350369</v>
      </c>
      <c r="X66" s="9">
        <v>0</v>
      </c>
      <c r="Y66">
        <v>8.2500000000000004E-2</v>
      </c>
      <c r="Z66">
        <v>20</v>
      </c>
      <c r="AA66">
        <v>0</v>
      </c>
      <c r="AB66" s="10">
        <v>42750</v>
      </c>
      <c r="AC66">
        <v>1</v>
      </c>
      <c r="AD66" t="s">
        <v>46</v>
      </c>
      <c r="AE66" t="s">
        <v>44</v>
      </c>
      <c r="AF66" s="8" t="s">
        <v>106</v>
      </c>
      <c r="AG66" s="3">
        <v>0</v>
      </c>
      <c r="AH66" s="3">
        <v>0</v>
      </c>
      <c r="AI66">
        <v>0</v>
      </c>
      <c r="AJ66" t="s">
        <v>45</v>
      </c>
      <c r="AK66">
        <v>0</v>
      </c>
      <c r="AL66" s="8">
        <v>0</v>
      </c>
      <c r="AM66">
        <v>0</v>
      </c>
      <c r="AN66" t="s">
        <v>46</v>
      </c>
      <c r="AO66">
        <v>0</v>
      </c>
      <c r="AP66" s="11" t="s">
        <v>106</v>
      </c>
      <c r="AQ66" s="3">
        <v>0</v>
      </c>
      <c r="AR66" s="3">
        <v>0</v>
      </c>
      <c r="AS66">
        <v>0</v>
      </c>
      <c r="AT66">
        <v>0</v>
      </c>
      <c r="AU66">
        <v>0</v>
      </c>
      <c r="AV66" s="8">
        <v>0</v>
      </c>
      <c r="AW66">
        <v>0</v>
      </c>
      <c r="AX66" t="s">
        <v>46</v>
      </c>
      <c r="AY66">
        <v>0</v>
      </c>
      <c r="AZ66" s="11" t="s">
        <v>106</v>
      </c>
      <c r="BA66" s="3">
        <v>0</v>
      </c>
      <c r="BB66" s="3">
        <v>0</v>
      </c>
      <c r="BC66">
        <v>0</v>
      </c>
      <c r="BD66">
        <v>0</v>
      </c>
      <c r="BE66">
        <v>0</v>
      </c>
      <c r="BF66" s="8">
        <v>0</v>
      </c>
      <c r="BG66">
        <v>0</v>
      </c>
      <c r="BH66" t="s">
        <v>46</v>
      </c>
      <c r="BI66">
        <v>0</v>
      </c>
      <c r="BJ66" s="3">
        <v>462232</v>
      </c>
      <c r="BK66">
        <v>0</v>
      </c>
      <c r="BL66" s="3">
        <f t="shared" si="0"/>
        <v>462232</v>
      </c>
      <c r="BM66" s="14">
        <f t="shared" si="1"/>
        <v>1</v>
      </c>
    </row>
    <row r="67" spans="1:65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R67">
        <v>4</v>
      </c>
      <c r="S67" s="3">
        <v>265172</v>
      </c>
      <c r="T67" s="3">
        <v>243406</v>
      </c>
      <c r="U67" s="3">
        <v>75000</v>
      </c>
      <c r="V67" s="8">
        <v>35275</v>
      </c>
      <c r="W67" s="9">
        <v>190172</v>
      </c>
      <c r="X67" s="9">
        <v>0</v>
      </c>
      <c r="Y67">
        <v>8.2500000000000004E-2</v>
      </c>
      <c r="Z67">
        <v>0</v>
      </c>
      <c r="AA67">
        <v>0</v>
      </c>
      <c r="AB67" s="10">
        <v>42750</v>
      </c>
      <c r="AC67">
        <v>1</v>
      </c>
      <c r="AD67" t="s">
        <v>46</v>
      </c>
      <c r="AE67">
        <v>0</v>
      </c>
      <c r="AF67" s="8" t="s">
        <v>106</v>
      </c>
      <c r="AG67" s="3">
        <v>0</v>
      </c>
      <c r="AH67" s="3">
        <v>0</v>
      </c>
      <c r="AI67">
        <v>0</v>
      </c>
      <c r="AJ67" t="s">
        <v>45</v>
      </c>
      <c r="AK67">
        <v>0</v>
      </c>
      <c r="AL67" s="8">
        <v>0</v>
      </c>
      <c r="AM67">
        <v>0</v>
      </c>
      <c r="AN67" t="s">
        <v>46</v>
      </c>
      <c r="AO67">
        <v>0</v>
      </c>
      <c r="AP67" s="11" t="s">
        <v>106</v>
      </c>
      <c r="AQ67" s="3">
        <v>0</v>
      </c>
      <c r="AR67" s="3">
        <v>0</v>
      </c>
      <c r="AS67">
        <v>0</v>
      </c>
      <c r="AT67">
        <v>0</v>
      </c>
      <c r="AU67">
        <v>0</v>
      </c>
      <c r="AV67" s="8">
        <v>0</v>
      </c>
      <c r="AW67">
        <v>0</v>
      </c>
      <c r="AX67" t="s">
        <v>46</v>
      </c>
      <c r="AY67">
        <v>0</v>
      </c>
      <c r="AZ67" s="11" t="s">
        <v>106</v>
      </c>
      <c r="BA67" s="3">
        <v>0</v>
      </c>
      <c r="BB67" s="3">
        <v>0</v>
      </c>
      <c r="BC67">
        <v>0</v>
      </c>
      <c r="BD67">
        <v>0</v>
      </c>
      <c r="BE67">
        <v>0</v>
      </c>
      <c r="BF67" s="8">
        <v>0</v>
      </c>
      <c r="BG67">
        <v>0</v>
      </c>
      <c r="BH67" t="s">
        <v>46</v>
      </c>
      <c r="BI67">
        <v>0</v>
      </c>
      <c r="BJ67" s="3">
        <v>265172</v>
      </c>
      <c r="BK67">
        <v>0</v>
      </c>
      <c r="BL67" s="3">
        <f t="shared" si="0"/>
        <v>265172</v>
      </c>
      <c r="BM67" s="14">
        <f t="shared" si="1"/>
        <v>1</v>
      </c>
    </row>
    <row r="68" spans="1:65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R68">
        <v>8</v>
      </c>
      <c r="S68" s="3">
        <v>450000</v>
      </c>
      <c r="T68" s="3">
        <v>419597</v>
      </c>
      <c r="U68" s="3">
        <v>135000</v>
      </c>
      <c r="V68" s="8" t="s">
        <v>106</v>
      </c>
      <c r="W68" s="9">
        <v>0</v>
      </c>
      <c r="X68" s="9">
        <v>0</v>
      </c>
      <c r="Y68">
        <v>0</v>
      </c>
      <c r="Z68">
        <v>0</v>
      </c>
      <c r="AA68">
        <v>0</v>
      </c>
      <c r="AB68" s="10">
        <v>0</v>
      </c>
      <c r="AC68">
        <v>0</v>
      </c>
      <c r="AD68" t="s">
        <v>46</v>
      </c>
      <c r="AE68">
        <v>0</v>
      </c>
      <c r="AF68" s="8" t="s">
        <v>106</v>
      </c>
      <c r="AG68" s="3">
        <v>0</v>
      </c>
      <c r="AH68" s="3">
        <v>0</v>
      </c>
      <c r="AI68">
        <v>0</v>
      </c>
      <c r="AJ68" t="s">
        <v>45</v>
      </c>
      <c r="AK68">
        <v>0</v>
      </c>
      <c r="AL68" s="8">
        <v>0</v>
      </c>
      <c r="AM68">
        <v>0</v>
      </c>
      <c r="AN68" t="s">
        <v>46</v>
      </c>
      <c r="AO68">
        <v>0</v>
      </c>
      <c r="AP68" s="11" t="s">
        <v>106</v>
      </c>
      <c r="AQ68" s="3">
        <v>0</v>
      </c>
      <c r="AR68" s="3">
        <v>0</v>
      </c>
      <c r="AS68">
        <v>0</v>
      </c>
      <c r="AT68">
        <v>0</v>
      </c>
      <c r="AU68">
        <v>0</v>
      </c>
      <c r="AV68" s="8">
        <v>0</v>
      </c>
      <c r="AW68">
        <v>0</v>
      </c>
      <c r="AX68" t="s">
        <v>46</v>
      </c>
      <c r="AY68">
        <v>0</v>
      </c>
      <c r="AZ68" s="11" t="s">
        <v>106</v>
      </c>
      <c r="BA68" s="3">
        <v>0</v>
      </c>
      <c r="BB68" s="3">
        <v>0</v>
      </c>
      <c r="BC68">
        <v>0</v>
      </c>
      <c r="BD68">
        <v>0</v>
      </c>
      <c r="BE68">
        <v>0</v>
      </c>
      <c r="BF68" s="8">
        <v>0</v>
      </c>
      <c r="BG68">
        <v>0</v>
      </c>
      <c r="BH68" t="s">
        <v>46</v>
      </c>
      <c r="BI68">
        <v>0</v>
      </c>
      <c r="BJ68" s="3">
        <v>0</v>
      </c>
      <c r="BK68">
        <v>0</v>
      </c>
      <c r="BL68" s="3">
        <f t="shared" ref="BL68:BL131" si="2">+U68+W68+AG68+AQ68+BA68</f>
        <v>135000</v>
      </c>
      <c r="BM68" s="14">
        <f t="shared" ref="BM68:BM131" si="3">IFERROR(BL68/S68," ")</f>
        <v>0.3</v>
      </c>
    </row>
    <row r="69" spans="1:65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R69">
        <v>28</v>
      </c>
      <c r="S69" s="3">
        <v>2520671</v>
      </c>
      <c r="T69" s="3">
        <v>2266693</v>
      </c>
      <c r="U69" s="3">
        <v>1769732</v>
      </c>
      <c r="V69" s="8">
        <v>35490</v>
      </c>
      <c r="W69" s="9">
        <v>510000</v>
      </c>
      <c r="X69" s="9">
        <v>255960</v>
      </c>
      <c r="Y69">
        <v>3.8899999999999997E-2</v>
      </c>
      <c r="Z69">
        <v>30</v>
      </c>
      <c r="AA69" t="s">
        <v>69</v>
      </c>
      <c r="AB69" s="10" t="s">
        <v>169</v>
      </c>
      <c r="AC69" t="s">
        <v>170</v>
      </c>
      <c r="AD69" t="s">
        <v>43</v>
      </c>
      <c r="AE69" t="s">
        <v>44</v>
      </c>
      <c r="AF69" s="8" t="s">
        <v>106</v>
      </c>
      <c r="AG69" s="3">
        <v>350000</v>
      </c>
      <c r="AH69" s="3">
        <v>201260</v>
      </c>
      <c r="AI69">
        <v>0</v>
      </c>
      <c r="AJ69" t="s">
        <v>40</v>
      </c>
      <c r="AK69" t="s">
        <v>62</v>
      </c>
      <c r="AL69" s="8">
        <v>46478</v>
      </c>
      <c r="AM69" t="s">
        <v>171</v>
      </c>
      <c r="AN69" t="s">
        <v>58</v>
      </c>
      <c r="AO69" t="s">
        <v>44</v>
      </c>
      <c r="AP69" s="11">
        <v>35490</v>
      </c>
      <c r="AQ69" s="3">
        <v>90000</v>
      </c>
      <c r="AR69" s="3" t="s">
        <v>172</v>
      </c>
      <c r="AS69">
        <v>0</v>
      </c>
      <c r="AT69">
        <v>0</v>
      </c>
      <c r="AU69">
        <v>0</v>
      </c>
      <c r="AV69" s="8">
        <v>0</v>
      </c>
      <c r="AW69">
        <v>0</v>
      </c>
      <c r="AX69" t="s">
        <v>46</v>
      </c>
      <c r="AY69">
        <v>0</v>
      </c>
      <c r="AZ69" s="11" t="s">
        <v>106</v>
      </c>
      <c r="BA69" s="3">
        <v>0</v>
      </c>
      <c r="BB69" s="3">
        <v>0</v>
      </c>
      <c r="BC69">
        <v>0</v>
      </c>
      <c r="BD69">
        <v>0</v>
      </c>
      <c r="BE69">
        <v>0</v>
      </c>
      <c r="BF69" s="8">
        <v>0</v>
      </c>
      <c r="BG69">
        <v>0</v>
      </c>
      <c r="BH69" t="s">
        <v>46</v>
      </c>
      <c r="BI69">
        <v>0</v>
      </c>
      <c r="BJ69" s="3">
        <v>2520671</v>
      </c>
      <c r="BK69">
        <v>0</v>
      </c>
      <c r="BL69" s="3">
        <f t="shared" si="2"/>
        <v>2719732</v>
      </c>
      <c r="BM69" s="14">
        <f t="shared" si="3"/>
        <v>1.0789714326066353</v>
      </c>
    </row>
    <row r="70" spans="1:65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 s="3">
        <v>0</v>
      </c>
      <c r="T70" s="3">
        <v>0</v>
      </c>
      <c r="U70" s="3">
        <v>0</v>
      </c>
      <c r="V70" s="8">
        <v>42640</v>
      </c>
      <c r="W70" s="9">
        <v>546790</v>
      </c>
      <c r="X70" s="9">
        <v>523150.41</v>
      </c>
      <c r="Y70">
        <v>0.04</v>
      </c>
      <c r="Z70">
        <v>8</v>
      </c>
      <c r="AA70">
        <v>8</v>
      </c>
      <c r="AB70" s="10">
        <v>44454</v>
      </c>
      <c r="AC70">
        <v>1</v>
      </c>
      <c r="AD70" t="s">
        <v>43</v>
      </c>
      <c r="AE70">
        <v>0</v>
      </c>
      <c r="AF70" s="8" t="s">
        <v>106</v>
      </c>
      <c r="AG70" s="3">
        <v>0</v>
      </c>
      <c r="AH70" s="3">
        <v>0</v>
      </c>
      <c r="AI70">
        <v>0</v>
      </c>
      <c r="AJ70" t="s">
        <v>45</v>
      </c>
      <c r="AK70">
        <v>0</v>
      </c>
      <c r="AL70" s="8">
        <v>0</v>
      </c>
      <c r="AM70">
        <v>0</v>
      </c>
      <c r="AN70" t="s">
        <v>46</v>
      </c>
      <c r="AO70">
        <v>0</v>
      </c>
      <c r="AP70" s="11" t="s">
        <v>106</v>
      </c>
      <c r="AQ70" s="3">
        <v>0</v>
      </c>
      <c r="AR70" s="3">
        <v>0</v>
      </c>
      <c r="AS70">
        <v>0</v>
      </c>
      <c r="AT70">
        <v>0</v>
      </c>
      <c r="AU70">
        <v>0</v>
      </c>
      <c r="AV70" s="8">
        <v>0</v>
      </c>
      <c r="AW70">
        <v>0</v>
      </c>
      <c r="AX70" t="s">
        <v>46</v>
      </c>
      <c r="AY70">
        <v>0</v>
      </c>
      <c r="AZ70" s="11" t="s">
        <v>106</v>
      </c>
      <c r="BA70" s="3">
        <v>0</v>
      </c>
      <c r="BB70" s="3">
        <v>0</v>
      </c>
      <c r="BC70">
        <v>0</v>
      </c>
      <c r="BD70">
        <v>0</v>
      </c>
      <c r="BE70">
        <v>0</v>
      </c>
      <c r="BF70" s="8">
        <v>0</v>
      </c>
      <c r="BG70">
        <v>0</v>
      </c>
      <c r="BH70" t="s">
        <v>46</v>
      </c>
      <c r="BI70">
        <v>0</v>
      </c>
      <c r="BJ70" s="3">
        <v>0</v>
      </c>
      <c r="BK70">
        <v>0</v>
      </c>
      <c r="BL70" s="3">
        <f t="shared" si="2"/>
        <v>546790</v>
      </c>
      <c r="BM70" s="14" t="str">
        <f t="shared" si="3"/>
        <v xml:space="preserve"> </v>
      </c>
    </row>
    <row r="71" spans="1:65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 s="3">
        <v>1993423</v>
      </c>
      <c r="T71" s="3">
        <v>1799809</v>
      </c>
      <c r="U71" s="3">
        <v>0</v>
      </c>
      <c r="V71" s="8">
        <v>35258</v>
      </c>
      <c r="W71" s="9">
        <v>50350</v>
      </c>
      <c r="X71" s="9">
        <v>50350</v>
      </c>
      <c r="Y71">
        <v>0</v>
      </c>
      <c r="Z71">
        <v>30</v>
      </c>
      <c r="AA71">
        <v>0</v>
      </c>
      <c r="AB71" s="10">
        <v>46204</v>
      </c>
      <c r="AC71">
        <v>0</v>
      </c>
      <c r="AD71" t="s">
        <v>100</v>
      </c>
      <c r="AE71">
        <v>0</v>
      </c>
      <c r="AF71" s="8">
        <v>41091</v>
      </c>
      <c r="AG71" s="3">
        <v>119915</v>
      </c>
      <c r="AH71" s="3">
        <v>0</v>
      </c>
      <c r="AI71">
        <v>4.2500000000000003E-2</v>
      </c>
      <c r="AJ71">
        <v>5</v>
      </c>
      <c r="AK71">
        <v>5</v>
      </c>
      <c r="AL71" s="8">
        <v>42917</v>
      </c>
      <c r="AM71">
        <v>0</v>
      </c>
      <c r="AN71" t="s">
        <v>43</v>
      </c>
      <c r="AO71" t="s">
        <v>173</v>
      </c>
      <c r="AP71" s="11">
        <v>35003</v>
      </c>
      <c r="AQ71" s="3">
        <v>475000</v>
      </c>
      <c r="AR71" s="3">
        <v>475000</v>
      </c>
      <c r="AS71">
        <v>0.01</v>
      </c>
      <c r="AT71">
        <v>50</v>
      </c>
      <c r="AU71">
        <v>30</v>
      </c>
      <c r="AV71" s="8">
        <v>53693</v>
      </c>
      <c r="AW71">
        <v>0</v>
      </c>
      <c r="AX71" t="s">
        <v>100</v>
      </c>
      <c r="AY71" t="s">
        <v>142</v>
      </c>
      <c r="AZ71" s="11" t="s">
        <v>106</v>
      </c>
      <c r="BA71" s="3">
        <v>0</v>
      </c>
      <c r="BB71" s="3">
        <v>0</v>
      </c>
      <c r="BC71">
        <v>0</v>
      </c>
      <c r="BD71">
        <v>0</v>
      </c>
      <c r="BE71">
        <v>0</v>
      </c>
      <c r="BF71" s="8">
        <v>0</v>
      </c>
      <c r="BG71">
        <v>0</v>
      </c>
      <c r="BH71" t="s">
        <v>46</v>
      </c>
      <c r="BI71">
        <v>0</v>
      </c>
      <c r="BJ71" s="3">
        <v>0</v>
      </c>
      <c r="BK71">
        <v>0</v>
      </c>
      <c r="BL71" s="3">
        <f t="shared" si="2"/>
        <v>645265</v>
      </c>
      <c r="BM71" s="14">
        <f t="shared" si="3"/>
        <v>0.32369697751054344</v>
      </c>
    </row>
    <row r="72" spans="1:65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R72">
        <v>20</v>
      </c>
      <c r="S72" s="3">
        <v>1969638</v>
      </c>
      <c r="T72" s="3">
        <v>1906237</v>
      </c>
      <c r="U72" s="3">
        <v>1669638</v>
      </c>
      <c r="V72" s="8" t="s">
        <v>106</v>
      </c>
      <c r="W72" s="9">
        <v>0</v>
      </c>
      <c r="X72" s="9">
        <v>0</v>
      </c>
      <c r="Y72">
        <v>0</v>
      </c>
      <c r="Z72">
        <v>0</v>
      </c>
      <c r="AA72">
        <v>0</v>
      </c>
      <c r="AB72" s="10">
        <v>0</v>
      </c>
      <c r="AC72">
        <v>0</v>
      </c>
      <c r="AD72" t="s">
        <v>46</v>
      </c>
      <c r="AE72">
        <v>0</v>
      </c>
      <c r="AF72" s="8" t="s">
        <v>106</v>
      </c>
      <c r="AG72" s="3">
        <v>0</v>
      </c>
      <c r="AH72" s="3">
        <v>0</v>
      </c>
      <c r="AI72">
        <v>0</v>
      </c>
      <c r="AJ72" t="s">
        <v>45</v>
      </c>
      <c r="AK72">
        <v>0</v>
      </c>
      <c r="AL72" s="8">
        <v>0</v>
      </c>
      <c r="AM72">
        <v>0</v>
      </c>
      <c r="AN72" t="s">
        <v>46</v>
      </c>
      <c r="AO72">
        <v>0</v>
      </c>
      <c r="AP72" s="11" t="s">
        <v>106</v>
      </c>
      <c r="AQ72" s="3">
        <v>0</v>
      </c>
      <c r="AR72" s="3">
        <v>0</v>
      </c>
      <c r="AS72">
        <v>0</v>
      </c>
      <c r="AT72">
        <v>0</v>
      </c>
      <c r="AU72">
        <v>0</v>
      </c>
      <c r="AV72" s="8">
        <v>0</v>
      </c>
      <c r="AW72">
        <v>0</v>
      </c>
      <c r="AX72" t="s">
        <v>46</v>
      </c>
      <c r="AY72">
        <v>0</v>
      </c>
      <c r="AZ72" s="11" t="s">
        <v>106</v>
      </c>
      <c r="BA72" s="3">
        <v>0</v>
      </c>
      <c r="BB72" s="3">
        <v>0</v>
      </c>
      <c r="BC72">
        <v>0</v>
      </c>
      <c r="BD72">
        <v>0</v>
      </c>
      <c r="BE72">
        <v>0</v>
      </c>
      <c r="BF72" s="8">
        <v>0</v>
      </c>
      <c r="BG72">
        <v>0</v>
      </c>
      <c r="BH72" t="s">
        <v>46</v>
      </c>
      <c r="BI72">
        <v>0</v>
      </c>
      <c r="BJ72" s="3">
        <v>1669638</v>
      </c>
      <c r="BK72" t="s">
        <v>62</v>
      </c>
      <c r="BL72" s="3">
        <f t="shared" si="2"/>
        <v>1669638</v>
      </c>
      <c r="BM72" s="14">
        <f t="shared" si="3"/>
        <v>0.84768774769780031</v>
      </c>
    </row>
    <row r="73" spans="1:65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R73">
        <v>4</v>
      </c>
      <c r="S73" s="3">
        <v>240000</v>
      </c>
      <c r="T73" s="3">
        <v>230396</v>
      </c>
      <c r="U73" s="3">
        <v>240000</v>
      </c>
      <c r="V73" s="8" t="s">
        <v>106</v>
      </c>
      <c r="W73" s="9">
        <v>0</v>
      </c>
      <c r="X73" s="9">
        <v>0</v>
      </c>
      <c r="Y73">
        <v>0</v>
      </c>
      <c r="Z73">
        <v>0</v>
      </c>
      <c r="AA73">
        <v>0</v>
      </c>
      <c r="AB73" s="10">
        <v>0</v>
      </c>
      <c r="AC73">
        <v>0</v>
      </c>
      <c r="AD73" t="s">
        <v>46</v>
      </c>
      <c r="AE73">
        <v>0</v>
      </c>
      <c r="AF73" s="8" t="s">
        <v>106</v>
      </c>
      <c r="AG73" s="3">
        <v>0</v>
      </c>
      <c r="AH73" s="3">
        <v>0</v>
      </c>
      <c r="AI73">
        <v>0</v>
      </c>
      <c r="AJ73" t="s">
        <v>45</v>
      </c>
      <c r="AK73">
        <v>0</v>
      </c>
      <c r="AL73" s="8">
        <v>0</v>
      </c>
      <c r="AM73">
        <v>0</v>
      </c>
      <c r="AN73" t="s">
        <v>46</v>
      </c>
      <c r="AO73">
        <v>0</v>
      </c>
      <c r="AP73" s="11" t="s">
        <v>106</v>
      </c>
      <c r="AQ73" s="3">
        <v>0</v>
      </c>
      <c r="AR73" s="3">
        <v>0</v>
      </c>
      <c r="AS73">
        <v>0</v>
      </c>
      <c r="AT73">
        <v>0</v>
      </c>
      <c r="AU73">
        <v>0</v>
      </c>
      <c r="AV73" s="8">
        <v>0</v>
      </c>
      <c r="AW73">
        <v>0</v>
      </c>
      <c r="AX73" t="s">
        <v>46</v>
      </c>
      <c r="AY73">
        <v>0</v>
      </c>
      <c r="AZ73" s="11" t="s">
        <v>106</v>
      </c>
      <c r="BA73" s="3">
        <v>0</v>
      </c>
      <c r="BB73" s="3">
        <v>0</v>
      </c>
      <c r="BC73">
        <v>0</v>
      </c>
      <c r="BD73">
        <v>0</v>
      </c>
      <c r="BE73">
        <v>0</v>
      </c>
      <c r="BF73" s="8">
        <v>0</v>
      </c>
      <c r="BG73">
        <v>0</v>
      </c>
      <c r="BH73" t="s">
        <v>46</v>
      </c>
      <c r="BI73">
        <v>0</v>
      </c>
      <c r="BJ73" s="3">
        <v>240000</v>
      </c>
      <c r="BK73" t="s">
        <v>62</v>
      </c>
      <c r="BL73" s="3">
        <f t="shared" si="2"/>
        <v>240000</v>
      </c>
      <c r="BM73" s="14">
        <f t="shared" si="3"/>
        <v>1</v>
      </c>
    </row>
    <row r="74" spans="1:65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R74">
        <v>12</v>
      </c>
      <c r="S74" s="3">
        <v>519866</v>
      </c>
      <c r="T74" s="3">
        <v>494648</v>
      </c>
      <c r="U74" s="3">
        <v>0</v>
      </c>
      <c r="V74" s="8">
        <v>35156</v>
      </c>
      <c r="W74" s="9">
        <v>210000</v>
      </c>
      <c r="X74" s="9">
        <v>277666.17</v>
      </c>
      <c r="Y74">
        <v>6.7500000000000004E-2</v>
      </c>
      <c r="Z74">
        <v>50</v>
      </c>
      <c r="AA74">
        <v>30</v>
      </c>
      <c r="AB74" s="10">
        <v>46113</v>
      </c>
      <c r="AC74" t="s">
        <v>47</v>
      </c>
      <c r="AD74" t="s">
        <v>43</v>
      </c>
      <c r="AE74">
        <v>0</v>
      </c>
      <c r="AF74" s="8">
        <v>35156</v>
      </c>
      <c r="AG74" s="3">
        <v>120000</v>
      </c>
      <c r="AH74" s="3">
        <v>107484.05</v>
      </c>
      <c r="AI74">
        <v>6.7500000000000004E-2</v>
      </c>
      <c r="AJ74">
        <v>50</v>
      </c>
      <c r="AK74">
        <v>30</v>
      </c>
      <c r="AL74" s="8">
        <v>46113</v>
      </c>
      <c r="AM74" t="s">
        <v>47</v>
      </c>
      <c r="AN74" t="s">
        <v>43</v>
      </c>
      <c r="AO74">
        <v>0</v>
      </c>
      <c r="AP74" s="11" t="s">
        <v>106</v>
      </c>
      <c r="AQ74" s="3">
        <v>0</v>
      </c>
      <c r="AR74" s="3">
        <v>0</v>
      </c>
      <c r="AS74">
        <v>0</v>
      </c>
      <c r="AT74">
        <v>0</v>
      </c>
      <c r="AU74">
        <v>0</v>
      </c>
      <c r="AV74" s="8">
        <v>0</v>
      </c>
      <c r="AW74">
        <v>0</v>
      </c>
      <c r="AX74" t="s">
        <v>46</v>
      </c>
      <c r="AY74">
        <v>0</v>
      </c>
      <c r="AZ74" s="11" t="s">
        <v>106</v>
      </c>
      <c r="BA74" s="3">
        <v>0</v>
      </c>
      <c r="BB74" s="3">
        <v>0</v>
      </c>
      <c r="BC74">
        <v>0</v>
      </c>
      <c r="BD74">
        <v>0</v>
      </c>
      <c r="BE74">
        <v>0</v>
      </c>
      <c r="BF74" s="8">
        <v>0</v>
      </c>
      <c r="BG74">
        <v>0</v>
      </c>
      <c r="BH74" t="s">
        <v>46</v>
      </c>
      <c r="BI74">
        <v>0</v>
      </c>
      <c r="BJ74" s="3">
        <v>0</v>
      </c>
      <c r="BK74" t="s">
        <v>47</v>
      </c>
      <c r="BL74" s="3">
        <f t="shared" si="2"/>
        <v>330000</v>
      </c>
      <c r="BM74" s="14">
        <f t="shared" si="3"/>
        <v>0.6347789622710468</v>
      </c>
    </row>
    <row r="75" spans="1:65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R75">
        <v>8</v>
      </c>
      <c r="S75" s="3">
        <v>651907</v>
      </c>
      <c r="T75" s="3">
        <v>597714</v>
      </c>
      <c r="U75" s="3">
        <v>343937</v>
      </c>
      <c r="V75" s="8">
        <v>35520</v>
      </c>
      <c r="W75" s="9">
        <v>45000</v>
      </c>
      <c r="X75" s="9">
        <v>0</v>
      </c>
      <c r="Y75">
        <v>8.2500000000000004E-2</v>
      </c>
      <c r="Z75">
        <v>15</v>
      </c>
      <c r="AA75">
        <v>0</v>
      </c>
      <c r="AB75" s="10">
        <v>41000</v>
      </c>
      <c r="AC75">
        <v>1</v>
      </c>
      <c r="AD75" t="s">
        <v>43</v>
      </c>
      <c r="AE75" t="s">
        <v>180</v>
      </c>
      <c r="AF75" s="8">
        <v>35226</v>
      </c>
      <c r="AG75" s="3">
        <v>262970</v>
      </c>
      <c r="AH75" s="3">
        <v>405372.99</v>
      </c>
      <c r="AI75">
        <v>0.03</v>
      </c>
      <c r="AJ75">
        <v>20</v>
      </c>
      <c r="AK75">
        <v>0</v>
      </c>
      <c r="AL75" s="8">
        <v>42535</v>
      </c>
      <c r="AM75">
        <v>2</v>
      </c>
      <c r="AN75" t="s">
        <v>58</v>
      </c>
      <c r="AO75" t="s">
        <v>181</v>
      </c>
      <c r="AP75" s="11" t="s">
        <v>106</v>
      </c>
      <c r="AQ75" s="3">
        <v>0</v>
      </c>
      <c r="AR75" s="3">
        <v>0</v>
      </c>
      <c r="AS75">
        <v>0</v>
      </c>
      <c r="AT75">
        <v>0</v>
      </c>
      <c r="AU75">
        <v>0</v>
      </c>
      <c r="AV75" s="8">
        <v>0</v>
      </c>
      <c r="AW75">
        <v>0</v>
      </c>
      <c r="AX75" t="s">
        <v>46</v>
      </c>
      <c r="AY75">
        <v>0</v>
      </c>
      <c r="AZ75" s="11" t="s">
        <v>106</v>
      </c>
      <c r="BA75" s="3">
        <v>0</v>
      </c>
      <c r="BB75" s="3">
        <v>0</v>
      </c>
      <c r="BC75">
        <v>0</v>
      </c>
      <c r="BD75">
        <v>0</v>
      </c>
      <c r="BE75">
        <v>0</v>
      </c>
      <c r="BF75" s="8">
        <v>0</v>
      </c>
      <c r="BG75">
        <v>0</v>
      </c>
      <c r="BH75" t="s">
        <v>46</v>
      </c>
      <c r="BI75">
        <v>0</v>
      </c>
      <c r="BJ75" s="3">
        <v>651907</v>
      </c>
      <c r="BK75">
        <v>0</v>
      </c>
      <c r="BL75" s="3">
        <f t="shared" si="2"/>
        <v>651907</v>
      </c>
      <c r="BM75" s="14">
        <f t="shared" si="3"/>
        <v>1</v>
      </c>
    </row>
    <row r="76" spans="1:65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R76">
        <v>38</v>
      </c>
      <c r="S76" s="3">
        <v>0</v>
      </c>
      <c r="T76" s="3">
        <v>0</v>
      </c>
      <c r="U76" s="3">
        <v>0</v>
      </c>
      <c r="V76" s="8" t="s">
        <v>106</v>
      </c>
      <c r="W76" s="9">
        <v>0</v>
      </c>
      <c r="X76" s="9">
        <v>0</v>
      </c>
      <c r="Y76">
        <v>0</v>
      </c>
      <c r="Z76">
        <v>0</v>
      </c>
      <c r="AA76">
        <v>0</v>
      </c>
      <c r="AB76" s="10">
        <v>0</v>
      </c>
      <c r="AC76">
        <v>0</v>
      </c>
      <c r="AD76" t="s">
        <v>46</v>
      </c>
      <c r="AE76">
        <v>0</v>
      </c>
      <c r="AF76" s="8" t="s">
        <v>106</v>
      </c>
      <c r="AG76" s="3">
        <v>0</v>
      </c>
      <c r="AH76" s="3">
        <v>0</v>
      </c>
      <c r="AI76">
        <v>0</v>
      </c>
      <c r="AJ76" t="s">
        <v>45</v>
      </c>
      <c r="AK76">
        <v>0</v>
      </c>
      <c r="AL76" s="8">
        <v>0</v>
      </c>
      <c r="AM76">
        <v>0</v>
      </c>
      <c r="AN76" t="s">
        <v>46</v>
      </c>
      <c r="AO76">
        <v>0</v>
      </c>
      <c r="AP76" s="11" t="s">
        <v>106</v>
      </c>
      <c r="AQ76" s="3">
        <v>0</v>
      </c>
      <c r="AR76" s="3">
        <v>0</v>
      </c>
      <c r="AS76">
        <v>0</v>
      </c>
      <c r="AT76">
        <v>0</v>
      </c>
      <c r="AU76">
        <v>0</v>
      </c>
      <c r="AV76" s="8">
        <v>0</v>
      </c>
      <c r="AW76">
        <v>0</v>
      </c>
      <c r="AX76" t="s">
        <v>46</v>
      </c>
      <c r="AY76">
        <v>0</v>
      </c>
      <c r="AZ76" s="11" t="s">
        <v>106</v>
      </c>
      <c r="BA76" s="3">
        <v>0</v>
      </c>
      <c r="BB76" s="3">
        <v>0</v>
      </c>
      <c r="BC76">
        <v>0</v>
      </c>
      <c r="BD76">
        <v>0</v>
      </c>
      <c r="BE76">
        <v>0</v>
      </c>
      <c r="BF76" s="8">
        <v>0</v>
      </c>
      <c r="BG76">
        <v>0</v>
      </c>
      <c r="BH76" t="s">
        <v>46</v>
      </c>
      <c r="BI76">
        <v>0</v>
      </c>
      <c r="BJ76" s="3">
        <v>0</v>
      </c>
      <c r="BK76">
        <v>0</v>
      </c>
      <c r="BL76" s="3">
        <f t="shared" si="2"/>
        <v>0</v>
      </c>
      <c r="BM76" s="14" t="str">
        <f t="shared" si="3"/>
        <v xml:space="preserve"> </v>
      </c>
    </row>
    <row r="77" spans="1:65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R77">
        <v>38</v>
      </c>
      <c r="S77" s="3">
        <v>0</v>
      </c>
      <c r="T77" s="3">
        <v>0</v>
      </c>
      <c r="U77" s="3">
        <v>0</v>
      </c>
      <c r="V77" s="8" t="s">
        <v>106</v>
      </c>
      <c r="W77" s="9">
        <v>0</v>
      </c>
      <c r="X77" s="9">
        <v>0</v>
      </c>
      <c r="Y77">
        <v>0</v>
      </c>
      <c r="Z77">
        <v>0</v>
      </c>
      <c r="AA77">
        <v>0</v>
      </c>
      <c r="AB77" s="10">
        <v>0</v>
      </c>
      <c r="AC77">
        <v>0</v>
      </c>
      <c r="AD77" t="s">
        <v>46</v>
      </c>
      <c r="AE77">
        <v>0</v>
      </c>
      <c r="AF77" s="8" t="s">
        <v>106</v>
      </c>
      <c r="AG77" s="3">
        <v>0</v>
      </c>
      <c r="AH77" s="3">
        <v>0</v>
      </c>
      <c r="AI77">
        <v>0</v>
      </c>
      <c r="AJ77" t="s">
        <v>45</v>
      </c>
      <c r="AK77">
        <v>0</v>
      </c>
      <c r="AL77" s="8">
        <v>0</v>
      </c>
      <c r="AM77">
        <v>0</v>
      </c>
      <c r="AN77" t="s">
        <v>46</v>
      </c>
      <c r="AO77">
        <v>0</v>
      </c>
      <c r="AP77" s="11" t="s">
        <v>106</v>
      </c>
      <c r="AQ77" s="3">
        <v>0</v>
      </c>
      <c r="AR77" s="3">
        <v>0</v>
      </c>
      <c r="AS77">
        <v>0</v>
      </c>
      <c r="AT77">
        <v>0</v>
      </c>
      <c r="AU77">
        <v>0</v>
      </c>
      <c r="AV77" s="8">
        <v>0</v>
      </c>
      <c r="AW77">
        <v>0</v>
      </c>
      <c r="AX77" t="s">
        <v>46</v>
      </c>
      <c r="AY77">
        <v>0</v>
      </c>
      <c r="AZ77" s="11" t="s">
        <v>106</v>
      </c>
      <c r="BA77" s="3">
        <v>0</v>
      </c>
      <c r="BB77" s="3">
        <v>0</v>
      </c>
      <c r="BC77">
        <v>0</v>
      </c>
      <c r="BD77">
        <v>0</v>
      </c>
      <c r="BE77">
        <v>0</v>
      </c>
      <c r="BF77" s="8">
        <v>0</v>
      </c>
      <c r="BG77">
        <v>0</v>
      </c>
      <c r="BH77" t="s">
        <v>46</v>
      </c>
      <c r="BI77">
        <v>0</v>
      </c>
      <c r="BJ77" s="3">
        <v>0</v>
      </c>
      <c r="BK77">
        <v>0</v>
      </c>
      <c r="BL77" s="3">
        <f t="shared" si="2"/>
        <v>0</v>
      </c>
      <c r="BM77" s="14" t="str">
        <f t="shared" si="3"/>
        <v xml:space="preserve"> </v>
      </c>
    </row>
    <row r="78" spans="1:65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 s="3">
        <v>2083010</v>
      </c>
      <c r="T78" s="3">
        <v>2402207</v>
      </c>
      <c r="U78" s="3">
        <v>0</v>
      </c>
      <c r="V78" s="8">
        <v>41122</v>
      </c>
      <c r="W78" s="9">
        <v>275000</v>
      </c>
      <c r="X78" s="9">
        <v>0</v>
      </c>
      <c r="Y78">
        <v>4.2500000000000003E-2</v>
      </c>
      <c r="Z78">
        <v>5</v>
      </c>
      <c r="AA78">
        <v>5</v>
      </c>
      <c r="AB78" s="10">
        <v>42948</v>
      </c>
      <c r="AC78">
        <v>0</v>
      </c>
      <c r="AD78" t="s">
        <v>43</v>
      </c>
      <c r="AE78" t="s">
        <v>182</v>
      </c>
      <c r="AF78" s="8">
        <v>35209</v>
      </c>
      <c r="AG78" s="3">
        <v>325000</v>
      </c>
      <c r="AH78" s="3">
        <v>325000</v>
      </c>
      <c r="AI78">
        <v>0.01</v>
      </c>
      <c r="AJ78">
        <v>50</v>
      </c>
      <c r="AK78">
        <v>30</v>
      </c>
      <c r="AL78" s="8">
        <v>54027</v>
      </c>
      <c r="AM78">
        <v>0</v>
      </c>
      <c r="AN78" t="s">
        <v>100</v>
      </c>
      <c r="AO78" t="s">
        <v>183</v>
      </c>
      <c r="AP78" s="11">
        <v>35261</v>
      </c>
      <c r="AQ78" s="3">
        <v>75000</v>
      </c>
      <c r="AR78" s="3">
        <v>75000</v>
      </c>
      <c r="AS78">
        <v>0.01</v>
      </c>
      <c r="AT78">
        <v>50</v>
      </c>
      <c r="AU78">
        <v>30</v>
      </c>
      <c r="AV78" s="8">
        <v>54027</v>
      </c>
      <c r="AW78">
        <v>0</v>
      </c>
      <c r="AX78" t="s">
        <v>46</v>
      </c>
      <c r="AY78">
        <v>0</v>
      </c>
      <c r="AZ78" s="11" t="s">
        <v>106</v>
      </c>
      <c r="BA78" s="3">
        <v>0</v>
      </c>
      <c r="BB78" s="3">
        <v>0</v>
      </c>
      <c r="BC78">
        <v>0</v>
      </c>
      <c r="BD78">
        <v>0</v>
      </c>
      <c r="BE78">
        <v>0</v>
      </c>
      <c r="BF78" s="8">
        <v>0</v>
      </c>
      <c r="BG78">
        <v>0</v>
      </c>
      <c r="BH78" t="s">
        <v>46</v>
      </c>
      <c r="BI78">
        <v>0</v>
      </c>
      <c r="BJ78" s="3">
        <v>0</v>
      </c>
      <c r="BK78">
        <v>0</v>
      </c>
      <c r="BL78" s="3">
        <f t="shared" si="2"/>
        <v>675000</v>
      </c>
      <c r="BM78" s="14">
        <f t="shared" si="3"/>
        <v>0.32405029260541235</v>
      </c>
    </row>
    <row r="79" spans="1:65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R79">
        <v>24</v>
      </c>
      <c r="S79" s="3">
        <v>1915546</v>
      </c>
      <c r="T79" s="3">
        <v>1704623</v>
      </c>
      <c r="U79" s="3">
        <v>0</v>
      </c>
      <c r="V79" s="8">
        <v>42735</v>
      </c>
      <c r="W79" s="9">
        <v>341000</v>
      </c>
      <c r="X79" s="9">
        <v>323251</v>
      </c>
      <c r="Y79">
        <v>3.3399999999999999E-2</v>
      </c>
      <c r="Z79">
        <v>10</v>
      </c>
      <c r="AA79">
        <v>10</v>
      </c>
      <c r="AB79" s="10">
        <v>45992</v>
      </c>
      <c r="AC79" t="s">
        <v>54</v>
      </c>
      <c r="AD79" t="s">
        <v>43</v>
      </c>
      <c r="AE79" t="s">
        <v>122</v>
      </c>
      <c r="AF79" s="8">
        <v>35528</v>
      </c>
      <c r="AG79" s="3">
        <v>470000</v>
      </c>
      <c r="AH79" s="3">
        <v>186987</v>
      </c>
      <c r="AI79">
        <v>0</v>
      </c>
      <c r="AJ79">
        <v>0</v>
      </c>
      <c r="AK79">
        <v>0</v>
      </c>
      <c r="AL79" s="8" t="s">
        <v>140</v>
      </c>
      <c r="AM79" t="s">
        <v>71</v>
      </c>
      <c r="AN79" t="s">
        <v>100</v>
      </c>
      <c r="AO79" t="s">
        <v>126</v>
      </c>
      <c r="AP79" s="11" t="s">
        <v>106</v>
      </c>
      <c r="AQ79" s="3">
        <v>0</v>
      </c>
      <c r="AR79" s="3">
        <v>0</v>
      </c>
      <c r="AS79">
        <v>0</v>
      </c>
      <c r="AT79">
        <v>0</v>
      </c>
      <c r="AU79">
        <v>0</v>
      </c>
      <c r="AV79" s="8">
        <v>0</v>
      </c>
      <c r="AW79">
        <v>0</v>
      </c>
      <c r="AX79" t="s">
        <v>46</v>
      </c>
      <c r="AY79">
        <v>0</v>
      </c>
      <c r="AZ79" s="11" t="s">
        <v>106</v>
      </c>
      <c r="BA79" s="3">
        <v>0</v>
      </c>
      <c r="BB79" s="3">
        <v>0</v>
      </c>
      <c r="BC79">
        <v>0</v>
      </c>
      <c r="BD79">
        <v>0</v>
      </c>
      <c r="BE79">
        <v>0</v>
      </c>
      <c r="BF79" s="8">
        <v>0</v>
      </c>
      <c r="BG79">
        <v>0</v>
      </c>
      <c r="BH79" t="s">
        <v>46</v>
      </c>
      <c r="BI79">
        <v>0</v>
      </c>
      <c r="BJ79" s="3">
        <v>811000</v>
      </c>
      <c r="BK79" t="s">
        <v>62</v>
      </c>
      <c r="BL79" s="3">
        <f t="shared" si="2"/>
        <v>811000</v>
      </c>
      <c r="BM79" s="14">
        <f t="shared" si="3"/>
        <v>0.42337798204793831</v>
      </c>
    </row>
    <row r="80" spans="1:65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R80">
        <v>8</v>
      </c>
      <c r="S80" s="3">
        <v>617177</v>
      </c>
      <c r="T80" s="3">
        <v>558787</v>
      </c>
      <c r="U80" s="3">
        <v>332177</v>
      </c>
      <c r="V80" s="8">
        <v>35541</v>
      </c>
      <c r="W80" s="9">
        <v>90000</v>
      </c>
      <c r="X80" s="9">
        <v>0</v>
      </c>
      <c r="Y80">
        <v>0</v>
      </c>
      <c r="Z80">
        <v>15</v>
      </c>
      <c r="AA80">
        <v>25</v>
      </c>
      <c r="AB80" s="10">
        <v>42115</v>
      </c>
      <c r="AC80">
        <v>1</v>
      </c>
      <c r="AD80" t="s">
        <v>43</v>
      </c>
      <c r="AE80" t="s">
        <v>187</v>
      </c>
      <c r="AF80" s="8">
        <v>35240</v>
      </c>
      <c r="AG80" s="3">
        <v>195000</v>
      </c>
      <c r="AH80" s="3">
        <v>357265.12</v>
      </c>
      <c r="AI80">
        <v>0.01</v>
      </c>
      <c r="AJ80">
        <v>20</v>
      </c>
      <c r="AK80">
        <v>0</v>
      </c>
      <c r="AL80" s="8">
        <v>42551</v>
      </c>
      <c r="AM80">
        <v>2</v>
      </c>
      <c r="AN80" t="s">
        <v>58</v>
      </c>
      <c r="AO80" t="s">
        <v>181</v>
      </c>
      <c r="AP80" s="11" t="s">
        <v>106</v>
      </c>
      <c r="AQ80" s="3">
        <v>0</v>
      </c>
      <c r="AR80" s="3">
        <v>0</v>
      </c>
      <c r="AS80">
        <v>0</v>
      </c>
      <c r="AT80">
        <v>0</v>
      </c>
      <c r="AU80">
        <v>0</v>
      </c>
      <c r="AV80" s="8">
        <v>0</v>
      </c>
      <c r="AW80">
        <v>0</v>
      </c>
      <c r="AX80" t="s">
        <v>46</v>
      </c>
      <c r="AY80">
        <v>0</v>
      </c>
      <c r="AZ80" s="11" t="s">
        <v>106</v>
      </c>
      <c r="BA80" s="3">
        <v>0</v>
      </c>
      <c r="BB80" s="3">
        <v>0</v>
      </c>
      <c r="BC80">
        <v>0</v>
      </c>
      <c r="BD80">
        <v>0</v>
      </c>
      <c r="BE80">
        <v>0</v>
      </c>
      <c r="BF80" s="8">
        <v>0</v>
      </c>
      <c r="BG80">
        <v>0</v>
      </c>
      <c r="BH80" t="s">
        <v>46</v>
      </c>
      <c r="BI80">
        <v>0</v>
      </c>
      <c r="BJ80" s="3">
        <v>617177</v>
      </c>
      <c r="BK80">
        <v>0</v>
      </c>
      <c r="BL80" s="3">
        <f t="shared" si="2"/>
        <v>617177</v>
      </c>
      <c r="BM80" s="14">
        <f t="shared" si="3"/>
        <v>1</v>
      </c>
    </row>
    <row r="81" spans="1:65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R81">
        <v>124</v>
      </c>
      <c r="S81" s="3">
        <v>0</v>
      </c>
      <c r="T81" s="3">
        <v>0</v>
      </c>
      <c r="U81" s="3">
        <v>0</v>
      </c>
      <c r="V81" s="8">
        <v>42548</v>
      </c>
      <c r="W81" s="9">
        <v>3502000</v>
      </c>
      <c r="X81" s="9">
        <v>3419435</v>
      </c>
      <c r="Y81">
        <v>4.1500000000000002E-2</v>
      </c>
      <c r="Z81">
        <v>10</v>
      </c>
      <c r="AA81">
        <v>30</v>
      </c>
      <c r="AB81" s="10">
        <v>46204</v>
      </c>
      <c r="AC81" t="s">
        <v>54</v>
      </c>
      <c r="AD81" t="s">
        <v>43</v>
      </c>
      <c r="AE81">
        <v>0</v>
      </c>
      <c r="AF81" s="8" t="s">
        <v>106</v>
      </c>
      <c r="AG81" s="3">
        <v>0</v>
      </c>
      <c r="AH81" s="3">
        <v>0</v>
      </c>
      <c r="AI81">
        <v>0</v>
      </c>
      <c r="AJ81" t="s">
        <v>45</v>
      </c>
      <c r="AK81">
        <v>0</v>
      </c>
      <c r="AL81" s="8">
        <v>0</v>
      </c>
      <c r="AM81">
        <v>0</v>
      </c>
      <c r="AN81" t="s">
        <v>46</v>
      </c>
      <c r="AO81">
        <v>0</v>
      </c>
      <c r="AP81" s="11" t="s">
        <v>106</v>
      </c>
      <c r="AQ81" s="3">
        <v>0</v>
      </c>
      <c r="AR81" s="3">
        <v>0</v>
      </c>
      <c r="AS81">
        <v>0</v>
      </c>
      <c r="AT81">
        <v>0</v>
      </c>
      <c r="AU81">
        <v>0</v>
      </c>
      <c r="AV81" s="8">
        <v>0</v>
      </c>
      <c r="AW81">
        <v>0</v>
      </c>
      <c r="AX81" t="s">
        <v>46</v>
      </c>
      <c r="AY81">
        <v>0</v>
      </c>
      <c r="AZ81" s="11" t="s">
        <v>106</v>
      </c>
      <c r="BA81" s="3">
        <v>0</v>
      </c>
      <c r="BB81" s="3">
        <v>0</v>
      </c>
      <c r="BC81">
        <v>0</v>
      </c>
      <c r="BD81">
        <v>0</v>
      </c>
      <c r="BE81">
        <v>0</v>
      </c>
      <c r="BF81" s="8">
        <v>0</v>
      </c>
      <c r="BG81">
        <v>0</v>
      </c>
      <c r="BH81" t="s">
        <v>46</v>
      </c>
      <c r="BI81">
        <v>0</v>
      </c>
      <c r="BJ81" s="3">
        <v>0</v>
      </c>
      <c r="BK81">
        <v>0</v>
      </c>
      <c r="BL81" s="3">
        <f t="shared" si="2"/>
        <v>3502000</v>
      </c>
      <c r="BM81" s="14" t="str">
        <f t="shared" si="3"/>
        <v xml:space="preserve"> </v>
      </c>
    </row>
    <row r="82" spans="1:65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 s="3">
        <v>1729351</v>
      </c>
      <c r="T82" s="3">
        <v>1479164</v>
      </c>
      <c r="U82" s="3">
        <v>0</v>
      </c>
      <c r="V82" s="8" t="s">
        <v>106</v>
      </c>
      <c r="W82" s="9">
        <v>0</v>
      </c>
      <c r="X82" s="9">
        <v>0</v>
      </c>
      <c r="Y82">
        <v>0</v>
      </c>
      <c r="Z82">
        <v>0</v>
      </c>
      <c r="AA82">
        <v>0</v>
      </c>
      <c r="AB82" s="10">
        <v>0</v>
      </c>
      <c r="AC82">
        <v>0</v>
      </c>
      <c r="AD82" t="s">
        <v>46</v>
      </c>
      <c r="AE82">
        <v>0</v>
      </c>
      <c r="AF82" s="8" t="s">
        <v>106</v>
      </c>
      <c r="AG82" s="3">
        <v>0</v>
      </c>
      <c r="AH82" s="3">
        <v>0</v>
      </c>
      <c r="AI82">
        <v>0</v>
      </c>
      <c r="AJ82" t="s">
        <v>45</v>
      </c>
      <c r="AK82">
        <v>0</v>
      </c>
      <c r="AL82" s="8">
        <v>0</v>
      </c>
      <c r="AM82">
        <v>0</v>
      </c>
      <c r="AN82" t="s">
        <v>46</v>
      </c>
      <c r="AO82">
        <v>0</v>
      </c>
      <c r="AP82" s="11" t="s">
        <v>106</v>
      </c>
      <c r="AQ82" s="3">
        <v>0</v>
      </c>
      <c r="AR82" s="3">
        <v>0</v>
      </c>
      <c r="AS82">
        <v>0</v>
      </c>
      <c r="AT82">
        <v>0</v>
      </c>
      <c r="AU82">
        <v>0</v>
      </c>
      <c r="AV82" s="8">
        <v>0</v>
      </c>
      <c r="AW82">
        <v>0</v>
      </c>
      <c r="AX82" t="s">
        <v>46</v>
      </c>
      <c r="AY82">
        <v>0</v>
      </c>
      <c r="AZ82" s="11" t="s">
        <v>106</v>
      </c>
      <c r="BA82" s="3">
        <v>0</v>
      </c>
      <c r="BB82" s="3">
        <v>0</v>
      </c>
      <c r="BC82">
        <v>0</v>
      </c>
      <c r="BD82">
        <v>0</v>
      </c>
      <c r="BE82">
        <v>0</v>
      </c>
      <c r="BF82" s="8">
        <v>0</v>
      </c>
      <c r="BG82">
        <v>0</v>
      </c>
      <c r="BH82" t="s">
        <v>46</v>
      </c>
      <c r="BI82">
        <v>0</v>
      </c>
      <c r="BJ82" s="3">
        <v>0</v>
      </c>
      <c r="BK82">
        <v>0</v>
      </c>
      <c r="BL82" s="3">
        <f t="shared" si="2"/>
        <v>0</v>
      </c>
      <c r="BM82" s="14">
        <f t="shared" si="3"/>
        <v>0</v>
      </c>
    </row>
    <row r="83" spans="1:65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R83">
        <v>8</v>
      </c>
      <c r="S83" s="3">
        <v>978612</v>
      </c>
      <c r="T83" s="3">
        <v>822363</v>
      </c>
      <c r="U83" s="3">
        <v>978612</v>
      </c>
      <c r="V83" s="8" t="s">
        <v>106</v>
      </c>
      <c r="W83" s="9">
        <v>0</v>
      </c>
      <c r="X83" s="9">
        <v>0</v>
      </c>
      <c r="Y83">
        <v>0</v>
      </c>
      <c r="Z83">
        <v>0</v>
      </c>
      <c r="AA83">
        <v>0</v>
      </c>
      <c r="AB83" s="10">
        <v>0</v>
      </c>
      <c r="AC83">
        <v>0</v>
      </c>
      <c r="AD83" t="s">
        <v>46</v>
      </c>
      <c r="AE83">
        <v>0</v>
      </c>
      <c r="AF83" s="8" t="s">
        <v>106</v>
      </c>
      <c r="AG83" s="3">
        <v>0</v>
      </c>
      <c r="AH83" s="3">
        <v>0</v>
      </c>
      <c r="AI83">
        <v>0</v>
      </c>
      <c r="AJ83" t="s">
        <v>45</v>
      </c>
      <c r="AK83">
        <v>0</v>
      </c>
      <c r="AL83" s="8">
        <v>0</v>
      </c>
      <c r="AM83">
        <v>0</v>
      </c>
      <c r="AN83" t="s">
        <v>46</v>
      </c>
      <c r="AO83">
        <v>0</v>
      </c>
      <c r="AP83" s="11" t="s">
        <v>106</v>
      </c>
      <c r="AQ83" s="3">
        <v>0</v>
      </c>
      <c r="AR83" s="3">
        <v>0</v>
      </c>
      <c r="AS83">
        <v>0</v>
      </c>
      <c r="AT83">
        <v>0</v>
      </c>
      <c r="AU83">
        <v>0</v>
      </c>
      <c r="AV83" s="8">
        <v>0</v>
      </c>
      <c r="AW83">
        <v>0</v>
      </c>
      <c r="AX83" t="s">
        <v>46</v>
      </c>
      <c r="AY83">
        <v>0</v>
      </c>
      <c r="AZ83" s="11" t="s">
        <v>106</v>
      </c>
      <c r="BA83" s="3">
        <v>0</v>
      </c>
      <c r="BB83" s="3">
        <v>0</v>
      </c>
      <c r="BC83">
        <v>0</v>
      </c>
      <c r="BD83">
        <v>0</v>
      </c>
      <c r="BE83">
        <v>0</v>
      </c>
      <c r="BF83" s="8">
        <v>0</v>
      </c>
      <c r="BG83">
        <v>0</v>
      </c>
      <c r="BH83" t="s">
        <v>46</v>
      </c>
      <c r="BI83">
        <v>0</v>
      </c>
      <c r="BJ83" s="3">
        <v>0</v>
      </c>
      <c r="BK83">
        <v>0</v>
      </c>
      <c r="BL83" s="3">
        <f t="shared" si="2"/>
        <v>978612</v>
      </c>
      <c r="BM83" s="14">
        <f t="shared" si="3"/>
        <v>1</v>
      </c>
    </row>
    <row r="84" spans="1:65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R84">
        <v>24</v>
      </c>
      <c r="S84" s="3">
        <v>2038488</v>
      </c>
      <c r="T84" s="3">
        <v>1891425</v>
      </c>
      <c r="U84" s="3">
        <v>0</v>
      </c>
      <c r="V84" s="8">
        <v>37123</v>
      </c>
      <c r="W84" s="9">
        <v>882294</v>
      </c>
      <c r="X84" s="9">
        <v>0</v>
      </c>
      <c r="Y84">
        <v>6.8750000000000006E-2</v>
      </c>
      <c r="Z84">
        <v>0</v>
      </c>
      <c r="AA84">
        <v>0</v>
      </c>
      <c r="AB84" s="10">
        <v>0</v>
      </c>
      <c r="AC84">
        <v>0</v>
      </c>
      <c r="AD84" t="s">
        <v>46</v>
      </c>
      <c r="AE84">
        <v>0</v>
      </c>
      <c r="AF84" s="8">
        <v>37123</v>
      </c>
      <c r="AG84" s="3">
        <v>85465</v>
      </c>
      <c r="AH84" s="3">
        <v>0</v>
      </c>
      <c r="AI84">
        <v>6.8750000000000006E-2</v>
      </c>
      <c r="AJ84" t="s">
        <v>45</v>
      </c>
      <c r="AK84">
        <v>0</v>
      </c>
      <c r="AL84" s="8">
        <v>0</v>
      </c>
      <c r="AM84">
        <v>0</v>
      </c>
      <c r="AN84" t="s">
        <v>46</v>
      </c>
      <c r="AO84">
        <v>0</v>
      </c>
      <c r="AP84" s="11" t="s">
        <v>106</v>
      </c>
      <c r="AQ84" s="3">
        <v>400000</v>
      </c>
      <c r="AR84" s="3">
        <v>0</v>
      </c>
      <c r="AS84">
        <v>0.03</v>
      </c>
      <c r="AT84">
        <v>20</v>
      </c>
      <c r="AU84">
        <v>0</v>
      </c>
      <c r="AV84" s="8">
        <v>0</v>
      </c>
      <c r="AW84">
        <v>0</v>
      </c>
      <c r="AX84" t="s">
        <v>46</v>
      </c>
      <c r="AY84">
        <v>0</v>
      </c>
      <c r="AZ84" s="11" t="s">
        <v>106</v>
      </c>
      <c r="BA84" s="3">
        <v>0</v>
      </c>
      <c r="BB84" s="3">
        <v>0</v>
      </c>
      <c r="BC84">
        <v>0</v>
      </c>
      <c r="BD84">
        <v>0</v>
      </c>
      <c r="BE84">
        <v>0</v>
      </c>
      <c r="BF84" s="8">
        <v>0</v>
      </c>
      <c r="BG84">
        <v>0</v>
      </c>
      <c r="BH84" t="s">
        <v>46</v>
      </c>
      <c r="BI84">
        <v>0</v>
      </c>
      <c r="BJ84" s="3">
        <v>1367759</v>
      </c>
      <c r="BK84">
        <v>0</v>
      </c>
      <c r="BL84" s="3">
        <f t="shared" si="2"/>
        <v>1367759</v>
      </c>
      <c r="BM84" s="14">
        <f t="shared" si="3"/>
        <v>0.67096740329106674</v>
      </c>
    </row>
    <row r="85" spans="1:65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R85">
        <v>17</v>
      </c>
      <c r="S85" s="3">
        <v>2077915</v>
      </c>
      <c r="T85" s="3">
        <v>2027695</v>
      </c>
      <c r="U85" s="3">
        <v>50220</v>
      </c>
      <c r="V85" s="8">
        <v>37226</v>
      </c>
      <c r="W85" s="9">
        <v>367000</v>
      </c>
      <c r="X85" s="9">
        <v>276104.40999999997</v>
      </c>
      <c r="Y85">
        <v>0.05</v>
      </c>
      <c r="Z85">
        <v>15</v>
      </c>
      <c r="AA85">
        <v>30</v>
      </c>
      <c r="AB85" s="10">
        <v>44531</v>
      </c>
      <c r="AC85" t="s">
        <v>54</v>
      </c>
      <c r="AD85" t="s">
        <v>108</v>
      </c>
      <c r="AE85" t="s">
        <v>44</v>
      </c>
      <c r="AF85" s="8">
        <v>42369</v>
      </c>
      <c r="AG85" s="3">
        <v>150000</v>
      </c>
      <c r="AH85" s="3">
        <v>148407.93</v>
      </c>
      <c r="AI85">
        <v>7.0000000000000007E-2</v>
      </c>
      <c r="AJ85">
        <v>10</v>
      </c>
      <c r="AK85">
        <v>30</v>
      </c>
      <c r="AL85" s="8">
        <v>47848</v>
      </c>
      <c r="AM85" t="s">
        <v>71</v>
      </c>
      <c r="AN85" t="s">
        <v>43</v>
      </c>
      <c r="AO85" t="s">
        <v>194</v>
      </c>
      <c r="AP85" s="11" t="s">
        <v>106</v>
      </c>
      <c r="AQ85" s="3">
        <v>0</v>
      </c>
      <c r="AR85" s="3">
        <v>0</v>
      </c>
      <c r="AS85">
        <v>0</v>
      </c>
      <c r="AT85">
        <v>0</v>
      </c>
      <c r="AU85">
        <v>0</v>
      </c>
      <c r="AV85" s="8">
        <v>0</v>
      </c>
      <c r="AW85">
        <v>0</v>
      </c>
      <c r="AX85" t="s">
        <v>46</v>
      </c>
      <c r="AY85">
        <v>0</v>
      </c>
      <c r="AZ85" s="11" t="s">
        <v>106</v>
      </c>
      <c r="BA85" s="3">
        <v>0</v>
      </c>
      <c r="BB85" s="3">
        <v>0</v>
      </c>
      <c r="BC85">
        <v>0</v>
      </c>
      <c r="BD85">
        <v>0</v>
      </c>
      <c r="BE85">
        <v>0</v>
      </c>
      <c r="BF85" s="8">
        <v>0</v>
      </c>
      <c r="BG85">
        <v>0</v>
      </c>
      <c r="BH85" t="s">
        <v>46</v>
      </c>
      <c r="BI85">
        <v>0</v>
      </c>
      <c r="BJ85" s="3">
        <v>2077915</v>
      </c>
      <c r="BK85">
        <v>0</v>
      </c>
      <c r="BL85" s="3">
        <f t="shared" si="2"/>
        <v>567220</v>
      </c>
      <c r="BM85" s="14">
        <f t="shared" si="3"/>
        <v>0.27297555482298363</v>
      </c>
    </row>
    <row r="86" spans="1:65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 s="3">
        <v>0</v>
      </c>
      <c r="T86" s="3">
        <v>0</v>
      </c>
      <c r="U86" s="3">
        <v>0</v>
      </c>
      <c r="V86" s="8" t="s">
        <v>106</v>
      </c>
      <c r="W86" s="9">
        <v>0</v>
      </c>
      <c r="X86" s="9">
        <v>0</v>
      </c>
      <c r="Y86">
        <v>0</v>
      </c>
      <c r="Z86">
        <v>0</v>
      </c>
      <c r="AA86">
        <v>0</v>
      </c>
      <c r="AB86" s="10">
        <v>0</v>
      </c>
      <c r="AC86">
        <v>0</v>
      </c>
      <c r="AD86" t="s">
        <v>46</v>
      </c>
      <c r="AE86">
        <v>0</v>
      </c>
      <c r="AF86" s="8" t="s">
        <v>106</v>
      </c>
      <c r="AG86" s="3">
        <v>0</v>
      </c>
      <c r="AH86" s="3">
        <v>0</v>
      </c>
      <c r="AI86">
        <v>0</v>
      </c>
      <c r="AJ86" t="s">
        <v>45</v>
      </c>
      <c r="AK86">
        <v>0</v>
      </c>
      <c r="AL86" s="8">
        <v>0</v>
      </c>
      <c r="AM86">
        <v>0</v>
      </c>
      <c r="AN86" t="s">
        <v>46</v>
      </c>
      <c r="AO86">
        <v>0</v>
      </c>
      <c r="AP86" s="11" t="s">
        <v>106</v>
      </c>
      <c r="AQ86" s="3">
        <v>0</v>
      </c>
      <c r="AR86" s="3">
        <v>0</v>
      </c>
      <c r="AS86">
        <v>0</v>
      </c>
      <c r="AT86">
        <v>0</v>
      </c>
      <c r="AU86">
        <v>0</v>
      </c>
      <c r="AV86" s="8">
        <v>0</v>
      </c>
      <c r="AW86">
        <v>0</v>
      </c>
      <c r="AX86" t="s">
        <v>46</v>
      </c>
      <c r="AY86">
        <v>0</v>
      </c>
      <c r="AZ86" s="11" t="s">
        <v>106</v>
      </c>
      <c r="BA86" s="3">
        <v>0</v>
      </c>
      <c r="BB86" s="3">
        <v>0</v>
      </c>
      <c r="BC86">
        <v>0</v>
      </c>
      <c r="BD86">
        <v>0</v>
      </c>
      <c r="BE86">
        <v>0</v>
      </c>
      <c r="BF86" s="8">
        <v>0</v>
      </c>
      <c r="BG86">
        <v>0</v>
      </c>
      <c r="BH86" t="s">
        <v>46</v>
      </c>
      <c r="BI86">
        <v>0</v>
      </c>
      <c r="BJ86" s="3">
        <v>0</v>
      </c>
      <c r="BK86">
        <v>0</v>
      </c>
      <c r="BL86" s="3">
        <f t="shared" si="2"/>
        <v>0</v>
      </c>
      <c r="BM86" s="14" t="str">
        <f t="shared" si="3"/>
        <v xml:space="preserve"> </v>
      </c>
    </row>
    <row r="87" spans="1:65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R87">
        <v>16</v>
      </c>
      <c r="S87" s="3">
        <v>1316202</v>
      </c>
      <c r="T87" s="3">
        <v>1181909</v>
      </c>
      <c r="U87" s="3">
        <v>756476</v>
      </c>
      <c r="V87" s="8" t="s">
        <v>197</v>
      </c>
      <c r="W87" s="9">
        <v>170500</v>
      </c>
      <c r="X87" s="9">
        <v>0</v>
      </c>
      <c r="Y87">
        <v>0.08</v>
      </c>
      <c r="Z87">
        <v>20</v>
      </c>
      <c r="AA87">
        <v>0</v>
      </c>
      <c r="AB87" s="10">
        <v>43171</v>
      </c>
      <c r="AC87">
        <v>1</v>
      </c>
      <c r="AD87" t="s">
        <v>43</v>
      </c>
      <c r="AE87" t="s">
        <v>187</v>
      </c>
      <c r="AF87" s="8">
        <v>35580</v>
      </c>
      <c r="AG87" s="3">
        <v>370000</v>
      </c>
      <c r="AH87" s="3">
        <v>572947.38</v>
      </c>
      <c r="AI87">
        <v>0.03</v>
      </c>
      <c r="AJ87">
        <v>20</v>
      </c>
      <c r="AK87">
        <v>0</v>
      </c>
      <c r="AL87" s="8">
        <v>43174</v>
      </c>
      <c r="AM87">
        <v>2</v>
      </c>
      <c r="AN87" t="s">
        <v>58</v>
      </c>
      <c r="AO87" t="s">
        <v>181</v>
      </c>
      <c r="AP87" s="11">
        <v>35580</v>
      </c>
      <c r="AQ87" s="3">
        <v>19226</v>
      </c>
      <c r="AR87" s="3">
        <v>15381</v>
      </c>
      <c r="AS87">
        <v>0</v>
      </c>
      <c r="AT87">
        <v>5</v>
      </c>
      <c r="AU87">
        <v>0</v>
      </c>
      <c r="AV87" s="8">
        <v>45185</v>
      </c>
      <c r="AW87">
        <v>3</v>
      </c>
      <c r="AX87" t="s">
        <v>58</v>
      </c>
      <c r="AY87" t="s">
        <v>198</v>
      </c>
      <c r="AZ87" s="11" t="s">
        <v>106</v>
      </c>
      <c r="BA87" s="3">
        <v>0</v>
      </c>
      <c r="BB87" s="3">
        <v>0</v>
      </c>
      <c r="BC87">
        <v>0</v>
      </c>
      <c r="BD87">
        <v>0</v>
      </c>
      <c r="BE87">
        <v>0</v>
      </c>
      <c r="BF87" s="8">
        <v>0</v>
      </c>
      <c r="BG87">
        <v>0</v>
      </c>
      <c r="BH87" t="s">
        <v>46</v>
      </c>
      <c r="BI87">
        <v>0</v>
      </c>
      <c r="BJ87" s="3">
        <v>1316202</v>
      </c>
      <c r="BK87">
        <v>0</v>
      </c>
      <c r="BL87" s="3">
        <f t="shared" si="2"/>
        <v>1316202</v>
      </c>
      <c r="BM87" s="14">
        <f t="shared" si="3"/>
        <v>1</v>
      </c>
    </row>
    <row r="88" spans="1:65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R88">
        <v>48</v>
      </c>
      <c r="S88" s="3">
        <v>2269180</v>
      </c>
      <c r="T88" s="3">
        <v>2201780</v>
      </c>
      <c r="U88" s="3">
        <v>0</v>
      </c>
      <c r="V88" s="8" t="s">
        <v>106</v>
      </c>
      <c r="W88" s="9">
        <v>0</v>
      </c>
      <c r="X88" s="9">
        <v>0</v>
      </c>
      <c r="Y88">
        <v>0</v>
      </c>
      <c r="Z88">
        <v>0</v>
      </c>
      <c r="AA88">
        <v>0</v>
      </c>
      <c r="AB88" s="10">
        <v>0</v>
      </c>
      <c r="AC88">
        <v>0</v>
      </c>
      <c r="AD88" t="s">
        <v>46</v>
      </c>
      <c r="AE88">
        <v>0</v>
      </c>
      <c r="AF88" s="8" t="s">
        <v>106</v>
      </c>
      <c r="AG88" s="3">
        <v>0</v>
      </c>
      <c r="AH88" s="3">
        <v>0</v>
      </c>
      <c r="AI88">
        <v>0</v>
      </c>
      <c r="AJ88" t="s">
        <v>45</v>
      </c>
      <c r="AK88">
        <v>0</v>
      </c>
      <c r="AL88" s="8">
        <v>0</v>
      </c>
      <c r="AM88">
        <v>0</v>
      </c>
      <c r="AN88" t="s">
        <v>46</v>
      </c>
      <c r="AO88">
        <v>0</v>
      </c>
      <c r="AP88" s="11" t="s">
        <v>106</v>
      </c>
      <c r="AQ88" s="3">
        <v>0</v>
      </c>
      <c r="AR88" s="3">
        <v>0</v>
      </c>
      <c r="AS88">
        <v>0</v>
      </c>
      <c r="AT88">
        <v>0</v>
      </c>
      <c r="AU88">
        <v>0</v>
      </c>
      <c r="AV88" s="8">
        <v>0</v>
      </c>
      <c r="AW88">
        <v>0</v>
      </c>
      <c r="AX88" t="s">
        <v>46</v>
      </c>
      <c r="AY88">
        <v>0</v>
      </c>
      <c r="AZ88" s="11" t="s">
        <v>106</v>
      </c>
      <c r="BA88" s="3">
        <v>0</v>
      </c>
      <c r="BB88" s="3">
        <v>0</v>
      </c>
      <c r="BC88">
        <v>0</v>
      </c>
      <c r="BD88">
        <v>0</v>
      </c>
      <c r="BE88">
        <v>0</v>
      </c>
      <c r="BF88" s="8">
        <v>0</v>
      </c>
      <c r="BG88">
        <v>0</v>
      </c>
      <c r="BH88" t="s">
        <v>46</v>
      </c>
      <c r="BI88">
        <v>0</v>
      </c>
      <c r="BJ88" s="3">
        <v>0</v>
      </c>
      <c r="BK88" t="s">
        <v>62</v>
      </c>
      <c r="BL88" s="3">
        <f t="shared" si="2"/>
        <v>0</v>
      </c>
      <c r="BM88" s="14">
        <f t="shared" si="3"/>
        <v>0</v>
      </c>
    </row>
    <row r="89" spans="1:65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R89">
        <v>52</v>
      </c>
      <c r="S89" s="3">
        <v>3975026</v>
      </c>
      <c r="T89" s="3">
        <v>0</v>
      </c>
      <c r="U89" s="3">
        <v>0</v>
      </c>
      <c r="V89" s="8">
        <v>36369</v>
      </c>
      <c r="W89" s="9">
        <v>3468022</v>
      </c>
      <c r="X89" s="9">
        <v>0</v>
      </c>
      <c r="Y89">
        <v>7.4999999999999997E-2</v>
      </c>
      <c r="Z89">
        <v>15</v>
      </c>
      <c r="AA89">
        <v>15</v>
      </c>
      <c r="AB89" s="10">
        <v>41862</v>
      </c>
      <c r="AC89" t="s">
        <v>63</v>
      </c>
      <c r="AD89" t="s">
        <v>43</v>
      </c>
      <c r="AE89" t="s">
        <v>44</v>
      </c>
      <c r="AF89" s="8">
        <v>36348</v>
      </c>
      <c r="AG89" s="3">
        <v>507004</v>
      </c>
      <c r="AH89" s="3">
        <v>345655</v>
      </c>
      <c r="AI89">
        <v>6.5000000000000002E-2</v>
      </c>
      <c r="AJ89">
        <v>30</v>
      </c>
      <c r="AK89">
        <v>30</v>
      </c>
      <c r="AL89" s="8">
        <v>47270</v>
      </c>
      <c r="AM89" t="s">
        <v>63</v>
      </c>
      <c r="AN89" t="s">
        <v>43</v>
      </c>
      <c r="AO89" t="s">
        <v>199</v>
      </c>
      <c r="AP89" s="11" t="s">
        <v>106</v>
      </c>
      <c r="AQ89" s="3">
        <v>0</v>
      </c>
      <c r="AR89" s="3">
        <v>0</v>
      </c>
      <c r="AS89">
        <v>0</v>
      </c>
      <c r="AT89">
        <v>0</v>
      </c>
      <c r="AU89">
        <v>0</v>
      </c>
      <c r="AV89" s="8">
        <v>0</v>
      </c>
      <c r="AW89">
        <v>0</v>
      </c>
      <c r="AX89" t="s">
        <v>46</v>
      </c>
      <c r="AY89">
        <v>0</v>
      </c>
      <c r="AZ89" s="11" t="s">
        <v>106</v>
      </c>
      <c r="BA89" s="3">
        <v>0</v>
      </c>
      <c r="BB89" s="3">
        <v>0</v>
      </c>
      <c r="BC89">
        <v>0</v>
      </c>
      <c r="BD89">
        <v>0</v>
      </c>
      <c r="BE89">
        <v>0</v>
      </c>
      <c r="BF89" s="8">
        <v>0</v>
      </c>
      <c r="BG89">
        <v>0</v>
      </c>
      <c r="BH89" t="s">
        <v>46</v>
      </c>
      <c r="BI89">
        <v>0</v>
      </c>
      <c r="BJ89" s="3">
        <v>3975026</v>
      </c>
      <c r="BK89">
        <v>0</v>
      </c>
      <c r="BL89" s="3">
        <f t="shared" si="2"/>
        <v>3975026</v>
      </c>
      <c r="BM89" s="14">
        <f t="shared" si="3"/>
        <v>1</v>
      </c>
    </row>
    <row r="90" spans="1:65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R90">
        <v>48</v>
      </c>
      <c r="S90" s="3">
        <v>4662746</v>
      </c>
      <c r="T90" s="3">
        <v>4154982</v>
      </c>
      <c r="U90" s="3">
        <v>3844998.42</v>
      </c>
      <c r="V90" s="8">
        <v>42950</v>
      </c>
      <c r="W90" s="9">
        <v>2910832.5</v>
      </c>
      <c r="X90" s="9">
        <v>2880000.08</v>
      </c>
      <c r="Y90">
        <v>4.1250000000000002E-2</v>
      </c>
      <c r="Z90">
        <v>5</v>
      </c>
      <c r="AA90" t="s">
        <v>202</v>
      </c>
      <c r="AB90" s="10">
        <v>44776</v>
      </c>
      <c r="AC90">
        <v>0</v>
      </c>
      <c r="AD90" t="s">
        <v>43</v>
      </c>
      <c r="AE90">
        <v>0</v>
      </c>
      <c r="AF90" s="8" t="s">
        <v>106</v>
      </c>
      <c r="AG90" s="3">
        <v>500000</v>
      </c>
      <c r="AH90" s="3">
        <v>500000</v>
      </c>
      <c r="AI90">
        <v>0</v>
      </c>
      <c r="AJ90">
        <v>30</v>
      </c>
      <c r="AK90">
        <v>30</v>
      </c>
      <c r="AL90" s="8">
        <v>54393</v>
      </c>
      <c r="AM90">
        <v>0</v>
      </c>
      <c r="AN90" t="s">
        <v>100</v>
      </c>
      <c r="AO90">
        <v>0</v>
      </c>
      <c r="AP90" s="11" t="s">
        <v>106</v>
      </c>
      <c r="AQ90" s="3">
        <v>0</v>
      </c>
      <c r="AR90" s="3">
        <v>0</v>
      </c>
      <c r="AS90">
        <v>0</v>
      </c>
      <c r="AT90">
        <v>0</v>
      </c>
      <c r="AU90">
        <v>0</v>
      </c>
      <c r="AV90" s="8">
        <v>0</v>
      </c>
      <c r="AW90">
        <v>0</v>
      </c>
      <c r="AX90" t="s">
        <v>46</v>
      </c>
      <c r="AY90">
        <v>0</v>
      </c>
      <c r="AZ90" s="11" t="s">
        <v>106</v>
      </c>
      <c r="BA90" s="3">
        <v>0</v>
      </c>
      <c r="BB90" s="3">
        <v>0</v>
      </c>
      <c r="BC90">
        <v>0</v>
      </c>
      <c r="BD90">
        <v>0</v>
      </c>
      <c r="BE90">
        <v>0</v>
      </c>
      <c r="BF90" s="8">
        <v>0</v>
      </c>
      <c r="BG90">
        <v>0</v>
      </c>
      <c r="BH90" t="s">
        <v>46</v>
      </c>
      <c r="BI90">
        <v>0</v>
      </c>
      <c r="BJ90" s="3">
        <v>0</v>
      </c>
      <c r="BK90">
        <v>0</v>
      </c>
      <c r="BL90" s="3">
        <f t="shared" si="2"/>
        <v>7255830.9199999999</v>
      </c>
      <c r="BM90" s="14">
        <f t="shared" si="3"/>
        <v>1.5561282814890625</v>
      </c>
    </row>
    <row r="91" spans="1:65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R91">
        <v>24</v>
      </c>
      <c r="S91" s="3">
        <v>1403315</v>
      </c>
      <c r="T91" s="3">
        <v>1305870</v>
      </c>
      <c r="U91" s="3">
        <v>729824</v>
      </c>
      <c r="V91" s="8">
        <v>36626</v>
      </c>
      <c r="W91" s="9">
        <v>500000</v>
      </c>
      <c r="X91" s="9">
        <v>270331</v>
      </c>
      <c r="Y91">
        <v>8.5000000000000006E-2</v>
      </c>
      <c r="Z91">
        <v>15</v>
      </c>
      <c r="AA91">
        <v>15</v>
      </c>
      <c r="AB91" s="10">
        <v>43190</v>
      </c>
      <c r="AC91">
        <v>0</v>
      </c>
      <c r="AD91" t="s">
        <v>43</v>
      </c>
      <c r="AE91" t="s">
        <v>205</v>
      </c>
      <c r="AF91" s="8" t="s">
        <v>106</v>
      </c>
      <c r="AG91" s="3">
        <v>0</v>
      </c>
      <c r="AH91" s="3">
        <v>0</v>
      </c>
      <c r="AI91">
        <v>0</v>
      </c>
      <c r="AJ91" t="s">
        <v>45</v>
      </c>
      <c r="AK91">
        <v>0</v>
      </c>
      <c r="AL91" s="8">
        <v>0</v>
      </c>
      <c r="AM91">
        <v>0</v>
      </c>
      <c r="AN91" t="s">
        <v>46</v>
      </c>
      <c r="AO91">
        <v>0</v>
      </c>
      <c r="AP91" s="11" t="s">
        <v>106</v>
      </c>
      <c r="AQ91" s="3">
        <v>0</v>
      </c>
      <c r="AR91" s="3">
        <v>0</v>
      </c>
      <c r="AS91">
        <v>0</v>
      </c>
      <c r="AT91">
        <v>0</v>
      </c>
      <c r="AU91">
        <v>0</v>
      </c>
      <c r="AV91" s="8">
        <v>0</v>
      </c>
      <c r="AW91">
        <v>0</v>
      </c>
      <c r="AX91" t="s">
        <v>46</v>
      </c>
      <c r="AY91">
        <v>0</v>
      </c>
      <c r="AZ91" s="11" t="s">
        <v>106</v>
      </c>
      <c r="BA91" s="3">
        <v>0</v>
      </c>
      <c r="BB91" s="3">
        <v>0</v>
      </c>
      <c r="BC91">
        <v>0</v>
      </c>
      <c r="BD91">
        <v>0</v>
      </c>
      <c r="BE91">
        <v>0</v>
      </c>
      <c r="BF91" s="8">
        <v>0</v>
      </c>
      <c r="BG91">
        <v>0</v>
      </c>
      <c r="BH91" t="s">
        <v>46</v>
      </c>
      <c r="BI91">
        <v>0</v>
      </c>
      <c r="BJ91" s="3">
        <v>1403315</v>
      </c>
      <c r="BK91">
        <v>0</v>
      </c>
      <c r="BL91" s="3">
        <f t="shared" si="2"/>
        <v>1229824</v>
      </c>
      <c r="BM91" s="14">
        <f t="shared" si="3"/>
        <v>0.8763705939151224</v>
      </c>
    </row>
    <row r="92" spans="1:65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R92">
        <v>18</v>
      </c>
      <c r="S92" s="3">
        <v>1977487</v>
      </c>
      <c r="T92" s="3">
        <v>2570733</v>
      </c>
      <c r="U92" s="3">
        <v>0</v>
      </c>
      <c r="V92" s="8">
        <v>42270</v>
      </c>
      <c r="W92" s="9">
        <v>320000</v>
      </c>
      <c r="X92" s="9">
        <v>306200</v>
      </c>
      <c r="Y92">
        <v>4.6699999999999998E-2</v>
      </c>
      <c r="Z92">
        <v>10</v>
      </c>
      <c r="AA92">
        <v>10</v>
      </c>
      <c r="AB92" s="10">
        <v>45901</v>
      </c>
      <c r="AC92" t="s">
        <v>54</v>
      </c>
      <c r="AD92" t="s">
        <v>43</v>
      </c>
      <c r="AE92" t="s">
        <v>122</v>
      </c>
      <c r="AF92" s="8">
        <v>35758</v>
      </c>
      <c r="AG92" s="3">
        <v>250000</v>
      </c>
      <c r="AH92" s="3">
        <v>250000</v>
      </c>
      <c r="AI92">
        <v>0.03</v>
      </c>
      <c r="AJ92">
        <v>30</v>
      </c>
      <c r="AK92">
        <v>30</v>
      </c>
      <c r="AL92" s="8" t="s">
        <v>140</v>
      </c>
      <c r="AM92">
        <v>0</v>
      </c>
      <c r="AN92" t="s">
        <v>100</v>
      </c>
      <c r="AO92" t="s">
        <v>126</v>
      </c>
      <c r="AP92" s="11" t="s">
        <v>106</v>
      </c>
      <c r="AQ92" s="3">
        <v>0</v>
      </c>
      <c r="AR92" s="3">
        <v>0</v>
      </c>
      <c r="AS92">
        <v>0</v>
      </c>
      <c r="AT92">
        <v>0</v>
      </c>
      <c r="AU92">
        <v>0</v>
      </c>
      <c r="AV92" s="8">
        <v>0</v>
      </c>
      <c r="AW92">
        <v>0</v>
      </c>
      <c r="AX92" t="s">
        <v>46</v>
      </c>
      <c r="AY92">
        <v>0</v>
      </c>
      <c r="AZ92" s="11" t="s">
        <v>106</v>
      </c>
      <c r="BA92" s="3">
        <v>0</v>
      </c>
      <c r="BB92" s="3">
        <v>0</v>
      </c>
      <c r="BC92">
        <v>0</v>
      </c>
      <c r="BD92">
        <v>0</v>
      </c>
      <c r="BE92">
        <v>0</v>
      </c>
      <c r="BF92" s="8">
        <v>0</v>
      </c>
      <c r="BG92">
        <v>0</v>
      </c>
      <c r="BH92" t="s">
        <v>46</v>
      </c>
      <c r="BI92">
        <v>0</v>
      </c>
      <c r="BJ92" s="3">
        <v>570000</v>
      </c>
      <c r="BK92" t="s">
        <v>62</v>
      </c>
      <c r="BL92" s="3">
        <f t="shared" si="2"/>
        <v>570000</v>
      </c>
      <c r="BM92" s="14">
        <f t="shared" si="3"/>
        <v>0.28824462562838593</v>
      </c>
    </row>
    <row r="93" spans="1:65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 s="3">
        <v>2248839</v>
      </c>
      <c r="T93" s="3">
        <v>1355664</v>
      </c>
      <c r="U93" s="3">
        <v>713094</v>
      </c>
      <c r="V93" s="8">
        <v>42114</v>
      </c>
      <c r="W93" s="9">
        <v>515000</v>
      </c>
      <c r="X93" s="9">
        <v>472221.74</v>
      </c>
      <c r="Y93">
        <v>3.9899999999999998E-2</v>
      </c>
      <c r="Z93">
        <v>10</v>
      </c>
      <c r="AA93">
        <v>16</v>
      </c>
      <c r="AB93" s="10">
        <v>11453</v>
      </c>
      <c r="AC93" t="s">
        <v>206</v>
      </c>
      <c r="AD93" t="s">
        <v>43</v>
      </c>
      <c r="AE93" t="s">
        <v>207</v>
      </c>
      <c r="AF93" s="8">
        <v>42152</v>
      </c>
      <c r="AG93" s="3">
        <v>600000</v>
      </c>
      <c r="AH93" s="3">
        <v>600000</v>
      </c>
      <c r="AI93">
        <v>2.53E-2</v>
      </c>
      <c r="AJ93">
        <v>15</v>
      </c>
      <c r="AK93">
        <v>15</v>
      </c>
      <c r="AL93" s="8">
        <v>11925</v>
      </c>
      <c r="AM93" t="s">
        <v>208</v>
      </c>
      <c r="AN93" t="s">
        <v>100</v>
      </c>
      <c r="AO93">
        <v>0</v>
      </c>
      <c r="AP93" s="11" t="s">
        <v>106</v>
      </c>
      <c r="AQ93" s="3">
        <v>0</v>
      </c>
      <c r="AR93" s="3">
        <v>0</v>
      </c>
      <c r="AS93">
        <v>0</v>
      </c>
      <c r="AT93">
        <v>0</v>
      </c>
      <c r="AU93">
        <v>0</v>
      </c>
      <c r="AV93" s="8">
        <v>0</v>
      </c>
      <c r="AW93">
        <v>0</v>
      </c>
      <c r="AX93" t="s">
        <v>46</v>
      </c>
      <c r="AY93">
        <v>0</v>
      </c>
      <c r="AZ93" s="11" t="s">
        <v>106</v>
      </c>
      <c r="BA93" s="3">
        <v>0</v>
      </c>
      <c r="BB93" s="3">
        <v>0</v>
      </c>
      <c r="BC93">
        <v>0</v>
      </c>
      <c r="BD93">
        <v>0</v>
      </c>
      <c r="BE93">
        <v>0</v>
      </c>
      <c r="BF93" s="8">
        <v>0</v>
      </c>
      <c r="BG93">
        <v>0</v>
      </c>
      <c r="BH93" t="s">
        <v>46</v>
      </c>
      <c r="BI93">
        <v>0</v>
      </c>
      <c r="BJ93" s="3">
        <v>0</v>
      </c>
      <c r="BK93" t="s">
        <v>209</v>
      </c>
      <c r="BL93" s="3">
        <f t="shared" si="2"/>
        <v>1828094</v>
      </c>
      <c r="BM93" s="14">
        <f t="shared" si="3"/>
        <v>0.81290568155390408</v>
      </c>
    </row>
    <row r="94" spans="1:65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R94">
        <v>8</v>
      </c>
      <c r="S94" s="3">
        <v>619537</v>
      </c>
      <c r="T94" s="3">
        <v>549424</v>
      </c>
      <c r="U94" s="3">
        <v>387378</v>
      </c>
      <c r="V94" s="8" t="s">
        <v>106</v>
      </c>
      <c r="W94" s="9">
        <v>0</v>
      </c>
      <c r="X94" s="9">
        <v>0</v>
      </c>
      <c r="Y94">
        <v>0</v>
      </c>
      <c r="Z94">
        <v>0</v>
      </c>
      <c r="AA94">
        <v>0</v>
      </c>
      <c r="AB94" s="10">
        <v>0</v>
      </c>
      <c r="AC94">
        <v>0</v>
      </c>
      <c r="AD94" t="s">
        <v>46</v>
      </c>
      <c r="AE94">
        <v>0</v>
      </c>
      <c r="AF94" s="8" t="s">
        <v>106</v>
      </c>
      <c r="AG94" s="3">
        <v>0</v>
      </c>
      <c r="AH94" s="3">
        <v>0</v>
      </c>
      <c r="AI94">
        <v>0</v>
      </c>
      <c r="AJ94" t="s">
        <v>45</v>
      </c>
      <c r="AK94">
        <v>0</v>
      </c>
      <c r="AL94" s="8">
        <v>0</v>
      </c>
      <c r="AM94">
        <v>0</v>
      </c>
      <c r="AN94" t="s">
        <v>46</v>
      </c>
      <c r="AO94">
        <v>0</v>
      </c>
      <c r="AP94" s="11" t="s">
        <v>106</v>
      </c>
      <c r="AQ94" s="3">
        <v>0</v>
      </c>
      <c r="AR94" s="3">
        <v>0</v>
      </c>
      <c r="AS94">
        <v>0</v>
      </c>
      <c r="AT94">
        <v>0</v>
      </c>
      <c r="AU94">
        <v>0</v>
      </c>
      <c r="AV94" s="8">
        <v>0</v>
      </c>
      <c r="AW94">
        <v>0</v>
      </c>
      <c r="AX94" t="s">
        <v>46</v>
      </c>
      <c r="AY94">
        <v>0</v>
      </c>
      <c r="AZ94" s="11" t="s">
        <v>106</v>
      </c>
      <c r="BA94" s="3">
        <v>0</v>
      </c>
      <c r="BB94" s="3">
        <v>0</v>
      </c>
      <c r="BC94">
        <v>0</v>
      </c>
      <c r="BD94">
        <v>0</v>
      </c>
      <c r="BE94">
        <v>0</v>
      </c>
      <c r="BF94" s="8">
        <v>0</v>
      </c>
      <c r="BG94">
        <v>0</v>
      </c>
      <c r="BH94" t="s">
        <v>46</v>
      </c>
      <c r="BI94">
        <v>0</v>
      </c>
      <c r="BJ94" s="3">
        <v>619537</v>
      </c>
      <c r="BK94" t="s">
        <v>47</v>
      </c>
      <c r="BL94" s="3">
        <f t="shared" si="2"/>
        <v>387378</v>
      </c>
      <c r="BM94" s="14">
        <f t="shared" si="3"/>
        <v>0.62527016142700109</v>
      </c>
    </row>
    <row r="95" spans="1:65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 s="3">
        <v>752079</v>
      </c>
      <c r="T95" s="3">
        <v>790533</v>
      </c>
      <c r="U95" s="3">
        <v>0</v>
      </c>
      <c r="V95" s="8">
        <v>36042</v>
      </c>
      <c r="W95" s="9">
        <v>125000</v>
      </c>
      <c r="X95" s="9">
        <v>12180.38</v>
      </c>
      <c r="Y95">
        <v>4.4999999999999998E-2</v>
      </c>
      <c r="Z95">
        <v>21</v>
      </c>
      <c r="AA95">
        <v>21</v>
      </c>
      <c r="AB95" s="10">
        <v>43709</v>
      </c>
      <c r="AC95">
        <v>0</v>
      </c>
      <c r="AD95" t="s">
        <v>43</v>
      </c>
      <c r="AE95" t="s">
        <v>214</v>
      </c>
      <c r="AF95" s="8">
        <v>35933</v>
      </c>
      <c r="AG95" s="3">
        <v>180000</v>
      </c>
      <c r="AH95" s="3">
        <v>200000</v>
      </c>
      <c r="AI95">
        <v>0.01</v>
      </c>
      <c r="AJ95">
        <v>50</v>
      </c>
      <c r="AK95">
        <v>30</v>
      </c>
      <c r="AL95" s="8">
        <v>54393</v>
      </c>
      <c r="AM95">
        <v>0</v>
      </c>
      <c r="AN95" t="s">
        <v>100</v>
      </c>
      <c r="AO95">
        <v>0</v>
      </c>
      <c r="AP95" s="11" t="s">
        <v>106</v>
      </c>
      <c r="AQ95" s="3">
        <v>0</v>
      </c>
      <c r="AR95" s="3">
        <v>0</v>
      </c>
      <c r="AS95">
        <v>0</v>
      </c>
      <c r="AT95">
        <v>0</v>
      </c>
      <c r="AU95">
        <v>0</v>
      </c>
      <c r="AV95" s="8">
        <v>0</v>
      </c>
      <c r="AW95">
        <v>0</v>
      </c>
      <c r="AX95" t="s">
        <v>46</v>
      </c>
      <c r="AY95">
        <v>0</v>
      </c>
      <c r="AZ95" s="11" t="s">
        <v>106</v>
      </c>
      <c r="BA95" s="3">
        <v>0</v>
      </c>
      <c r="BB95" s="3">
        <v>0</v>
      </c>
      <c r="BC95">
        <v>0</v>
      </c>
      <c r="BD95">
        <v>0</v>
      </c>
      <c r="BE95">
        <v>0</v>
      </c>
      <c r="BF95" s="8">
        <v>0</v>
      </c>
      <c r="BG95">
        <v>0</v>
      </c>
      <c r="BH95" t="s">
        <v>46</v>
      </c>
      <c r="BI95">
        <v>0</v>
      </c>
      <c r="BJ95" s="3">
        <v>0</v>
      </c>
      <c r="BK95">
        <v>0</v>
      </c>
      <c r="BL95" s="3">
        <f t="shared" si="2"/>
        <v>305000</v>
      </c>
      <c r="BM95" s="14">
        <f t="shared" si="3"/>
        <v>0.40554250284876986</v>
      </c>
    </row>
    <row r="96" spans="1:65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s="3">
        <v>2018451</v>
      </c>
      <c r="T96" s="3">
        <v>1489952</v>
      </c>
      <c r="U96" s="3">
        <v>0</v>
      </c>
      <c r="V96" s="8">
        <v>41873</v>
      </c>
      <c r="W96" s="9">
        <v>505380</v>
      </c>
      <c r="X96" s="9">
        <v>479054.24</v>
      </c>
      <c r="Y96">
        <v>4.1500000000000002E-2</v>
      </c>
      <c r="Z96">
        <v>5</v>
      </c>
      <c r="AA96">
        <v>0</v>
      </c>
      <c r="AB96" s="10">
        <v>43723</v>
      </c>
      <c r="AC96">
        <v>0</v>
      </c>
      <c r="AD96" t="s">
        <v>43</v>
      </c>
      <c r="AE96">
        <v>0</v>
      </c>
      <c r="AF96" s="8" t="s">
        <v>106</v>
      </c>
      <c r="AG96" s="3">
        <v>0</v>
      </c>
      <c r="AH96" s="3">
        <v>0</v>
      </c>
      <c r="AI96">
        <v>0</v>
      </c>
      <c r="AJ96">
        <v>0</v>
      </c>
      <c r="AK96">
        <v>0</v>
      </c>
      <c r="AL96" s="8">
        <v>0</v>
      </c>
      <c r="AM96">
        <v>0</v>
      </c>
      <c r="AN96">
        <v>0</v>
      </c>
      <c r="AO96">
        <v>0</v>
      </c>
      <c r="AP96" s="11" t="s">
        <v>106</v>
      </c>
      <c r="AQ96" s="3">
        <v>0</v>
      </c>
      <c r="AR96" s="3">
        <v>0</v>
      </c>
      <c r="AS96">
        <v>0</v>
      </c>
      <c r="AT96">
        <v>0</v>
      </c>
      <c r="AU96">
        <v>0</v>
      </c>
      <c r="AV96" s="8">
        <v>0</v>
      </c>
      <c r="AW96">
        <v>0</v>
      </c>
      <c r="AX96" t="s">
        <v>46</v>
      </c>
      <c r="AY96">
        <v>0</v>
      </c>
      <c r="AZ96" s="11" t="s">
        <v>106</v>
      </c>
      <c r="BA96" s="3">
        <v>0</v>
      </c>
      <c r="BB96" s="3">
        <v>0</v>
      </c>
      <c r="BC96">
        <v>0</v>
      </c>
      <c r="BD96">
        <v>0</v>
      </c>
      <c r="BE96">
        <v>0</v>
      </c>
      <c r="BF96" s="8">
        <v>0</v>
      </c>
      <c r="BG96">
        <v>0</v>
      </c>
      <c r="BH96" t="s">
        <v>46</v>
      </c>
      <c r="BI96">
        <v>0</v>
      </c>
      <c r="BJ96" s="3">
        <v>0</v>
      </c>
      <c r="BK96">
        <v>0</v>
      </c>
      <c r="BL96" s="3">
        <f t="shared" si="2"/>
        <v>505380</v>
      </c>
      <c r="BM96" s="14">
        <f t="shared" si="3"/>
        <v>0.25038011821936723</v>
      </c>
    </row>
    <row r="97" spans="1:65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 s="3">
        <v>0</v>
      </c>
      <c r="T97" s="3">
        <v>0</v>
      </c>
      <c r="U97" s="3">
        <v>0</v>
      </c>
      <c r="V97" s="8" t="s">
        <v>106</v>
      </c>
      <c r="W97" s="9">
        <v>0</v>
      </c>
      <c r="X97" s="9">
        <v>0</v>
      </c>
      <c r="Y97">
        <v>0</v>
      </c>
      <c r="Z97">
        <v>0</v>
      </c>
      <c r="AA97">
        <v>0</v>
      </c>
      <c r="AB97" s="10">
        <v>0</v>
      </c>
      <c r="AC97">
        <v>0</v>
      </c>
      <c r="AD97" t="s">
        <v>46</v>
      </c>
      <c r="AE97">
        <v>0</v>
      </c>
      <c r="AF97" s="8" t="s">
        <v>106</v>
      </c>
      <c r="AG97" s="3">
        <v>0</v>
      </c>
      <c r="AH97" s="3">
        <v>0</v>
      </c>
      <c r="AI97">
        <v>0</v>
      </c>
      <c r="AJ97" t="s">
        <v>45</v>
      </c>
      <c r="AK97">
        <v>0</v>
      </c>
      <c r="AL97" s="8">
        <v>0</v>
      </c>
      <c r="AM97">
        <v>0</v>
      </c>
      <c r="AN97" t="s">
        <v>46</v>
      </c>
      <c r="AO97">
        <v>0</v>
      </c>
      <c r="AP97" s="11" t="s">
        <v>106</v>
      </c>
      <c r="AQ97" s="3">
        <v>0</v>
      </c>
      <c r="AR97" s="3">
        <v>0</v>
      </c>
      <c r="AS97">
        <v>0</v>
      </c>
      <c r="AT97">
        <v>0</v>
      </c>
      <c r="AU97">
        <v>0</v>
      </c>
      <c r="AV97" s="8">
        <v>0</v>
      </c>
      <c r="AW97">
        <v>0</v>
      </c>
      <c r="AX97" t="s">
        <v>46</v>
      </c>
      <c r="AY97">
        <v>0</v>
      </c>
      <c r="AZ97" s="11" t="s">
        <v>106</v>
      </c>
      <c r="BA97" s="3">
        <v>0</v>
      </c>
      <c r="BB97" s="3">
        <v>0</v>
      </c>
      <c r="BC97">
        <v>0</v>
      </c>
      <c r="BD97">
        <v>0</v>
      </c>
      <c r="BE97">
        <v>0</v>
      </c>
      <c r="BF97" s="8">
        <v>0</v>
      </c>
      <c r="BG97">
        <v>0</v>
      </c>
      <c r="BH97" t="s">
        <v>46</v>
      </c>
      <c r="BI97">
        <v>0</v>
      </c>
      <c r="BJ97" s="3">
        <v>0</v>
      </c>
      <c r="BK97">
        <v>0</v>
      </c>
      <c r="BL97" s="3">
        <f t="shared" si="2"/>
        <v>0</v>
      </c>
      <c r="BM97" s="14" t="str">
        <f t="shared" si="3"/>
        <v xml:space="preserve"> </v>
      </c>
    </row>
    <row r="98" spans="1:65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s="3">
        <v>1824600</v>
      </c>
      <c r="T98" s="3">
        <v>1439871</v>
      </c>
      <c r="U98" s="3">
        <v>0</v>
      </c>
      <c r="V98" s="8">
        <v>41873</v>
      </c>
      <c r="W98" s="9">
        <v>492745</v>
      </c>
      <c r="X98" s="9">
        <v>467077.87</v>
      </c>
      <c r="Y98">
        <v>4.1500000000000002E-2</v>
      </c>
      <c r="Z98">
        <v>5</v>
      </c>
      <c r="AA98">
        <v>0</v>
      </c>
      <c r="AB98" s="10">
        <v>43723</v>
      </c>
      <c r="AC98">
        <v>0</v>
      </c>
      <c r="AD98" t="s">
        <v>43</v>
      </c>
      <c r="AE98">
        <v>0</v>
      </c>
      <c r="AF98" s="8" t="s">
        <v>106</v>
      </c>
      <c r="AG98" s="3">
        <v>0</v>
      </c>
      <c r="AH98" s="3">
        <v>0</v>
      </c>
      <c r="AI98">
        <v>0</v>
      </c>
      <c r="AJ98">
        <v>0</v>
      </c>
      <c r="AK98">
        <v>0</v>
      </c>
      <c r="AL98" s="8">
        <v>0</v>
      </c>
      <c r="AM98">
        <v>0</v>
      </c>
      <c r="AN98">
        <v>0</v>
      </c>
      <c r="AO98">
        <v>0</v>
      </c>
      <c r="AP98" s="11" t="s">
        <v>106</v>
      </c>
      <c r="AQ98" s="3">
        <v>0</v>
      </c>
      <c r="AR98" s="3">
        <v>0</v>
      </c>
      <c r="AS98">
        <v>0</v>
      </c>
      <c r="AT98">
        <v>0</v>
      </c>
      <c r="AU98">
        <v>0</v>
      </c>
      <c r="AV98" s="8">
        <v>0</v>
      </c>
      <c r="AW98">
        <v>0</v>
      </c>
      <c r="AX98" t="s">
        <v>46</v>
      </c>
      <c r="AY98">
        <v>0</v>
      </c>
      <c r="AZ98" s="11" t="s">
        <v>106</v>
      </c>
      <c r="BA98" s="3">
        <v>0</v>
      </c>
      <c r="BB98" s="3">
        <v>0</v>
      </c>
      <c r="BC98">
        <v>0</v>
      </c>
      <c r="BD98">
        <v>0</v>
      </c>
      <c r="BE98">
        <v>0</v>
      </c>
      <c r="BF98" s="8">
        <v>0</v>
      </c>
      <c r="BG98">
        <v>0</v>
      </c>
      <c r="BH98" t="s">
        <v>46</v>
      </c>
      <c r="BI98">
        <v>0</v>
      </c>
      <c r="BJ98" s="3">
        <v>0</v>
      </c>
      <c r="BK98">
        <v>0</v>
      </c>
      <c r="BL98" s="3">
        <f t="shared" si="2"/>
        <v>492745</v>
      </c>
      <c r="BM98" s="14">
        <f t="shared" si="3"/>
        <v>0.27005645072892687</v>
      </c>
    </row>
    <row r="99" spans="1:65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R99">
        <v>35</v>
      </c>
      <c r="S99" s="3">
        <v>3092876</v>
      </c>
      <c r="T99" s="3">
        <v>1095404</v>
      </c>
      <c r="U99" s="3">
        <v>1257376</v>
      </c>
      <c r="V99" s="8">
        <v>36495</v>
      </c>
      <c r="W99" s="9">
        <v>1236935.83</v>
      </c>
      <c r="X99" s="9">
        <v>1128467.43</v>
      </c>
      <c r="Y99">
        <v>7.2499999999999995E-2</v>
      </c>
      <c r="Z99">
        <v>30</v>
      </c>
      <c r="AA99">
        <v>48</v>
      </c>
      <c r="AB99" s="10">
        <v>47453</v>
      </c>
      <c r="AC99" t="s">
        <v>54</v>
      </c>
      <c r="AD99" t="s">
        <v>43</v>
      </c>
      <c r="AE99" t="s">
        <v>137</v>
      </c>
      <c r="AF99" s="8">
        <v>36081</v>
      </c>
      <c r="AG99" s="3">
        <v>126000</v>
      </c>
      <c r="AH99" s="3">
        <v>126000</v>
      </c>
      <c r="AI99">
        <v>0.01</v>
      </c>
      <c r="AJ99">
        <v>50</v>
      </c>
      <c r="AK99" t="s">
        <v>165</v>
      </c>
      <c r="AL99" s="8">
        <v>54363</v>
      </c>
      <c r="AM99" t="s">
        <v>71</v>
      </c>
      <c r="AN99" t="s">
        <v>100</v>
      </c>
      <c r="AO99" t="s">
        <v>137</v>
      </c>
      <c r="AP99" s="11">
        <v>36495</v>
      </c>
      <c r="AQ99" s="3">
        <v>100000</v>
      </c>
      <c r="AR99" s="3">
        <v>100000</v>
      </c>
      <c r="AS99">
        <v>0</v>
      </c>
      <c r="AT99">
        <v>30</v>
      </c>
      <c r="AU99" t="s">
        <v>165</v>
      </c>
      <c r="AV99" s="8">
        <v>47423</v>
      </c>
      <c r="AW99" t="s">
        <v>75</v>
      </c>
      <c r="AX99" t="s">
        <v>100</v>
      </c>
      <c r="AY99" t="s">
        <v>137</v>
      </c>
      <c r="AZ99" s="11">
        <v>36495</v>
      </c>
      <c r="BA99" s="3">
        <v>25000</v>
      </c>
      <c r="BB99" s="3">
        <v>25000</v>
      </c>
      <c r="BC99">
        <v>0</v>
      </c>
      <c r="BD99">
        <v>30</v>
      </c>
      <c r="BE99" t="s">
        <v>165</v>
      </c>
      <c r="BF99" s="8">
        <v>47423</v>
      </c>
      <c r="BG99" t="s">
        <v>75</v>
      </c>
      <c r="BH99" t="s">
        <v>100</v>
      </c>
      <c r="BI99" t="s">
        <v>137</v>
      </c>
      <c r="BJ99" s="3">
        <v>2745311.83</v>
      </c>
      <c r="BK99" t="s">
        <v>47</v>
      </c>
      <c r="BL99" s="3">
        <f t="shared" si="2"/>
        <v>2745311.83</v>
      </c>
      <c r="BM99" s="14">
        <f t="shared" si="3"/>
        <v>0.88762427914989162</v>
      </c>
    </row>
    <row r="100" spans="1:65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R100">
        <v>16</v>
      </c>
      <c r="S100" s="3">
        <v>1005104</v>
      </c>
      <c r="T100" s="3">
        <v>986907</v>
      </c>
      <c r="U100" s="3">
        <v>602062</v>
      </c>
      <c r="V100" s="8">
        <v>37021</v>
      </c>
      <c r="W100" s="9">
        <v>288000</v>
      </c>
      <c r="X100" s="9">
        <v>140638</v>
      </c>
      <c r="Y100">
        <v>8.5000000000000006E-2</v>
      </c>
      <c r="Z100">
        <v>15</v>
      </c>
      <c r="AA100">
        <v>25</v>
      </c>
      <c r="AB100" s="10">
        <v>43190</v>
      </c>
      <c r="AC100">
        <v>0</v>
      </c>
      <c r="AD100" t="s">
        <v>43</v>
      </c>
      <c r="AE100" t="s">
        <v>205</v>
      </c>
      <c r="AF100" s="8">
        <v>36502</v>
      </c>
      <c r="AG100" s="3">
        <v>50000</v>
      </c>
      <c r="AH100" s="3">
        <v>50000</v>
      </c>
      <c r="AI100">
        <v>0.03</v>
      </c>
      <c r="AJ100">
        <v>20</v>
      </c>
      <c r="AK100">
        <v>20</v>
      </c>
      <c r="AL100" s="8">
        <v>43830</v>
      </c>
      <c r="AM100">
        <v>0</v>
      </c>
      <c r="AN100" t="s">
        <v>100</v>
      </c>
      <c r="AO100" t="s">
        <v>205</v>
      </c>
      <c r="AP100" s="11" t="s">
        <v>106</v>
      </c>
      <c r="AQ100" s="3">
        <v>0</v>
      </c>
      <c r="AR100" s="3">
        <v>0</v>
      </c>
      <c r="AS100">
        <v>0</v>
      </c>
      <c r="AT100">
        <v>0</v>
      </c>
      <c r="AU100">
        <v>0</v>
      </c>
      <c r="AV100" s="8">
        <v>0</v>
      </c>
      <c r="AW100">
        <v>0</v>
      </c>
      <c r="AX100" t="s">
        <v>46</v>
      </c>
      <c r="AY100">
        <v>0</v>
      </c>
      <c r="AZ100" s="11" t="s">
        <v>106</v>
      </c>
      <c r="BA100" s="3">
        <v>0</v>
      </c>
      <c r="BB100" s="3">
        <v>0</v>
      </c>
      <c r="BC100">
        <v>0</v>
      </c>
      <c r="BD100">
        <v>0</v>
      </c>
      <c r="BE100">
        <v>0</v>
      </c>
      <c r="BF100" s="8">
        <v>0</v>
      </c>
      <c r="BG100">
        <v>0</v>
      </c>
      <c r="BH100" t="s">
        <v>46</v>
      </c>
      <c r="BI100">
        <v>0</v>
      </c>
      <c r="BJ100" s="3">
        <v>1005104</v>
      </c>
      <c r="BK100">
        <v>0</v>
      </c>
      <c r="BL100" s="3">
        <f t="shared" si="2"/>
        <v>940062</v>
      </c>
      <c r="BM100" s="14">
        <f t="shared" si="3"/>
        <v>0.93528828857511259</v>
      </c>
    </row>
    <row r="101" spans="1:65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 s="3">
        <v>2210952</v>
      </c>
      <c r="T101" s="3">
        <v>2210949</v>
      </c>
      <c r="U101" s="3">
        <v>0</v>
      </c>
      <c r="V101" s="8">
        <v>42481</v>
      </c>
      <c r="W101" s="9">
        <v>2872000</v>
      </c>
      <c r="X101" s="9">
        <v>2803586.28</v>
      </c>
      <c r="Y101">
        <v>3.4799999999999998E-2</v>
      </c>
      <c r="Z101">
        <v>35</v>
      </c>
      <c r="AA101">
        <v>35</v>
      </c>
      <c r="AB101" s="10">
        <v>18749</v>
      </c>
      <c r="AC101">
        <v>0</v>
      </c>
      <c r="AD101" t="s">
        <v>43</v>
      </c>
      <c r="AE101" t="s">
        <v>44</v>
      </c>
      <c r="AF101" s="8">
        <v>36326</v>
      </c>
      <c r="AG101" s="3">
        <v>61704</v>
      </c>
      <c r="AH101" s="3">
        <v>61704</v>
      </c>
      <c r="AI101">
        <v>0.01</v>
      </c>
      <c r="AJ101" t="s">
        <v>45</v>
      </c>
      <c r="AK101">
        <v>0</v>
      </c>
      <c r="AL101" s="8">
        <v>55274</v>
      </c>
      <c r="AM101">
        <v>0</v>
      </c>
      <c r="AN101" t="s">
        <v>100</v>
      </c>
      <c r="AO101">
        <v>0</v>
      </c>
      <c r="AP101" s="11">
        <v>36494</v>
      </c>
      <c r="AQ101" s="3">
        <v>170000</v>
      </c>
      <c r="AR101" s="3">
        <v>170000</v>
      </c>
      <c r="AS101">
        <v>0.01</v>
      </c>
      <c r="AT101">
        <v>47</v>
      </c>
      <c r="AU101">
        <v>0</v>
      </c>
      <c r="AV101" s="8">
        <v>53328</v>
      </c>
      <c r="AX101" t="s">
        <v>58</v>
      </c>
      <c r="AY101">
        <v>0</v>
      </c>
      <c r="AZ101" s="11">
        <v>36495</v>
      </c>
      <c r="BA101" s="3">
        <v>125312</v>
      </c>
      <c r="BB101" s="3">
        <v>125312</v>
      </c>
      <c r="BC101">
        <v>0</v>
      </c>
      <c r="BD101">
        <v>20</v>
      </c>
      <c r="BE101">
        <v>0</v>
      </c>
      <c r="BF101" s="8">
        <v>43435</v>
      </c>
      <c r="BG101">
        <v>0</v>
      </c>
      <c r="BH101" t="s">
        <v>100</v>
      </c>
      <c r="BI101">
        <v>0</v>
      </c>
      <c r="BJ101" s="3">
        <v>0</v>
      </c>
      <c r="BK101" t="s">
        <v>47</v>
      </c>
      <c r="BL101" s="3">
        <f t="shared" si="2"/>
        <v>3229016</v>
      </c>
      <c r="BM101" s="14">
        <f t="shared" si="3"/>
        <v>1.460464089677207</v>
      </c>
    </row>
    <row r="102" spans="1:65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R102">
        <v>5</v>
      </c>
      <c r="S102" s="3">
        <v>327601</v>
      </c>
      <c r="T102" s="3">
        <v>278384</v>
      </c>
      <c r="U102" s="3">
        <v>0</v>
      </c>
      <c r="V102" s="8" t="s">
        <v>106</v>
      </c>
      <c r="W102" s="9">
        <v>0</v>
      </c>
      <c r="X102" s="9">
        <v>0</v>
      </c>
      <c r="Y102">
        <v>0</v>
      </c>
      <c r="Z102">
        <v>0</v>
      </c>
      <c r="AA102">
        <v>0</v>
      </c>
      <c r="AB102" s="10">
        <v>0</v>
      </c>
      <c r="AC102">
        <v>0</v>
      </c>
      <c r="AD102" t="s">
        <v>46</v>
      </c>
      <c r="AE102">
        <v>0</v>
      </c>
      <c r="AF102" s="8" t="s">
        <v>106</v>
      </c>
      <c r="AG102" s="3">
        <v>0</v>
      </c>
      <c r="AH102" s="3">
        <v>0</v>
      </c>
      <c r="AI102">
        <v>0</v>
      </c>
      <c r="AJ102" t="s">
        <v>45</v>
      </c>
      <c r="AK102">
        <v>0</v>
      </c>
      <c r="AL102" s="8">
        <v>0</v>
      </c>
      <c r="AM102">
        <v>0</v>
      </c>
      <c r="AN102" t="s">
        <v>46</v>
      </c>
      <c r="AO102">
        <v>0</v>
      </c>
      <c r="AP102" s="11" t="s">
        <v>106</v>
      </c>
      <c r="AQ102" s="3">
        <v>0</v>
      </c>
      <c r="AR102" s="3">
        <v>0</v>
      </c>
      <c r="AS102">
        <v>0</v>
      </c>
      <c r="AT102">
        <v>0</v>
      </c>
      <c r="AU102">
        <v>0</v>
      </c>
      <c r="AV102" s="8">
        <v>0</v>
      </c>
      <c r="AW102">
        <v>0</v>
      </c>
      <c r="AX102" t="s">
        <v>46</v>
      </c>
      <c r="AY102">
        <v>0</v>
      </c>
      <c r="AZ102" s="11" t="s">
        <v>106</v>
      </c>
      <c r="BA102" s="3">
        <v>0</v>
      </c>
      <c r="BB102" s="3">
        <v>0</v>
      </c>
      <c r="BC102">
        <v>0</v>
      </c>
      <c r="BD102">
        <v>0</v>
      </c>
      <c r="BE102">
        <v>0</v>
      </c>
      <c r="BF102" s="8">
        <v>0</v>
      </c>
      <c r="BG102">
        <v>0</v>
      </c>
      <c r="BH102" t="s">
        <v>46</v>
      </c>
      <c r="BI102">
        <v>0</v>
      </c>
      <c r="BJ102" s="3">
        <v>327601</v>
      </c>
      <c r="BK102" t="s">
        <v>47</v>
      </c>
      <c r="BL102" s="3">
        <f t="shared" si="2"/>
        <v>0</v>
      </c>
      <c r="BM102" s="14">
        <f t="shared" si="3"/>
        <v>0</v>
      </c>
    </row>
    <row r="103" spans="1:65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R103">
        <v>16</v>
      </c>
      <c r="S103" s="3">
        <v>1342301</v>
      </c>
      <c r="T103" s="3">
        <v>1050933</v>
      </c>
      <c r="U103" s="3">
        <v>72000</v>
      </c>
      <c r="V103" s="8">
        <v>38473</v>
      </c>
      <c r="W103" s="9">
        <v>252000</v>
      </c>
      <c r="X103" s="9">
        <v>171953.1</v>
      </c>
      <c r="Y103">
        <v>0.05</v>
      </c>
      <c r="Z103">
        <v>20</v>
      </c>
      <c r="AA103">
        <v>30</v>
      </c>
      <c r="AB103" s="10">
        <v>45778</v>
      </c>
      <c r="AC103" t="s">
        <v>63</v>
      </c>
      <c r="AD103" t="s">
        <v>114</v>
      </c>
      <c r="AE103">
        <v>0</v>
      </c>
      <c r="AF103" s="8" t="s">
        <v>106</v>
      </c>
      <c r="AG103" s="3">
        <v>0</v>
      </c>
      <c r="AH103" s="3">
        <v>0</v>
      </c>
      <c r="AI103">
        <v>0</v>
      </c>
      <c r="AJ103" t="s">
        <v>45</v>
      </c>
      <c r="AK103">
        <v>0</v>
      </c>
      <c r="AL103" s="8">
        <v>0</v>
      </c>
      <c r="AM103">
        <v>0</v>
      </c>
      <c r="AN103" t="s">
        <v>46</v>
      </c>
      <c r="AO103">
        <v>0</v>
      </c>
      <c r="AP103" s="11" t="s">
        <v>106</v>
      </c>
      <c r="AQ103" s="3">
        <v>0</v>
      </c>
      <c r="AR103" s="3">
        <v>0</v>
      </c>
      <c r="AS103">
        <v>0</v>
      </c>
      <c r="AT103">
        <v>0</v>
      </c>
      <c r="AU103">
        <v>0</v>
      </c>
      <c r="AV103" s="8">
        <v>0</v>
      </c>
      <c r="AW103">
        <v>0</v>
      </c>
      <c r="AX103" t="s">
        <v>46</v>
      </c>
      <c r="AY103">
        <v>0</v>
      </c>
      <c r="AZ103" s="11" t="s">
        <v>106</v>
      </c>
      <c r="BA103" s="3">
        <v>0</v>
      </c>
      <c r="BB103" s="3">
        <v>0</v>
      </c>
      <c r="BC103">
        <v>0</v>
      </c>
      <c r="BD103">
        <v>0</v>
      </c>
      <c r="BE103">
        <v>0</v>
      </c>
      <c r="BF103" s="8">
        <v>0</v>
      </c>
      <c r="BG103">
        <v>0</v>
      </c>
      <c r="BH103" t="s">
        <v>46</v>
      </c>
      <c r="BI103">
        <v>0</v>
      </c>
      <c r="BJ103" s="3">
        <v>1342301</v>
      </c>
      <c r="BK103">
        <v>0</v>
      </c>
      <c r="BL103" s="3">
        <f t="shared" si="2"/>
        <v>324000</v>
      </c>
      <c r="BM103" s="14">
        <f t="shared" si="3"/>
        <v>0.24137656159088014</v>
      </c>
    </row>
    <row r="104" spans="1:65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R104">
        <v>16</v>
      </c>
      <c r="S104" s="3">
        <v>1342301</v>
      </c>
      <c r="T104" s="3">
        <v>1050933</v>
      </c>
      <c r="U104" s="3">
        <v>1050933</v>
      </c>
      <c r="V104" s="8">
        <v>38473</v>
      </c>
      <c r="W104" s="9">
        <v>252000</v>
      </c>
      <c r="X104" s="9">
        <v>171953.1</v>
      </c>
      <c r="Y104">
        <v>0.05</v>
      </c>
      <c r="Z104">
        <v>20</v>
      </c>
      <c r="AA104">
        <v>30</v>
      </c>
      <c r="AB104" s="10">
        <v>45778</v>
      </c>
      <c r="AC104" t="s">
        <v>54</v>
      </c>
      <c r="AD104" t="s">
        <v>115</v>
      </c>
      <c r="AE104" t="s">
        <v>44</v>
      </c>
      <c r="AF104" s="8" t="s">
        <v>106</v>
      </c>
      <c r="AG104" s="3">
        <v>0</v>
      </c>
      <c r="AH104" s="3">
        <v>0</v>
      </c>
      <c r="AI104">
        <v>0</v>
      </c>
      <c r="AJ104" t="s">
        <v>45</v>
      </c>
      <c r="AK104">
        <v>0</v>
      </c>
      <c r="AL104" s="8">
        <v>0</v>
      </c>
      <c r="AM104">
        <v>0</v>
      </c>
      <c r="AN104" t="s">
        <v>46</v>
      </c>
      <c r="AO104">
        <v>0</v>
      </c>
      <c r="AP104" s="11" t="s">
        <v>106</v>
      </c>
      <c r="AQ104" s="3">
        <v>0</v>
      </c>
      <c r="AR104" s="3">
        <v>0</v>
      </c>
      <c r="AS104">
        <v>0</v>
      </c>
      <c r="AT104">
        <v>0</v>
      </c>
      <c r="AU104">
        <v>0</v>
      </c>
      <c r="AV104" s="8">
        <v>0</v>
      </c>
      <c r="AW104">
        <v>0</v>
      </c>
      <c r="AX104" t="s">
        <v>46</v>
      </c>
      <c r="AY104">
        <v>0</v>
      </c>
      <c r="AZ104" s="11" t="s">
        <v>106</v>
      </c>
      <c r="BA104" s="3">
        <v>0</v>
      </c>
      <c r="BB104" s="3">
        <v>0</v>
      </c>
      <c r="BC104">
        <v>0</v>
      </c>
      <c r="BD104">
        <v>0</v>
      </c>
      <c r="BE104">
        <v>0</v>
      </c>
      <c r="BF104" s="8">
        <v>0</v>
      </c>
      <c r="BG104">
        <v>0</v>
      </c>
      <c r="BH104" t="s">
        <v>46</v>
      </c>
      <c r="BI104">
        <v>0</v>
      </c>
      <c r="BJ104" s="3">
        <v>1342301</v>
      </c>
      <c r="BK104">
        <v>0</v>
      </c>
      <c r="BL104" s="3">
        <f t="shared" si="2"/>
        <v>1302933</v>
      </c>
      <c r="BM104" s="14">
        <f t="shared" si="3"/>
        <v>0.97067125778793284</v>
      </c>
    </row>
    <row r="105" spans="1:65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s="3">
        <v>801993</v>
      </c>
      <c r="T105" s="3">
        <v>437838</v>
      </c>
      <c r="U105" s="3">
        <v>0</v>
      </c>
      <c r="V105" s="8" t="s">
        <v>106</v>
      </c>
      <c r="W105" s="9">
        <v>0</v>
      </c>
      <c r="X105" s="9">
        <v>0</v>
      </c>
      <c r="Y105">
        <v>0</v>
      </c>
      <c r="Z105">
        <v>0</v>
      </c>
      <c r="AA105">
        <v>0</v>
      </c>
      <c r="AB105" s="10">
        <v>0</v>
      </c>
      <c r="AC105">
        <v>0</v>
      </c>
      <c r="AD105" t="s">
        <v>46</v>
      </c>
      <c r="AE105">
        <v>0</v>
      </c>
      <c r="AF105" s="8" t="s">
        <v>106</v>
      </c>
      <c r="AG105" s="3">
        <v>0</v>
      </c>
      <c r="AH105" s="3">
        <v>0</v>
      </c>
      <c r="AI105">
        <v>0</v>
      </c>
      <c r="AJ105" t="s">
        <v>45</v>
      </c>
      <c r="AK105">
        <v>0</v>
      </c>
      <c r="AL105" s="8">
        <v>0</v>
      </c>
      <c r="AM105">
        <v>0</v>
      </c>
      <c r="AN105" t="s">
        <v>46</v>
      </c>
      <c r="AO105">
        <v>0</v>
      </c>
      <c r="AP105" s="11" t="s">
        <v>106</v>
      </c>
      <c r="AQ105" s="3">
        <v>195000</v>
      </c>
      <c r="AR105" s="3">
        <v>139796.67000000001</v>
      </c>
      <c r="AS105">
        <v>5.2499999999999998E-2</v>
      </c>
      <c r="AT105">
        <v>0</v>
      </c>
      <c r="AU105">
        <v>0</v>
      </c>
      <c r="AV105" s="8">
        <v>45444</v>
      </c>
      <c r="AW105">
        <v>0</v>
      </c>
      <c r="AX105" t="s">
        <v>46</v>
      </c>
      <c r="AY105">
        <v>0</v>
      </c>
      <c r="AZ105" s="11" t="s">
        <v>106</v>
      </c>
      <c r="BA105" s="3">
        <v>0</v>
      </c>
      <c r="BB105" s="3">
        <v>0</v>
      </c>
      <c r="BC105">
        <v>0</v>
      </c>
      <c r="BD105">
        <v>0</v>
      </c>
      <c r="BE105">
        <v>0</v>
      </c>
      <c r="BF105" s="8">
        <v>0</v>
      </c>
      <c r="BG105">
        <v>0</v>
      </c>
      <c r="BH105" t="s">
        <v>46</v>
      </c>
      <c r="BI105">
        <v>0</v>
      </c>
      <c r="BJ105" s="3">
        <v>0</v>
      </c>
      <c r="BK105">
        <v>0</v>
      </c>
      <c r="BL105" s="3">
        <f t="shared" si="2"/>
        <v>195000</v>
      </c>
      <c r="BM105" s="14">
        <f t="shared" si="3"/>
        <v>0.24314426684522183</v>
      </c>
    </row>
    <row r="106" spans="1:65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 s="3">
        <v>801993</v>
      </c>
      <c r="T106" s="3">
        <v>437838</v>
      </c>
      <c r="U106" s="3">
        <v>0</v>
      </c>
      <c r="V106" s="8" t="s">
        <v>106</v>
      </c>
      <c r="W106" s="9">
        <v>0</v>
      </c>
      <c r="X106" s="9">
        <v>0</v>
      </c>
      <c r="Y106">
        <v>0</v>
      </c>
      <c r="Z106">
        <v>0</v>
      </c>
      <c r="AA106">
        <v>0</v>
      </c>
      <c r="AB106" s="10">
        <v>0</v>
      </c>
      <c r="AC106">
        <v>0</v>
      </c>
      <c r="AD106" t="s">
        <v>46</v>
      </c>
      <c r="AE106">
        <v>0</v>
      </c>
      <c r="AF106" s="8" t="s">
        <v>106</v>
      </c>
      <c r="AG106" s="3">
        <v>0</v>
      </c>
      <c r="AH106" s="3">
        <v>0</v>
      </c>
      <c r="AI106">
        <v>0</v>
      </c>
      <c r="AJ106" t="s">
        <v>45</v>
      </c>
      <c r="AK106">
        <v>0</v>
      </c>
      <c r="AL106" s="8">
        <v>0</v>
      </c>
      <c r="AM106">
        <v>0</v>
      </c>
      <c r="AN106" t="s">
        <v>46</v>
      </c>
      <c r="AO106">
        <v>0</v>
      </c>
      <c r="AP106" s="11" t="s">
        <v>106</v>
      </c>
      <c r="AQ106" s="3">
        <v>195000</v>
      </c>
      <c r="AR106" s="3">
        <v>139796.67000000001</v>
      </c>
      <c r="AS106">
        <v>5.2499999999999998E-2</v>
      </c>
      <c r="AT106">
        <v>0</v>
      </c>
      <c r="AU106">
        <v>0</v>
      </c>
      <c r="AV106" s="8">
        <v>45444</v>
      </c>
      <c r="AW106">
        <v>0</v>
      </c>
      <c r="AX106" t="s">
        <v>46</v>
      </c>
      <c r="AY106">
        <v>0</v>
      </c>
      <c r="AZ106" s="11" t="s">
        <v>106</v>
      </c>
      <c r="BA106" s="3">
        <v>0</v>
      </c>
      <c r="BB106" s="3">
        <v>0</v>
      </c>
      <c r="BC106">
        <v>0</v>
      </c>
      <c r="BD106">
        <v>0</v>
      </c>
      <c r="BE106">
        <v>0</v>
      </c>
      <c r="BF106" s="8">
        <v>0</v>
      </c>
      <c r="BG106">
        <v>0</v>
      </c>
      <c r="BH106" t="s">
        <v>46</v>
      </c>
      <c r="BI106">
        <v>0</v>
      </c>
      <c r="BJ106" s="3">
        <v>0</v>
      </c>
      <c r="BK106">
        <v>0</v>
      </c>
      <c r="BL106" s="3">
        <f t="shared" si="2"/>
        <v>195000</v>
      </c>
      <c r="BM106" s="14">
        <f t="shared" si="3"/>
        <v>0.24314426684522183</v>
      </c>
    </row>
    <row r="107" spans="1:65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 s="3">
        <v>0</v>
      </c>
      <c r="T107" s="3">
        <v>0</v>
      </c>
      <c r="U107" s="3">
        <v>0</v>
      </c>
      <c r="V107" s="8">
        <v>41586</v>
      </c>
      <c r="W107" s="9">
        <v>181425.54</v>
      </c>
      <c r="X107" s="9">
        <v>151083.1</v>
      </c>
      <c r="Y107">
        <v>4.65E-2</v>
      </c>
      <c r="Z107">
        <v>10</v>
      </c>
      <c r="AA107">
        <v>20</v>
      </c>
      <c r="AB107" s="10">
        <v>45245</v>
      </c>
      <c r="AC107" t="s">
        <v>63</v>
      </c>
      <c r="AD107" t="s">
        <v>43</v>
      </c>
      <c r="AE107" t="s">
        <v>228</v>
      </c>
      <c r="AF107" s="8" t="s">
        <v>106</v>
      </c>
      <c r="AG107" s="3">
        <v>0</v>
      </c>
      <c r="AH107" s="3">
        <v>0</v>
      </c>
      <c r="AI107">
        <v>0</v>
      </c>
      <c r="AJ107" t="s">
        <v>45</v>
      </c>
      <c r="AK107">
        <v>0</v>
      </c>
      <c r="AL107" s="8">
        <v>0</v>
      </c>
      <c r="AM107">
        <v>0</v>
      </c>
      <c r="AN107" t="s">
        <v>46</v>
      </c>
      <c r="AO107">
        <v>0</v>
      </c>
      <c r="AP107" s="11" t="s">
        <v>106</v>
      </c>
      <c r="AQ107" s="3">
        <v>0</v>
      </c>
      <c r="AR107" s="3">
        <v>0</v>
      </c>
      <c r="AS107">
        <v>0</v>
      </c>
      <c r="AT107">
        <v>0</v>
      </c>
      <c r="AU107">
        <v>0</v>
      </c>
      <c r="AV107" s="8">
        <v>0</v>
      </c>
      <c r="AW107">
        <v>0</v>
      </c>
      <c r="AX107" t="s">
        <v>46</v>
      </c>
      <c r="AY107">
        <v>0</v>
      </c>
      <c r="AZ107" s="11" t="s">
        <v>106</v>
      </c>
      <c r="BA107" s="3">
        <v>0</v>
      </c>
      <c r="BB107" s="3">
        <v>0</v>
      </c>
      <c r="BC107">
        <v>0</v>
      </c>
      <c r="BD107">
        <v>0</v>
      </c>
      <c r="BE107">
        <v>0</v>
      </c>
      <c r="BF107" s="8">
        <v>0</v>
      </c>
      <c r="BG107">
        <v>0</v>
      </c>
      <c r="BH107" t="s">
        <v>46</v>
      </c>
      <c r="BI107">
        <v>0</v>
      </c>
      <c r="BJ107" s="3">
        <v>0</v>
      </c>
      <c r="BK107">
        <v>0</v>
      </c>
      <c r="BL107" s="3">
        <f t="shared" si="2"/>
        <v>181425.54</v>
      </c>
      <c r="BM107" s="14" t="str">
        <f t="shared" si="3"/>
        <v xml:space="preserve"> </v>
      </c>
    </row>
    <row r="108" spans="1:65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R108">
        <v>17</v>
      </c>
      <c r="S108" s="3">
        <v>2017467</v>
      </c>
      <c r="T108" s="3">
        <v>1799723</v>
      </c>
      <c r="U108" s="3">
        <v>1214219</v>
      </c>
      <c r="V108" s="8">
        <v>36798</v>
      </c>
      <c r="W108" s="9">
        <v>165000</v>
      </c>
      <c r="X108" s="9">
        <v>82530.03</v>
      </c>
      <c r="Y108">
        <v>7.8700000000000006E-2</v>
      </c>
      <c r="Z108">
        <v>15</v>
      </c>
      <c r="AA108">
        <v>25</v>
      </c>
      <c r="AB108" s="10">
        <v>44681</v>
      </c>
      <c r="AC108">
        <v>1</v>
      </c>
      <c r="AD108" t="s">
        <v>43</v>
      </c>
      <c r="AE108">
        <v>0</v>
      </c>
      <c r="AF108" s="8">
        <v>36424</v>
      </c>
      <c r="AG108" s="3">
        <v>250000</v>
      </c>
      <c r="AH108" s="3">
        <v>332068.82</v>
      </c>
      <c r="AI108">
        <v>0.02</v>
      </c>
      <c r="AJ108">
        <v>20</v>
      </c>
      <c r="AK108">
        <v>0</v>
      </c>
      <c r="AL108" s="8">
        <v>43729</v>
      </c>
      <c r="AM108">
        <v>2</v>
      </c>
      <c r="AN108" t="s">
        <v>58</v>
      </c>
      <c r="AO108" t="s">
        <v>229</v>
      </c>
      <c r="AP108" s="11">
        <v>36432</v>
      </c>
      <c r="AQ108" s="3">
        <v>350000</v>
      </c>
      <c r="AR108" s="3">
        <v>464896.35</v>
      </c>
      <c r="AS108">
        <v>0.02</v>
      </c>
      <c r="AT108">
        <v>20</v>
      </c>
      <c r="AU108">
        <v>0</v>
      </c>
      <c r="AV108" s="8">
        <v>43737</v>
      </c>
      <c r="AW108">
        <v>3</v>
      </c>
      <c r="AX108" t="s">
        <v>58</v>
      </c>
      <c r="AY108" t="s">
        <v>181</v>
      </c>
      <c r="AZ108" s="11">
        <v>36434</v>
      </c>
      <c r="BA108" s="3">
        <v>38248</v>
      </c>
      <c r="BB108" s="3">
        <v>38248</v>
      </c>
      <c r="BC108">
        <v>0</v>
      </c>
      <c r="BD108">
        <v>20</v>
      </c>
      <c r="BE108">
        <v>0</v>
      </c>
      <c r="BF108" s="8">
        <v>43739</v>
      </c>
      <c r="BG108">
        <v>4</v>
      </c>
      <c r="BH108" t="s">
        <v>58</v>
      </c>
      <c r="BI108" t="s">
        <v>230</v>
      </c>
      <c r="BJ108" s="3">
        <v>2017467</v>
      </c>
      <c r="BK108">
        <v>0</v>
      </c>
      <c r="BL108" s="3">
        <f t="shared" si="2"/>
        <v>2017467</v>
      </c>
      <c r="BM108" s="14">
        <f t="shared" si="3"/>
        <v>1</v>
      </c>
    </row>
    <row r="109" spans="1:65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R109">
        <v>12</v>
      </c>
      <c r="S109" s="3">
        <v>1759744</v>
      </c>
      <c r="T109" s="3">
        <v>2152977</v>
      </c>
      <c r="U109" s="3">
        <v>0</v>
      </c>
      <c r="V109" s="8" t="s">
        <v>106</v>
      </c>
      <c r="W109" s="9">
        <v>125000</v>
      </c>
      <c r="X109" s="9">
        <v>0</v>
      </c>
      <c r="Y109">
        <v>0</v>
      </c>
      <c r="Z109">
        <v>0</v>
      </c>
      <c r="AA109">
        <v>0</v>
      </c>
      <c r="AB109" s="10">
        <v>0</v>
      </c>
      <c r="AC109">
        <v>0</v>
      </c>
      <c r="AD109" t="s">
        <v>46</v>
      </c>
      <c r="AE109">
        <v>0</v>
      </c>
      <c r="AF109" s="8" t="s">
        <v>106</v>
      </c>
      <c r="AG109" s="3">
        <v>250000</v>
      </c>
      <c r="AH109" s="3">
        <v>235781</v>
      </c>
      <c r="AI109">
        <v>0</v>
      </c>
      <c r="AJ109" t="s">
        <v>45</v>
      </c>
      <c r="AK109">
        <v>0</v>
      </c>
      <c r="AL109" s="8">
        <v>0</v>
      </c>
      <c r="AM109">
        <v>0</v>
      </c>
      <c r="AN109" t="s">
        <v>46</v>
      </c>
      <c r="AO109">
        <v>0</v>
      </c>
      <c r="AP109" s="11" t="s">
        <v>106</v>
      </c>
      <c r="AQ109" s="3">
        <v>1384744</v>
      </c>
      <c r="AR109" s="3">
        <v>0</v>
      </c>
      <c r="AS109">
        <v>0</v>
      </c>
      <c r="AT109">
        <v>0</v>
      </c>
      <c r="AU109">
        <v>0</v>
      </c>
      <c r="AV109" s="8">
        <v>0</v>
      </c>
      <c r="AW109">
        <v>0</v>
      </c>
      <c r="AX109" t="s">
        <v>46</v>
      </c>
      <c r="AY109">
        <v>0</v>
      </c>
      <c r="AZ109" s="11" t="s">
        <v>106</v>
      </c>
      <c r="BA109" s="3">
        <v>0</v>
      </c>
      <c r="BB109" s="3">
        <v>0</v>
      </c>
      <c r="BC109">
        <v>0</v>
      </c>
      <c r="BD109">
        <v>0</v>
      </c>
      <c r="BE109">
        <v>0</v>
      </c>
      <c r="BF109" s="8">
        <v>0</v>
      </c>
      <c r="BG109">
        <v>0</v>
      </c>
      <c r="BH109" t="s">
        <v>46</v>
      </c>
      <c r="BI109">
        <v>0</v>
      </c>
      <c r="BJ109" s="3">
        <v>1759744</v>
      </c>
      <c r="BK109">
        <v>0</v>
      </c>
      <c r="BL109" s="3">
        <f t="shared" si="2"/>
        <v>1759744</v>
      </c>
      <c r="BM109" s="14">
        <f t="shared" si="3"/>
        <v>1</v>
      </c>
    </row>
    <row r="110" spans="1:65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 s="3">
        <v>2556520</v>
      </c>
      <c r="T110" s="3">
        <v>3183313</v>
      </c>
      <c r="U110" s="3">
        <v>0</v>
      </c>
      <c r="V110" s="8">
        <v>36188</v>
      </c>
      <c r="W110" s="9">
        <v>140000</v>
      </c>
      <c r="X110" s="9">
        <v>0</v>
      </c>
      <c r="Y110">
        <v>8.2500000000000004E-2</v>
      </c>
      <c r="Z110">
        <v>7</v>
      </c>
      <c r="AA110">
        <v>7</v>
      </c>
      <c r="AB110" s="10">
        <v>42370</v>
      </c>
      <c r="AC110">
        <v>0</v>
      </c>
      <c r="AD110" t="s">
        <v>43</v>
      </c>
      <c r="AE110">
        <v>0</v>
      </c>
      <c r="AF110" s="8">
        <v>36325</v>
      </c>
      <c r="AG110" s="3">
        <v>500000</v>
      </c>
      <c r="AH110" s="3">
        <v>500000</v>
      </c>
      <c r="AI110">
        <v>0.01</v>
      </c>
      <c r="AJ110">
        <v>50</v>
      </c>
      <c r="AK110">
        <v>30</v>
      </c>
      <c r="AL110" s="8">
        <v>54789</v>
      </c>
      <c r="AM110">
        <v>0</v>
      </c>
      <c r="AN110" t="s">
        <v>100</v>
      </c>
      <c r="AO110" t="s">
        <v>214</v>
      </c>
      <c r="AP110" s="11" t="s">
        <v>106</v>
      </c>
      <c r="AQ110" s="3">
        <v>0</v>
      </c>
      <c r="AR110" s="3">
        <v>0</v>
      </c>
      <c r="AS110">
        <v>0</v>
      </c>
      <c r="AT110">
        <v>0</v>
      </c>
      <c r="AU110">
        <v>0</v>
      </c>
      <c r="AV110" s="8">
        <v>0</v>
      </c>
      <c r="AW110">
        <v>0</v>
      </c>
      <c r="AX110" t="s">
        <v>46</v>
      </c>
      <c r="AY110">
        <v>0</v>
      </c>
      <c r="AZ110" s="11" t="s">
        <v>106</v>
      </c>
      <c r="BA110" s="3">
        <v>0</v>
      </c>
      <c r="BB110" s="3">
        <v>0</v>
      </c>
      <c r="BC110">
        <v>0</v>
      </c>
      <c r="BD110">
        <v>0</v>
      </c>
      <c r="BE110">
        <v>0</v>
      </c>
      <c r="BF110" s="8">
        <v>0</v>
      </c>
      <c r="BG110">
        <v>0</v>
      </c>
      <c r="BH110" t="s">
        <v>46</v>
      </c>
      <c r="BI110">
        <v>0</v>
      </c>
      <c r="BJ110" s="3">
        <v>0</v>
      </c>
      <c r="BK110">
        <v>0</v>
      </c>
      <c r="BL110" s="3">
        <f t="shared" si="2"/>
        <v>640000</v>
      </c>
      <c r="BM110" s="14">
        <f t="shared" si="3"/>
        <v>0.25034030635394988</v>
      </c>
    </row>
    <row r="111" spans="1:65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R111">
        <v>6</v>
      </c>
      <c r="S111" s="3">
        <v>0</v>
      </c>
      <c r="T111" s="3">
        <v>0</v>
      </c>
      <c r="U111" s="3">
        <v>0</v>
      </c>
      <c r="V111" s="8" t="s">
        <v>106</v>
      </c>
      <c r="W111" s="9">
        <v>0</v>
      </c>
      <c r="X111" s="9">
        <v>0</v>
      </c>
      <c r="Y111">
        <v>0</v>
      </c>
      <c r="Z111">
        <v>0</v>
      </c>
      <c r="AA111">
        <v>0</v>
      </c>
      <c r="AB111" s="10">
        <v>0</v>
      </c>
      <c r="AC111">
        <v>0</v>
      </c>
      <c r="AD111" t="s">
        <v>46</v>
      </c>
      <c r="AE111" t="s">
        <v>233</v>
      </c>
      <c r="AF111" s="8">
        <v>42064</v>
      </c>
      <c r="AG111" s="3">
        <v>25000</v>
      </c>
      <c r="AH111" s="3">
        <v>17880</v>
      </c>
      <c r="AI111">
        <v>4.4999999999999998E-2</v>
      </c>
      <c r="AJ111">
        <v>0</v>
      </c>
      <c r="AK111">
        <v>0</v>
      </c>
      <c r="AL111" s="8">
        <v>0</v>
      </c>
      <c r="AM111">
        <v>0</v>
      </c>
      <c r="AN111" t="s">
        <v>43</v>
      </c>
      <c r="AO111" t="s">
        <v>44</v>
      </c>
      <c r="AP111" s="11" t="s">
        <v>106</v>
      </c>
      <c r="AQ111" s="3">
        <v>0</v>
      </c>
      <c r="AR111" s="3">
        <v>0</v>
      </c>
      <c r="AS111">
        <v>0</v>
      </c>
      <c r="AT111">
        <v>0</v>
      </c>
      <c r="AU111">
        <v>0</v>
      </c>
      <c r="AV111" s="8">
        <v>0</v>
      </c>
      <c r="AW111">
        <v>0</v>
      </c>
      <c r="AX111" t="s">
        <v>46</v>
      </c>
      <c r="AY111">
        <v>0</v>
      </c>
      <c r="AZ111" s="11" t="s">
        <v>106</v>
      </c>
      <c r="BA111" s="3">
        <v>0</v>
      </c>
      <c r="BB111" s="3">
        <v>0</v>
      </c>
      <c r="BC111">
        <v>0</v>
      </c>
      <c r="BD111">
        <v>0</v>
      </c>
      <c r="BE111">
        <v>0</v>
      </c>
      <c r="BF111" s="8">
        <v>0</v>
      </c>
      <c r="BG111">
        <v>0</v>
      </c>
      <c r="BH111" t="s">
        <v>46</v>
      </c>
      <c r="BI111">
        <v>0</v>
      </c>
      <c r="BJ111" s="3">
        <v>25000</v>
      </c>
      <c r="BK111">
        <v>0</v>
      </c>
      <c r="BL111" s="3">
        <f t="shared" si="2"/>
        <v>25000</v>
      </c>
      <c r="BM111" s="14" t="str">
        <f t="shared" si="3"/>
        <v xml:space="preserve"> </v>
      </c>
    </row>
    <row r="112" spans="1:65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R112">
        <v>60</v>
      </c>
      <c r="S112" s="3">
        <v>3576036</v>
      </c>
      <c r="T112" s="3">
        <v>2240000</v>
      </c>
      <c r="U112" s="3">
        <v>0</v>
      </c>
      <c r="V112" s="8">
        <v>39865</v>
      </c>
      <c r="W112" s="9">
        <v>1791813.13</v>
      </c>
      <c r="X112" s="9">
        <v>1586531.57</v>
      </c>
      <c r="Y112">
        <v>2.92E-2</v>
      </c>
      <c r="Z112">
        <v>52</v>
      </c>
      <c r="AA112">
        <v>0</v>
      </c>
      <c r="AB112" s="10">
        <v>19268</v>
      </c>
      <c r="AC112">
        <v>0</v>
      </c>
      <c r="AD112" t="s">
        <v>43</v>
      </c>
      <c r="AE112">
        <v>0</v>
      </c>
      <c r="AF112" s="8" t="s">
        <v>106</v>
      </c>
      <c r="AG112" s="3">
        <v>0</v>
      </c>
      <c r="AH112" s="3">
        <v>0</v>
      </c>
      <c r="AI112">
        <v>0</v>
      </c>
      <c r="AJ112" t="s">
        <v>45</v>
      </c>
      <c r="AK112">
        <v>0</v>
      </c>
      <c r="AL112" s="8">
        <v>0</v>
      </c>
      <c r="AM112">
        <v>0</v>
      </c>
      <c r="AN112" t="s">
        <v>46</v>
      </c>
      <c r="AO112">
        <v>0</v>
      </c>
      <c r="AP112" s="11" t="s">
        <v>106</v>
      </c>
      <c r="AQ112" s="3">
        <v>0</v>
      </c>
      <c r="AR112" s="3">
        <v>0</v>
      </c>
      <c r="AS112">
        <v>0</v>
      </c>
      <c r="AT112">
        <v>0</v>
      </c>
      <c r="AU112">
        <v>0</v>
      </c>
      <c r="AV112" s="8">
        <v>0</v>
      </c>
      <c r="AW112">
        <v>0</v>
      </c>
      <c r="AX112" t="s">
        <v>46</v>
      </c>
      <c r="AY112">
        <v>0</v>
      </c>
      <c r="AZ112" s="11" t="s">
        <v>106</v>
      </c>
      <c r="BA112" s="3">
        <v>0</v>
      </c>
      <c r="BB112" s="3">
        <v>0</v>
      </c>
      <c r="BC112">
        <v>0</v>
      </c>
      <c r="BD112">
        <v>0</v>
      </c>
      <c r="BE112">
        <v>0</v>
      </c>
      <c r="BF112" s="8">
        <v>0</v>
      </c>
      <c r="BG112">
        <v>0</v>
      </c>
      <c r="BH112" t="s">
        <v>46</v>
      </c>
      <c r="BI112">
        <v>0</v>
      </c>
      <c r="BJ112" s="3">
        <v>0</v>
      </c>
      <c r="BK112">
        <v>0</v>
      </c>
      <c r="BL112" s="3">
        <f t="shared" si="2"/>
        <v>1791813.13</v>
      </c>
      <c r="BM112" s="14">
        <f t="shared" si="3"/>
        <v>0.50106126728030698</v>
      </c>
    </row>
    <row r="113" spans="1:65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R113">
        <v>8</v>
      </c>
      <c r="S113" s="3">
        <v>0</v>
      </c>
      <c r="T113" s="3">
        <v>0</v>
      </c>
      <c r="U113" s="3">
        <v>0</v>
      </c>
      <c r="V113" s="8" t="s">
        <v>106</v>
      </c>
      <c r="W113" s="9">
        <v>0</v>
      </c>
      <c r="X113" s="9">
        <v>0</v>
      </c>
      <c r="Y113">
        <v>0</v>
      </c>
      <c r="Z113">
        <v>0</v>
      </c>
      <c r="AA113">
        <v>0</v>
      </c>
      <c r="AB113" s="10">
        <v>0</v>
      </c>
      <c r="AC113">
        <v>0</v>
      </c>
      <c r="AD113" t="s">
        <v>46</v>
      </c>
      <c r="AE113">
        <v>0</v>
      </c>
      <c r="AF113" s="8" t="s">
        <v>106</v>
      </c>
      <c r="AG113" s="3">
        <v>0</v>
      </c>
      <c r="AH113" s="3">
        <v>0</v>
      </c>
      <c r="AI113">
        <v>0</v>
      </c>
      <c r="AJ113" t="s">
        <v>45</v>
      </c>
      <c r="AK113">
        <v>0</v>
      </c>
      <c r="AL113" s="8">
        <v>0</v>
      </c>
      <c r="AM113">
        <v>0</v>
      </c>
      <c r="AN113" t="s">
        <v>46</v>
      </c>
      <c r="AO113">
        <v>0</v>
      </c>
      <c r="AP113" s="11" t="s">
        <v>106</v>
      </c>
      <c r="AQ113" s="3">
        <v>0</v>
      </c>
      <c r="AR113" s="3">
        <v>0</v>
      </c>
      <c r="AS113">
        <v>0</v>
      </c>
      <c r="AT113">
        <v>0</v>
      </c>
      <c r="AU113">
        <v>0</v>
      </c>
      <c r="AV113" s="8">
        <v>0</v>
      </c>
      <c r="AW113">
        <v>0</v>
      </c>
      <c r="AX113" t="s">
        <v>46</v>
      </c>
      <c r="AY113">
        <v>0</v>
      </c>
      <c r="AZ113" s="11" t="s">
        <v>106</v>
      </c>
      <c r="BA113" s="3">
        <v>0</v>
      </c>
      <c r="BB113" s="3">
        <v>0</v>
      </c>
      <c r="BC113">
        <v>0</v>
      </c>
      <c r="BD113">
        <v>0</v>
      </c>
      <c r="BE113">
        <v>0</v>
      </c>
      <c r="BF113" s="8">
        <v>0</v>
      </c>
      <c r="BG113">
        <v>0</v>
      </c>
      <c r="BH113" t="s">
        <v>46</v>
      </c>
      <c r="BI113">
        <v>0</v>
      </c>
      <c r="BJ113" s="3">
        <v>0</v>
      </c>
      <c r="BK113">
        <v>0</v>
      </c>
      <c r="BL113" s="3">
        <f t="shared" si="2"/>
        <v>0</v>
      </c>
      <c r="BM113" s="14" t="str">
        <f t="shared" si="3"/>
        <v xml:space="preserve"> </v>
      </c>
    </row>
    <row r="114" spans="1:65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R114">
        <v>6</v>
      </c>
      <c r="S114" s="3">
        <v>648183</v>
      </c>
      <c r="T114" s="3">
        <v>592358</v>
      </c>
      <c r="U114" s="3">
        <v>40000</v>
      </c>
      <c r="V114" s="8">
        <v>36628</v>
      </c>
      <c r="W114" s="9">
        <v>188500</v>
      </c>
      <c r="X114" s="9">
        <v>0</v>
      </c>
      <c r="Y114">
        <v>0.02</v>
      </c>
      <c r="Z114">
        <v>0</v>
      </c>
      <c r="AA114">
        <v>0</v>
      </c>
      <c r="AB114" s="10">
        <v>42106</v>
      </c>
      <c r="AC114">
        <v>0</v>
      </c>
      <c r="AD114" t="s">
        <v>46</v>
      </c>
      <c r="AE114">
        <v>0</v>
      </c>
      <c r="AF114" s="8">
        <v>36617</v>
      </c>
      <c r="AG114" s="3">
        <v>27000</v>
      </c>
      <c r="AH114" s="3">
        <v>0</v>
      </c>
      <c r="AI114">
        <v>0</v>
      </c>
      <c r="AJ114">
        <v>20</v>
      </c>
      <c r="AK114">
        <v>20</v>
      </c>
      <c r="AL114" s="8">
        <v>43934</v>
      </c>
      <c r="AM114">
        <v>0</v>
      </c>
      <c r="AN114" t="s">
        <v>46</v>
      </c>
      <c r="AO114">
        <v>0</v>
      </c>
      <c r="AP114" s="11" t="s">
        <v>106</v>
      </c>
      <c r="AQ114" s="3">
        <v>0</v>
      </c>
      <c r="AR114" s="3">
        <v>0</v>
      </c>
      <c r="AS114">
        <v>0</v>
      </c>
      <c r="AT114">
        <v>0</v>
      </c>
      <c r="AU114">
        <v>0</v>
      </c>
      <c r="AV114" s="8">
        <v>0</v>
      </c>
      <c r="AW114">
        <v>0</v>
      </c>
      <c r="AX114" t="s">
        <v>46</v>
      </c>
      <c r="AY114">
        <v>0</v>
      </c>
      <c r="AZ114" s="11" t="s">
        <v>106</v>
      </c>
      <c r="BA114" s="3">
        <v>0</v>
      </c>
      <c r="BB114" s="3">
        <v>0</v>
      </c>
      <c r="BC114">
        <v>0</v>
      </c>
      <c r="BD114">
        <v>0</v>
      </c>
      <c r="BE114">
        <v>0</v>
      </c>
      <c r="BF114" s="8">
        <v>0</v>
      </c>
      <c r="BG114">
        <v>0</v>
      </c>
      <c r="BH114" t="s">
        <v>46</v>
      </c>
      <c r="BI114">
        <v>0</v>
      </c>
      <c r="BJ114" s="3">
        <v>0</v>
      </c>
      <c r="BK114">
        <v>0</v>
      </c>
      <c r="BL114" s="3">
        <f t="shared" si="2"/>
        <v>255500</v>
      </c>
      <c r="BM114" s="14">
        <f t="shared" si="3"/>
        <v>0.39417880444257253</v>
      </c>
    </row>
    <row r="115" spans="1:65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R115">
        <v>24</v>
      </c>
      <c r="S115" s="3">
        <v>2576922</v>
      </c>
      <c r="T115" s="3">
        <v>2925051</v>
      </c>
      <c r="U115" s="3">
        <v>0</v>
      </c>
      <c r="V115" s="8" t="s">
        <v>106</v>
      </c>
      <c r="W115" s="9">
        <v>300000</v>
      </c>
      <c r="X115" s="9">
        <v>239001</v>
      </c>
      <c r="Y115">
        <v>4.9500000000000002E-2</v>
      </c>
      <c r="Z115">
        <v>0</v>
      </c>
      <c r="AA115">
        <v>0</v>
      </c>
      <c r="AB115" s="10">
        <v>47635</v>
      </c>
      <c r="AC115" t="s">
        <v>54</v>
      </c>
      <c r="AD115" t="s">
        <v>43</v>
      </c>
      <c r="AE115" t="s">
        <v>122</v>
      </c>
      <c r="AF115" s="8" t="s">
        <v>106</v>
      </c>
      <c r="AG115" s="3">
        <v>250000</v>
      </c>
      <c r="AH115" s="3">
        <v>250000</v>
      </c>
      <c r="AI115">
        <v>0.03</v>
      </c>
      <c r="AJ115">
        <v>50</v>
      </c>
      <c r="AK115">
        <v>30</v>
      </c>
      <c r="AL115" s="8">
        <v>44197</v>
      </c>
      <c r="AM115" t="s">
        <v>238</v>
      </c>
      <c r="AN115" t="s">
        <v>100</v>
      </c>
      <c r="AO115" t="s">
        <v>153</v>
      </c>
      <c r="AP115" s="11" t="s">
        <v>106</v>
      </c>
      <c r="AQ115" s="3">
        <v>0</v>
      </c>
      <c r="AR115" s="3">
        <v>0</v>
      </c>
      <c r="AS115">
        <v>0</v>
      </c>
      <c r="AT115">
        <v>0</v>
      </c>
      <c r="AU115">
        <v>0</v>
      </c>
      <c r="AV115" s="8">
        <v>0</v>
      </c>
      <c r="AW115">
        <v>0</v>
      </c>
      <c r="AX115" t="s">
        <v>46</v>
      </c>
      <c r="AY115">
        <v>0</v>
      </c>
      <c r="AZ115" s="11" t="s">
        <v>106</v>
      </c>
      <c r="BA115" s="3">
        <v>0</v>
      </c>
      <c r="BB115" s="3">
        <v>0</v>
      </c>
      <c r="BC115">
        <v>0</v>
      </c>
      <c r="BD115">
        <v>0</v>
      </c>
      <c r="BE115">
        <v>0</v>
      </c>
      <c r="BF115" s="8">
        <v>0</v>
      </c>
      <c r="BG115">
        <v>0</v>
      </c>
      <c r="BH115" t="s">
        <v>46</v>
      </c>
      <c r="BI115">
        <v>0</v>
      </c>
      <c r="BJ115" s="3">
        <v>550000</v>
      </c>
      <c r="BK115" t="s">
        <v>62</v>
      </c>
      <c r="BL115" s="3">
        <f t="shared" si="2"/>
        <v>550000</v>
      </c>
      <c r="BM115" s="14">
        <f t="shared" si="3"/>
        <v>0.2134329250167448</v>
      </c>
    </row>
    <row r="116" spans="1:65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R116">
        <v>98</v>
      </c>
      <c r="S116" s="3">
        <v>8789987</v>
      </c>
      <c r="T116" s="3">
        <v>3806320</v>
      </c>
      <c r="U116" s="3">
        <v>1981980</v>
      </c>
      <c r="V116" s="8">
        <v>42488</v>
      </c>
      <c r="W116" s="9">
        <v>9575000</v>
      </c>
      <c r="X116" s="9">
        <v>9292824.8800000008</v>
      </c>
      <c r="Y116">
        <v>5.0900000000000001E-2</v>
      </c>
      <c r="Z116">
        <v>12</v>
      </c>
      <c r="AA116">
        <v>30</v>
      </c>
      <c r="AB116" s="10">
        <v>46870</v>
      </c>
      <c r="AC116" t="s">
        <v>239</v>
      </c>
      <c r="AD116" t="s">
        <v>43</v>
      </c>
      <c r="AE116" t="s">
        <v>122</v>
      </c>
      <c r="AF116" s="8" t="s">
        <v>106</v>
      </c>
      <c r="AG116" s="3">
        <v>0</v>
      </c>
      <c r="AH116" s="3">
        <v>0</v>
      </c>
      <c r="AI116">
        <v>0</v>
      </c>
      <c r="AJ116" t="s">
        <v>45</v>
      </c>
      <c r="AK116">
        <v>0</v>
      </c>
      <c r="AL116" s="8">
        <v>0</v>
      </c>
      <c r="AM116">
        <v>0</v>
      </c>
      <c r="AN116" t="s">
        <v>46</v>
      </c>
      <c r="AO116">
        <v>0</v>
      </c>
      <c r="AP116" s="11" t="s">
        <v>106</v>
      </c>
      <c r="AQ116" s="3">
        <v>0</v>
      </c>
      <c r="AR116" s="3">
        <v>0</v>
      </c>
      <c r="AS116">
        <v>0</v>
      </c>
      <c r="AT116">
        <v>0</v>
      </c>
      <c r="AU116">
        <v>0</v>
      </c>
      <c r="AV116" s="8">
        <v>0</v>
      </c>
      <c r="AW116">
        <v>0</v>
      </c>
      <c r="AX116" t="s">
        <v>46</v>
      </c>
      <c r="AY116">
        <v>0</v>
      </c>
      <c r="AZ116" s="11" t="s">
        <v>106</v>
      </c>
      <c r="BA116" s="3">
        <v>0</v>
      </c>
      <c r="BB116" s="3">
        <v>0</v>
      </c>
      <c r="BC116">
        <v>0</v>
      </c>
      <c r="BD116">
        <v>0</v>
      </c>
      <c r="BE116">
        <v>0</v>
      </c>
      <c r="BF116" s="8">
        <v>0</v>
      </c>
      <c r="BG116">
        <v>0</v>
      </c>
      <c r="BH116" t="s">
        <v>46</v>
      </c>
      <c r="BI116">
        <v>0</v>
      </c>
      <c r="BJ116" s="3">
        <v>0</v>
      </c>
      <c r="BK116">
        <v>0</v>
      </c>
      <c r="BL116" s="3">
        <f t="shared" si="2"/>
        <v>11556980</v>
      </c>
      <c r="BM116" s="14">
        <f t="shared" si="3"/>
        <v>1.3147892027599131</v>
      </c>
    </row>
    <row r="117" spans="1:65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 s="3">
        <v>0</v>
      </c>
      <c r="T117" s="3">
        <v>0</v>
      </c>
      <c r="U117" s="3">
        <v>0</v>
      </c>
      <c r="V117" s="8">
        <v>42640</v>
      </c>
      <c r="W117" s="9">
        <v>306603</v>
      </c>
      <c r="X117" s="9">
        <v>288841.44</v>
      </c>
      <c r="Y117">
        <v>3.95E-2</v>
      </c>
      <c r="Z117">
        <v>10</v>
      </c>
      <c r="AA117">
        <v>10</v>
      </c>
      <c r="AB117" s="10">
        <v>46296</v>
      </c>
      <c r="AC117">
        <v>0</v>
      </c>
      <c r="AD117" t="s">
        <v>43</v>
      </c>
      <c r="AE117">
        <v>0</v>
      </c>
      <c r="AF117" s="8" t="s">
        <v>106</v>
      </c>
      <c r="AG117" s="3">
        <v>0</v>
      </c>
      <c r="AH117" s="3">
        <v>380917</v>
      </c>
      <c r="AI117">
        <v>0</v>
      </c>
      <c r="AJ117" t="s">
        <v>45</v>
      </c>
      <c r="AK117">
        <v>0</v>
      </c>
      <c r="AL117" s="8">
        <v>0</v>
      </c>
      <c r="AM117">
        <v>0</v>
      </c>
      <c r="AN117" t="s">
        <v>46</v>
      </c>
      <c r="AO117">
        <v>0</v>
      </c>
      <c r="AP117" s="11" t="s">
        <v>106</v>
      </c>
      <c r="AQ117" s="3">
        <v>0</v>
      </c>
      <c r="AR117" s="3">
        <v>0</v>
      </c>
      <c r="AS117">
        <v>0</v>
      </c>
      <c r="AT117">
        <v>0</v>
      </c>
      <c r="AU117">
        <v>0</v>
      </c>
      <c r="AV117" s="8">
        <v>0</v>
      </c>
      <c r="AW117">
        <v>0</v>
      </c>
      <c r="AX117" t="s">
        <v>46</v>
      </c>
      <c r="AY117">
        <v>0</v>
      </c>
      <c r="AZ117" s="11" t="s">
        <v>106</v>
      </c>
      <c r="BA117" s="3">
        <v>0</v>
      </c>
      <c r="BB117" s="3">
        <v>0</v>
      </c>
      <c r="BC117">
        <v>0</v>
      </c>
      <c r="BD117">
        <v>0</v>
      </c>
      <c r="BE117">
        <v>0</v>
      </c>
      <c r="BF117" s="8">
        <v>0</v>
      </c>
      <c r="BG117">
        <v>0</v>
      </c>
      <c r="BH117" t="s">
        <v>46</v>
      </c>
      <c r="BI117">
        <v>0</v>
      </c>
      <c r="BJ117" s="3">
        <v>0</v>
      </c>
      <c r="BK117">
        <v>0</v>
      </c>
      <c r="BL117" s="3">
        <f t="shared" si="2"/>
        <v>306603</v>
      </c>
      <c r="BM117" s="14" t="str">
        <f t="shared" si="3"/>
        <v xml:space="preserve"> </v>
      </c>
    </row>
    <row r="118" spans="1:65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R118">
        <v>20</v>
      </c>
      <c r="S118" s="3">
        <v>1517095</v>
      </c>
      <c r="T118" s="3">
        <v>1414248</v>
      </c>
      <c r="U118" s="3">
        <v>1517095</v>
      </c>
      <c r="V118" s="8" t="s">
        <v>106</v>
      </c>
      <c r="W118" s="9">
        <v>0</v>
      </c>
      <c r="X118" s="9">
        <v>0</v>
      </c>
      <c r="Y118">
        <v>0</v>
      </c>
      <c r="Z118">
        <v>0</v>
      </c>
      <c r="AA118">
        <v>0</v>
      </c>
      <c r="AB118" s="10">
        <v>0</v>
      </c>
      <c r="AC118">
        <v>0</v>
      </c>
      <c r="AD118" t="s">
        <v>46</v>
      </c>
      <c r="AE118">
        <v>0</v>
      </c>
      <c r="AF118" s="8" t="s">
        <v>106</v>
      </c>
      <c r="AG118" s="3">
        <v>0</v>
      </c>
      <c r="AH118" s="3">
        <v>0</v>
      </c>
      <c r="AI118">
        <v>0</v>
      </c>
      <c r="AJ118" t="s">
        <v>45</v>
      </c>
      <c r="AK118">
        <v>0</v>
      </c>
      <c r="AL118" s="8">
        <v>0</v>
      </c>
      <c r="AM118">
        <v>0</v>
      </c>
      <c r="AN118" t="s">
        <v>46</v>
      </c>
      <c r="AO118">
        <v>0</v>
      </c>
      <c r="AP118" s="11" t="s">
        <v>106</v>
      </c>
      <c r="AQ118" s="3">
        <v>0</v>
      </c>
      <c r="AR118" s="3">
        <v>0</v>
      </c>
      <c r="AS118">
        <v>0</v>
      </c>
      <c r="AT118">
        <v>0</v>
      </c>
      <c r="AU118">
        <v>0</v>
      </c>
      <c r="AV118" s="8">
        <v>0</v>
      </c>
      <c r="AW118">
        <v>0</v>
      </c>
      <c r="AX118" t="s">
        <v>46</v>
      </c>
      <c r="AY118">
        <v>0</v>
      </c>
      <c r="AZ118" s="11" t="s">
        <v>106</v>
      </c>
      <c r="BA118" s="3">
        <v>0</v>
      </c>
      <c r="BB118" s="3">
        <v>0</v>
      </c>
      <c r="BC118">
        <v>0</v>
      </c>
      <c r="BD118">
        <v>0</v>
      </c>
      <c r="BE118">
        <v>0</v>
      </c>
      <c r="BF118" s="8">
        <v>0</v>
      </c>
      <c r="BG118">
        <v>0</v>
      </c>
      <c r="BH118" t="s">
        <v>46</v>
      </c>
      <c r="BI118">
        <v>0</v>
      </c>
      <c r="BJ118" s="3">
        <v>1517095</v>
      </c>
      <c r="BK118" t="s">
        <v>62</v>
      </c>
      <c r="BL118" s="3">
        <f t="shared" si="2"/>
        <v>1517095</v>
      </c>
      <c r="BM118" s="14">
        <f t="shared" si="3"/>
        <v>1</v>
      </c>
    </row>
    <row r="119" spans="1:65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R119">
        <v>12</v>
      </c>
      <c r="S119" s="3">
        <v>956002</v>
      </c>
      <c r="T119" s="3">
        <v>861652</v>
      </c>
      <c r="U119" s="3">
        <v>561316</v>
      </c>
      <c r="V119" s="8">
        <v>36899</v>
      </c>
      <c r="W119" s="9">
        <v>210000</v>
      </c>
      <c r="X119" s="9">
        <v>239000</v>
      </c>
      <c r="Y119">
        <v>0.01</v>
      </c>
      <c r="Z119">
        <v>21</v>
      </c>
      <c r="AA119">
        <v>21</v>
      </c>
      <c r="AB119" s="10">
        <v>44926</v>
      </c>
      <c r="AC119">
        <v>0</v>
      </c>
      <c r="AD119" t="s">
        <v>58</v>
      </c>
      <c r="AE119" t="s">
        <v>243</v>
      </c>
      <c r="AF119" s="8">
        <v>37104</v>
      </c>
      <c r="AG119" s="3">
        <v>165000</v>
      </c>
      <c r="AH119" s="3">
        <v>122153</v>
      </c>
      <c r="AI119">
        <v>8.3500000000000005E-2</v>
      </c>
      <c r="AJ119">
        <v>15</v>
      </c>
      <c r="AK119">
        <v>15</v>
      </c>
      <c r="AL119" s="8">
        <v>42583</v>
      </c>
      <c r="AM119" t="s">
        <v>63</v>
      </c>
      <c r="AN119" t="s">
        <v>43</v>
      </c>
      <c r="AO119" t="s">
        <v>244</v>
      </c>
      <c r="AP119" s="11" t="s">
        <v>106</v>
      </c>
      <c r="AQ119" s="3">
        <v>19686</v>
      </c>
      <c r="AR119" s="3">
        <v>3633</v>
      </c>
      <c r="AS119">
        <v>0</v>
      </c>
      <c r="AT119">
        <v>0</v>
      </c>
      <c r="AU119">
        <v>0</v>
      </c>
      <c r="AV119" s="8">
        <v>42583</v>
      </c>
      <c r="AW119">
        <v>0</v>
      </c>
      <c r="AX119" t="s">
        <v>58</v>
      </c>
      <c r="AY119" t="s">
        <v>246</v>
      </c>
      <c r="AZ119" s="11" t="s">
        <v>106</v>
      </c>
      <c r="BA119" s="3">
        <v>0</v>
      </c>
      <c r="BB119" s="3">
        <v>0</v>
      </c>
      <c r="BC119">
        <v>0</v>
      </c>
      <c r="BD119">
        <v>0</v>
      </c>
      <c r="BE119">
        <v>0</v>
      </c>
      <c r="BF119" s="8">
        <v>0</v>
      </c>
      <c r="BG119">
        <v>0</v>
      </c>
      <c r="BH119" t="s">
        <v>46</v>
      </c>
      <c r="BI119">
        <v>0</v>
      </c>
      <c r="BJ119" s="3">
        <v>956002</v>
      </c>
      <c r="BK119" t="s">
        <v>62</v>
      </c>
      <c r="BL119" s="3">
        <f t="shared" si="2"/>
        <v>956002</v>
      </c>
      <c r="BM119" s="14">
        <f t="shared" si="3"/>
        <v>1</v>
      </c>
    </row>
    <row r="120" spans="1:65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 s="3">
        <v>640000</v>
      </c>
      <c r="T120" s="3">
        <v>597157</v>
      </c>
      <c r="U120" s="3">
        <v>387042</v>
      </c>
      <c r="V120" s="8">
        <v>36805</v>
      </c>
      <c r="W120" s="9">
        <v>164958</v>
      </c>
      <c r="X120" s="9">
        <v>245879.55</v>
      </c>
      <c r="Y120">
        <v>0.03</v>
      </c>
      <c r="Z120">
        <v>20</v>
      </c>
      <c r="AA120">
        <v>20</v>
      </c>
      <c r="AB120" s="10">
        <v>36805</v>
      </c>
      <c r="AC120">
        <v>2</v>
      </c>
      <c r="AD120" t="s">
        <v>58</v>
      </c>
      <c r="AE120">
        <v>0</v>
      </c>
      <c r="AF120" s="8">
        <v>37468</v>
      </c>
      <c r="AG120" s="3">
        <v>97757.58</v>
      </c>
      <c r="AH120" s="3">
        <v>69338.39</v>
      </c>
      <c r="AI120">
        <v>5.5E-2</v>
      </c>
      <c r="AJ120">
        <v>30</v>
      </c>
      <c r="AK120">
        <v>30</v>
      </c>
      <c r="AL120" s="8">
        <v>49096</v>
      </c>
      <c r="AM120">
        <v>1</v>
      </c>
      <c r="AN120" t="s">
        <v>43</v>
      </c>
      <c r="AO120">
        <v>0</v>
      </c>
      <c r="AP120" s="11" t="s">
        <v>106</v>
      </c>
      <c r="AQ120" s="3">
        <v>0</v>
      </c>
      <c r="AR120" s="3">
        <v>0</v>
      </c>
      <c r="AS120">
        <v>0</v>
      </c>
      <c r="AT120">
        <v>0</v>
      </c>
      <c r="AU120">
        <v>0</v>
      </c>
      <c r="AV120" s="8">
        <v>0</v>
      </c>
      <c r="AW120">
        <v>0</v>
      </c>
      <c r="AX120" t="s">
        <v>46</v>
      </c>
      <c r="AY120">
        <v>0</v>
      </c>
      <c r="AZ120" s="11" t="s">
        <v>106</v>
      </c>
      <c r="BA120" s="3">
        <v>0</v>
      </c>
      <c r="BB120" s="3">
        <v>0</v>
      </c>
      <c r="BC120">
        <v>0</v>
      </c>
      <c r="BD120">
        <v>0</v>
      </c>
      <c r="BE120">
        <v>0</v>
      </c>
      <c r="BF120" s="8">
        <v>0</v>
      </c>
      <c r="BG120">
        <v>0</v>
      </c>
      <c r="BH120" t="s">
        <v>46</v>
      </c>
      <c r="BI120">
        <v>0</v>
      </c>
      <c r="BJ120" s="3">
        <v>649757.57999999996</v>
      </c>
      <c r="BK120">
        <v>0</v>
      </c>
      <c r="BL120" s="3">
        <f t="shared" si="2"/>
        <v>649757.57999999996</v>
      </c>
      <c r="BM120" s="14">
        <f t="shared" si="3"/>
        <v>1.01524621875</v>
      </c>
    </row>
    <row r="121" spans="1:65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R121">
        <v>50</v>
      </c>
      <c r="S121" s="3">
        <v>4356124</v>
      </c>
      <c r="T121" s="3">
        <v>3938445</v>
      </c>
      <c r="U121" s="3">
        <v>2856124</v>
      </c>
      <c r="V121" s="8">
        <v>36746</v>
      </c>
      <c r="W121" s="9">
        <v>250000</v>
      </c>
      <c r="X121" s="9">
        <v>0</v>
      </c>
      <c r="Y121">
        <v>0.02</v>
      </c>
      <c r="Z121">
        <v>20</v>
      </c>
      <c r="AA121">
        <v>20</v>
      </c>
      <c r="AB121" s="10">
        <v>44051</v>
      </c>
      <c r="AC121" t="s">
        <v>251</v>
      </c>
      <c r="AD121" t="s">
        <v>58</v>
      </c>
      <c r="AE121">
        <v>0</v>
      </c>
      <c r="AF121" s="8">
        <v>36800</v>
      </c>
      <c r="AG121" s="3">
        <v>1000000</v>
      </c>
      <c r="AH121" s="3">
        <v>723564.11</v>
      </c>
      <c r="AI121">
        <v>5.2499999999999998E-2</v>
      </c>
      <c r="AJ121">
        <v>30</v>
      </c>
      <c r="AK121">
        <v>30</v>
      </c>
      <c r="AL121" s="8">
        <v>48731</v>
      </c>
      <c r="AM121" t="s">
        <v>63</v>
      </c>
      <c r="AN121" t="s">
        <v>43</v>
      </c>
      <c r="AO121">
        <v>0</v>
      </c>
      <c r="AP121" s="11">
        <v>37226</v>
      </c>
      <c r="AQ121" s="3">
        <v>250000</v>
      </c>
      <c r="AR121" s="3">
        <v>250000</v>
      </c>
      <c r="AS121" t="s">
        <v>165</v>
      </c>
      <c r="AT121">
        <v>20</v>
      </c>
      <c r="AU121">
        <v>30</v>
      </c>
      <c r="AV121" s="8">
        <v>55154</v>
      </c>
      <c r="AW121" t="s">
        <v>206</v>
      </c>
      <c r="AX121" t="s">
        <v>100</v>
      </c>
      <c r="AY121">
        <v>0</v>
      </c>
      <c r="AZ121" s="11" t="s">
        <v>106</v>
      </c>
      <c r="BA121" s="3">
        <v>0</v>
      </c>
      <c r="BB121" s="3">
        <v>0</v>
      </c>
      <c r="BC121">
        <v>0</v>
      </c>
      <c r="BD121">
        <v>0</v>
      </c>
      <c r="BE121">
        <v>0</v>
      </c>
      <c r="BF121" s="8">
        <v>0</v>
      </c>
      <c r="BG121">
        <v>0</v>
      </c>
      <c r="BH121" t="s">
        <v>46</v>
      </c>
      <c r="BI121">
        <v>0</v>
      </c>
      <c r="BJ121" s="3">
        <v>4356124</v>
      </c>
      <c r="BK121" t="s">
        <v>47</v>
      </c>
      <c r="BL121" s="3">
        <f t="shared" si="2"/>
        <v>4356124</v>
      </c>
      <c r="BM121" s="14">
        <f t="shared" si="3"/>
        <v>1</v>
      </c>
    </row>
    <row r="122" spans="1:65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R122">
        <v>16</v>
      </c>
      <c r="S122" s="3">
        <v>1645541</v>
      </c>
      <c r="T122" s="3">
        <v>1473957</v>
      </c>
      <c r="U122" s="3">
        <v>1261620</v>
      </c>
      <c r="V122" s="8">
        <v>41305</v>
      </c>
      <c r="W122" s="9">
        <v>161021</v>
      </c>
      <c r="X122" s="9">
        <v>120709</v>
      </c>
      <c r="Y122">
        <v>4.7500000000000001E-2</v>
      </c>
      <c r="Z122">
        <v>15</v>
      </c>
      <c r="AA122">
        <v>15</v>
      </c>
      <c r="AB122" s="10">
        <v>46996</v>
      </c>
      <c r="AC122" t="s">
        <v>54</v>
      </c>
      <c r="AD122" t="s">
        <v>43</v>
      </c>
      <c r="AE122" t="s">
        <v>55</v>
      </c>
      <c r="AF122" s="8" t="s">
        <v>106</v>
      </c>
      <c r="AG122" s="3">
        <v>54400</v>
      </c>
      <c r="AH122" s="3">
        <v>54400</v>
      </c>
      <c r="AI122" t="s">
        <v>254</v>
      </c>
      <c r="AJ122">
        <v>15</v>
      </c>
      <c r="AK122" t="s">
        <v>165</v>
      </c>
      <c r="AL122" s="8">
        <v>42490</v>
      </c>
      <c r="AM122" t="s">
        <v>75</v>
      </c>
      <c r="AN122" t="s">
        <v>100</v>
      </c>
      <c r="AO122" t="s">
        <v>255</v>
      </c>
      <c r="AP122" s="11" t="s">
        <v>106</v>
      </c>
      <c r="AQ122" s="3">
        <v>168500</v>
      </c>
      <c r="AR122" s="3">
        <v>265143</v>
      </c>
      <c r="AS122">
        <v>0.03</v>
      </c>
      <c r="AT122">
        <v>20</v>
      </c>
      <c r="AU122" t="s">
        <v>165</v>
      </c>
      <c r="AV122" s="8">
        <v>44164</v>
      </c>
      <c r="AW122" t="s">
        <v>71</v>
      </c>
      <c r="AX122" t="s">
        <v>100</v>
      </c>
      <c r="AY122" t="s">
        <v>255</v>
      </c>
      <c r="AZ122" s="11">
        <v>0</v>
      </c>
      <c r="BA122" s="3">
        <v>0</v>
      </c>
      <c r="BB122" s="3">
        <v>0</v>
      </c>
      <c r="BC122">
        <v>0</v>
      </c>
      <c r="BD122">
        <v>0</v>
      </c>
      <c r="BE122">
        <v>0</v>
      </c>
      <c r="BF122" s="8">
        <v>0</v>
      </c>
      <c r="BG122">
        <v>0</v>
      </c>
      <c r="BH122">
        <v>0</v>
      </c>
      <c r="BI122">
        <v>0</v>
      </c>
      <c r="BJ122" s="3">
        <v>1645541</v>
      </c>
      <c r="BK122" t="s">
        <v>47</v>
      </c>
      <c r="BL122" s="3">
        <f t="shared" si="2"/>
        <v>1645541</v>
      </c>
      <c r="BM122" s="14">
        <f t="shared" si="3"/>
        <v>1</v>
      </c>
    </row>
    <row r="123" spans="1:65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R123">
        <v>10</v>
      </c>
      <c r="S123" s="3">
        <v>1078201</v>
      </c>
      <c r="T123" s="3">
        <v>1012230</v>
      </c>
      <c r="U123" s="3">
        <v>661779</v>
      </c>
      <c r="V123" s="8">
        <v>38630</v>
      </c>
      <c r="W123" s="9">
        <v>197559.23</v>
      </c>
      <c r="X123" s="9">
        <v>221238.89</v>
      </c>
      <c r="Y123">
        <v>7.0000000000000007E-2</v>
      </c>
      <c r="Z123">
        <v>11</v>
      </c>
      <c r="AA123">
        <v>11</v>
      </c>
      <c r="AB123" s="10" t="s">
        <v>165</v>
      </c>
      <c r="AC123" t="s">
        <v>206</v>
      </c>
      <c r="AD123" t="s">
        <v>58</v>
      </c>
      <c r="AE123" t="s">
        <v>55</v>
      </c>
      <c r="AF123" s="8">
        <v>36852</v>
      </c>
      <c r="AG123" s="3">
        <v>131251</v>
      </c>
      <c r="AH123" s="3">
        <v>211145.88</v>
      </c>
      <c r="AI123">
        <v>0.03</v>
      </c>
      <c r="AJ123">
        <v>20</v>
      </c>
      <c r="AK123">
        <v>20</v>
      </c>
      <c r="AL123" s="8">
        <v>44162</v>
      </c>
      <c r="AM123" t="s">
        <v>63</v>
      </c>
      <c r="AN123" t="s">
        <v>58</v>
      </c>
      <c r="AO123" t="s">
        <v>259</v>
      </c>
      <c r="AP123" s="11" t="s">
        <v>106</v>
      </c>
      <c r="AQ123" s="3">
        <v>0</v>
      </c>
      <c r="AR123" s="3">
        <v>0</v>
      </c>
      <c r="AS123">
        <v>0</v>
      </c>
      <c r="AT123">
        <v>0</v>
      </c>
      <c r="AU123">
        <v>0</v>
      </c>
      <c r="AV123" s="8">
        <v>0</v>
      </c>
      <c r="AW123">
        <v>0</v>
      </c>
      <c r="AX123" t="s">
        <v>46</v>
      </c>
      <c r="AY123">
        <v>0</v>
      </c>
      <c r="AZ123" s="11" t="s">
        <v>106</v>
      </c>
      <c r="BA123" s="3">
        <v>0</v>
      </c>
      <c r="BB123" s="3">
        <v>0</v>
      </c>
      <c r="BC123">
        <v>0</v>
      </c>
      <c r="BD123">
        <v>0</v>
      </c>
      <c r="BE123">
        <v>0</v>
      </c>
      <c r="BF123" s="8">
        <v>0</v>
      </c>
      <c r="BG123">
        <v>0</v>
      </c>
      <c r="BH123" t="s">
        <v>46</v>
      </c>
      <c r="BI123">
        <v>0</v>
      </c>
      <c r="BJ123" s="3">
        <v>1078201</v>
      </c>
      <c r="BK123" t="s">
        <v>62</v>
      </c>
      <c r="BL123" s="3">
        <f t="shared" si="2"/>
        <v>990589.23</v>
      </c>
      <c r="BM123" s="14">
        <f t="shared" si="3"/>
        <v>0.91874263704077441</v>
      </c>
    </row>
    <row r="124" spans="1:65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R124">
        <v>39</v>
      </c>
      <c r="S124" s="3">
        <v>5221442</v>
      </c>
      <c r="T124" s="3">
        <v>4876274</v>
      </c>
      <c r="U124" s="3">
        <v>0</v>
      </c>
      <c r="V124" s="8">
        <v>38473</v>
      </c>
      <c r="W124" s="9">
        <v>983437</v>
      </c>
      <c r="X124" s="9">
        <v>803989</v>
      </c>
      <c r="Y124">
        <v>6.8900000000000003E-2</v>
      </c>
      <c r="Z124">
        <v>18</v>
      </c>
      <c r="AA124">
        <v>0</v>
      </c>
      <c r="AB124" s="10">
        <v>44287</v>
      </c>
      <c r="AC124">
        <v>0</v>
      </c>
      <c r="AD124" t="s">
        <v>43</v>
      </c>
      <c r="AE124" t="s">
        <v>262</v>
      </c>
      <c r="AF124" s="8">
        <v>39021</v>
      </c>
      <c r="AG124" s="3">
        <v>376000</v>
      </c>
      <c r="AH124" s="3">
        <v>376000</v>
      </c>
      <c r="AI124">
        <v>0</v>
      </c>
      <c r="AJ124" t="s">
        <v>45</v>
      </c>
      <c r="AK124">
        <v>0</v>
      </c>
      <c r="AL124" s="8">
        <v>0</v>
      </c>
      <c r="AM124">
        <v>0</v>
      </c>
      <c r="AN124" t="s">
        <v>58</v>
      </c>
      <c r="AO124" t="s">
        <v>263</v>
      </c>
      <c r="AP124" s="11" t="s">
        <v>106</v>
      </c>
      <c r="AQ124" s="3">
        <v>0</v>
      </c>
      <c r="AR124" s="3">
        <v>0</v>
      </c>
      <c r="AS124">
        <v>0</v>
      </c>
      <c r="AT124">
        <v>0</v>
      </c>
      <c r="AU124">
        <v>0</v>
      </c>
      <c r="AV124" s="8">
        <v>0</v>
      </c>
      <c r="AW124">
        <v>0</v>
      </c>
      <c r="AX124" t="s">
        <v>46</v>
      </c>
      <c r="AY124">
        <v>0</v>
      </c>
      <c r="AZ124" s="11" t="s">
        <v>106</v>
      </c>
      <c r="BA124" s="3">
        <v>0</v>
      </c>
      <c r="BB124" s="3">
        <v>0</v>
      </c>
      <c r="BC124">
        <v>0</v>
      </c>
      <c r="BD124">
        <v>0</v>
      </c>
      <c r="BE124">
        <v>0</v>
      </c>
      <c r="BF124" s="8">
        <v>0</v>
      </c>
      <c r="BG124">
        <v>0</v>
      </c>
      <c r="BH124" t="s">
        <v>46</v>
      </c>
      <c r="BI124">
        <v>0</v>
      </c>
      <c r="BJ124" s="3">
        <v>0</v>
      </c>
      <c r="BK124">
        <v>0</v>
      </c>
      <c r="BL124" s="3">
        <f t="shared" si="2"/>
        <v>1359437</v>
      </c>
      <c r="BM124" s="14">
        <f t="shared" si="3"/>
        <v>0.26035662179145147</v>
      </c>
    </row>
    <row r="125" spans="1:65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R125">
        <v>17</v>
      </c>
      <c r="S125" s="3">
        <v>2077915</v>
      </c>
      <c r="T125" s="3">
        <v>2027695</v>
      </c>
      <c r="U125" s="3">
        <v>2027695</v>
      </c>
      <c r="V125" s="8">
        <v>37226</v>
      </c>
      <c r="W125" s="9">
        <v>367000</v>
      </c>
      <c r="X125" s="9">
        <v>276104.40999999997</v>
      </c>
      <c r="Y125">
        <v>0.05</v>
      </c>
      <c r="Z125">
        <v>15</v>
      </c>
      <c r="AA125">
        <v>30</v>
      </c>
      <c r="AB125" s="10">
        <v>44531</v>
      </c>
      <c r="AC125" t="s">
        <v>54</v>
      </c>
      <c r="AD125" t="s">
        <v>115</v>
      </c>
      <c r="AE125" t="s">
        <v>44</v>
      </c>
      <c r="AF125" s="8">
        <v>42369</v>
      </c>
      <c r="AG125" s="3">
        <v>150000</v>
      </c>
      <c r="AH125" s="3">
        <v>148407.93</v>
      </c>
      <c r="AI125">
        <v>7.0000000000000007E-2</v>
      </c>
      <c r="AJ125">
        <v>10</v>
      </c>
      <c r="AK125">
        <v>30</v>
      </c>
      <c r="AL125" s="8">
        <v>47848</v>
      </c>
      <c r="AM125" t="s">
        <v>71</v>
      </c>
      <c r="AN125" t="s">
        <v>43</v>
      </c>
      <c r="AO125" t="s">
        <v>44</v>
      </c>
      <c r="AP125" s="11" t="s">
        <v>106</v>
      </c>
      <c r="AQ125" s="3">
        <v>0</v>
      </c>
      <c r="AR125" s="3">
        <v>0</v>
      </c>
      <c r="AS125">
        <v>0</v>
      </c>
      <c r="AT125">
        <v>0</v>
      </c>
      <c r="AU125">
        <v>0</v>
      </c>
      <c r="AV125" s="8">
        <v>0</v>
      </c>
      <c r="AW125">
        <v>0</v>
      </c>
      <c r="AX125" t="s">
        <v>46</v>
      </c>
      <c r="AY125">
        <v>0</v>
      </c>
      <c r="AZ125" s="11" t="s">
        <v>106</v>
      </c>
      <c r="BA125" s="3">
        <v>0</v>
      </c>
      <c r="BB125" s="3">
        <v>0</v>
      </c>
      <c r="BC125">
        <v>0</v>
      </c>
      <c r="BD125">
        <v>0</v>
      </c>
      <c r="BE125">
        <v>0</v>
      </c>
      <c r="BF125" s="8">
        <v>0</v>
      </c>
      <c r="BG125">
        <v>0</v>
      </c>
      <c r="BH125" t="s">
        <v>46</v>
      </c>
      <c r="BI125">
        <v>0</v>
      </c>
      <c r="BJ125" s="3">
        <v>2077915</v>
      </c>
      <c r="BK125">
        <v>0</v>
      </c>
      <c r="BL125" s="3">
        <f t="shared" si="2"/>
        <v>2544695</v>
      </c>
      <c r="BM125" s="14">
        <f t="shared" si="3"/>
        <v>1.2246386401753682</v>
      </c>
    </row>
    <row r="126" spans="1:65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R126">
        <v>15</v>
      </c>
      <c r="S126" s="3">
        <v>1863411</v>
      </c>
      <c r="T126" s="3">
        <v>1716646</v>
      </c>
      <c r="U126" s="3">
        <v>1208772</v>
      </c>
      <c r="V126" s="8">
        <v>37496</v>
      </c>
      <c r="W126" s="9">
        <v>91450</v>
      </c>
      <c r="X126" s="9">
        <v>46422.3</v>
      </c>
      <c r="Y126">
        <v>6.7299999999999999E-2</v>
      </c>
      <c r="Z126">
        <v>20</v>
      </c>
      <c r="AA126">
        <v>0</v>
      </c>
      <c r="AB126" s="10">
        <v>37496</v>
      </c>
      <c r="AC126">
        <v>1</v>
      </c>
      <c r="AD126" t="s">
        <v>43</v>
      </c>
      <c r="AE126" t="s">
        <v>233</v>
      </c>
      <c r="AF126" s="8">
        <v>37062</v>
      </c>
      <c r="AG126" s="3">
        <v>100000</v>
      </c>
      <c r="AH126" s="3">
        <v>56389.3</v>
      </c>
      <c r="AI126">
        <v>0.02</v>
      </c>
      <c r="AJ126">
        <v>18</v>
      </c>
      <c r="AK126">
        <v>0</v>
      </c>
      <c r="AL126" s="8">
        <v>44013</v>
      </c>
      <c r="AM126">
        <v>2</v>
      </c>
      <c r="AN126" t="s">
        <v>43</v>
      </c>
      <c r="AO126" t="s">
        <v>44</v>
      </c>
      <c r="AP126" s="11">
        <v>37027</v>
      </c>
      <c r="AQ126" s="3">
        <v>400000</v>
      </c>
      <c r="AR126" s="3">
        <v>807678.51</v>
      </c>
      <c r="AS126">
        <v>5.2999999999999999E-2</v>
      </c>
      <c r="AT126">
        <v>15</v>
      </c>
      <c r="AU126">
        <v>0</v>
      </c>
      <c r="AV126" s="8">
        <v>42519</v>
      </c>
      <c r="AW126">
        <v>3</v>
      </c>
      <c r="AX126" t="s">
        <v>58</v>
      </c>
      <c r="AY126" t="s">
        <v>240</v>
      </c>
      <c r="AZ126" s="11">
        <v>37382</v>
      </c>
      <c r="BA126" s="3">
        <v>63189</v>
      </c>
      <c r="BB126" s="3">
        <v>63189</v>
      </c>
      <c r="BC126">
        <v>0</v>
      </c>
      <c r="BD126">
        <v>15</v>
      </c>
      <c r="BE126">
        <v>0</v>
      </c>
      <c r="BF126" s="8">
        <v>42887</v>
      </c>
      <c r="BG126">
        <v>4</v>
      </c>
      <c r="BH126" t="s">
        <v>100</v>
      </c>
      <c r="BI126" t="s">
        <v>266</v>
      </c>
      <c r="BJ126" s="3">
        <v>1863411</v>
      </c>
      <c r="BK126">
        <v>0</v>
      </c>
      <c r="BL126" s="3">
        <f t="shared" si="2"/>
        <v>1863411</v>
      </c>
      <c r="BM126" s="14">
        <f t="shared" si="3"/>
        <v>1</v>
      </c>
    </row>
    <row r="127" spans="1:65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R127">
        <v>15</v>
      </c>
      <c r="S127" s="3">
        <v>1863411</v>
      </c>
      <c r="T127" s="3">
        <v>1716646</v>
      </c>
      <c r="U127" s="3">
        <v>1208772</v>
      </c>
      <c r="V127" s="8">
        <v>37496</v>
      </c>
      <c r="W127" s="9">
        <v>91450</v>
      </c>
      <c r="X127" s="9">
        <v>46422.3</v>
      </c>
      <c r="Y127">
        <v>6.7299999999999999E-2</v>
      </c>
      <c r="Z127">
        <v>20</v>
      </c>
      <c r="AA127">
        <v>0</v>
      </c>
      <c r="AB127" s="10">
        <v>37496</v>
      </c>
      <c r="AC127">
        <v>1</v>
      </c>
      <c r="AD127" t="s">
        <v>43</v>
      </c>
      <c r="AE127" t="s">
        <v>233</v>
      </c>
      <c r="AF127" s="8">
        <v>37062</v>
      </c>
      <c r="AG127" s="3">
        <v>100000</v>
      </c>
      <c r="AH127" s="3">
        <v>56389.3</v>
      </c>
      <c r="AI127">
        <v>0.02</v>
      </c>
      <c r="AJ127">
        <v>18</v>
      </c>
      <c r="AK127">
        <v>0</v>
      </c>
      <c r="AL127" s="8">
        <v>44013</v>
      </c>
      <c r="AM127">
        <v>2</v>
      </c>
      <c r="AN127" t="s">
        <v>43</v>
      </c>
      <c r="AO127" t="s">
        <v>44</v>
      </c>
      <c r="AP127" s="11">
        <v>37027</v>
      </c>
      <c r="AQ127" s="3">
        <v>400000</v>
      </c>
      <c r="AR127" s="3">
        <v>807678.51</v>
      </c>
      <c r="AS127">
        <v>5.2999999999999999E-2</v>
      </c>
      <c r="AT127">
        <v>15</v>
      </c>
      <c r="AU127">
        <v>0</v>
      </c>
      <c r="AV127" s="8">
        <v>42519</v>
      </c>
      <c r="AW127">
        <v>3</v>
      </c>
      <c r="AX127" t="s">
        <v>58</v>
      </c>
      <c r="AY127" t="s">
        <v>240</v>
      </c>
      <c r="AZ127" s="11">
        <v>37382</v>
      </c>
      <c r="BA127" s="3">
        <v>63189</v>
      </c>
      <c r="BB127" s="3">
        <v>63189</v>
      </c>
      <c r="BC127">
        <v>0</v>
      </c>
      <c r="BD127">
        <v>15</v>
      </c>
      <c r="BE127">
        <v>0</v>
      </c>
      <c r="BF127" s="8">
        <v>42887</v>
      </c>
      <c r="BG127">
        <v>4</v>
      </c>
      <c r="BH127" t="s">
        <v>100</v>
      </c>
      <c r="BI127" t="s">
        <v>266</v>
      </c>
      <c r="BJ127" s="3">
        <v>1863411</v>
      </c>
      <c r="BK127">
        <v>0</v>
      </c>
      <c r="BL127" s="3">
        <f t="shared" si="2"/>
        <v>1863411</v>
      </c>
      <c r="BM127" s="14">
        <f t="shared" si="3"/>
        <v>1</v>
      </c>
    </row>
    <row r="128" spans="1:65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R128">
        <v>24</v>
      </c>
      <c r="S128" s="3">
        <v>1717118</v>
      </c>
      <c r="T128" s="3">
        <v>1637044</v>
      </c>
      <c r="U128" s="3">
        <v>1032650</v>
      </c>
      <c r="V128" s="8">
        <v>37096</v>
      </c>
      <c r="W128" s="9">
        <v>385000</v>
      </c>
      <c r="X128" s="9">
        <v>286673</v>
      </c>
      <c r="Y128">
        <v>8.5000000000000006E-2</v>
      </c>
      <c r="Z128">
        <v>15</v>
      </c>
      <c r="AA128">
        <v>30</v>
      </c>
      <c r="AB128" s="10" t="s">
        <v>269</v>
      </c>
      <c r="AC128">
        <v>0</v>
      </c>
      <c r="AD128" t="s">
        <v>43</v>
      </c>
      <c r="AE128" t="s">
        <v>205</v>
      </c>
      <c r="AF128" s="8">
        <v>37111</v>
      </c>
      <c r="AG128" s="3">
        <v>250000</v>
      </c>
      <c r="AH128" s="3">
        <v>250000</v>
      </c>
      <c r="AI128">
        <v>0.03</v>
      </c>
      <c r="AJ128">
        <v>20</v>
      </c>
      <c r="AK128">
        <v>20</v>
      </c>
      <c r="AL128" s="8">
        <v>44439</v>
      </c>
      <c r="AM128">
        <v>0</v>
      </c>
      <c r="AN128" t="s">
        <v>58</v>
      </c>
      <c r="AO128" t="s">
        <v>205</v>
      </c>
      <c r="AP128" s="11" t="s">
        <v>106</v>
      </c>
      <c r="AQ128" s="3">
        <v>0</v>
      </c>
      <c r="AR128" s="3">
        <v>0</v>
      </c>
      <c r="AS128">
        <v>0</v>
      </c>
      <c r="AT128">
        <v>0</v>
      </c>
      <c r="AU128">
        <v>0</v>
      </c>
      <c r="AV128" s="8">
        <v>0</v>
      </c>
      <c r="AW128">
        <v>0</v>
      </c>
      <c r="AX128" t="s">
        <v>46</v>
      </c>
      <c r="AY128">
        <v>0</v>
      </c>
      <c r="AZ128" s="11" t="s">
        <v>106</v>
      </c>
      <c r="BA128" s="3">
        <v>0</v>
      </c>
      <c r="BB128" s="3">
        <v>0</v>
      </c>
      <c r="BC128">
        <v>0</v>
      </c>
      <c r="BD128">
        <v>0</v>
      </c>
      <c r="BE128">
        <v>0</v>
      </c>
      <c r="BF128" s="8">
        <v>0</v>
      </c>
      <c r="BG128">
        <v>0</v>
      </c>
      <c r="BH128" t="s">
        <v>46</v>
      </c>
      <c r="BI128">
        <v>0</v>
      </c>
      <c r="BJ128" s="3">
        <v>1717118</v>
      </c>
      <c r="BK128">
        <v>0</v>
      </c>
      <c r="BL128" s="3">
        <f t="shared" si="2"/>
        <v>1667650</v>
      </c>
      <c r="BM128" s="14">
        <f t="shared" si="3"/>
        <v>0.97119126350081941</v>
      </c>
    </row>
    <row r="129" spans="1:65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 s="3">
        <v>2035507</v>
      </c>
      <c r="T129" s="3">
        <v>2646159</v>
      </c>
      <c r="U129" s="3">
        <v>0</v>
      </c>
      <c r="V129" s="8">
        <v>37740</v>
      </c>
      <c r="W129" s="9">
        <v>114000</v>
      </c>
      <c r="X129" s="9">
        <v>4915.76</v>
      </c>
      <c r="Y129">
        <v>6.5000000000000002E-2</v>
      </c>
      <c r="Z129">
        <v>15</v>
      </c>
      <c r="AA129">
        <v>15</v>
      </c>
      <c r="AB129" s="10">
        <v>43221</v>
      </c>
      <c r="AC129">
        <v>0</v>
      </c>
      <c r="AD129" t="s">
        <v>43</v>
      </c>
      <c r="AE129" t="s">
        <v>270</v>
      </c>
      <c r="AF129" s="8">
        <v>37197</v>
      </c>
      <c r="AG129" s="3">
        <v>630000</v>
      </c>
      <c r="AH129" s="3">
        <v>613000</v>
      </c>
      <c r="AI129">
        <v>0</v>
      </c>
      <c r="AJ129">
        <v>50</v>
      </c>
      <c r="AK129">
        <v>30</v>
      </c>
      <c r="AL129" s="8">
        <v>55519</v>
      </c>
      <c r="AM129">
        <v>0</v>
      </c>
      <c r="AN129">
        <v>0</v>
      </c>
      <c r="AO129" t="s">
        <v>142</v>
      </c>
      <c r="AP129" s="11">
        <v>37431</v>
      </c>
      <c r="AQ129" s="3">
        <v>100000</v>
      </c>
      <c r="AR129" s="3">
        <v>100000</v>
      </c>
      <c r="AS129">
        <v>0</v>
      </c>
      <c r="AT129">
        <v>15</v>
      </c>
      <c r="AU129">
        <v>0</v>
      </c>
      <c r="AV129" s="8">
        <v>42917</v>
      </c>
      <c r="AW129">
        <v>0</v>
      </c>
      <c r="AX129" t="s">
        <v>100</v>
      </c>
      <c r="AY129">
        <v>0</v>
      </c>
      <c r="AZ129" s="11">
        <v>37740</v>
      </c>
      <c r="BA129" s="3">
        <v>120000</v>
      </c>
      <c r="BB129" s="3">
        <v>0</v>
      </c>
      <c r="BC129">
        <v>6.25E-2</v>
      </c>
      <c r="BD129">
        <v>14</v>
      </c>
      <c r="BE129">
        <v>14</v>
      </c>
      <c r="BF129" s="8">
        <v>42870</v>
      </c>
      <c r="BG129">
        <v>0</v>
      </c>
      <c r="BH129" t="s">
        <v>43</v>
      </c>
      <c r="BI129" t="s">
        <v>271</v>
      </c>
      <c r="BJ129" s="3">
        <v>0</v>
      </c>
      <c r="BK129">
        <v>0</v>
      </c>
      <c r="BL129" s="3">
        <f t="shared" si="2"/>
        <v>964000</v>
      </c>
      <c r="BM129" s="14">
        <f t="shared" si="3"/>
        <v>0.4735920829552539</v>
      </c>
    </row>
    <row r="130" spans="1:65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R130">
        <v>16</v>
      </c>
      <c r="S130" s="3">
        <v>0</v>
      </c>
      <c r="T130" s="3">
        <v>0</v>
      </c>
      <c r="U130" s="3">
        <v>0</v>
      </c>
      <c r="V130" s="8">
        <v>41009</v>
      </c>
      <c r="W130" s="9">
        <v>275000</v>
      </c>
      <c r="X130" s="9">
        <v>251313</v>
      </c>
      <c r="Y130">
        <v>5.3499999999999999E-2</v>
      </c>
      <c r="Z130">
        <v>10</v>
      </c>
      <c r="AA130">
        <v>20</v>
      </c>
      <c r="AB130" s="10">
        <v>44661</v>
      </c>
      <c r="AC130">
        <v>0</v>
      </c>
      <c r="AD130" t="s">
        <v>43</v>
      </c>
      <c r="AE130">
        <v>0</v>
      </c>
      <c r="AF130" s="8">
        <v>32904</v>
      </c>
      <c r="AG130" s="3">
        <v>364706</v>
      </c>
      <c r="AH130" s="3">
        <v>554408</v>
      </c>
      <c r="AI130">
        <v>0.03</v>
      </c>
      <c r="AJ130">
        <v>40</v>
      </c>
      <c r="AK130">
        <v>40</v>
      </c>
      <c r="AL130" s="8">
        <v>43861</v>
      </c>
      <c r="AM130">
        <v>0</v>
      </c>
      <c r="AN130" t="s">
        <v>58</v>
      </c>
      <c r="AO130">
        <v>0</v>
      </c>
      <c r="AP130" s="11" t="s">
        <v>106</v>
      </c>
      <c r="AQ130" s="3">
        <v>0</v>
      </c>
      <c r="AR130" s="3">
        <v>0</v>
      </c>
      <c r="AS130">
        <v>0</v>
      </c>
      <c r="AT130">
        <v>0</v>
      </c>
      <c r="AU130">
        <v>0</v>
      </c>
      <c r="AV130" s="8">
        <v>0</v>
      </c>
      <c r="AW130">
        <v>0</v>
      </c>
      <c r="AX130" t="s">
        <v>46</v>
      </c>
      <c r="AY130">
        <v>0</v>
      </c>
      <c r="AZ130" s="11" t="s">
        <v>106</v>
      </c>
      <c r="BA130" s="3">
        <v>0</v>
      </c>
      <c r="BB130" s="3">
        <v>0</v>
      </c>
      <c r="BC130">
        <v>0</v>
      </c>
      <c r="BD130">
        <v>0</v>
      </c>
      <c r="BE130">
        <v>0</v>
      </c>
      <c r="BF130" s="8">
        <v>0</v>
      </c>
      <c r="BG130">
        <v>0</v>
      </c>
      <c r="BH130" t="s">
        <v>46</v>
      </c>
      <c r="BI130">
        <v>0</v>
      </c>
      <c r="BJ130" s="3">
        <v>0</v>
      </c>
      <c r="BK130">
        <v>0</v>
      </c>
      <c r="BL130" s="3">
        <f t="shared" si="2"/>
        <v>639706</v>
      </c>
      <c r="BM130" s="14" t="str">
        <f t="shared" si="3"/>
        <v xml:space="preserve"> </v>
      </c>
    </row>
    <row r="131" spans="1:65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R131">
        <v>8</v>
      </c>
      <c r="S131" s="3">
        <v>735580</v>
      </c>
      <c r="T131" s="3">
        <v>667473</v>
      </c>
      <c r="U131" s="3">
        <v>436865</v>
      </c>
      <c r="V131" s="8">
        <v>37104</v>
      </c>
      <c r="W131" s="9">
        <v>221500</v>
      </c>
      <c r="X131" s="9">
        <v>329370</v>
      </c>
      <c r="Y131">
        <v>0.03</v>
      </c>
      <c r="Z131">
        <v>20</v>
      </c>
      <c r="AA131">
        <v>20</v>
      </c>
      <c r="AB131" s="10">
        <v>44409</v>
      </c>
      <c r="AC131">
        <v>0</v>
      </c>
      <c r="AD131" t="s">
        <v>58</v>
      </c>
      <c r="AE131" t="s">
        <v>274</v>
      </c>
      <c r="AF131" s="8">
        <v>38412</v>
      </c>
      <c r="AG131" s="3">
        <v>77215</v>
      </c>
      <c r="AH131" s="3">
        <v>56727</v>
      </c>
      <c r="AI131">
        <v>4.7500000000000001E-2</v>
      </c>
      <c r="AJ131">
        <v>10</v>
      </c>
      <c r="AK131">
        <v>360</v>
      </c>
      <c r="AL131" s="8">
        <v>46631</v>
      </c>
      <c r="AM131" t="s">
        <v>63</v>
      </c>
      <c r="AN131" t="s">
        <v>43</v>
      </c>
      <c r="AO131" t="s">
        <v>275</v>
      </c>
      <c r="AP131" s="11" t="s">
        <v>106</v>
      </c>
      <c r="AQ131" s="3">
        <v>0</v>
      </c>
      <c r="AR131" s="3">
        <v>0</v>
      </c>
      <c r="AS131">
        <v>0</v>
      </c>
      <c r="AT131">
        <v>0</v>
      </c>
      <c r="AU131">
        <v>0</v>
      </c>
      <c r="AV131" s="8">
        <v>0</v>
      </c>
      <c r="AW131">
        <v>0</v>
      </c>
      <c r="AX131" t="s">
        <v>46</v>
      </c>
      <c r="AY131">
        <v>0</v>
      </c>
      <c r="AZ131" s="11" t="s">
        <v>106</v>
      </c>
      <c r="BA131" s="3">
        <v>0</v>
      </c>
      <c r="BB131" s="3">
        <v>0</v>
      </c>
      <c r="BC131">
        <v>0</v>
      </c>
      <c r="BD131">
        <v>0</v>
      </c>
      <c r="BE131">
        <v>0</v>
      </c>
      <c r="BF131" s="8">
        <v>0</v>
      </c>
      <c r="BG131">
        <v>0</v>
      </c>
      <c r="BH131" t="s">
        <v>46</v>
      </c>
      <c r="BI131">
        <v>0</v>
      </c>
      <c r="BJ131" s="3">
        <v>735580</v>
      </c>
      <c r="BK131" t="s">
        <v>62</v>
      </c>
      <c r="BL131" s="3">
        <f t="shared" si="2"/>
        <v>735580</v>
      </c>
      <c r="BM131" s="14">
        <f t="shared" si="3"/>
        <v>1</v>
      </c>
    </row>
    <row r="132" spans="1:65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R132">
        <v>16</v>
      </c>
      <c r="S132" s="3">
        <v>1499625</v>
      </c>
      <c r="T132" s="3">
        <v>1347972</v>
      </c>
      <c r="U132" s="3">
        <v>886625</v>
      </c>
      <c r="V132" s="8">
        <v>40434</v>
      </c>
      <c r="W132" s="9">
        <v>373000</v>
      </c>
      <c r="X132" s="9">
        <v>562826</v>
      </c>
      <c r="Y132">
        <v>0.03</v>
      </c>
      <c r="Z132">
        <v>11</v>
      </c>
      <c r="AA132">
        <v>11</v>
      </c>
      <c r="AB132" s="10">
        <v>44457</v>
      </c>
      <c r="AC132">
        <v>0</v>
      </c>
      <c r="AD132" t="s">
        <v>58</v>
      </c>
      <c r="AE132" t="s">
        <v>229</v>
      </c>
      <c r="AF132" s="8">
        <v>37959</v>
      </c>
      <c r="AG132" s="3">
        <v>240000</v>
      </c>
      <c r="AH132" s="3">
        <v>178158</v>
      </c>
      <c r="AI132">
        <v>5.5E-2</v>
      </c>
      <c r="AJ132">
        <v>15</v>
      </c>
      <c r="AK132">
        <v>15</v>
      </c>
      <c r="AL132" s="8">
        <v>43419</v>
      </c>
      <c r="AM132" t="s">
        <v>63</v>
      </c>
      <c r="AN132" t="s">
        <v>43</v>
      </c>
      <c r="AO132" t="s">
        <v>244</v>
      </c>
      <c r="AP132" s="11" t="s">
        <v>106</v>
      </c>
      <c r="AQ132" s="3">
        <v>0</v>
      </c>
      <c r="AR132" s="3">
        <v>0</v>
      </c>
      <c r="AS132">
        <v>0</v>
      </c>
      <c r="AT132">
        <v>0</v>
      </c>
      <c r="AU132">
        <v>0</v>
      </c>
      <c r="AV132" s="8">
        <v>0</v>
      </c>
      <c r="AW132">
        <v>0</v>
      </c>
      <c r="AX132" t="s">
        <v>46</v>
      </c>
      <c r="AY132" t="s">
        <v>276</v>
      </c>
      <c r="AZ132" s="11" t="s">
        <v>106</v>
      </c>
      <c r="BA132" s="3">
        <v>0</v>
      </c>
      <c r="BB132" s="3">
        <v>0</v>
      </c>
      <c r="BC132">
        <v>0</v>
      </c>
      <c r="BD132">
        <v>0</v>
      </c>
      <c r="BE132">
        <v>0</v>
      </c>
      <c r="BF132" s="8">
        <v>0</v>
      </c>
      <c r="BG132">
        <v>0</v>
      </c>
      <c r="BH132" t="s">
        <v>46</v>
      </c>
      <c r="BI132">
        <v>0</v>
      </c>
      <c r="BJ132" s="3">
        <v>1499625</v>
      </c>
      <c r="BK132" t="s">
        <v>62</v>
      </c>
      <c r="BL132" s="3">
        <f t="shared" ref="BL132:BL195" si="4">+U132+W132+AG132+AQ132+BA132</f>
        <v>1499625</v>
      </c>
      <c r="BM132" s="14">
        <f t="shared" ref="BM132:BM195" si="5">IFERROR(BL132/S132," ")</f>
        <v>1</v>
      </c>
    </row>
    <row r="133" spans="1:65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R133">
        <v>22</v>
      </c>
      <c r="S133" s="3">
        <v>2896326</v>
      </c>
      <c r="T133" s="3">
        <v>3038145</v>
      </c>
      <c r="U133" s="3">
        <v>0</v>
      </c>
      <c r="V133" s="8">
        <v>39637</v>
      </c>
      <c r="W133" s="9">
        <v>400000</v>
      </c>
      <c r="X133" s="9">
        <v>315367</v>
      </c>
      <c r="Y133">
        <v>7.0999999999999994E-2</v>
      </c>
      <c r="Z133">
        <v>15</v>
      </c>
      <c r="AA133">
        <v>30</v>
      </c>
      <c r="AB133" s="10">
        <v>43200</v>
      </c>
      <c r="AC133" t="s">
        <v>54</v>
      </c>
      <c r="AD133" t="s">
        <v>43</v>
      </c>
      <c r="AE133" t="s">
        <v>122</v>
      </c>
      <c r="AF133" s="8">
        <v>37772</v>
      </c>
      <c r="AG133" s="3">
        <v>400000</v>
      </c>
      <c r="AH133" s="3">
        <v>400000</v>
      </c>
      <c r="AI133">
        <v>5.3900000000000003E-2</v>
      </c>
      <c r="AJ133">
        <v>45</v>
      </c>
      <c r="AK133">
        <v>30</v>
      </c>
      <c r="AL133" s="8">
        <v>54393</v>
      </c>
      <c r="AM133">
        <v>0</v>
      </c>
      <c r="AN133" t="s">
        <v>100</v>
      </c>
      <c r="AO133" t="s">
        <v>126</v>
      </c>
      <c r="AP133" s="11" t="s">
        <v>106</v>
      </c>
      <c r="AQ133" s="3">
        <v>152121</v>
      </c>
      <c r="AR133" s="3">
        <v>152121</v>
      </c>
      <c r="AS133">
        <v>7.0000000000000007E-2</v>
      </c>
      <c r="AT133">
        <v>0</v>
      </c>
      <c r="AU133">
        <v>0</v>
      </c>
      <c r="AV133" s="8">
        <v>0</v>
      </c>
      <c r="AW133">
        <v>0</v>
      </c>
      <c r="AX133" t="s">
        <v>58</v>
      </c>
      <c r="AY133" t="s">
        <v>277</v>
      </c>
      <c r="AZ133" s="11" t="s">
        <v>106</v>
      </c>
      <c r="BA133" s="3">
        <v>0</v>
      </c>
      <c r="BB133" s="3">
        <v>0</v>
      </c>
      <c r="BC133">
        <v>0</v>
      </c>
      <c r="BD133">
        <v>0</v>
      </c>
      <c r="BE133">
        <v>0</v>
      </c>
      <c r="BF133" s="8">
        <v>0</v>
      </c>
      <c r="BG133">
        <v>0</v>
      </c>
      <c r="BH133" t="s">
        <v>46</v>
      </c>
      <c r="BI133">
        <v>0</v>
      </c>
      <c r="BJ133" s="3">
        <v>800000</v>
      </c>
      <c r="BK133" t="s">
        <v>62</v>
      </c>
      <c r="BL133" s="3">
        <f t="shared" si="4"/>
        <v>952121</v>
      </c>
      <c r="BM133" s="14">
        <f t="shared" si="5"/>
        <v>0.32873405825172997</v>
      </c>
    </row>
    <row r="134" spans="1:65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R134">
        <v>16</v>
      </c>
      <c r="S134" s="3">
        <v>2063838</v>
      </c>
      <c r="T134" s="3">
        <v>2525780</v>
      </c>
      <c r="U134" s="3">
        <v>71954</v>
      </c>
      <c r="V134" s="8" t="s">
        <v>106</v>
      </c>
      <c r="W134" s="9">
        <v>220000</v>
      </c>
      <c r="X134" s="9">
        <v>253</v>
      </c>
      <c r="Y134">
        <v>0.01</v>
      </c>
      <c r="Z134">
        <v>0</v>
      </c>
      <c r="AA134">
        <v>0</v>
      </c>
      <c r="AB134" s="10">
        <v>53662</v>
      </c>
      <c r="AC134">
        <v>0</v>
      </c>
      <c r="AD134" t="s">
        <v>46</v>
      </c>
      <c r="AE134">
        <v>0</v>
      </c>
      <c r="AF134" s="8" t="s">
        <v>106</v>
      </c>
      <c r="AG134" s="3">
        <v>185000</v>
      </c>
      <c r="AH134" s="3">
        <v>79519</v>
      </c>
      <c r="AI134">
        <v>7.0000000000000007E-2</v>
      </c>
      <c r="AJ134" t="s">
        <v>45</v>
      </c>
      <c r="AK134">
        <v>0</v>
      </c>
      <c r="AL134" s="8">
        <v>44927</v>
      </c>
      <c r="AM134">
        <v>0</v>
      </c>
      <c r="AN134" t="s">
        <v>46</v>
      </c>
      <c r="AO134">
        <v>0</v>
      </c>
      <c r="AP134" s="11" t="s">
        <v>106</v>
      </c>
      <c r="AQ134" s="3">
        <v>1586883</v>
      </c>
      <c r="AR134" s="3">
        <v>0</v>
      </c>
      <c r="AS134">
        <v>0</v>
      </c>
      <c r="AT134">
        <v>0</v>
      </c>
      <c r="AU134">
        <v>0</v>
      </c>
      <c r="AV134" s="8">
        <v>0</v>
      </c>
      <c r="AW134">
        <v>0</v>
      </c>
      <c r="AX134" t="s">
        <v>46</v>
      </c>
      <c r="AY134">
        <v>0</v>
      </c>
      <c r="AZ134" s="11" t="s">
        <v>106</v>
      </c>
      <c r="BA134" s="3">
        <v>0</v>
      </c>
      <c r="BB134" s="3">
        <v>0</v>
      </c>
      <c r="BC134">
        <v>0</v>
      </c>
      <c r="BD134">
        <v>0</v>
      </c>
      <c r="BE134">
        <v>0</v>
      </c>
      <c r="BF134" s="8">
        <v>0</v>
      </c>
      <c r="BG134">
        <v>0</v>
      </c>
      <c r="BH134" t="s">
        <v>46</v>
      </c>
      <c r="BI134">
        <v>0</v>
      </c>
      <c r="BJ134" s="3">
        <v>2063837</v>
      </c>
      <c r="BK134">
        <v>0</v>
      </c>
      <c r="BL134" s="3">
        <f t="shared" si="4"/>
        <v>2063837</v>
      </c>
      <c r="BM134" s="14">
        <f t="shared" si="5"/>
        <v>0.99999951546584565</v>
      </c>
    </row>
    <row r="135" spans="1:65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 s="3">
        <v>2305379</v>
      </c>
      <c r="T135" s="3">
        <v>2754193</v>
      </c>
      <c r="U135" s="3">
        <v>0</v>
      </c>
      <c r="V135" s="8">
        <v>37937</v>
      </c>
      <c r="W135" s="9">
        <v>150000</v>
      </c>
      <c r="X135" s="9">
        <v>15116.52</v>
      </c>
      <c r="Y135">
        <v>6.5000000000000002E-2</v>
      </c>
      <c r="Z135">
        <v>15</v>
      </c>
      <c r="AA135">
        <v>15</v>
      </c>
      <c r="AB135" s="10">
        <v>43435</v>
      </c>
      <c r="AC135">
        <v>0</v>
      </c>
      <c r="AD135" t="s">
        <v>43</v>
      </c>
      <c r="AE135" t="s">
        <v>214</v>
      </c>
      <c r="AF135" s="8">
        <v>37242</v>
      </c>
      <c r="AG135" s="3">
        <v>375000</v>
      </c>
      <c r="AH135" s="3">
        <v>375000</v>
      </c>
      <c r="AI135">
        <v>0.01</v>
      </c>
      <c r="AJ135">
        <v>50</v>
      </c>
      <c r="AK135">
        <v>30</v>
      </c>
      <c r="AL135" s="8">
        <v>55519</v>
      </c>
      <c r="AM135">
        <v>0</v>
      </c>
      <c r="AN135" t="s">
        <v>100</v>
      </c>
      <c r="AO135" t="s">
        <v>142</v>
      </c>
      <c r="AP135" s="11" t="s">
        <v>106</v>
      </c>
      <c r="AQ135" s="3">
        <v>0</v>
      </c>
      <c r="AR135" s="3">
        <v>0</v>
      </c>
      <c r="AS135">
        <v>0</v>
      </c>
      <c r="AT135">
        <v>0</v>
      </c>
      <c r="AU135">
        <v>0</v>
      </c>
      <c r="AV135" s="8">
        <v>0</v>
      </c>
      <c r="AW135">
        <v>0</v>
      </c>
      <c r="AX135" t="s">
        <v>46</v>
      </c>
      <c r="AY135">
        <v>0</v>
      </c>
      <c r="AZ135" s="11" t="s">
        <v>106</v>
      </c>
      <c r="BA135" s="3">
        <v>0</v>
      </c>
      <c r="BB135" s="3">
        <v>0</v>
      </c>
      <c r="BC135">
        <v>0</v>
      </c>
      <c r="BD135">
        <v>0</v>
      </c>
      <c r="BE135">
        <v>0</v>
      </c>
      <c r="BF135" s="8">
        <v>0</v>
      </c>
      <c r="BG135">
        <v>0</v>
      </c>
      <c r="BH135" t="s">
        <v>46</v>
      </c>
      <c r="BI135">
        <v>0</v>
      </c>
      <c r="BJ135" s="3">
        <v>0</v>
      </c>
      <c r="BK135">
        <v>0</v>
      </c>
      <c r="BL135" s="3">
        <f t="shared" si="4"/>
        <v>525000</v>
      </c>
      <c r="BM135" s="14">
        <f t="shared" si="5"/>
        <v>0.2277282824212418</v>
      </c>
    </row>
    <row r="136" spans="1:65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R136">
        <v>27</v>
      </c>
      <c r="S136" s="3">
        <v>3525719</v>
      </c>
      <c r="T136" s="3">
        <v>3112746</v>
      </c>
      <c r="U136" s="3">
        <v>2801870</v>
      </c>
      <c r="V136" s="8">
        <v>37519</v>
      </c>
      <c r="W136" s="9">
        <v>94500</v>
      </c>
      <c r="X136" s="9">
        <v>94500</v>
      </c>
      <c r="Y136">
        <v>0</v>
      </c>
      <c r="Z136">
        <v>0</v>
      </c>
      <c r="AA136">
        <v>0</v>
      </c>
      <c r="AB136" s="10">
        <v>43250</v>
      </c>
      <c r="AC136" t="s">
        <v>75</v>
      </c>
      <c r="AD136" t="s">
        <v>278</v>
      </c>
      <c r="AE136" t="s">
        <v>55</v>
      </c>
      <c r="AF136" s="8" t="s">
        <v>106</v>
      </c>
      <c r="AG136" s="3">
        <v>170000</v>
      </c>
      <c r="AH136" s="3">
        <v>0</v>
      </c>
      <c r="AI136">
        <v>6.7500000000000004E-2</v>
      </c>
      <c r="AJ136">
        <v>15</v>
      </c>
      <c r="AK136">
        <v>15</v>
      </c>
      <c r="AL136" s="8">
        <v>43070</v>
      </c>
      <c r="AM136" t="s">
        <v>71</v>
      </c>
      <c r="AN136" t="s">
        <v>58</v>
      </c>
      <c r="AO136" t="s">
        <v>55</v>
      </c>
      <c r="AP136" s="11" t="s">
        <v>106</v>
      </c>
      <c r="AQ136" s="3">
        <v>770622</v>
      </c>
      <c r="AR136" s="3">
        <v>624045</v>
      </c>
      <c r="AS136">
        <v>6.3200000000000006E-2</v>
      </c>
      <c r="AT136">
        <v>9</v>
      </c>
      <c r="AU136">
        <v>0</v>
      </c>
      <c r="AV136" s="8">
        <v>43565</v>
      </c>
      <c r="AW136" t="s">
        <v>54</v>
      </c>
      <c r="AX136" t="s">
        <v>43</v>
      </c>
      <c r="AY136" t="s">
        <v>55</v>
      </c>
      <c r="AZ136" s="11" t="s">
        <v>106</v>
      </c>
      <c r="BA136" s="3">
        <v>0</v>
      </c>
      <c r="BB136" s="3">
        <v>0</v>
      </c>
      <c r="BC136">
        <v>0</v>
      </c>
      <c r="BD136">
        <v>0</v>
      </c>
      <c r="BE136">
        <v>0</v>
      </c>
      <c r="BF136" s="8">
        <v>0</v>
      </c>
      <c r="BG136">
        <v>0</v>
      </c>
      <c r="BH136" t="s">
        <v>46</v>
      </c>
      <c r="BI136">
        <v>0</v>
      </c>
      <c r="BJ136" s="3">
        <v>3525719</v>
      </c>
      <c r="BK136" t="s">
        <v>47</v>
      </c>
      <c r="BL136" s="3">
        <f t="shared" si="4"/>
        <v>3836992</v>
      </c>
      <c r="BM136" s="14">
        <f t="shared" si="5"/>
        <v>1.0882863892442931</v>
      </c>
    </row>
    <row r="137" spans="1:65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R137">
        <v>49</v>
      </c>
      <c r="S137" s="3">
        <v>4427159</v>
      </c>
      <c r="T137" s="3">
        <v>4193059</v>
      </c>
      <c r="U137" s="3">
        <v>275902</v>
      </c>
      <c r="V137" s="8">
        <v>38266</v>
      </c>
      <c r="W137" s="9">
        <v>1267734</v>
      </c>
      <c r="X137" s="9">
        <v>1050111</v>
      </c>
      <c r="Y137">
        <v>6.59E-2</v>
      </c>
      <c r="Z137">
        <v>18</v>
      </c>
      <c r="AA137">
        <v>0</v>
      </c>
      <c r="AB137" s="10">
        <v>44866</v>
      </c>
      <c r="AC137" t="s">
        <v>279</v>
      </c>
      <c r="AD137" t="s">
        <v>43</v>
      </c>
      <c r="AE137">
        <v>0</v>
      </c>
      <c r="AF137" s="8">
        <v>37726</v>
      </c>
      <c r="AG137" s="3">
        <v>400000</v>
      </c>
      <c r="AH137" s="3">
        <v>400000</v>
      </c>
      <c r="AI137" t="s">
        <v>280</v>
      </c>
      <c r="AJ137">
        <v>35</v>
      </c>
      <c r="AK137">
        <v>0</v>
      </c>
      <c r="AL137" s="8">
        <v>50510</v>
      </c>
      <c r="AM137" t="s">
        <v>281</v>
      </c>
      <c r="AN137" t="s">
        <v>58</v>
      </c>
      <c r="AO137">
        <v>0</v>
      </c>
      <c r="AP137" s="11" t="s">
        <v>106</v>
      </c>
      <c r="AQ137" s="3">
        <v>0</v>
      </c>
      <c r="AR137" s="3">
        <v>0</v>
      </c>
      <c r="AS137">
        <v>0</v>
      </c>
      <c r="AT137">
        <v>0</v>
      </c>
      <c r="AU137">
        <v>0</v>
      </c>
      <c r="AV137" s="8">
        <v>0</v>
      </c>
      <c r="AW137">
        <v>0</v>
      </c>
      <c r="AX137" t="s">
        <v>46</v>
      </c>
      <c r="AY137">
        <v>0</v>
      </c>
      <c r="AZ137" s="11" t="s">
        <v>106</v>
      </c>
      <c r="BA137" s="3">
        <v>0</v>
      </c>
      <c r="BB137" s="3">
        <v>0</v>
      </c>
      <c r="BC137">
        <v>0</v>
      </c>
      <c r="BD137">
        <v>0</v>
      </c>
      <c r="BE137">
        <v>0</v>
      </c>
      <c r="BF137" s="8">
        <v>0</v>
      </c>
      <c r="BG137">
        <v>0</v>
      </c>
      <c r="BH137" t="s">
        <v>46</v>
      </c>
      <c r="BI137">
        <v>0</v>
      </c>
      <c r="BJ137" s="3">
        <v>4427159</v>
      </c>
      <c r="BK137" t="s">
        <v>62</v>
      </c>
      <c r="BL137" s="3">
        <f t="shared" si="4"/>
        <v>1943636</v>
      </c>
      <c r="BM137" s="14">
        <f t="shared" si="5"/>
        <v>0.43902556921944752</v>
      </c>
    </row>
    <row r="138" spans="1:65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R138">
        <v>16</v>
      </c>
      <c r="S138" s="3">
        <v>2094888.29</v>
      </c>
      <c r="T138" s="3">
        <v>1863133.92</v>
      </c>
      <c r="U138" s="3">
        <v>1316391</v>
      </c>
      <c r="V138" s="8">
        <v>37880</v>
      </c>
      <c r="W138" s="9">
        <v>193497</v>
      </c>
      <c r="X138" s="9">
        <v>172389.92</v>
      </c>
      <c r="Y138">
        <v>6.59E-2</v>
      </c>
      <c r="Z138">
        <v>15</v>
      </c>
      <c r="AA138">
        <v>15</v>
      </c>
      <c r="AB138" s="10">
        <v>43358</v>
      </c>
      <c r="AC138">
        <v>1</v>
      </c>
      <c r="AD138" t="s">
        <v>43</v>
      </c>
      <c r="AE138" t="s">
        <v>233</v>
      </c>
      <c r="AF138" s="8">
        <v>37586</v>
      </c>
      <c r="AG138" s="3">
        <v>585000</v>
      </c>
      <c r="AH138" s="3">
        <v>985154.53</v>
      </c>
      <c r="AI138">
        <v>4.5999999999999999E-2</v>
      </c>
      <c r="AJ138">
        <v>20</v>
      </c>
      <c r="AK138">
        <v>20</v>
      </c>
      <c r="AL138" s="8">
        <v>44891</v>
      </c>
      <c r="AM138">
        <v>2</v>
      </c>
      <c r="AN138" t="s">
        <v>58</v>
      </c>
      <c r="AO138">
        <v>0</v>
      </c>
      <c r="AP138" s="11" t="s">
        <v>106</v>
      </c>
      <c r="AQ138" s="3">
        <v>0</v>
      </c>
      <c r="AR138" s="3">
        <v>0</v>
      </c>
      <c r="AS138">
        <v>0</v>
      </c>
      <c r="AT138">
        <v>0</v>
      </c>
      <c r="AU138">
        <v>0</v>
      </c>
      <c r="AV138" s="8">
        <v>0</v>
      </c>
      <c r="AW138">
        <v>0</v>
      </c>
      <c r="AX138" t="s">
        <v>46</v>
      </c>
      <c r="AY138">
        <v>0</v>
      </c>
      <c r="AZ138" s="11" t="s">
        <v>106</v>
      </c>
      <c r="BA138" s="3">
        <v>0</v>
      </c>
      <c r="BB138" s="3">
        <v>0</v>
      </c>
      <c r="BC138">
        <v>0</v>
      </c>
      <c r="BD138">
        <v>0</v>
      </c>
      <c r="BE138">
        <v>0</v>
      </c>
      <c r="BF138" s="8">
        <v>0</v>
      </c>
      <c r="BG138">
        <v>0</v>
      </c>
      <c r="BH138" t="s">
        <v>46</v>
      </c>
      <c r="BI138">
        <v>0</v>
      </c>
      <c r="BJ138" s="3">
        <v>2094888</v>
      </c>
      <c r="BK138">
        <v>0</v>
      </c>
      <c r="BL138" s="3">
        <f t="shared" si="4"/>
        <v>2094888</v>
      </c>
      <c r="BM138" s="14">
        <f t="shared" si="5"/>
        <v>0.99999986156779752</v>
      </c>
    </row>
    <row r="139" spans="1:65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R139">
        <v>11</v>
      </c>
      <c r="S139" s="3">
        <v>1225700</v>
      </c>
      <c r="T139" s="3">
        <v>1178598</v>
      </c>
      <c r="U139" s="3">
        <v>780409</v>
      </c>
      <c r="V139" s="8">
        <v>37902</v>
      </c>
      <c r="W139" s="9">
        <v>170291</v>
      </c>
      <c r="X139" s="9">
        <v>111290.8</v>
      </c>
      <c r="Y139">
        <v>7.2499999999999995E-2</v>
      </c>
      <c r="Z139">
        <v>25</v>
      </c>
      <c r="AA139">
        <v>25</v>
      </c>
      <c r="AB139" s="10" t="s">
        <v>282</v>
      </c>
      <c r="AC139" t="s">
        <v>63</v>
      </c>
      <c r="AD139" t="s">
        <v>43</v>
      </c>
      <c r="AE139">
        <v>0</v>
      </c>
      <c r="AF139" s="8">
        <v>37603</v>
      </c>
      <c r="AG139" s="3">
        <v>275000</v>
      </c>
      <c r="AH139" s="3">
        <v>521861.19</v>
      </c>
      <c r="AI139">
        <v>4.9200000000000001E-2</v>
      </c>
      <c r="AJ139">
        <v>15</v>
      </c>
      <c r="AK139">
        <v>15</v>
      </c>
      <c r="AL139" s="8" t="s">
        <v>283</v>
      </c>
      <c r="AM139" t="s">
        <v>206</v>
      </c>
      <c r="AN139" t="s">
        <v>58</v>
      </c>
      <c r="AO139" t="s">
        <v>284</v>
      </c>
      <c r="AP139" s="11" t="s">
        <v>106</v>
      </c>
      <c r="AQ139" s="3">
        <v>0</v>
      </c>
      <c r="AR139" s="3">
        <v>0</v>
      </c>
      <c r="AS139">
        <v>0</v>
      </c>
      <c r="AT139">
        <v>0</v>
      </c>
      <c r="AU139">
        <v>0</v>
      </c>
      <c r="AV139" s="8">
        <v>0</v>
      </c>
      <c r="AW139">
        <v>0</v>
      </c>
      <c r="AX139" t="s">
        <v>46</v>
      </c>
      <c r="AY139">
        <v>0</v>
      </c>
      <c r="AZ139" s="11" t="s">
        <v>106</v>
      </c>
      <c r="BA139" s="3">
        <v>0</v>
      </c>
      <c r="BB139" s="3">
        <v>0</v>
      </c>
      <c r="BC139">
        <v>0</v>
      </c>
      <c r="BD139">
        <v>0</v>
      </c>
      <c r="BE139">
        <v>0</v>
      </c>
      <c r="BF139" s="8">
        <v>0</v>
      </c>
      <c r="BG139">
        <v>0</v>
      </c>
      <c r="BH139" t="s">
        <v>46</v>
      </c>
      <c r="BI139">
        <v>0</v>
      </c>
      <c r="BJ139" s="3">
        <v>1225700</v>
      </c>
      <c r="BK139" t="s">
        <v>62</v>
      </c>
      <c r="BL139" s="3">
        <f t="shared" si="4"/>
        <v>1225700</v>
      </c>
      <c r="BM139" s="14">
        <f t="shared" si="5"/>
        <v>1</v>
      </c>
    </row>
    <row r="140" spans="1:65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R140">
        <v>26</v>
      </c>
      <c r="S140" s="3">
        <v>4347608</v>
      </c>
      <c r="T140" s="3">
        <v>3667252</v>
      </c>
      <c r="U140" s="3">
        <v>2531280</v>
      </c>
      <c r="V140" s="8">
        <v>38274</v>
      </c>
      <c r="W140" s="9">
        <v>115000</v>
      </c>
      <c r="X140" s="9">
        <v>115000</v>
      </c>
      <c r="Y140">
        <v>0</v>
      </c>
      <c r="Z140">
        <v>30</v>
      </c>
      <c r="AA140">
        <v>0</v>
      </c>
      <c r="AB140" s="10">
        <v>49596</v>
      </c>
      <c r="AC140">
        <v>0</v>
      </c>
      <c r="AD140" t="s">
        <v>100</v>
      </c>
      <c r="AE140" t="s">
        <v>287</v>
      </c>
      <c r="AF140" s="8">
        <v>38322</v>
      </c>
      <c r="AG140" s="3">
        <v>345000</v>
      </c>
      <c r="AH140" s="3">
        <v>345000</v>
      </c>
      <c r="AI140">
        <v>0.01</v>
      </c>
      <c r="AJ140">
        <v>30</v>
      </c>
      <c r="AK140">
        <v>0</v>
      </c>
      <c r="AL140" s="8">
        <v>49263</v>
      </c>
      <c r="AM140" t="s">
        <v>54</v>
      </c>
      <c r="AN140" t="s">
        <v>100</v>
      </c>
      <c r="AO140" t="s">
        <v>288</v>
      </c>
      <c r="AP140" s="11">
        <v>38322</v>
      </c>
      <c r="AQ140" s="3">
        <v>152000</v>
      </c>
      <c r="AR140" s="3">
        <v>152000</v>
      </c>
      <c r="AS140">
        <v>0.01</v>
      </c>
      <c r="AT140">
        <v>30</v>
      </c>
      <c r="AU140">
        <v>0</v>
      </c>
      <c r="AV140" s="8">
        <v>49263</v>
      </c>
      <c r="AW140">
        <v>0</v>
      </c>
      <c r="AX140" t="s">
        <v>100</v>
      </c>
      <c r="AY140" t="s">
        <v>289</v>
      </c>
      <c r="AZ140" s="11">
        <v>38322</v>
      </c>
      <c r="BA140" s="3">
        <v>202000</v>
      </c>
      <c r="BB140" s="3">
        <v>202000</v>
      </c>
      <c r="BC140">
        <v>0.01</v>
      </c>
      <c r="BD140">
        <v>30</v>
      </c>
      <c r="BE140">
        <v>0</v>
      </c>
      <c r="BF140" s="8">
        <v>49263</v>
      </c>
      <c r="BG140">
        <v>0</v>
      </c>
      <c r="BH140" t="s">
        <v>100</v>
      </c>
      <c r="BI140" t="s">
        <v>289</v>
      </c>
      <c r="BJ140" s="3">
        <v>0</v>
      </c>
      <c r="BK140">
        <v>0</v>
      </c>
      <c r="BL140" s="3">
        <f t="shared" si="4"/>
        <v>3345280</v>
      </c>
      <c r="BM140" s="14">
        <f t="shared" si="5"/>
        <v>0.76945299576226744</v>
      </c>
    </row>
    <row r="141" spans="1:65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R141">
        <v>16</v>
      </c>
      <c r="S141" s="3">
        <v>1503500</v>
      </c>
      <c r="T141" s="3">
        <v>1699421</v>
      </c>
      <c r="U141" s="3">
        <v>797000</v>
      </c>
      <c r="V141" s="8">
        <v>37894</v>
      </c>
      <c r="W141" s="9">
        <v>400000</v>
      </c>
      <c r="X141" s="9">
        <v>400000</v>
      </c>
      <c r="Y141">
        <v>0.03</v>
      </c>
      <c r="Z141">
        <v>19</v>
      </c>
      <c r="AA141">
        <v>19</v>
      </c>
      <c r="AB141" s="10">
        <v>44913</v>
      </c>
      <c r="AC141">
        <v>0</v>
      </c>
      <c r="AD141" t="s">
        <v>58</v>
      </c>
      <c r="AE141">
        <v>0</v>
      </c>
      <c r="AF141" s="8">
        <v>37894</v>
      </c>
      <c r="AG141" s="3">
        <v>126500</v>
      </c>
      <c r="AH141" s="3">
        <v>12882</v>
      </c>
      <c r="AI141">
        <v>0.06</v>
      </c>
      <c r="AJ141">
        <v>15</v>
      </c>
      <c r="AK141">
        <v>15</v>
      </c>
      <c r="AL141" s="8">
        <v>43449</v>
      </c>
      <c r="AM141">
        <v>0</v>
      </c>
      <c r="AN141" t="s">
        <v>46</v>
      </c>
      <c r="AO141" t="s">
        <v>290</v>
      </c>
      <c r="AP141" s="11">
        <v>38625</v>
      </c>
      <c r="AQ141" s="3">
        <v>180000</v>
      </c>
      <c r="AR141" s="3">
        <v>109096</v>
      </c>
      <c r="AS141">
        <v>6.5000000000000002E-2</v>
      </c>
      <c r="AT141">
        <v>14</v>
      </c>
      <c r="AU141">
        <v>14</v>
      </c>
      <c r="AV141" s="8">
        <v>43770</v>
      </c>
      <c r="AW141" t="s">
        <v>63</v>
      </c>
      <c r="AX141" t="s">
        <v>43</v>
      </c>
      <c r="AY141" t="s">
        <v>291</v>
      </c>
      <c r="AZ141" s="11" t="s">
        <v>106</v>
      </c>
      <c r="BA141" s="3">
        <v>0</v>
      </c>
      <c r="BB141" s="3">
        <v>0</v>
      </c>
      <c r="BC141">
        <v>0</v>
      </c>
      <c r="BD141">
        <v>0</v>
      </c>
      <c r="BE141">
        <v>0</v>
      </c>
      <c r="BF141" s="8">
        <v>0</v>
      </c>
      <c r="BG141">
        <v>0</v>
      </c>
      <c r="BH141" t="s">
        <v>46</v>
      </c>
      <c r="BI141">
        <v>0</v>
      </c>
      <c r="BJ141" s="3">
        <v>1503500</v>
      </c>
      <c r="BK141" t="s">
        <v>255</v>
      </c>
      <c r="BL141" s="3">
        <f t="shared" si="4"/>
        <v>1503500</v>
      </c>
      <c r="BM141" s="14">
        <f t="shared" si="5"/>
        <v>1</v>
      </c>
    </row>
    <row r="142" spans="1:65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R142">
        <v>16</v>
      </c>
      <c r="S142" s="3">
        <v>1362307</v>
      </c>
      <c r="T142" s="3">
        <v>1288249</v>
      </c>
      <c r="U142" s="3">
        <v>816198</v>
      </c>
      <c r="V142" s="8">
        <v>2003</v>
      </c>
      <c r="W142" s="9">
        <v>401400</v>
      </c>
      <c r="X142" s="9">
        <v>604207</v>
      </c>
      <c r="Y142">
        <v>0.03</v>
      </c>
      <c r="Z142">
        <v>19</v>
      </c>
      <c r="AA142">
        <v>19</v>
      </c>
      <c r="AB142" s="10">
        <v>44786</v>
      </c>
      <c r="AC142">
        <v>0</v>
      </c>
      <c r="AD142" t="s">
        <v>100</v>
      </c>
      <c r="AE142" t="s">
        <v>229</v>
      </c>
      <c r="AF142" s="8">
        <v>37722</v>
      </c>
      <c r="AG142" s="3">
        <v>144709</v>
      </c>
      <c r="AH142" s="3">
        <v>108205</v>
      </c>
      <c r="AI142">
        <v>7.0000000000000007E-2</v>
      </c>
      <c r="AJ142">
        <v>15</v>
      </c>
      <c r="AK142">
        <v>15</v>
      </c>
      <c r="AL142" s="8">
        <v>43205</v>
      </c>
      <c r="AM142" t="s">
        <v>63</v>
      </c>
      <c r="AN142" t="s">
        <v>43</v>
      </c>
      <c r="AO142" t="s">
        <v>244</v>
      </c>
      <c r="AP142" s="11" t="s">
        <v>106</v>
      </c>
      <c r="AQ142" s="3">
        <v>0</v>
      </c>
      <c r="AR142" s="3">
        <v>0</v>
      </c>
      <c r="AS142">
        <v>0</v>
      </c>
      <c r="AT142">
        <v>0</v>
      </c>
      <c r="AU142">
        <v>0</v>
      </c>
      <c r="AV142" s="8">
        <v>0</v>
      </c>
      <c r="AW142">
        <v>0</v>
      </c>
      <c r="AX142" t="s">
        <v>46</v>
      </c>
      <c r="AY142">
        <v>0</v>
      </c>
      <c r="AZ142" s="11" t="s">
        <v>106</v>
      </c>
      <c r="BA142" s="3">
        <v>0</v>
      </c>
      <c r="BB142" s="3">
        <v>0</v>
      </c>
      <c r="BC142">
        <v>0</v>
      </c>
      <c r="BD142">
        <v>0</v>
      </c>
      <c r="BE142">
        <v>0</v>
      </c>
      <c r="BF142" s="8">
        <v>0</v>
      </c>
      <c r="BG142">
        <v>0</v>
      </c>
      <c r="BH142" t="s">
        <v>46</v>
      </c>
      <c r="BI142">
        <v>0</v>
      </c>
      <c r="BJ142" s="3">
        <v>1362307</v>
      </c>
      <c r="BK142" t="s">
        <v>62</v>
      </c>
      <c r="BL142" s="3">
        <f t="shared" si="4"/>
        <v>1362307</v>
      </c>
      <c r="BM142" s="14">
        <f t="shared" si="5"/>
        <v>1</v>
      </c>
    </row>
    <row r="143" spans="1:65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R143">
        <v>24</v>
      </c>
      <c r="S143" s="3">
        <v>2363721</v>
      </c>
      <c r="T143" s="3">
        <v>2155691</v>
      </c>
      <c r="U143" s="3">
        <v>1405721</v>
      </c>
      <c r="V143" s="8">
        <v>37636</v>
      </c>
      <c r="W143" s="9">
        <v>400000</v>
      </c>
      <c r="X143" s="9">
        <v>751058</v>
      </c>
      <c r="Y143">
        <v>4.9000000000000002E-2</v>
      </c>
      <c r="Z143">
        <v>16</v>
      </c>
      <c r="AA143">
        <v>16</v>
      </c>
      <c r="AB143" s="10">
        <v>43480</v>
      </c>
      <c r="AC143">
        <v>0</v>
      </c>
      <c r="AD143" t="s">
        <v>58</v>
      </c>
      <c r="AE143" t="s">
        <v>243</v>
      </c>
      <c r="AF143" s="8">
        <v>38329</v>
      </c>
      <c r="AG143" s="3">
        <v>108000</v>
      </c>
      <c r="AH143" s="3">
        <v>112259</v>
      </c>
      <c r="AI143">
        <v>0.01</v>
      </c>
      <c r="AJ143">
        <v>30</v>
      </c>
      <c r="AK143">
        <v>30</v>
      </c>
      <c r="AL143" s="8">
        <v>49309</v>
      </c>
      <c r="AM143">
        <v>0</v>
      </c>
      <c r="AN143" t="s">
        <v>58</v>
      </c>
      <c r="AO143" t="s">
        <v>240</v>
      </c>
      <c r="AP143" s="11">
        <v>37968</v>
      </c>
      <c r="AQ143" s="3">
        <v>450000</v>
      </c>
      <c r="AR143" s="3">
        <v>348168</v>
      </c>
      <c r="AS143">
        <v>7.2499999999999995E-2</v>
      </c>
      <c r="AT143">
        <v>15</v>
      </c>
      <c r="AU143">
        <v>15</v>
      </c>
      <c r="AV143" s="8">
        <v>43475</v>
      </c>
      <c r="AW143" t="s">
        <v>63</v>
      </c>
      <c r="AX143" t="s">
        <v>43</v>
      </c>
      <c r="AY143" t="s">
        <v>294</v>
      </c>
      <c r="AZ143" s="11" t="s">
        <v>106</v>
      </c>
      <c r="BA143" s="3">
        <v>0</v>
      </c>
      <c r="BB143" s="3">
        <v>0</v>
      </c>
      <c r="BC143">
        <v>0</v>
      </c>
      <c r="BD143">
        <v>0</v>
      </c>
      <c r="BE143">
        <v>0</v>
      </c>
      <c r="BF143" s="8">
        <v>0</v>
      </c>
      <c r="BG143">
        <v>0</v>
      </c>
      <c r="BH143" t="s">
        <v>46</v>
      </c>
      <c r="BI143">
        <v>0</v>
      </c>
      <c r="BJ143" s="3">
        <v>2363721</v>
      </c>
      <c r="BK143" t="s">
        <v>62</v>
      </c>
      <c r="BL143" s="3">
        <f t="shared" si="4"/>
        <v>2363721</v>
      </c>
      <c r="BM143" s="14">
        <f t="shared" si="5"/>
        <v>1</v>
      </c>
    </row>
    <row r="144" spans="1:65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 s="3">
        <v>15580000</v>
      </c>
      <c r="T144" s="3">
        <v>10690183</v>
      </c>
      <c r="U144" s="3">
        <v>0</v>
      </c>
      <c r="V144" s="8" t="s">
        <v>106</v>
      </c>
      <c r="W144" s="9">
        <v>2750000</v>
      </c>
      <c r="X144" s="9">
        <v>2190645</v>
      </c>
      <c r="Y144">
        <v>6.7500000000000004E-2</v>
      </c>
      <c r="Z144">
        <v>0</v>
      </c>
      <c r="AA144">
        <v>0</v>
      </c>
      <c r="AB144" s="10">
        <v>44409</v>
      </c>
      <c r="AC144">
        <v>0</v>
      </c>
      <c r="AD144" t="s">
        <v>43</v>
      </c>
      <c r="AE144" t="s">
        <v>295</v>
      </c>
      <c r="AF144" s="8" t="s">
        <v>106</v>
      </c>
      <c r="AG144" s="3">
        <v>1800000</v>
      </c>
      <c r="AH144" s="3">
        <v>390470.33</v>
      </c>
      <c r="AI144">
        <v>6.4699999999999994E-2</v>
      </c>
      <c r="AJ144" t="s">
        <v>45</v>
      </c>
      <c r="AK144">
        <v>0</v>
      </c>
      <c r="AL144" s="8">
        <v>43862</v>
      </c>
      <c r="AM144">
        <v>0</v>
      </c>
      <c r="AN144">
        <v>0</v>
      </c>
      <c r="AO144" t="s">
        <v>295</v>
      </c>
      <c r="AP144" s="11" t="s">
        <v>106</v>
      </c>
      <c r="AQ144" s="3">
        <v>129600</v>
      </c>
      <c r="AR144" s="3">
        <v>129600</v>
      </c>
      <c r="AS144">
        <v>5.0799999999999998E-2</v>
      </c>
      <c r="AT144">
        <v>0</v>
      </c>
      <c r="AU144">
        <v>0</v>
      </c>
      <c r="AV144" s="8">
        <v>54176</v>
      </c>
      <c r="AW144">
        <v>0</v>
      </c>
      <c r="AX144" t="s">
        <v>100</v>
      </c>
      <c r="AY144" t="s">
        <v>295</v>
      </c>
      <c r="AZ144" s="11" t="s">
        <v>106</v>
      </c>
      <c r="BA144" s="3">
        <v>880000</v>
      </c>
      <c r="BB144" s="3">
        <v>880000</v>
      </c>
      <c r="BC144">
        <v>0</v>
      </c>
      <c r="BD144">
        <v>0</v>
      </c>
      <c r="BE144">
        <v>0</v>
      </c>
      <c r="BF144" s="8">
        <v>56219</v>
      </c>
      <c r="BG144">
        <v>0</v>
      </c>
      <c r="BH144" t="s">
        <v>46</v>
      </c>
      <c r="BI144" t="s">
        <v>296</v>
      </c>
      <c r="BJ144" s="3">
        <v>0</v>
      </c>
      <c r="BK144">
        <v>0</v>
      </c>
      <c r="BL144" s="3">
        <f t="shared" si="4"/>
        <v>5559600</v>
      </c>
      <c r="BM144" s="14">
        <f t="shared" si="5"/>
        <v>0.3568421052631579</v>
      </c>
    </row>
    <row r="145" spans="1:65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R145">
        <v>12</v>
      </c>
      <c r="S145" s="3">
        <v>1156100</v>
      </c>
      <c r="T145" s="3">
        <v>1076000</v>
      </c>
      <c r="U145" s="3">
        <v>0</v>
      </c>
      <c r="V145" s="8">
        <v>38261</v>
      </c>
      <c r="W145" s="9">
        <v>210000</v>
      </c>
      <c r="X145" s="9">
        <v>160637.37</v>
      </c>
      <c r="Y145">
        <v>5.2499999999999998E-2</v>
      </c>
      <c r="Z145">
        <v>15</v>
      </c>
      <c r="AA145">
        <v>15</v>
      </c>
      <c r="AB145" s="10">
        <v>43709</v>
      </c>
      <c r="AC145" t="s">
        <v>63</v>
      </c>
      <c r="AD145" t="s">
        <v>43</v>
      </c>
      <c r="AE145">
        <v>0</v>
      </c>
      <c r="AF145" s="8" t="s">
        <v>106</v>
      </c>
      <c r="AG145" s="3">
        <v>0</v>
      </c>
      <c r="AH145" s="3">
        <v>0</v>
      </c>
      <c r="AI145">
        <v>0</v>
      </c>
      <c r="AJ145" t="s">
        <v>45</v>
      </c>
      <c r="AK145">
        <v>0</v>
      </c>
      <c r="AL145" s="8">
        <v>0</v>
      </c>
      <c r="AM145">
        <v>0</v>
      </c>
      <c r="AN145" t="s">
        <v>46</v>
      </c>
      <c r="AO145">
        <v>0</v>
      </c>
      <c r="AP145" s="11" t="s">
        <v>106</v>
      </c>
      <c r="AQ145" s="3">
        <v>0</v>
      </c>
      <c r="AR145" s="3">
        <v>0</v>
      </c>
      <c r="AS145">
        <v>0</v>
      </c>
      <c r="AT145">
        <v>0</v>
      </c>
      <c r="AU145">
        <v>0</v>
      </c>
      <c r="AV145" s="8">
        <v>0</v>
      </c>
      <c r="AW145">
        <v>0</v>
      </c>
      <c r="AX145" t="s">
        <v>46</v>
      </c>
      <c r="AY145">
        <v>0</v>
      </c>
      <c r="AZ145" s="11" t="s">
        <v>106</v>
      </c>
      <c r="BA145" s="3">
        <v>0</v>
      </c>
      <c r="BB145" s="3">
        <v>0</v>
      </c>
      <c r="BC145">
        <v>0</v>
      </c>
      <c r="BD145">
        <v>0</v>
      </c>
      <c r="BE145">
        <v>0</v>
      </c>
      <c r="BF145" s="8">
        <v>0</v>
      </c>
      <c r="BG145">
        <v>0</v>
      </c>
      <c r="BH145" t="s">
        <v>46</v>
      </c>
      <c r="BI145">
        <v>0</v>
      </c>
      <c r="BJ145" s="3">
        <v>0</v>
      </c>
      <c r="BK145">
        <v>0</v>
      </c>
      <c r="BL145" s="3">
        <f t="shared" si="4"/>
        <v>210000</v>
      </c>
      <c r="BM145" s="14">
        <f t="shared" si="5"/>
        <v>0.18164518640256033</v>
      </c>
    </row>
    <row r="146" spans="1:65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R146">
        <v>12</v>
      </c>
      <c r="S146" s="3">
        <v>1156100</v>
      </c>
      <c r="T146" s="3">
        <v>1076000</v>
      </c>
      <c r="U146" s="3">
        <v>0</v>
      </c>
      <c r="V146" s="8">
        <v>38261</v>
      </c>
      <c r="W146" s="9">
        <v>210000</v>
      </c>
      <c r="X146" s="9">
        <v>160637.37</v>
      </c>
      <c r="Y146">
        <v>5.2499999999999998E-2</v>
      </c>
      <c r="Z146">
        <v>15</v>
      </c>
      <c r="AA146">
        <v>15</v>
      </c>
      <c r="AB146" s="10">
        <v>43709</v>
      </c>
      <c r="AC146" t="s">
        <v>63</v>
      </c>
      <c r="AD146" t="s">
        <v>298</v>
      </c>
      <c r="AE146" t="s">
        <v>299</v>
      </c>
      <c r="AF146" s="8" t="s">
        <v>106</v>
      </c>
      <c r="AG146" s="3">
        <v>0</v>
      </c>
      <c r="AH146" s="3">
        <v>0</v>
      </c>
      <c r="AI146">
        <v>0</v>
      </c>
      <c r="AJ146" t="s">
        <v>45</v>
      </c>
      <c r="AK146">
        <v>0</v>
      </c>
      <c r="AL146" s="8">
        <v>0</v>
      </c>
      <c r="AM146">
        <v>0</v>
      </c>
      <c r="AN146" t="s">
        <v>46</v>
      </c>
      <c r="AO146">
        <v>0</v>
      </c>
      <c r="AP146" s="11" t="s">
        <v>106</v>
      </c>
      <c r="AQ146" s="3">
        <v>0</v>
      </c>
      <c r="AR146" s="3">
        <v>0</v>
      </c>
      <c r="AS146">
        <v>0</v>
      </c>
      <c r="AT146">
        <v>0</v>
      </c>
      <c r="AU146">
        <v>0</v>
      </c>
      <c r="AV146" s="8">
        <v>0</v>
      </c>
      <c r="AW146">
        <v>0</v>
      </c>
      <c r="AX146" t="s">
        <v>46</v>
      </c>
      <c r="AY146">
        <v>0</v>
      </c>
      <c r="AZ146" s="11" t="s">
        <v>106</v>
      </c>
      <c r="BA146" s="3">
        <v>0</v>
      </c>
      <c r="BB146" s="3">
        <v>0</v>
      </c>
      <c r="BC146">
        <v>0</v>
      </c>
      <c r="BD146">
        <v>0</v>
      </c>
      <c r="BE146">
        <v>0</v>
      </c>
      <c r="BF146" s="8">
        <v>0</v>
      </c>
      <c r="BG146">
        <v>0</v>
      </c>
      <c r="BH146" t="s">
        <v>46</v>
      </c>
      <c r="BI146">
        <v>0</v>
      </c>
      <c r="BJ146" s="3">
        <v>0</v>
      </c>
      <c r="BK146" t="s">
        <v>300</v>
      </c>
      <c r="BL146" s="3">
        <f t="shared" si="4"/>
        <v>210000</v>
      </c>
      <c r="BM146" s="14">
        <f t="shared" si="5"/>
        <v>0.18164518640256033</v>
      </c>
    </row>
    <row r="147" spans="1:65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s="3">
        <v>0</v>
      </c>
      <c r="T147" s="3">
        <v>0</v>
      </c>
      <c r="U147" s="3">
        <v>0</v>
      </c>
      <c r="V147" s="8">
        <v>38264</v>
      </c>
      <c r="W147" s="9">
        <v>600000</v>
      </c>
      <c r="X147" s="9">
        <v>295621.17</v>
      </c>
      <c r="Y147">
        <v>6.3E-2</v>
      </c>
      <c r="Z147">
        <v>15</v>
      </c>
      <c r="AA147">
        <v>20</v>
      </c>
      <c r="AB147" s="10">
        <v>43770</v>
      </c>
      <c r="AC147">
        <v>0</v>
      </c>
      <c r="AD147" t="s">
        <v>43</v>
      </c>
      <c r="AE147" t="s">
        <v>214</v>
      </c>
      <c r="AF147" s="8">
        <v>37895</v>
      </c>
      <c r="AG147" s="3">
        <v>900000</v>
      </c>
      <c r="AH147" s="3">
        <v>900000</v>
      </c>
      <c r="AI147">
        <v>0.01</v>
      </c>
      <c r="AJ147">
        <v>50</v>
      </c>
      <c r="AK147">
        <v>30</v>
      </c>
      <c r="AL147" s="8">
        <v>56158</v>
      </c>
      <c r="AM147">
        <v>56158</v>
      </c>
      <c r="AN147" t="s">
        <v>100</v>
      </c>
      <c r="AO147" t="s">
        <v>142</v>
      </c>
      <c r="AP147" s="11">
        <v>37782</v>
      </c>
      <c r="AQ147" s="3">
        <v>180000</v>
      </c>
      <c r="AR147" s="3">
        <v>180000</v>
      </c>
      <c r="AS147">
        <v>0</v>
      </c>
      <c r="AT147">
        <v>15</v>
      </c>
      <c r="AU147">
        <v>0</v>
      </c>
      <c r="AV147" s="8">
        <v>43261</v>
      </c>
      <c r="AW147">
        <v>0</v>
      </c>
      <c r="AX147" t="s">
        <v>100</v>
      </c>
      <c r="AY147">
        <v>0</v>
      </c>
      <c r="AZ147" s="11" t="s">
        <v>106</v>
      </c>
      <c r="BA147" s="3">
        <v>0</v>
      </c>
      <c r="BB147" s="3">
        <v>0</v>
      </c>
      <c r="BC147">
        <v>0</v>
      </c>
      <c r="BD147">
        <v>0</v>
      </c>
      <c r="BE147">
        <v>0</v>
      </c>
      <c r="BF147" s="8">
        <v>0</v>
      </c>
      <c r="BG147">
        <v>0</v>
      </c>
      <c r="BH147" t="s">
        <v>46</v>
      </c>
      <c r="BI147">
        <v>0</v>
      </c>
      <c r="BJ147" s="3">
        <v>0</v>
      </c>
      <c r="BK147">
        <v>0</v>
      </c>
      <c r="BL147" s="3">
        <f t="shared" si="4"/>
        <v>1680000</v>
      </c>
      <c r="BM147" s="14" t="str">
        <f t="shared" si="5"/>
        <v xml:space="preserve"> </v>
      </c>
    </row>
    <row r="148" spans="1:65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R148">
        <v>49</v>
      </c>
      <c r="S148" s="3">
        <v>4392206</v>
      </c>
      <c r="T148" s="3">
        <v>4052450</v>
      </c>
      <c r="U148" s="3">
        <v>2826588</v>
      </c>
      <c r="V148" s="8">
        <v>38250</v>
      </c>
      <c r="W148" s="9">
        <v>1141500</v>
      </c>
      <c r="X148" s="9">
        <v>0</v>
      </c>
      <c r="Y148">
        <v>6.6500000000000004E-2</v>
      </c>
      <c r="Z148">
        <v>18</v>
      </c>
      <c r="AA148">
        <v>30</v>
      </c>
      <c r="AB148" s="10">
        <v>44824</v>
      </c>
      <c r="AC148" t="s">
        <v>279</v>
      </c>
      <c r="AD148" t="s">
        <v>43</v>
      </c>
      <c r="AE148">
        <v>0</v>
      </c>
      <c r="AF148" s="8">
        <v>38001</v>
      </c>
      <c r="AG148" s="3">
        <v>350000</v>
      </c>
      <c r="AH148" s="3">
        <v>0</v>
      </c>
      <c r="AI148">
        <v>5.0099999999999999E-2</v>
      </c>
      <c r="AJ148">
        <v>30</v>
      </c>
      <c r="AK148">
        <v>30</v>
      </c>
      <c r="AL148" s="8">
        <v>48959</v>
      </c>
      <c r="AM148" t="s">
        <v>281</v>
      </c>
      <c r="AN148" t="s">
        <v>58</v>
      </c>
      <c r="AO148">
        <v>0</v>
      </c>
      <c r="AP148" s="11" t="s">
        <v>106</v>
      </c>
      <c r="AQ148" s="3">
        <v>0</v>
      </c>
      <c r="AR148" s="3">
        <v>0</v>
      </c>
      <c r="AS148">
        <v>0</v>
      </c>
      <c r="AT148">
        <v>0</v>
      </c>
      <c r="AU148">
        <v>0</v>
      </c>
      <c r="AV148" s="8">
        <v>0</v>
      </c>
      <c r="AW148">
        <v>0</v>
      </c>
      <c r="AX148" t="s">
        <v>46</v>
      </c>
      <c r="AY148">
        <v>0</v>
      </c>
      <c r="AZ148" s="11" t="s">
        <v>106</v>
      </c>
      <c r="BA148" s="3">
        <v>0</v>
      </c>
      <c r="BB148" s="3">
        <v>0</v>
      </c>
      <c r="BC148">
        <v>0</v>
      </c>
      <c r="BD148">
        <v>0</v>
      </c>
      <c r="BE148">
        <v>0</v>
      </c>
      <c r="BF148" s="8">
        <v>0</v>
      </c>
      <c r="BG148">
        <v>0</v>
      </c>
      <c r="BH148" t="s">
        <v>46</v>
      </c>
      <c r="BI148">
        <v>0</v>
      </c>
      <c r="BJ148" s="3">
        <v>4392206</v>
      </c>
      <c r="BK148" t="s">
        <v>62</v>
      </c>
      <c r="BL148" s="3">
        <f t="shared" si="4"/>
        <v>4318088</v>
      </c>
      <c r="BM148" s="14">
        <f t="shared" si="5"/>
        <v>0.98312510843070655</v>
      </c>
    </row>
    <row r="149" spans="1:65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R149">
        <v>15</v>
      </c>
      <c r="S149" s="3">
        <v>2141410</v>
      </c>
      <c r="T149" s="3">
        <v>2364426</v>
      </c>
      <c r="U149" s="3">
        <v>1612931</v>
      </c>
      <c r="V149" s="8">
        <v>38379</v>
      </c>
      <c r="W149" s="9">
        <v>56000</v>
      </c>
      <c r="X149" s="9">
        <v>11574</v>
      </c>
      <c r="Y149">
        <v>6.7500000000000004E-2</v>
      </c>
      <c r="Z149">
        <v>15</v>
      </c>
      <c r="AA149">
        <v>15</v>
      </c>
      <c r="AB149" s="10">
        <v>43800</v>
      </c>
      <c r="AC149" t="s">
        <v>71</v>
      </c>
      <c r="AD149" t="s">
        <v>58</v>
      </c>
      <c r="AE149" t="s">
        <v>55</v>
      </c>
      <c r="AF149" s="8" t="s">
        <v>106</v>
      </c>
      <c r="AG149" s="3">
        <v>580000</v>
      </c>
      <c r="AH149" s="3">
        <v>461275</v>
      </c>
      <c r="AI149">
        <v>7.3999999999999996E-2</v>
      </c>
      <c r="AJ149">
        <v>15</v>
      </c>
      <c r="AK149">
        <v>30</v>
      </c>
      <c r="AL149" s="8">
        <v>43718</v>
      </c>
      <c r="AM149" t="s">
        <v>54</v>
      </c>
      <c r="AN149" t="s">
        <v>43</v>
      </c>
      <c r="AO149" t="s">
        <v>55</v>
      </c>
      <c r="AP149" s="11" t="s">
        <v>106</v>
      </c>
      <c r="AQ149" s="3">
        <v>0</v>
      </c>
      <c r="AR149" s="3">
        <v>0</v>
      </c>
      <c r="AS149">
        <v>0</v>
      </c>
      <c r="AT149">
        <v>0</v>
      </c>
      <c r="AU149">
        <v>0</v>
      </c>
      <c r="AV149" s="8">
        <v>0</v>
      </c>
      <c r="AW149">
        <v>0</v>
      </c>
      <c r="AX149" t="s">
        <v>46</v>
      </c>
      <c r="AY149">
        <v>0</v>
      </c>
      <c r="AZ149" s="11" t="s">
        <v>106</v>
      </c>
      <c r="BA149" s="3">
        <v>0</v>
      </c>
      <c r="BB149" s="3">
        <v>0</v>
      </c>
      <c r="BC149">
        <v>0</v>
      </c>
      <c r="BD149">
        <v>0</v>
      </c>
      <c r="BE149">
        <v>0</v>
      </c>
      <c r="BF149" s="8">
        <v>0</v>
      </c>
      <c r="BG149">
        <v>0</v>
      </c>
      <c r="BH149" t="s">
        <v>46</v>
      </c>
      <c r="BI149">
        <v>0</v>
      </c>
      <c r="BJ149" s="3">
        <v>2141410</v>
      </c>
      <c r="BK149" t="s">
        <v>47</v>
      </c>
      <c r="BL149" s="3">
        <f t="shared" si="4"/>
        <v>2248931</v>
      </c>
      <c r="BM149" s="14">
        <f t="shared" si="5"/>
        <v>1.0502103754068581</v>
      </c>
    </row>
    <row r="150" spans="1:65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R150">
        <v>24</v>
      </c>
      <c r="S150" s="3">
        <v>2355348</v>
      </c>
      <c r="T150" s="3">
        <v>2253591</v>
      </c>
      <c r="U150" s="3">
        <v>1300367</v>
      </c>
      <c r="V150" s="8">
        <v>38777</v>
      </c>
      <c r="W150" s="9">
        <v>200000</v>
      </c>
      <c r="X150" s="9">
        <v>62360</v>
      </c>
      <c r="Y150">
        <v>7.0000000000000007E-2</v>
      </c>
      <c r="Z150">
        <v>15</v>
      </c>
      <c r="AA150">
        <v>15</v>
      </c>
      <c r="AB150" s="10">
        <v>44256</v>
      </c>
      <c r="AC150">
        <v>0</v>
      </c>
      <c r="AD150" t="s">
        <v>58</v>
      </c>
      <c r="AE150" t="s">
        <v>205</v>
      </c>
      <c r="AF150" s="8">
        <v>38777</v>
      </c>
      <c r="AG150" s="3">
        <v>65000</v>
      </c>
      <c r="AH150" s="3">
        <v>59462</v>
      </c>
      <c r="AI150">
        <v>7.7399999999999997E-2</v>
      </c>
      <c r="AJ150">
        <v>15</v>
      </c>
      <c r="AK150">
        <v>30</v>
      </c>
      <c r="AL150" s="8">
        <v>44256</v>
      </c>
      <c r="AM150">
        <v>0</v>
      </c>
      <c r="AN150" t="s">
        <v>58</v>
      </c>
      <c r="AO150" t="s">
        <v>205</v>
      </c>
      <c r="AP150" s="11">
        <v>38336</v>
      </c>
      <c r="AQ150" s="3">
        <v>300000</v>
      </c>
      <c r="AR150" s="3">
        <v>300000</v>
      </c>
      <c r="AS150">
        <v>5.3400000000000003E-2</v>
      </c>
      <c r="AT150">
        <v>30</v>
      </c>
      <c r="AU150">
        <v>50</v>
      </c>
      <c r="AV150" s="8">
        <v>49293</v>
      </c>
      <c r="AW150">
        <v>0</v>
      </c>
      <c r="AX150" t="s">
        <v>100</v>
      </c>
      <c r="AY150" t="s">
        <v>205</v>
      </c>
      <c r="AZ150" s="11">
        <v>38336</v>
      </c>
      <c r="BA150" s="3">
        <v>260000</v>
      </c>
      <c r="BB150" s="3">
        <v>260000</v>
      </c>
      <c r="BC150">
        <v>5.3400000000000003E-2</v>
      </c>
      <c r="BD150">
        <v>30</v>
      </c>
      <c r="BE150">
        <v>30</v>
      </c>
      <c r="BF150" s="8">
        <v>49293</v>
      </c>
      <c r="BG150">
        <v>0</v>
      </c>
      <c r="BH150" t="s">
        <v>100</v>
      </c>
      <c r="BI150" t="s">
        <v>205</v>
      </c>
      <c r="BJ150" s="3">
        <v>2355348</v>
      </c>
      <c r="BK150">
        <v>0</v>
      </c>
      <c r="BL150" s="3">
        <f t="shared" si="4"/>
        <v>2125367</v>
      </c>
      <c r="BM150" s="14">
        <f t="shared" si="5"/>
        <v>0.90235795304982536</v>
      </c>
    </row>
    <row r="151" spans="1:65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R151">
        <v>97</v>
      </c>
      <c r="S151" s="3">
        <v>9862097</v>
      </c>
      <c r="T151" s="3">
        <v>7517472</v>
      </c>
      <c r="U151" s="3">
        <v>0</v>
      </c>
      <c r="V151" s="8">
        <v>41334</v>
      </c>
      <c r="W151" s="9">
        <v>4800600</v>
      </c>
      <c r="X151" s="9">
        <v>4475845.4800000004</v>
      </c>
      <c r="Y151">
        <v>2.8000000000000001E-2</v>
      </c>
      <c r="Z151">
        <v>40</v>
      </c>
      <c r="AA151">
        <v>40</v>
      </c>
      <c r="AB151" s="10">
        <v>55975</v>
      </c>
      <c r="AC151">
        <v>0</v>
      </c>
      <c r="AD151" t="s">
        <v>43</v>
      </c>
      <c r="AE151">
        <v>0</v>
      </c>
      <c r="AF151" s="8" t="s">
        <v>106</v>
      </c>
      <c r="AG151" s="3">
        <v>0</v>
      </c>
      <c r="AH151" s="3">
        <v>0</v>
      </c>
      <c r="AI151">
        <v>0</v>
      </c>
      <c r="AJ151" t="s">
        <v>45</v>
      </c>
      <c r="AK151">
        <v>0</v>
      </c>
      <c r="AL151" s="8">
        <v>0</v>
      </c>
      <c r="AM151">
        <v>0</v>
      </c>
      <c r="AN151" t="s">
        <v>46</v>
      </c>
      <c r="AO151">
        <v>0</v>
      </c>
      <c r="AP151" s="11" t="s">
        <v>106</v>
      </c>
      <c r="AQ151" s="3">
        <v>0</v>
      </c>
      <c r="AR151" s="3">
        <v>0</v>
      </c>
      <c r="AS151">
        <v>0</v>
      </c>
      <c r="AT151">
        <v>0</v>
      </c>
      <c r="AU151">
        <v>0</v>
      </c>
      <c r="AV151" s="8">
        <v>0</v>
      </c>
      <c r="AW151">
        <v>0</v>
      </c>
      <c r="AX151" t="s">
        <v>46</v>
      </c>
      <c r="AY151">
        <v>0</v>
      </c>
      <c r="AZ151" s="11" t="s">
        <v>106</v>
      </c>
      <c r="BA151" s="3">
        <v>0</v>
      </c>
      <c r="BB151" s="3">
        <v>0</v>
      </c>
      <c r="BC151">
        <v>0</v>
      </c>
      <c r="BD151">
        <v>0</v>
      </c>
      <c r="BE151">
        <v>0</v>
      </c>
      <c r="BF151" s="8">
        <v>0</v>
      </c>
      <c r="BG151">
        <v>0</v>
      </c>
      <c r="BH151" t="s">
        <v>46</v>
      </c>
      <c r="BI151">
        <v>0</v>
      </c>
      <c r="BJ151" s="3">
        <v>0</v>
      </c>
      <c r="BK151">
        <v>0</v>
      </c>
      <c r="BL151" s="3">
        <f t="shared" si="4"/>
        <v>4800600</v>
      </c>
      <c r="BM151" s="14">
        <f t="shared" si="5"/>
        <v>0.48677274214601618</v>
      </c>
    </row>
    <row r="152" spans="1:65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R152">
        <v>89</v>
      </c>
      <c r="S152" s="3">
        <v>0</v>
      </c>
      <c r="T152" s="3">
        <v>0</v>
      </c>
      <c r="U152" s="3">
        <v>0</v>
      </c>
      <c r="V152" s="8">
        <v>38503</v>
      </c>
      <c r="W152" s="9">
        <v>1209790</v>
      </c>
      <c r="X152" s="9">
        <v>1209790</v>
      </c>
      <c r="Y152">
        <v>6.4000000000000001E-2</v>
      </c>
      <c r="Z152">
        <v>15</v>
      </c>
      <c r="AA152">
        <v>15</v>
      </c>
      <c r="AB152" s="10">
        <v>43982</v>
      </c>
      <c r="AC152">
        <v>0</v>
      </c>
      <c r="AD152" t="s">
        <v>43</v>
      </c>
      <c r="AE152">
        <v>0</v>
      </c>
      <c r="AF152" s="8" t="s">
        <v>306</v>
      </c>
      <c r="AG152" s="3">
        <v>668000</v>
      </c>
      <c r="AH152" s="3">
        <v>137454</v>
      </c>
      <c r="AI152">
        <v>6.7400000000000002E-2</v>
      </c>
      <c r="AJ152" t="s">
        <v>45</v>
      </c>
      <c r="AK152">
        <v>0</v>
      </c>
      <c r="AL152" s="8">
        <v>43800</v>
      </c>
      <c r="AM152">
        <v>0</v>
      </c>
      <c r="AN152" t="s">
        <v>43</v>
      </c>
      <c r="AO152">
        <v>0</v>
      </c>
      <c r="AP152" s="11" t="s">
        <v>106</v>
      </c>
      <c r="AQ152" s="3">
        <v>300000</v>
      </c>
      <c r="AR152" s="3">
        <v>300000</v>
      </c>
      <c r="AS152">
        <v>0</v>
      </c>
      <c r="AT152">
        <v>0</v>
      </c>
      <c r="AU152">
        <v>0</v>
      </c>
      <c r="AV152" s="8">
        <v>43830</v>
      </c>
      <c r="AW152">
        <v>0</v>
      </c>
      <c r="AX152" t="s">
        <v>46</v>
      </c>
      <c r="AY152">
        <v>0</v>
      </c>
      <c r="AZ152" s="11" t="s">
        <v>106</v>
      </c>
      <c r="BA152" s="3">
        <v>150000</v>
      </c>
      <c r="BB152" s="3">
        <v>0</v>
      </c>
      <c r="BC152">
        <v>0</v>
      </c>
      <c r="BD152">
        <v>0</v>
      </c>
      <c r="BE152">
        <v>0</v>
      </c>
      <c r="BF152" s="8">
        <v>43982</v>
      </c>
      <c r="BG152">
        <v>0</v>
      </c>
      <c r="BH152" t="s">
        <v>46</v>
      </c>
      <c r="BI152">
        <v>0</v>
      </c>
      <c r="BJ152" s="3">
        <v>0</v>
      </c>
      <c r="BK152">
        <v>0</v>
      </c>
      <c r="BL152" s="3">
        <f t="shared" si="4"/>
        <v>2327790</v>
      </c>
      <c r="BM152" s="14" t="str">
        <f t="shared" si="5"/>
        <v xml:space="preserve"> </v>
      </c>
    </row>
    <row r="153" spans="1:65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R153">
        <v>6</v>
      </c>
      <c r="S153" s="3">
        <v>800674</v>
      </c>
      <c r="T153" s="3">
        <v>736050</v>
      </c>
      <c r="U153" s="3">
        <v>458363</v>
      </c>
      <c r="V153" s="8">
        <v>38128</v>
      </c>
      <c r="W153" s="9">
        <v>312311</v>
      </c>
      <c r="X153" s="9">
        <v>500469</v>
      </c>
      <c r="Y153">
        <v>4.4999999999999998E-2</v>
      </c>
      <c r="Z153">
        <v>15</v>
      </c>
      <c r="AA153">
        <v>0</v>
      </c>
      <c r="AB153" s="10">
        <v>44337</v>
      </c>
      <c r="AC153">
        <v>0</v>
      </c>
      <c r="AD153" t="s">
        <v>100</v>
      </c>
      <c r="AE153">
        <v>0</v>
      </c>
      <c r="AF153" s="8">
        <v>38275</v>
      </c>
      <c r="AG153" s="3">
        <v>30000</v>
      </c>
      <c r="AH153" s="3">
        <v>30000</v>
      </c>
      <c r="AI153">
        <v>0</v>
      </c>
      <c r="AJ153">
        <v>15</v>
      </c>
      <c r="AK153">
        <v>0</v>
      </c>
      <c r="AL153" s="8">
        <v>43753</v>
      </c>
      <c r="AM153">
        <v>0</v>
      </c>
      <c r="AN153" t="s">
        <v>100</v>
      </c>
      <c r="AO153">
        <v>0</v>
      </c>
      <c r="AP153" s="11" t="s">
        <v>106</v>
      </c>
      <c r="AQ153" s="3">
        <v>0</v>
      </c>
      <c r="AR153" s="3">
        <v>0</v>
      </c>
      <c r="AS153">
        <v>0</v>
      </c>
      <c r="AT153">
        <v>0</v>
      </c>
      <c r="AU153">
        <v>0</v>
      </c>
      <c r="AV153" s="8">
        <v>0</v>
      </c>
      <c r="AW153">
        <v>0</v>
      </c>
      <c r="AX153" t="s">
        <v>46</v>
      </c>
      <c r="AY153">
        <v>0</v>
      </c>
      <c r="AZ153" s="11" t="s">
        <v>106</v>
      </c>
      <c r="BA153" s="3">
        <v>0</v>
      </c>
      <c r="BB153" s="3">
        <v>0</v>
      </c>
      <c r="BC153">
        <v>0</v>
      </c>
      <c r="BD153">
        <v>0</v>
      </c>
      <c r="BE153">
        <v>0</v>
      </c>
      <c r="BF153" s="8">
        <v>0</v>
      </c>
      <c r="BG153">
        <v>0</v>
      </c>
      <c r="BH153" t="s">
        <v>46</v>
      </c>
      <c r="BI153">
        <v>0</v>
      </c>
      <c r="BJ153" s="3">
        <v>800674</v>
      </c>
      <c r="BK153" t="s">
        <v>47</v>
      </c>
      <c r="BL153" s="3">
        <f t="shared" si="4"/>
        <v>800674</v>
      </c>
      <c r="BM153" s="14">
        <f t="shared" si="5"/>
        <v>1</v>
      </c>
    </row>
    <row r="154" spans="1:65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R154">
        <v>6</v>
      </c>
      <c r="S154" s="3">
        <v>782584</v>
      </c>
      <c r="T154" s="3">
        <v>729313</v>
      </c>
      <c r="U154" s="3">
        <v>459363</v>
      </c>
      <c r="V154" s="8">
        <v>38127</v>
      </c>
      <c r="W154" s="9">
        <v>293211</v>
      </c>
      <c r="X154" s="9">
        <v>469862</v>
      </c>
      <c r="Y154">
        <v>4.4999999999999998E-2</v>
      </c>
      <c r="Z154">
        <v>30</v>
      </c>
      <c r="AA154">
        <v>20</v>
      </c>
      <c r="AB154" s="10">
        <v>49084</v>
      </c>
      <c r="AC154">
        <v>0</v>
      </c>
      <c r="AD154" t="s">
        <v>58</v>
      </c>
      <c r="AE154">
        <v>0</v>
      </c>
      <c r="AF154" s="8">
        <v>38275</v>
      </c>
      <c r="AG154" s="3">
        <v>30000</v>
      </c>
      <c r="AH154" s="3">
        <v>0</v>
      </c>
      <c r="AI154">
        <v>0</v>
      </c>
      <c r="AJ154">
        <v>15</v>
      </c>
      <c r="AK154">
        <v>0</v>
      </c>
      <c r="AL154" s="8">
        <v>43753</v>
      </c>
      <c r="AM154">
        <v>0</v>
      </c>
      <c r="AN154" t="s">
        <v>100</v>
      </c>
      <c r="AO154">
        <v>0</v>
      </c>
      <c r="AP154" s="11" t="s">
        <v>106</v>
      </c>
      <c r="AQ154" s="3">
        <v>0</v>
      </c>
      <c r="AR154" s="3">
        <v>0</v>
      </c>
      <c r="AS154">
        <v>0</v>
      </c>
      <c r="AT154">
        <v>0</v>
      </c>
      <c r="AU154">
        <v>0</v>
      </c>
      <c r="AV154" s="8">
        <v>0</v>
      </c>
      <c r="AW154">
        <v>0</v>
      </c>
      <c r="AX154" t="s">
        <v>46</v>
      </c>
      <c r="AY154">
        <v>0</v>
      </c>
      <c r="AZ154" s="11" t="s">
        <v>106</v>
      </c>
      <c r="BA154" s="3">
        <v>0</v>
      </c>
      <c r="BB154" s="3">
        <v>0</v>
      </c>
      <c r="BC154">
        <v>0</v>
      </c>
      <c r="BD154">
        <v>0</v>
      </c>
      <c r="BE154">
        <v>0</v>
      </c>
      <c r="BF154" s="8">
        <v>0</v>
      </c>
      <c r="BG154">
        <v>0</v>
      </c>
      <c r="BH154" t="s">
        <v>46</v>
      </c>
      <c r="BI154">
        <v>0</v>
      </c>
      <c r="BJ154" s="3">
        <v>782584</v>
      </c>
      <c r="BK154" t="s">
        <v>47</v>
      </c>
      <c r="BL154" s="3">
        <f t="shared" si="4"/>
        <v>782574</v>
      </c>
      <c r="BM154" s="14">
        <f t="shared" si="5"/>
        <v>0.99998722181899957</v>
      </c>
    </row>
    <row r="155" spans="1:65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R155">
        <v>8</v>
      </c>
      <c r="S155" s="3">
        <v>2041426</v>
      </c>
      <c r="T155" s="3">
        <v>1849048</v>
      </c>
      <c r="U155" s="3">
        <v>1335196</v>
      </c>
      <c r="V155" s="8">
        <v>38343</v>
      </c>
      <c r="W155" s="9">
        <v>171230</v>
      </c>
      <c r="X155" s="9">
        <v>131384.84</v>
      </c>
      <c r="Y155">
        <v>6.2300000000000001E-2</v>
      </c>
      <c r="Z155">
        <v>25</v>
      </c>
      <c r="AA155">
        <v>25</v>
      </c>
      <c r="AB155" s="10">
        <v>47480</v>
      </c>
      <c r="AC155">
        <v>1</v>
      </c>
      <c r="AD155" t="s">
        <v>43</v>
      </c>
      <c r="AE155" t="s">
        <v>309</v>
      </c>
      <c r="AF155" s="8" t="s">
        <v>106</v>
      </c>
      <c r="AG155" s="3">
        <v>500000</v>
      </c>
      <c r="AH155" s="3">
        <v>833384.07</v>
      </c>
      <c r="AI155">
        <v>4.6800000000000001E-2</v>
      </c>
      <c r="AJ155">
        <v>15</v>
      </c>
      <c r="AK155">
        <v>15</v>
      </c>
      <c r="AL155" s="8">
        <v>44227</v>
      </c>
      <c r="AM155">
        <v>2</v>
      </c>
      <c r="AN155" t="s">
        <v>58</v>
      </c>
      <c r="AO155" t="s">
        <v>240</v>
      </c>
      <c r="AP155" s="11">
        <v>38700</v>
      </c>
      <c r="AQ155" s="3">
        <v>35000</v>
      </c>
      <c r="AR155" s="3">
        <v>15837.4</v>
      </c>
      <c r="AS155">
        <v>0.02</v>
      </c>
      <c r="AT155">
        <v>20</v>
      </c>
      <c r="AU155">
        <v>20</v>
      </c>
      <c r="AV155" s="8">
        <v>45658</v>
      </c>
      <c r="AW155">
        <v>2</v>
      </c>
      <c r="AX155" t="s">
        <v>43</v>
      </c>
      <c r="AY155">
        <v>0</v>
      </c>
      <c r="AZ155" s="11" t="s">
        <v>106</v>
      </c>
      <c r="BA155" s="3">
        <v>0</v>
      </c>
      <c r="BB155" s="3">
        <v>0</v>
      </c>
      <c r="BC155">
        <v>0</v>
      </c>
      <c r="BD155">
        <v>0</v>
      </c>
      <c r="BE155">
        <v>0</v>
      </c>
      <c r="BF155" s="8">
        <v>0</v>
      </c>
      <c r="BG155">
        <v>0</v>
      </c>
      <c r="BH155" t="s">
        <v>46</v>
      </c>
      <c r="BI155">
        <v>0</v>
      </c>
      <c r="BJ155" s="3">
        <v>2041426</v>
      </c>
      <c r="BK155">
        <v>0</v>
      </c>
      <c r="BL155" s="3">
        <f t="shared" si="4"/>
        <v>2041426</v>
      </c>
      <c r="BM155" s="14">
        <f t="shared" si="5"/>
        <v>1</v>
      </c>
    </row>
    <row r="156" spans="1:65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R156">
        <v>12</v>
      </c>
      <c r="S156" s="3">
        <v>1887644</v>
      </c>
      <c r="T156" s="3">
        <v>100</v>
      </c>
      <c r="U156" s="3">
        <v>143209</v>
      </c>
      <c r="V156" s="8">
        <v>38443</v>
      </c>
      <c r="W156" s="9">
        <v>188457</v>
      </c>
      <c r="X156" s="9">
        <v>129627.24</v>
      </c>
      <c r="Y156">
        <v>0.05</v>
      </c>
      <c r="Z156">
        <v>15</v>
      </c>
      <c r="AA156">
        <v>30</v>
      </c>
      <c r="AB156" s="10">
        <v>43922</v>
      </c>
      <c r="AC156" t="s">
        <v>54</v>
      </c>
      <c r="AD156" t="s">
        <v>313</v>
      </c>
      <c r="AE156" t="s">
        <v>44</v>
      </c>
      <c r="AF156" s="8">
        <v>38443</v>
      </c>
      <c r="AG156" s="3">
        <v>450000</v>
      </c>
      <c r="AH156" s="3">
        <v>450000</v>
      </c>
      <c r="AI156">
        <v>0.05</v>
      </c>
      <c r="AJ156">
        <v>20</v>
      </c>
      <c r="AK156">
        <v>20</v>
      </c>
      <c r="AL156" s="8">
        <v>45748</v>
      </c>
      <c r="AM156" t="s">
        <v>71</v>
      </c>
      <c r="AN156" t="s">
        <v>100</v>
      </c>
      <c r="AO156" t="s">
        <v>194</v>
      </c>
      <c r="AP156" s="11">
        <v>38443</v>
      </c>
      <c r="AQ156" s="3">
        <v>143209</v>
      </c>
      <c r="AR156" s="3">
        <v>143209</v>
      </c>
      <c r="AS156">
        <v>0.05</v>
      </c>
      <c r="AT156">
        <v>15</v>
      </c>
      <c r="AU156">
        <v>15</v>
      </c>
      <c r="AV156" s="8">
        <v>45748</v>
      </c>
      <c r="AW156" t="s">
        <v>75</v>
      </c>
      <c r="AX156" t="s">
        <v>100</v>
      </c>
      <c r="AY156" t="s">
        <v>194</v>
      </c>
      <c r="AZ156" s="11">
        <v>38443</v>
      </c>
      <c r="BA156" s="3">
        <v>1105978</v>
      </c>
      <c r="BB156" s="3">
        <v>0</v>
      </c>
      <c r="BC156">
        <v>0</v>
      </c>
      <c r="BD156">
        <v>10</v>
      </c>
      <c r="BE156">
        <v>10</v>
      </c>
      <c r="BF156" s="8">
        <v>42095</v>
      </c>
      <c r="BG156">
        <v>0</v>
      </c>
      <c r="BH156" t="s">
        <v>100</v>
      </c>
      <c r="BI156" t="s">
        <v>194</v>
      </c>
      <c r="BJ156" s="3">
        <v>1887644</v>
      </c>
      <c r="BK156">
        <v>0</v>
      </c>
      <c r="BL156" s="3">
        <f t="shared" si="4"/>
        <v>2030853</v>
      </c>
      <c r="BM156" s="14">
        <f t="shared" si="5"/>
        <v>1.0758665299177175</v>
      </c>
    </row>
    <row r="157" spans="1:65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R157">
        <v>10</v>
      </c>
      <c r="S157" s="3">
        <v>1887644</v>
      </c>
      <c r="T157" s="3">
        <v>169887.96</v>
      </c>
      <c r="U157" s="3">
        <v>1105978</v>
      </c>
      <c r="V157" s="8" t="s">
        <v>314</v>
      </c>
      <c r="W157" s="9">
        <v>188457</v>
      </c>
      <c r="X157" s="9">
        <v>129627.24</v>
      </c>
      <c r="Y157">
        <v>0.05</v>
      </c>
      <c r="Z157">
        <v>15</v>
      </c>
      <c r="AA157">
        <v>30</v>
      </c>
      <c r="AB157" s="10">
        <v>43922</v>
      </c>
      <c r="AC157" t="s">
        <v>54</v>
      </c>
      <c r="AD157" t="s">
        <v>115</v>
      </c>
      <c r="AE157" t="s">
        <v>44</v>
      </c>
      <c r="AF157" s="8">
        <v>38443</v>
      </c>
      <c r="AG157" s="3">
        <v>450000</v>
      </c>
      <c r="AH157" s="3">
        <v>450000</v>
      </c>
      <c r="AI157">
        <v>0.05</v>
      </c>
      <c r="AJ157">
        <v>20</v>
      </c>
      <c r="AK157">
        <v>20</v>
      </c>
      <c r="AL157" s="8">
        <v>45748</v>
      </c>
      <c r="AM157" t="s">
        <v>71</v>
      </c>
      <c r="AN157" t="s">
        <v>100</v>
      </c>
      <c r="AO157" t="s">
        <v>194</v>
      </c>
      <c r="AP157" s="11">
        <v>38443</v>
      </c>
      <c r="AQ157" s="3">
        <v>143209</v>
      </c>
      <c r="AR157" s="3">
        <v>143209</v>
      </c>
      <c r="AS157">
        <v>0.05</v>
      </c>
      <c r="AT157">
        <v>15</v>
      </c>
      <c r="AU157">
        <v>15</v>
      </c>
      <c r="AV157" s="8">
        <v>45748</v>
      </c>
      <c r="AW157" t="s">
        <v>75</v>
      </c>
      <c r="AX157" t="s">
        <v>100</v>
      </c>
      <c r="AY157" t="s">
        <v>194</v>
      </c>
      <c r="AZ157" s="11" t="s">
        <v>106</v>
      </c>
      <c r="BA157" s="3">
        <v>0</v>
      </c>
      <c r="BB157" s="3">
        <v>0</v>
      </c>
      <c r="BC157">
        <v>0</v>
      </c>
      <c r="BD157">
        <v>0</v>
      </c>
      <c r="BE157">
        <v>0</v>
      </c>
      <c r="BF157" s="8">
        <v>0</v>
      </c>
      <c r="BG157">
        <v>0</v>
      </c>
      <c r="BH157" t="s">
        <v>46</v>
      </c>
      <c r="BI157">
        <v>0</v>
      </c>
      <c r="BJ157" s="3">
        <v>1887644</v>
      </c>
      <c r="BK157">
        <v>0</v>
      </c>
      <c r="BL157" s="3">
        <f t="shared" si="4"/>
        <v>1887644</v>
      </c>
      <c r="BM157" s="14">
        <f t="shared" si="5"/>
        <v>1</v>
      </c>
    </row>
    <row r="158" spans="1:65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R158">
        <v>54</v>
      </c>
      <c r="S158" s="3">
        <v>6271403</v>
      </c>
      <c r="T158" s="3">
        <v>5981870</v>
      </c>
      <c r="U158" s="3">
        <v>4437098</v>
      </c>
      <c r="V158" s="8">
        <v>38285</v>
      </c>
      <c r="W158" s="9">
        <v>100000</v>
      </c>
      <c r="X158" s="9">
        <v>0</v>
      </c>
      <c r="Y158">
        <v>0.05</v>
      </c>
      <c r="Z158">
        <v>11</v>
      </c>
      <c r="AA158">
        <v>11</v>
      </c>
      <c r="AB158" s="10">
        <v>42369</v>
      </c>
      <c r="AC158">
        <v>0</v>
      </c>
      <c r="AD158" t="s">
        <v>43</v>
      </c>
      <c r="AE158" t="s">
        <v>315</v>
      </c>
      <c r="AF158" s="8" t="s">
        <v>106</v>
      </c>
      <c r="AG158" s="3">
        <v>275000</v>
      </c>
      <c r="AH158" s="3">
        <v>476222</v>
      </c>
      <c r="AI158">
        <v>0.05</v>
      </c>
      <c r="AJ158" t="s">
        <v>45</v>
      </c>
      <c r="AK158">
        <v>0</v>
      </c>
      <c r="AL158" s="8">
        <v>44208</v>
      </c>
      <c r="AM158">
        <v>0</v>
      </c>
      <c r="AN158" t="s">
        <v>100</v>
      </c>
      <c r="AO158" t="s">
        <v>316</v>
      </c>
      <c r="AP158" s="11" t="s">
        <v>106</v>
      </c>
      <c r="AQ158" s="3">
        <v>194875</v>
      </c>
      <c r="AR158" s="3">
        <v>194875</v>
      </c>
      <c r="AS158">
        <v>0</v>
      </c>
      <c r="AT158">
        <v>0</v>
      </c>
      <c r="AU158">
        <v>0</v>
      </c>
      <c r="AV158" s="8">
        <v>42369</v>
      </c>
      <c r="AW158">
        <v>0</v>
      </c>
      <c r="AX158" t="s">
        <v>58</v>
      </c>
      <c r="AY158" t="s">
        <v>317</v>
      </c>
      <c r="AZ158" s="11">
        <v>38649</v>
      </c>
      <c r="BA158" s="3">
        <v>1459305</v>
      </c>
      <c r="BB158" s="3">
        <v>1103936</v>
      </c>
      <c r="BC158">
        <v>4.7500000000000001E-2</v>
      </c>
      <c r="BD158">
        <v>15</v>
      </c>
      <c r="BE158">
        <v>15</v>
      </c>
      <c r="BF158" s="8">
        <v>44136</v>
      </c>
      <c r="BG158" t="s">
        <v>63</v>
      </c>
      <c r="BH158" t="s">
        <v>43</v>
      </c>
      <c r="BI158" t="s">
        <v>309</v>
      </c>
      <c r="BJ158" s="3">
        <v>6466278</v>
      </c>
      <c r="BK158" t="s">
        <v>62</v>
      </c>
      <c r="BL158" s="3">
        <f t="shared" si="4"/>
        <v>6466278</v>
      </c>
      <c r="BM158" s="14">
        <f t="shared" si="5"/>
        <v>1.0310735891155456</v>
      </c>
    </row>
    <row r="159" spans="1:65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 s="3">
        <v>3197702</v>
      </c>
      <c r="T159" s="3">
        <v>2050502</v>
      </c>
      <c r="U159" s="3">
        <v>0</v>
      </c>
      <c r="V159" s="8">
        <v>38259</v>
      </c>
      <c r="W159" s="9">
        <v>1500000</v>
      </c>
      <c r="X159" s="9">
        <v>1237595.32</v>
      </c>
      <c r="Y159">
        <v>7.5329999999999994E-2</v>
      </c>
      <c r="Z159">
        <v>15</v>
      </c>
      <c r="AA159">
        <v>15</v>
      </c>
      <c r="AB159" s="10">
        <v>44013</v>
      </c>
      <c r="AC159">
        <v>0</v>
      </c>
      <c r="AD159" t="s">
        <v>43</v>
      </c>
      <c r="AE159" t="s">
        <v>44</v>
      </c>
      <c r="AF159" s="8" t="s">
        <v>106</v>
      </c>
      <c r="AG159" s="3">
        <v>0</v>
      </c>
      <c r="AH159" s="3">
        <v>0</v>
      </c>
      <c r="AI159">
        <v>0</v>
      </c>
      <c r="AJ159">
        <v>0</v>
      </c>
      <c r="AK159">
        <v>0</v>
      </c>
      <c r="AL159" s="8">
        <v>0</v>
      </c>
      <c r="AM159">
        <v>0</v>
      </c>
      <c r="AN159">
        <v>0</v>
      </c>
      <c r="AO159">
        <v>0</v>
      </c>
      <c r="AP159" s="11" t="s">
        <v>106</v>
      </c>
      <c r="AQ159" s="3">
        <v>0</v>
      </c>
      <c r="AR159" s="3">
        <v>0</v>
      </c>
      <c r="AS159">
        <v>0</v>
      </c>
      <c r="AT159">
        <v>0</v>
      </c>
      <c r="AU159">
        <v>0</v>
      </c>
      <c r="AV159" s="8">
        <v>0</v>
      </c>
      <c r="AW159">
        <v>0</v>
      </c>
      <c r="AX159" t="s">
        <v>46</v>
      </c>
      <c r="AY159">
        <v>0</v>
      </c>
      <c r="AZ159" s="11" t="s">
        <v>106</v>
      </c>
      <c r="BA159" s="3">
        <v>0</v>
      </c>
      <c r="BB159" s="3">
        <v>0</v>
      </c>
      <c r="BC159">
        <v>0</v>
      </c>
      <c r="BD159">
        <v>0</v>
      </c>
      <c r="BE159">
        <v>0</v>
      </c>
      <c r="BF159" s="8">
        <v>0</v>
      </c>
      <c r="BG159">
        <v>0</v>
      </c>
      <c r="BH159" t="s">
        <v>46</v>
      </c>
      <c r="BI159">
        <v>0</v>
      </c>
      <c r="BJ159" s="3">
        <v>0</v>
      </c>
      <c r="BK159">
        <v>0</v>
      </c>
      <c r="BL159" s="3">
        <f t="shared" si="4"/>
        <v>1500000</v>
      </c>
      <c r="BM159" s="14">
        <f t="shared" si="5"/>
        <v>0.46908686300349439</v>
      </c>
    </row>
    <row r="160" spans="1:65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R160">
        <v>36</v>
      </c>
      <c r="S160" s="3">
        <v>7171212</v>
      </c>
      <c r="T160" s="3">
        <v>7450720</v>
      </c>
      <c r="U160" s="3">
        <v>5403608</v>
      </c>
      <c r="V160" s="8">
        <v>41828</v>
      </c>
      <c r="W160" s="9">
        <v>1400000</v>
      </c>
      <c r="X160" s="9">
        <v>1361005.68</v>
      </c>
      <c r="Y160">
        <v>4.7E-2</v>
      </c>
      <c r="Z160">
        <v>20</v>
      </c>
      <c r="AA160">
        <v>30</v>
      </c>
      <c r="AB160" s="10">
        <v>49143</v>
      </c>
      <c r="AC160" t="s">
        <v>279</v>
      </c>
      <c r="AD160" t="s">
        <v>43</v>
      </c>
      <c r="AE160" t="s">
        <v>319</v>
      </c>
      <c r="AF160" s="8">
        <v>38443</v>
      </c>
      <c r="AG160" s="3">
        <v>400000</v>
      </c>
      <c r="AH160" s="3">
        <v>400000</v>
      </c>
      <c r="AI160">
        <v>0</v>
      </c>
      <c r="AJ160">
        <v>20</v>
      </c>
      <c r="AK160">
        <v>0</v>
      </c>
      <c r="AL160" s="8">
        <v>45748</v>
      </c>
      <c r="AM160">
        <v>0</v>
      </c>
      <c r="AN160" t="s">
        <v>100</v>
      </c>
      <c r="AO160">
        <v>0</v>
      </c>
      <c r="AP160" s="11">
        <v>38650</v>
      </c>
      <c r="AQ160" s="3">
        <v>350828</v>
      </c>
      <c r="AR160" s="3" t="s">
        <v>320</v>
      </c>
      <c r="AS160">
        <v>0.08</v>
      </c>
      <c r="AT160">
        <v>13</v>
      </c>
      <c r="AU160">
        <v>0</v>
      </c>
      <c r="AV160" s="8">
        <v>43388</v>
      </c>
      <c r="AW160" t="s">
        <v>321</v>
      </c>
      <c r="AX160" t="s">
        <v>58</v>
      </c>
      <c r="AY160">
        <v>0</v>
      </c>
      <c r="AZ160" s="11" t="s">
        <v>106</v>
      </c>
      <c r="BA160" s="3">
        <v>0</v>
      </c>
      <c r="BB160" s="3">
        <v>0</v>
      </c>
      <c r="BC160">
        <v>0</v>
      </c>
      <c r="BD160">
        <v>0</v>
      </c>
      <c r="BE160">
        <v>0</v>
      </c>
      <c r="BF160" s="8">
        <v>0</v>
      </c>
      <c r="BG160">
        <v>0</v>
      </c>
      <c r="BH160" t="s">
        <v>46</v>
      </c>
      <c r="BI160">
        <v>0</v>
      </c>
      <c r="BJ160" s="3">
        <v>7171212</v>
      </c>
      <c r="BK160" t="s">
        <v>62</v>
      </c>
      <c r="BL160" s="3">
        <f t="shared" si="4"/>
        <v>7554436</v>
      </c>
      <c r="BM160" s="14">
        <f t="shared" si="5"/>
        <v>1.0534392233837182</v>
      </c>
    </row>
    <row r="161" spans="1:65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R161">
        <v>37</v>
      </c>
      <c r="S161" s="3">
        <v>1274597</v>
      </c>
      <c r="T161" s="3">
        <v>1340033</v>
      </c>
      <c r="U161" s="3">
        <v>76096</v>
      </c>
      <c r="V161" s="8" t="s">
        <v>106</v>
      </c>
      <c r="W161" s="9">
        <v>400000</v>
      </c>
      <c r="X161" s="9">
        <v>312436</v>
      </c>
      <c r="Y161">
        <v>7.4999999999999997E-2</v>
      </c>
      <c r="Z161">
        <v>15</v>
      </c>
      <c r="AA161">
        <v>0</v>
      </c>
      <c r="AB161" s="10">
        <v>0</v>
      </c>
      <c r="AC161">
        <v>0</v>
      </c>
      <c r="AD161" t="s">
        <v>43</v>
      </c>
      <c r="AE161">
        <v>0</v>
      </c>
      <c r="AF161" s="8" t="s">
        <v>106</v>
      </c>
      <c r="AG161" s="3">
        <v>143972.51999999999</v>
      </c>
      <c r="AH161" s="3">
        <v>0</v>
      </c>
      <c r="AI161">
        <v>5.5E-2</v>
      </c>
      <c r="AJ161">
        <v>10</v>
      </c>
      <c r="AK161">
        <v>0</v>
      </c>
      <c r="AL161" s="8">
        <v>0</v>
      </c>
      <c r="AM161">
        <v>0</v>
      </c>
      <c r="AN161" t="s">
        <v>46</v>
      </c>
      <c r="AO161">
        <v>0</v>
      </c>
      <c r="AP161" s="11" t="s">
        <v>106</v>
      </c>
      <c r="AQ161" s="3">
        <v>654528</v>
      </c>
      <c r="AR161" s="3">
        <v>0</v>
      </c>
      <c r="AS161">
        <v>0</v>
      </c>
      <c r="AT161">
        <v>0</v>
      </c>
      <c r="AU161">
        <v>0</v>
      </c>
      <c r="AV161" s="8">
        <v>0</v>
      </c>
      <c r="AW161">
        <v>0</v>
      </c>
      <c r="AX161" t="s">
        <v>46</v>
      </c>
      <c r="AY161">
        <v>0</v>
      </c>
      <c r="AZ161" s="11" t="s">
        <v>106</v>
      </c>
      <c r="BA161" s="3">
        <v>0</v>
      </c>
      <c r="BB161" s="3">
        <v>0</v>
      </c>
      <c r="BC161">
        <v>0</v>
      </c>
      <c r="BD161">
        <v>0</v>
      </c>
      <c r="BE161">
        <v>0</v>
      </c>
      <c r="BF161" s="8">
        <v>0</v>
      </c>
      <c r="BG161">
        <v>0</v>
      </c>
      <c r="BH161" t="s">
        <v>46</v>
      </c>
      <c r="BI161">
        <v>0</v>
      </c>
      <c r="BJ161" s="3">
        <v>1274596.52</v>
      </c>
      <c r="BK161">
        <v>0</v>
      </c>
      <c r="BL161" s="3">
        <f t="shared" si="4"/>
        <v>1274596.52</v>
      </c>
      <c r="BM161" s="14">
        <f t="shared" si="5"/>
        <v>0.99999962341037996</v>
      </c>
    </row>
    <row r="162" spans="1:65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R162">
        <v>12</v>
      </c>
      <c r="S162" s="3">
        <v>1822824</v>
      </c>
      <c r="T162" s="3">
        <v>2256690</v>
      </c>
      <c r="U162" s="3">
        <v>15007</v>
      </c>
      <c r="V162" s="8" t="s">
        <v>106</v>
      </c>
      <c r="W162" s="9">
        <v>220000</v>
      </c>
      <c r="X162" s="9">
        <v>220000</v>
      </c>
      <c r="Y162">
        <v>0.01</v>
      </c>
      <c r="Z162">
        <v>0</v>
      </c>
      <c r="AA162">
        <v>0</v>
      </c>
      <c r="AB162" s="10">
        <v>55123</v>
      </c>
      <c r="AC162">
        <v>0</v>
      </c>
      <c r="AD162" t="s">
        <v>46</v>
      </c>
      <c r="AE162">
        <v>0</v>
      </c>
      <c r="AF162" s="8" t="s">
        <v>106</v>
      </c>
      <c r="AG162" s="3">
        <v>1467817</v>
      </c>
      <c r="AH162" s="3">
        <v>97857</v>
      </c>
      <c r="AI162">
        <v>7.0000000000000007E-2</v>
      </c>
      <c r="AJ162" t="s">
        <v>45</v>
      </c>
      <c r="AK162">
        <v>0</v>
      </c>
      <c r="AL162" s="8">
        <v>45962</v>
      </c>
      <c r="AM162">
        <v>0</v>
      </c>
      <c r="AN162" t="s">
        <v>46</v>
      </c>
      <c r="AO162">
        <v>0</v>
      </c>
      <c r="AP162" s="11" t="s">
        <v>106</v>
      </c>
      <c r="AQ162" s="3">
        <v>1467817</v>
      </c>
      <c r="AR162" s="3">
        <v>0</v>
      </c>
      <c r="AS162">
        <v>0</v>
      </c>
      <c r="AT162">
        <v>0</v>
      </c>
      <c r="AU162">
        <v>0</v>
      </c>
      <c r="AV162" s="8">
        <v>0</v>
      </c>
      <c r="AW162">
        <v>0</v>
      </c>
      <c r="AX162" t="s">
        <v>46</v>
      </c>
      <c r="AY162">
        <v>0</v>
      </c>
      <c r="AZ162" s="11" t="s">
        <v>106</v>
      </c>
      <c r="BA162" s="3">
        <v>0</v>
      </c>
      <c r="BB162" s="3">
        <v>0</v>
      </c>
      <c r="BC162">
        <v>0</v>
      </c>
      <c r="BD162">
        <v>0</v>
      </c>
      <c r="BE162">
        <v>0</v>
      </c>
      <c r="BF162" s="8">
        <v>0</v>
      </c>
      <c r="BG162">
        <v>0</v>
      </c>
      <c r="BH162" t="s">
        <v>46</v>
      </c>
      <c r="BI162">
        <v>0</v>
      </c>
      <c r="BJ162" s="3">
        <v>1822824</v>
      </c>
      <c r="BK162">
        <v>0</v>
      </c>
      <c r="BL162" s="3">
        <f t="shared" si="4"/>
        <v>3170641</v>
      </c>
      <c r="BM162" s="14">
        <f t="shared" si="5"/>
        <v>1.7394114845975257</v>
      </c>
    </row>
    <row r="163" spans="1:65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R163">
        <v>15</v>
      </c>
      <c r="S163" s="3">
        <v>2786445</v>
      </c>
      <c r="T163" s="3">
        <v>2329110</v>
      </c>
      <c r="U163" s="3">
        <v>235025</v>
      </c>
      <c r="V163" s="8">
        <v>39057</v>
      </c>
      <c r="W163" s="9">
        <v>251413</v>
      </c>
      <c r="X163" s="9">
        <v>222158.16</v>
      </c>
      <c r="Y163">
        <v>0.05</v>
      </c>
      <c r="Z163">
        <v>15</v>
      </c>
      <c r="AA163">
        <v>30</v>
      </c>
      <c r="AB163" s="10">
        <v>44536</v>
      </c>
      <c r="AC163" t="s">
        <v>63</v>
      </c>
      <c r="AD163" t="s">
        <v>313</v>
      </c>
      <c r="AE163" t="s">
        <v>44</v>
      </c>
      <c r="AF163" s="8">
        <v>39057</v>
      </c>
      <c r="AG163" s="3">
        <v>1706889</v>
      </c>
      <c r="AH163" s="3">
        <v>0</v>
      </c>
      <c r="AI163">
        <v>0</v>
      </c>
      <c r="AJ163">
        <v>10</v>
      </c>
      <c r="AK163">
        <v>10</v>
      </c>
      <c r="AL163" s="8">
        <v>42344</v>
      </c>
      <c r="AM163">
        <v>0</v>
      </c>
      <c r="AN163" t="s">
        <v>46</v>
      </c>
      <c r="AO163" t="s">
        <v>324</v>
      </c>
      <c r="AP163" s="11">
        <v>39057</v>
      </c>
      <c r="AQ163" s="3">
        <v>550000</v>
      </c>
      <c r="AR163" s="3">
        <v>550000</v>
      </c>
      <c r="AS163">
        <v>0.05</v>
      </c>
      <c r="AT163">
        <v>20</v>
      </c>
      <c r="AU163">
        <v>30</v>
      </c>
      <c r="AV163" s="8">
        <v>46362</v>
      </c>
      <c r="AW163" t="s">
        <v>71</v>
      </c>
      <c r="AX163" t="s">
        <v>100</v>
      </c>
      <c r="AY163" t="s">
        <v>325</v>
      </c>
      <c r="AZ163" s="11">
        <v>39057</v>
      </c>
      <c r="BA163" s="3">
        <v>278143</v>
      </c>
      <c r="BB163" s="3">
        <v>217598.47</v>
      </c>
      <c r="BC163">
        <v>0.05</v>
      </c>
      <c r="BD163">
        <v>15</v>
      </c>
      <c r="BE163">
        <v>30</v>
      </c>
      <c r="BF163" s="8">
        <v>44536</v>
      </c>
      <c r="BG163" t="s">
        <v>75</v>
      </c>
      <c r="BH163" t="s">
        <v>100</v>
      </c>
      <c r="BI163" t="s">
        <v>194</v>
      </c>
      <c r="BJ163" s="3">
        <v>2786445</v>
      </c>
      <c r="BK163">
        <v>0</v>
      </c>
      <c r="BL163" s="3">
        <f t="shared" si="4"/>
        <v>3021470</v>
      </c>
      <c r="BM163" s="14">
        <f t="shared" si="5"/>
        <v>1.0843458241594577</v>
      </c>
    </row>
    <row r="164" spans="1:65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R164">
        <v>15</v>
      </c>
      <c r="S164" s="3">
        <v>2786445</v>
      </c>
      <c r="T164" s="3">
        <v>2329110</v>
      </c>
      <c r="U164" s="3">
        <v>1706889</v>
      </c>
      <c r="V164" s="8">
        <v>251413</v>
      </c>
      <c r="W164" s="9">
        <v>251413</v>
      </c>
      <c r="X164" s="9">
        <v>217598.47</v>
      </c>
      <c r="Y164">
        <v>0.05</v>
      </c>
      <c r="Z164">
        <v>15</v>
      </c>
      <c r="AA164">
        <v>30</v>
      </c>
      <c r="AB164" s="10">
        <v>44536</v>
      </c>
      <c r="AC164" t="s">
        <v>54</v>
      </c>
      <c r="AD164" t="s">
        <v>115</v>
      </c>
      <c r="AE164" t="s">
        <v>44</v>
      </c>
      <c r="AF164" s="8">
        <v>39057</v>
      </c>
      <c r="AG164" s="3">
        <v>1706889</v>
      </c>
      <c r="AH164" s="3">
        <v>0</v>
      </c>
      <c r="AI164">
        <v>0</v>
      </c>
      <c r="AJ164">
        <v>10</v>
      </c>
      <c r="AK164">
        <v>10</v>
      </c>
      <c r="AL164" s="8">
        <v>42344</v>
      </c>
      <c r="AM164">
        <v>0</v>
      </c>
      <c r="AN164" t="s">
        <v>100</v>
      </c>
      <c r="AO164" t="s">
        <v>326</v>
      </c>
      <c r="AP164" s="11">
        <v>39057</v>
      </c>
      <c r="AQ164" s="3">
        <v>550000</v>
      </c>
      <c r="AR164" s="3">
        <v>550000</v>
      </c>
      <c r="AS164">
        <v>0.05</v>
      </c>
      <c r="AT164">
        <v>20</v>
      </c>
      <c r="AU164">
        <v>30</v>
      </c>
      <c r="AV164" s="8">
        <v>46362</v>
      </c>
      <c r="AW164" t="s">
        <v>71</v>
      </c>
      <c r="AX164" t="s">
        <v>100</v>
      </c>
      <c r="AY164" t="s">
        <v>71</v>
      </c>
      <c r="AZ164" s="11">
        <v>39057</v>
      </c>
      <c r="BA164" s="3">
        <v>278143</v>
      </c>
      <c r="BB164" s="3">
        <v>278143</v>
      </c>
      <c r="BC164">
        <v>0.05</v>
      </c>
      <c r="BD164">
        <v>15</v>
      </c>
      <c r="BE164">
        <v>30</v>
      </c>
      <c r="BF164" s="8">
        <v>44536</v>
      </c>
      <c r="BG164" t="s">
        <v>75</v>
      </c>
      <c r="BH164" t="s">
        <v>100</v>
      </c>
      <c r="BI164" t="s">
        <v>327</v>
      </c>
      <c r="BJ164" s="3">
        <v>2786445</v>
      </c>
      <c r="BK164">
        <v>0</v>
      </c>
      <c r="BL164" s="3">
        <f t="shared" si="4"/>
        <v>4493334</v>
      </c>
      <c r="BM164" s="14">
        <f t="shared" si="5"/>
        <v>1.612568703132486</v>
      </c>
    </row>
    <row r="165" spans="1:65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R165">
        <v>49</v>
      </c>
      <c r="S165" s="3">
        <v>6195867</v>
      </c>
      <c r="T165" s="3">
        <v>5538886</v>
      </c>
      <c r="U165" s="3">
        <v>4405000</v>
      </c>
      <c r="V165" s="8">
        <v>41443</v>
      </c>
      <c r="W165" s="9">
        <v>925000</v>
      </c>
      <c r="X165" s="9">
        <v>873499.38</v>
      </c>
      <c r="Y165">
        <v>4.4999999999999998E-2</v>
      </c>
      <c r="Z165">
        <v>20</v>
      </c>
      <c r="AA165">
        <v>30</v>
      </c>
      <c r="AB165" s="10">
        <v>48748</v>
      </c>
      <c r="AC165" t="s">
        <v>279</v>
      </c>
      <c r="AD165" t="s">
        <v>43</v>
      </c>
      <c r="AE165">
        <v>0</v>
      </c>
      <c r="AF165" s="8">
        <v>38929</v>
      </c>
      <c r="AG165" s="3">
        <v>300000</v>
      </c>
      <c r="AH165" s="3">
        <v>0</v>
      </c>
      <c r="AI165">
        <v>2.5000000000000001E-2</v>
      </c>
      <c r="AJ165">
        <v>30</v>
      </c>
      <c r="AK165">
        <v>30</v>
      </c>
      <c r="AL165" s="8">
        <v>49887</v>
      </c>
      <c r="AM165">
        <v>0</v>
      </c>
      <c r="AN165" t="s">
        <v>58</v>
      </c>
      <c r="AO165" t="s">
        <v>329</v>
      </c>
      <c r="AP165" s="11" t="s">
        <v>106</v>
      </c>
      <c r="AQ165" s="3">
        <v>0</v>
      </c>
      <c r="AR165" s="3">
        <v>0</v>
      </c>
      <c r="AS165">
        <v>0</v>
      </c>
      <c r="AT165">
        <v>0</v>
      </c>
      <c r="AU165">
        <v>0</v>
      </c>
      <c r="AV165" s="8">
        <v>0</v>
      </c>
      <c r="AW165">
        <v>0</v>
      </c>
      <c r="AX165" t="s">
        <v>46</v>
      </c>
      <c r="AY165">
        <v>0</v>
      </c>
      <c r="AZ165" s="11" t="s">
        <v>106</v>
      </c>
      <c r="BA165" s="3">
        <v>0</v>
      </c>
      <c r="BB165" s="3">
        <v>0</v>
      </c>
      <c r="BC165">
        <v>0</v>
      </c>
      <c r="BD165">
        <v>0</v>
      </c>
      <c r="BE165">
        <v>0</v>
      </c>
      <c r="BF165" s="8">
        <v>0</v>
      </c>
      <c r="BG165">
        <v>0</v>
      </c>
      <c r="BH165" t="s">
        <v>46</v>
      </c>
      <c r="BI165">
        <v>0</v>
      </c>
      <c r="BJ165" s="3">
        <v>6195867</v>
      </c>
      <c r="BK165" t="s">
        <v>496</v>
      </c>
      <c r="BL165" s="3">
        <f t="shared" si="4"/>
        <v>5630000</v>
      </c>
      <c r="BM165" s="14">
        <f t="shared" si="5"/>
        <v>0.90867024744075364</v>
      </c>
    </row>
    <row r="166" spans="1:65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R166">
        <v>10</v>
      </c>
      <c r="S166" s="3">
        <v>1135209</v>
      </c>
      <c r="T166" s="3">
        <v>861687</v>
      </c>
      <c r="U166" s="3">
        <v>608380</v>
      </c>
      <c r="V166" s="8">
        <v>38636</v>
      </c>
      <c r="W166" s="9">
        <v>64229</v>
      </c>
      <c r="X166" s="9">
        <v>51990.29</v>
      </c>
      <c r="Y166">
        <v>6.3299999999999995E-2</v>
      </c>
      <c r="Z166">
        <v>15</v>
      </c>
      <c r="AA166">
        <v>15</v>
      </c>
      <c r="AB166" s="10">
        <v>44366</v>
      </c>
      <c r="AC166" t="s">
        <v>54</v>
      </c>
      <c r="AD166" t="s">
        <v>43</v>
      </c>
      <c r="AE166" t="s">
        <v>55</v>
      </c>
      <c r="AF166" s="8">
        <v>38679</v>
      </c>
      <c r="AG166" s="3">
        <v>120000</v>
      </c>
      <c r="AH166" s="3">
        <v>83474.19</v>
      </c>
      <c r="AI166">
        <v>0.02</v>
      </c>
      <c r="AJ166">
        <v>30</v>
      </c>
      <c r="AK166">
        <v>30</v>
      </c>
      <c r="AL166" s="8">
        <v>13111</v>
      </c>
      <c r="AM166" t="s">
        <v>71</v>
      </c>
      <c r="AN166" t="s">
        <v>43</v>
      </c>
      <c r="AO166" t="s">
        <v>55</v>
      </c>
      <c r="AP166" s="11">
        <v>38679</v>
      </c>
      <c r="AQ166" s="3">
        <v>337000</v>
      </c>
      <c r="AR166" s="3">
        <v>337000</v>
      </c>
      <c r="AS166">
        <v>0</v>
      </c>
      <c r="AT166">
        <v>15</v>
      </c>
      <c r="AU166">
        <v>0</v>
      </c>
      <c r="AV166" s="8">
        <v>44158</v>
      </c>
      <c r="AW166" t="s">
        <v>75</v>
      </c>
      <c r="AX166" t="s">
        <v>100</v>
      </c>
      <c r="AY166" t="s">
        <v>55</v>
      </c>
      <c r="AZ166" s="11">
        <v>38888</v>
      </c>
      <c r="BA166" s="3">
        <v>5600</v>
      </c>
      <c r="BB166" s="3">
        <v>0</v>
      </c>
      <c r="BC166">
        <v>0</v>
      </c>
      <c r="BD166">
        <v>0</v>
      </c>
      <c r="BE166">
        <v>0</v>
      </c>
      <c r="BF166" s="8">
        <v>0</v>
      </c>
      <c r="BG166">
        <v>0</v>
      </c>
      <c r="BH166" t="s">
        <v>58</v>
      </c>
      <c r="BI166">
        <v>0</v>
      </c>
      <c r="BJ166" s="3">
        <v>1135209</v>
      </c>
      <c r="BK166" t="s">
        <v>255</v>
      </c>
      <c r="BL166" s="3">
        <f t="shared" si="4"/>
        <v>1135209</v>
      </c>
      <c r="BM166" s="14">
        <f t="shared" si="5"/>
        <v>1</v>
      </c>
    </row>
    <row r="167" spans="1:65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R167">
        <v>80</v>
      </c>
      <c r="S167" s="3">
        <v>7506094</v>
      </c>
      <c r="T167" s="3">
        <v>6071056</v>
      </c>
      <c r="U167" s="3">
        <v>4319136</v>
      </c>
      <c r="V167" s="8">
        <v>42628</v>
      </c>
      <c r="W167" s="9">
        <v>2350000</v>
      </c>
      <c r="X167" s="9">
        <v>2029178.17</v>
      </c>
      <c r="Y167">
        <v>6.3399999999999998E-2</v>
      </c>
      <c r="Z167">
        <v>15</v>
      </c>
      <c r="AA167">
        <v>30</v>
      </c>
      <c r="AB167" s="10">
        <v>44819</v>
      </c>
      <c r="AC167" t="s">
        <v>63</v>
      </c>
      <c r="AD167" t="s">
        <v>43</v>
      </c>
      <c r="AE167" t="s">
        <v>44</v>
      </c>
      <c r="AF167" s="8">
        <v>42628</v>
      </c>
      <c r="AG167" s="3">
        <v>836958</v>
      </c>
      <c r="AH167" s="3">
        <v>385850.58</v>
      </c>
      <c r="AI167">
        <v>0</v>
      </c>
      <c r="AJ167" t="s">
        <v>45</v>
      </c>
      <c r="AK167">
        <v>0</v>
      </c>
      <c r="AL167" s="8">
        <v>0</v>
      </c>
      <c r="AM167">
        <v>0</v>
      </c>
      <c r="AN167" t="s">
        <v>58</v>
      </c>
      <c r="AO167" t="s">
        <v>98</v>
      </c>
      <c r="AP167" s="11" t="s">
        <v>106</v>
      </c>
      <c r="AQ167" s="3">
        <v>0</v>
      </c>
      <c r="AR167" s="3">
        <v>0</v>
      </c>
      <c r="AS167">
        <v>0</v>
      </c>
      <c r="AT167">
        <v>0</v>
      </c>
      <c r="AU167">
        <v>0</v>
      </c>
      <c r="AV167" s="8">
        <v>0</v>
      </c>
      <c r="AW167">
        <v>0</v>
      </c>
      <c r="AX167" t="s">
        <v>46</v>
      </c>
      <c r="AY167">
        <v>0</v>
      </c>
      <c r="AZ167" s="11" t="s">
        <v>106</v>
      </c>
      <c r="BA167" s="3">
        <v>0</v>
      </c>
      <c r="BB167" s="3">
        <v>0</v>
      </c>
      <c r="BC167">
        <v>0</v>
      </c>
      <c r="BD167">
        <v>0</v>
      </c>
      <c r="BE167">
        <v>0</v>
      </c>
      <c r="BF167" s="8">
        <v>0</v>
      </c>
      <c r="BG167">
        <v>0</v>
      </c>
      <c r="BH167" t="s">
        <v>46</v>
      </c>
      <c r="BI167">
        <v>0</v>
      </c>
      <c r="BJ167" s="3">
        <v>7506094</v>
      </c>
      <c r="BK167" t="s">
        <v>47</v>
      </c>
      <c r="BL167" s="3">
        <f t="shared" si="4"/>
        <v>7506094</v>
      </c>
      <c r="BM167" s="14">
        <f t="shared" si="5"/>
        <v>1</v>
      </c>
    </row>
    <row r="168" spans="1:65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R168">
        <v>16</v>
      </c>
      <c r="S168" s="3">
        <v>4064207</v>
      </c>
      <c r="T168" s="3">
        <v>4944893</v>
      </c>
      <c r="U168" s="3">
        <v>3476207</v>
      </c>
      <c r="V168" s="8">
        <v>38642</v>
      </c>
      <c r="W168" s="9">
        <v>150000</v>
      </c>
      <c r="X168" s="9">
        <v>24919.89</v>
      </c>
      <c r="Y168">
        <v>7.0000000000000007E-2</v>
      </c>
      <c r="Z168">
        <v>15</v>
      </c>
      <c r="AA168">
        <v>15</v>
      </c>
      <c r="AB168" s="10">
        <v>44136</v>
      </c>
      <c r="AC168" t="s">
        <v>54</v>
      </c>
      <c r="AD168" t="s">
        <v>43</v>
      </c>
      <c r="AE168" t="s">
        <v>122</v>
      </c>
      <c r="AF168" s="8">
        <v>38707</v>
      </c>
      <c r="AG168" s="3">
        <v>190000</v>
      </c>
      <c r="AH168" s="3">
        <v>190000</v>
      </c>
      <c r="AI168">
        <v>0</v>
      </c>
      <c r="AJ168">
        <v>20</v>
      </c>
      <c r="AK168">
        <v>0</v>
      </c>
      <c r="AL168" s="8">
        <v>46012</v>
      </c>
      <c r="AM168" t="s">
        <v>71</v>
      </c>
      <c r="AN168" t="s">
        <v>100</v>
      </c>
      <c r="AO168" t="s">
        <v>171</v>
      </c>
      <c r="AP168" s="11">
        <v>38839</v>
      </c>
      <c r="AQ168" s="3">
        <v>100000</v>
      </c>
      <c r="AR168" s="3">
        <v>100000</v>
      </c>
      <c r="AS168">
        <v>0</v>
      </c>
      <c r="AT168">
        <v>45</v>
      </c>
      <c r="AU168" t="s">
        <v>333</v>
      </c>
      <c r="AV168" s="8">
        <v>55885</v>
      </c>
      <c r="AW168" t="s">
        <v>75</v>
      </c>
      <c r="AX168" t="s">
        <v>100</v>
      </c>
      <c r="AY168" t="s">
        <v>334</v>
      </c>
      <c r="AZ168" s="11">
        <v>38702</v>
      </c>
      <c r="BA168" s="3">
        <v>148000</v>
      </c>
      <c r="BB168" s="3">
        <v>148000</v>
      </c>
      <c r="BC168">
        <v>0</v>
      </c>
      <c r="BD168">
        <v>15</v>
      </c>
      <c r="BE168">
        <v>0</v>
      </c>
      <c r="BF168" s="8">
        <v>44378</v>
      </c>
      <c r="BG168">
        <v>0</v>
      </c>
      <c r="BH168" t="s">
        <v>100</v>
      </c>
      <c r="BI168" t="s">
        <v>122</v>
      </c>
      <c r="BJ168" s="3">
        <v>4064207</v>
      </c>
      <c r="BK168" t="s">
        <v>47</v>
      </c>
      <c r="BL168" s="3">
        <f t="shared" si="4"/>
        <v>4064207</v>
      </c>
      <c r="BM168" s="14">
        <f t="shared" si="5"/>
        <v>1</v>
      </c>
    </row>
    <row r="169" spans="1:65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 s="3">
        <v>9358549</v>
      </c>
      <c r="T169" s="3">
        <v>10087907</v>
      </c>
      <c r="U169" s="3">
        <v>0</v>
      </c>
      <c r="V169" s="8">
        <v>40824</v>
      </c>
      <c r="W169" s="9">
        <v>232470</v>
      </c>
      <c r="X169" s="9">
        <v>232470</v>
      </c>
      <c r="Y169">
        <v>0.01</v>
      </c>
      <c r="Z169">
        <v>16</v>
      </c>
      <c r="AA169">
        <v>0</v>
      </c>
      <c r="AB169" s="10">
        <v>46661</v>
      </c>
      <c r="AC169">
        <v>0</v>
      </c>
      <c r="AD169" t="s">
        <v>58</v>
      </c>
      <c r="AE169" t="s">
        <v>335</v>
      </c>
      <c r="AF169" s="8">
        <v>40834</v>
      </c>
      <c r="AG169" s="3">
        <v>300000</v>
      </c>
      <c r="AH169" s="3">
        <v>300000</v>
      </c>
      <c r="AI169">
        <v>0</v>
      </c>
      <c r="AJ169">
        <v>15</v>
      </c>
      <c r="AK169">
        <v>0</v>
      </c>
      <c r="AL169" s="8">
        <v>46296</v>
      </c>
      <c r="AM169">
        <v>0</v>
      </c>
      <c r="AN169" t="s">
        <v>100</v>
      </c>
      <c r="AO169" t="s">
        <v>336</v>
      </c>
      <c r="AP169" s="11" t="s">
        <v>106</v>
      </c>
      <c r="AQ169" s="3">
        <v>30000</v>
      </c>
      <c r="AR169" s="3">
        <v>24596</v>
      </c>
      <c r="AS169">
        <v>0.01</v>
      </c>
      <c r="AT169">
        <v>26</v>
      </c>
      <c r="AU169">
        <v>0</v>
      </c>
      <c r="AV169" s="8">
        <v>42916</v>
      </c>
      <c r="AW169">
        <v>0</v>
      </c>
      <c r="AX169" t="s">
        <v>46</v>
      </c>
      <c r="AY169">
        <v>0</v>
      </c>
      <c r="AZ169" s="11">
        <v>40834</v>
      </c>
      <c r="BA169" s="3">
        <v>871791</v>
      </c>
      <c r="BB169" s="3">
        <v>871791</v>
      </c>
      <c r="BC169">
        <v>4.2999999999999997E-2</v>
      </c>
      <c r="BD169">
        <v>16</v>
      </c>
      <c r="BE169">
        <v>0</v>
      </c>
      <c r="BF169" s="8">
        <v>46661</v>
      </c>
      <c r="BG169">
        <v>0</v>
      </c>
      <c r="BH169" t="s">
        <v>58</v>
      </c>
      <c r="BI169" t="s">
        <v>337</v>
      </c>
      <c r="BJ169" s="3">
        <v>0</v>
      </c>
      <c r="BK169">
        <v>0</v>
      </c>
      <c r="BL169" s="3">
        <f t="shared" si="4"/>
        <v>1434261</v>
      </c>
      <c r="BM169" s="14">
        <f t="shared" si="5"/>
        <v>0.15325677089471884</v>
      </c>
    </row>
    <row r="170" spans="1:65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R170">
        <v>16</v>
      </c>
      <c r="S170" s="3">
        <v>2181802</v>
      </c>
      <c r="T170" s="3">
        <v>2055728</v>
      </c>
      <c r="U170" s="3">
        <v>1482759</v>
      </c>
      <c r="V170" s="8">
        <v>38625</v>
      </c>
      <c r="W170" s="9">
        <v>101293</v>
      </c>
      <c r="X170" s="9">
        <v>81014</v>
      </c>
      <c r="Y170">
        <v>6.7599999999999993E-2</v>
      </c>
      <c r="Z170">
        <v>15</v>
      </c>
      <c r="AA170">
        <v>15</v>
      </c>
      <c r="AB170" s="10">
        <v>44104</v>
      </c>
      <c r="AC170" t="s">
        <v>63</v>
      </c>
      <c r="AD170" t="s">
        <v>43</v>
      </c>
      <c r="AE170" t="s">
        <v>244</v>
      </c>
      <c r="AF170" s="8">
        <v>38625</v>
      </c>
      <c r="AG170" s="3">
        <v>429000</v>
      </c>
      <c r="AH170" s="3">
        <v>687615</v>
      </c>
      <c r="AI170">
        <v>4.5199999999999997E-2</v>
      </c>
      <c r="AJ170">
        <v>20</v>
      </c>
      <c r="AK170">
        <v>20</v>
      </c>
      <c r="AL170" s="8">
        <v>45930</v>
      </c>
      <c r="AM170">
        <v>0</v>
      </c>
      <c r="AN170" t="s">
        <v>58</v>
      </c>
      <c r="AO170" t="s">
        <v>339</v>
      </c>
      <c r="AP170" s="11">
        <v>38701</v>
      </c>
      <c r="AQ170" s="3">
        <v>168750</v>
      </c>
      <c r="AR170" s="3">
        <v>50823</v>
      </c>
      <c r="AS170">
        <v>7.0000000000000007E-2</v>
      </c>
      <c r="AT170">
        <v>15</v>
      </c>
      <c r="AU170">
        <v>15</v>
      </c>
      <c r="AV170" s="8">
        <v>44180</v>
      </c>
      <c r="AW170">
        <v>0</v>
      </c>
      <c r="AX170" t="s">
        <v>46</v>
      </c>
      <c r="AY170" t="s">
        <v>340</v>
      </c>
      <c r="AZ170" s="11" t="s">
        <v>106</v>
      </c>
      <c r="BA170" s="3">
        <v>0</v>
      </c>
      <c r="BB170" s="3">
        <v>0</v>
      </c>
      <c r="BC170">
        <v>0</v>
      </c>
      <c r="BD170">
        <v>0</v>
      </c>
      <c r="BE170">
        <v>0</v>
      </c>
      <c r="BF170" s="8">
        <v>0</v>
      </c>
      <c r="BG170">
        <v>0</v>
      </c>
      <c r="BH170" t="s">
        <v>46</v>
      </c>
      <c r="BI170">
        <v>0</v>
      </c>
      <c r="BJ170" s="3">
        <v>2181802</v>
      </c>
      <c r="BK170" t="s">
        <v>62</v>
      </c>
      <c r="BL170" s="3">
        <f t="shared" si="4"/>
        <v>2181802</v>
      </c>
      <c r="BM170" s="14">
        <f t="shared" si="5"/>
        <v>1</v>
      </c>
    </row>
    <row r="171" spans="1:65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R171">
        <v>51</v>
      </c>
      <c r="S171" s="3">
        <v>8526112</v>
      </c>
      <c r="T171" s="3">
        <v>10457910</v>
      </c>
      <c r="U171" s="3">
        <v>7482403</v>
      </c>
      <c r="V171" s="8" t="s">
        <v>106</v>
      </c>
      <c r="W171" s="9">
        <v>685349</v>
      </c>
      <c r="X171" s="9">
        <v>592809</v>
      </c>
      <c r="Y171">
        <v>6.9500000000000006E-2</v>
      </c>
      <c r="Z171">
        <v>0</v>
      </c>
      <c r="AA171">
        <v>0</v>
      </c>
      <c r="AB171" s="10">
        <v>44916</v>
      </c>
      <c r="AC171" t="s">
        <v>341</v>
      </c>
      <c r="AD171" t="s">
        <v>43</v>
      </c>
      <c r="AE171" t="s">
        <v>122</v>
      </c>
      <c r="AF171" s="8" t="s">
        <v>106</v>
      </c>
      <c r="AG171" s="3">
        <v>300000</v>
      </c>
      <c r="AH171" s="3">
        <v>300000</v>
      </c>
      <c r="AI171">
        <v>0.06</v>
      </c>
      <c r="AJ171">
        <v>0</v>
      </c>
      <c r="AK171">
        <v>0</v>
      </c>
      <c r="AL171" s="8" t="s">
        <v>342</v>
      </c>
      <c r="AM171">
        <v>0</v>
      </c>
      <c r="AN171" t="s">
        <v>100</v>
      </c>
      <c r="AO171" t="s">
        <v>343</v>
      </c>
      <c r="AP171" s="11" t="s">
        <v>106</v>
      </c>
      <c r="AQ171" s="3">
        <v>200000</v>
      </c>
      <c r="AR171" s="3">
        <v>200000</v>
      </c>
      <c r="AS171">
        <v>0</v>
      </c>
      <c r="AT171">
        <v>0</v>
      </c>
      <c r="AU171">
        <v>0</v>
      </c>
      <c r="AV171" s="8">
        <v>44926</v>
      </c>
      <c r="AW171">
        <v>0</v>
      </c>
      <c r="AX171" t="s">
        <v>100</v>
      </c>
      <c r="AY171" t="s">
        <v>344</v>
      </c>
      <c r="AZ171" s="11" t="s">
        <v>106</v>
      </c>
      <c r="BA171" s="3">
        <v>0</v>
      </c>
      <c r="BB171" s="3">
        <v>0</v>
      </c>
      <c r="BC171">
        <v>0</v>
      </c>
      <c r="BD171">
        <v>0</v>
      </c>
      <c r="BE171">
        <v>0</v>
      </c>
      <c r="BF171" s="8">
        <v>0</v>
      </c>
      <c r="BG171">
        <v>0</v>
      </c>
      <c r="BH171" t="s">
        <v>46</v>
      </c>
      <c r="BI171">
        <v>0</v>
      </c>
      <c r="BJ171" s="3">
        <v>1185349</v>
      </c>
      <c r="BK171" t="s">
        <v>62</v>
      </c>
      <c r="BL171" s="3">
        <f t="shared" si="4"/>
        <v>8667752</v>
      </c>
      <c r="BM171" s="14">
        <f t="shared" si="5"/>
        <v>1.0166124958245915</v>
      </c>
    </row>
    <row r="172" spans="1:65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R172">
        <v>100</v>
      </c>
      <c r="S172" s="3">
        <v>3179631</v>
      </c>
      <c r="T172" s="3">
        <v>1</v>
      </c>
      <c r="U172" s="3">
        <v>1448050</v>
      </c>
      <c r="V172" s="8">
        <v>39356</v>
      </c>
      <c r="W172" s="9">
        <v>735594</v>
      </c>
      <c r="X172" s="9">
        <v>669227.77</v>
      </c>
      <c r="Y172">
        <v>5.3749999999999999E-2</v>
      </c>
      <c r="Z172">
        <v>50</v>
      </c>
      <c r="AA172">
        <v>30</v>
      </c>
      <c r="AB172" s="10">
        <v>50314</v>
      </c>
      <c r="AC172" t="s">
        <v>54</v>
      </c>
      <c r="AD172" t="s">
        <v>115</v>
      </c>
      <c r="AE172" t="s">
        <v>44</v>
      </c>
      <c r="AF172" s="8">
        <v>39356</v>
      </c>
      <c r="AG172" s="3">
        <v>282490</v>
      </c>
      <c r="AH172" s="3">
        <v>229565.05</v>
      </c>
      <c r="AI172">
        <v>0.08</v>
      </c>
      <c r="AJ172" t="s">
        <v>69</v>
      </c>
      <c r="AK172" t="s">
        <v>40</v>
      </c>
      <c r="AL172" s="8">
        <v>44835</v>
      </c>
      <c r="AM172" t="s">
        <v>345</v>
      </c>
      <c r="AN172" t="s">
        <v>43</v>
      </c>
      <c r="AO172" t="s">
        <v>44</v>
      </c>
      <c r="AP172" s="11">
        <v>39356</v>
      </c>
      <c r="AQ172" s="3">
        <v>108000</v>
      </c>
      <c r="AR172" s="3">
        <v>108000</v>
      </c>
      <c r="AS172">
        <v>0.05</v>
      </c>
      <c r="AT172">
        <v>20</v>
      </c>
      <c r="AU172">
        <v>20</v>
      </c>
      <c r="AV172" s="8">
        <v>46661</v>
      </c>
      <c r="AW172" t="s">
        <v>75</v>
      </c>
      <c r="AX172" t="s">
        <v>100</v>
      </c>
      <c r="AY172" t="s">
        <v>194</v>
      </c>
      <c r="AZ172" s="11">
        <v>39356</v>
      </c>
      <c r="BA172" s="3">
        <v>432551</v>
      </c>
      <c r="BB172" s="3">
        <v>432551</v>
      </c>
      <c r="BC172">
        <v>5.3499999999999999E-2</v>
      </c>
      <c r="BD172" t="s">
        <v>160</v>
      </c>
      <c r="BE172" t="s">
        <v>160</v>
      </c>
      <c r="BF172" s="8">
        <v>46661</v>
      </c>
      <c r="BG172" t="s">
        <v>346</v>
      </c>
      <c r="BH172" t="s">
        <v>100</v>
      </c>
      <c r="BI172" t="s">
        <v>194</v>
      </c>
      <c r="BJ172" s="3">
        <v>3179631</v>
      </c>
      <c r="BK172" t="s">
        <v>347</v>
      </c>
      <c r="BL172" s="3">
        <f t="shared" si="4"/>
        <v>3006685</v>
      </c>
      <c r="BM172" s="14">
        <f t="shared" si="5"/>
        <v>0.94560815390213515</v>
      </c>
    </row>
    <row r="173" spans="1:65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R173">
        <v>24</v>
      </c>
      <c r="S173" s="3">
        <v>3179631</v>
      </c>
      <c r="T173" s="3">
        <v>100</v>
      </c>
      <c r="U173" s="3">
        <v>1448050</v>
      </c>
      <c r="V173" s="8">
        <v>39356</v>
      </c>
      <c r="W173" s="9">
        <v>735594</v>
      </c>
      <c r="X173" s="9">
        <v>669227.77</v>
      </c>
      <c r="Y173">
        <v>0.01</v>
      </c>
      <c r="Z173">
        <v>50</v>
      </c>
      <c r="AA173">
        <v>30</v>
      </c>
      <c r="AB173" s="10">
        <v>50314</v>
      </c>
      <c r="AC173" t="s">
        <v>54</v>
      </c>
      <c r="AD173" t="s">
        <v>115</v>
      </c>
      <c r="AE173" t="s">
        <v>44</v>
      </c>
      <c r="AF173" s="8">
        <v>39356</v>
      </c>
      <c r="AG173" s="3">
        <v>282490</v>
      </c>
      <c r="AH173" s="3">
        <v>229565.05</v>
      </c>
      <c r="AI173">
        <v>0.08</v>
      </c>
      <c r="AJ173">
        <v>15</v>
      </c>
      <c r="AK173">
        <v>30</v>
      </c>
      <c r="AL173" s="8">
        <v>44835</v>
      </c>
      <c r="AM173" t="s">
        <v>71</v>
      </c>
      <c r="AN173" t="s">
        <v>43</v>
      </c>
      <c r="AO173" t="s">
        <v>44</v>
      </c>
      <c r="AP173" s="11">
        <v>39356</v>
      </c>
      <c r="AQ173" s="3">
        <v>108000</v>
      </c>
      <c r="AR173" s="3">
        <v>5</v>
      </c>
      <c r="AS173">
        <v>0.2</v>
      </c>
      <c r="AT173">
        <v>20</v>
      </c>
      <c r="AU173">
        <v>20</v>
      </c>
      <c r="AV173" s="8">
        <v>46661</v>
      </c>
      <c r="AW173" t="s">
        <v>75</v>
      </c>
      <c r="AX173" t="s">
        <v>100</v>
      </c>
      <c r="AY173" t="s">
        <v>194</v>
      </c>
      <c r="AZ173" s="11">
        <v>39356</v>
      </c>
      <c r="BA173" s="3">
        <v>432551</v>
      </c>
      <c r="BB173" s="3">
        <v>432551</v>
      </c>
      <c r="BC173">
        <v>5.3499999999999999E-2</v>
      </c>
      <c r="BD173">
        <v>20</v>
      </c>
      <c r="BE173">
        <v>20</v>
      </c>
      <c r="BF173" s="8">
        <v>46661</v>
      </c>
      <c r="BG173" t="s">
        <v>346</v>
      </c>
      <c r="BH173" t="s">
        <v>100</v>
      </c>
      <c r="BI173" t="s">
        <v>194</v>
      </c>
      <c r="BJ173" s="3">
        <v>3179631</v>
      </c>
      <c r="BK173" t="s">
        <v>348</v>
      </c>
      <c r="BL173" s="3">
        <f t="shared" si="4"/>
        <v>3006685</v>
      </c>
      <c r="BM173" s="14">
        <f t="shared" si="5"/>
        <v>0.94560815390213515</v>
      </c>
    </row>
    <row r="174" spans="1:65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R174">
        <v>13</v>
      </c>
      <c r="S174" s="3">
        <v>2432121</v>
      </c>
      <c r="T174" s="3">
        <v>2879575</v>
      </c>
      <c r="U174" s="3">
        <v>2045991</v>
      </c>
      <c r="V174" s="8" t="s">
        <v>106</v>
      </c>
      <c r="W174" s="9">
        <v>225000</v>
      </c>
      <c r="X174" s="9">
        <v>193091</v>
      </c>
      <c r="Y174">
        <v>7.8799999999999995E-2</v>
      </c>
      <c r="Z174">
        <v>0</v>
      </c>
      <c r="AA174">
        <v>0</v>
      </c>
      <c r="AB174" s="10">
        <v>50010</v>
      </c>
      <c r="AC174">
        <v>0</v>
      </c>
      <c r="AD174" t="s">
        <v>43</v>
      </c>
      <c r="AE174" t="s">
        <v>349</v>
      </c>
      <c r="AF174" s="8" t="s">
        <v>106</v>
      </c>
      <c r="AG174" s="3">
        <v>104000</v>
      </c>
      <c r="AH174" s="3">
        <v>40429</v>
      </c>
      <c r="AI174">
        <v>7.7299999999999994E-2</v>
      </c>
      <c r="AJ174" t="s">
        <v>45</v>
      </c>
      <c r="AK174">
        <v>0</v>
      </c>
      <c r="AL174" s="8">
        <v>44501</v>
      </c>
      <c r="AM174">
        <v>0</v>
      </c>
      <c r="AN174" t="s">
        <v>46</v>
      </c>
      <c r="AO174" t="s">
        <v>350</v>
      </c>
      <c r="AP174" s="11" t="s">
        <v>106</v>
      </c>
      <c r="AQ174" s="3">
        <v>57130</v>
      </c>
      <c r="AR174" s="3">
        <v>57130</v>
      </c>
      <c r="AS174">
        <v>0</v>
      </c>
      <c r="AT174">
        <v>0</v>
      </c>
      <c r="AU174">
        <v>0</v>
      </c>
      <c r="AV174" s="8" t="s">
        <v>351</v>
      </c>
      <c r="AW174">
        <v>0</v>
      </c>
      <c r="AX174" t="s">
        <v>100</v>
      </c>
      <c r="AY174" t="s">
        <v>266</v>
      </c>
      <c r="AZ174" s="11" t="s">
        <v>106</v>
      </c>
      <c r="BA174" s="3">
        <v>0</v>
      </c>
      <c r="BB174" s="3">
        <v>0</v>
      </c>
      <c r="BC174">
        <v>0</v>
      </c>
      <c r="BD174">
        <v>0</v>
      </c>
      <c r="BE174">
        <v>0</v>
      </c>
      <c r="BF174" s="8">
        <v>0</v>
      </c>
      <c r="BG174">
        <v>0</v>
      </c>
      <c r="BH174" t="s">
        <v>46</v>
      </c>
      <c r="BI174">
        <v>0</v>
      </c>
      <c r="BJ174" s="3">
        <v>2432121</v>
      </c>
      <c r="BK174" t="s">
        <v>62</v>
      </c>
      <c r="BL174" s="3">
        <f t="shared" si="4"/>
        <v>2432121</v>
      </c>
      <c r="BM174" s="14">
        <f t="shared" si="5"/>
        <v>1</v>
      </c>
    </row>
    <row r="175" spans="1:65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 s="3">
        <v>4922744</v>
      </c>
      <c r="T175" s="3">
        <v>4579642</v>
      </c>
      <c r="U175" s="3">
        <v>0</v>
      </c>
      <c r="V175" s="8">
        <v>39079</v>
      </c>
      <c r="W175" s="9">
        <v>875000</v>
      </c>
      <c r="X175" s="9">
        <v>707951.04</v>
      </c>
      <c r="Y175">
        <v>7.1499999999999994E-2</v>
      </c>
      <c r="Z175">
        <v>17</v>
      </c>
      <c r="AA175">
        <v>25</v>
      </c>
      <c r="AB175" s="10">
        <v>44927</v>
      </c>
      <c r="AC175">
        <v>0</v>
      </c>
      <c r="AD175" t="s">
        <v>43</v>
      </c>
      <c r="AE175" t="s">
        <v>214</v>
      </c>
      <c r="AF175" s="8">
        <v>38972</v>
      </c>
      <c r="AG175" s="3">
        <v>250000</v>
      </c>
      <c r="AH175" s="3">
        <v>415000</v>
      </c>
      <c r="AI175">
        <v>0.01</v>
      </c>
      <c r="AJ175">
        <v>50</v>
      </c>
      <c r="AK175">
        <v>30</v>
      </c>
      <c r="AL175" s="8">
        <v>58075</v>
      </c>
      <c r="AM175">
        <v>0</v>
      </c>
      <c r="AN175">
        <v>0</v>
      </c>
      <c r="AO175" t="s">
        <v>183</v>
      </c>
      <c r="AP175" s="11">
        <v>39059</v>
      </c>
      <c r="AQ175" s="3">
        <v>180000</v>
      </c>
      <c r="AR175" s="3">
        <v>180000</v>
      </c>
      <c r="AS175">
        <v>0</v>
      </c>
      <c r="AT175">
        <v>15</v>
      </c>
      <c r="AU175">
        <v>0</v>
      </c>
      <c r="AV175" s="8">
        <v>44926</v>
      </c>
      <c r="AW175">
        <v>0</v>
      </c>
      <c r="AX175" t="s">
        <v>100</v>
      </c>
      <c r="AY175" t="s">
        <v>214</v>
      </c>
      <c r="AZ175" s="11" t="s">
        <v>106</v>
      </c>
      <c r="BA175" s="3">
        <v>0</v>
      </c>
      <c r="BB175" s="3">
        <v>0</v>
      </c>
      <c r="BC175">
        <v>0</v>
      </c>
      <c r="BD175">
        <v>0</v>
      </c>
      <c r="BE175">
        <v>0</v>
      </c>
      <c r="BF175" s="8">
        <v>0</v>
      </c>
      <c r="BG175">
        <v>0</v>
      </c>
      <c r="BH175" t="s">
        <v>46</v>
      </c>
      <c r="BI175">
        <v>0</v>
      </c>
      <c r="BJ175" s="3">
        <v>0</v>
      </c>
      <c r="BK175">
        <v>0</v>
      </c>
      <c r="BL175" s="3">
        <f t="shared" si="4"/>
        <v>1305000</v>
      </c>
      <c r="BM175" s="14">
        <f t="shared" si="5"/>
        <v>0.26509605212052467</v>
      </c>
    </row>
    <row r="176" spans="1:65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R176">
        <v>4</v>
      </c>
      <c r="S176" s="3">
        <v>901533</v>
      </c>
      <c r="T176" s="3">
        <v>1055597</v>
      </c>
      <c r="U176" s="3">
        <v>679534</v>
      </c>
      <c r="V176" s="8">
        <v>39570</v>
      </c>
      <c r="W176" s="9">
        <v>103000</v>
      </c>
      <c r="X176" s="9">
        <v>93242</v>
      </c>
      <c r="Y176">
        <v>7.0000000000000007E-2</v>
      </c>
      <c r="Z176">
        <v>16</v>
      </c>
      <c r="AA176">
        <v>0</v>
      </c>
      <c r="AB176" s="10">
        <v>45048</v>
      </c>
      <c r="AC176" t="s">
        <v>279</v>
      </c>
      <c r="AD176" t="s">
        <v>43</v>
      </c>
      <c r="AE176">
        <v>0</v>
      </c>
      <c r="AF176" s="8" t="s">
        <v>106</v>
      </c>
      <c r="AG176" s="3">
        <v>0</v>
      </c>
      <c r="AH176" s="3">
        <v>0</v>
      </c>
      <c r="AI176">
        <v>0</v>
      </c>
      <c r="AJ176" t="s">
        <v>45</v>
      </c>
      <c r="AK176">
        <v>0</v>
      </c>
      <c r="AL176" s="8">
        <v>0</v>
      </c>
      <c r="AM176">
        <v>0</v>
      </c>
      <c r="AN176" t="s">
        <v>46</v>
      </c>
      <c r="AO176">
        <v>0</v>
      </c>
      <c r="AP176" s="11" t="s">
        <v>106</v>
      </c>
      <c r="AQ176" s="3">
        <v>0</v>
      </c>
      <c r="AR176" s="3">
        <v>0</v>
      </c>
      <c r="AS176">
        <v>0</v>
      </c>
      <c r="AT176">
        <v>0</v>
      </c>
      <c r="AU176">
        <v>0</v>
      </c>
      <c r="AV176" s="8">
        <v>0</v>
      </c>
      <c r="AW176">
        <v>0</v>
      </c>
      <c r="AX176" t="s">
        <v>46</v>
      </c>
      <c r="AY176">
        <v>0</v>
      </c>
      <c r="AZ176" s="11" t="s">
        <v>106</v>
      </c>
      <c r="BA176" s="3">
        <v>0</v>
      </c>
      <c r="BB176" s="3">
        <v>0</v>
      </c>
      <c r="BC176">
        <v>0</v>
      </c>
      <c r="BD176">
        <v>0</v>
      </c>
      <c r="BE176">
        <v>0</v>
      </c>
      <c r="BF176" s="8">
        <v>0</v>
      </c>
      <c r="BG176">
        <v>0</v>
      </c>
      <c r="BH176" t="s">
        <v>46</v>
      </c>
      <c r="BI176">
        <v>0</v>
      </c>
      <c r="BJ176" s="3">
        <v>901533</v>
      </c>
      <c r="BK176">
        <v>0</v>
      </c>
      <c r="BL176" s="3">
        <f t="shared" si="4"/>
        <v>782534</v>
      </c>
      <c r="BM176" s="14">
        <f t="shared" si="5"/>
        <v>0.8680037225481485</v>
      </c>
    </row>
    <row r="177" spans="1:65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R177">
        <v>96</v>
      </c>
      <c r="S177" s="3">
        <v>9281330</v>
      </c>
      <c r="T177" s="3">
        <v>9049575</v>
      </c>
      <c r="U177" s="3">
        <v>5643200</v>
      </c>
      <c r="V177" s="8">
        <v>39014</v>
      </c>
      <c r="W177" s="9">
        <v>2600000</v>
      </c>
      <c r="X177" s="9">
        <v>2379574.88</v>
      </c>
      <c r="Y177">
        <v>5.1700000000000003E-2</v>
      </c>
      <c r="Z177">
        <v>2</v>
      </c>
      <c r="AA177">
        <v>0</v>
      </c>
      <c r="AB177" s="10" t="s">
        <v>353</v>
      </c>
      <c r="AC177" t="s">
        <v>63</v>
      </c>
      <c r="AD177" t="s">
        <v>100</v>
      </c>
      <c r="AE177" t="s">
        <v>44</v>
      </c>
      <c r="AF177" s="8">
        <v>39014</v>
      </c>
      <c r="AG177" s="3">
        <v>1038029</v>
      </c>
      <c r="AH177" s="3">
        <v>8719.6200000000008</v>
      </c>
      <c r="AI177">
        <v>0</v>
      </c>
      <c r="AJ177" t="s">
        <v>45</v>
      </c>
      <c r="AK177">
        <v>0</v>
      </c>
      <c r="AL177" s="8">
        <v>0</v>
      </c>
      <c r="AM177">
        <v>0</v>
      </c>
      <c r="AN177" t="s">
        <v>58</v>
      </c>
      <c r="AO177" t="s">
        <v>98</v>
      </c>
      <c r="AP177" s="11" t="s">
        <v>106</v>
      </c>
      <c r="AQ177" s="3">
        <v>0</v>
      </c>
      <c r="AR177" s="3">
        <v>0</v>
      </c>
      <c r="AS177">
        <v>0</v>
      </c>
      <c r="AT177">
        <v>0</v>
      </c>
      <c r="AU177">
        <v>0</v>
      </c>
      <c r="AV177" s="8">
        <v>0</v>
      </c>
      <c r="AW177">
        <v>0</v>
      </c>
      <c r="AX177" t="s">
        <v>46</v>
      </c>
      <c r="AY177">
        <v>0</v>
      </c>
      <c r="AZ177" s="11" t="s">
        <v>106</v>
      </c>
      <c r="BA177" s="3">
        <v>0</v>
      </c>
      <c r="BB177" s="3">
        <v>0</v>
      </c>
      <c r="BC177">
        <v>0</v>
      </c>
      <c r="BD177">
        <v>0</v>
      </c>
      <c r="BE177">
        <v>0</v>
      </c>
      <c r="BF177" s="8">
        <v>0</v>
      </c>
      <c r="BG177">
        <v>0</v>
      </c>
      <c r="BH177" t="s">
        <v>46</v>
      </c>
      <c r="BI177">
        <v>0</v>
      </c>
      <c r="BJ177" s="3">
        <v>9281330</v>
      </c>
      <c r="BK177" t="s">
        <v>47</v>
      </c>
      <c r="BL177" s="3">
        <f t="shared" si="4"/>
        <v>9281229</v>
      </c>
      <c r="BM177" s="14">
        <f t="shared" si="5"/>
        <v>0.99998911793891609</v>
      </c>
    </row>
    <row r="178" spans="1:65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R178">
        <v>24</v>
      </c>
      <c r="S178" s="3">
        <v>4160775</v>
      </c>
      <c r="T178" s="3">
        <v>4694352</v>
      </c>
      <c r="U178" s="3">
        <v>2000000</v>
      </c>
      <c r="V178" s="8">
        <v>40701</v>
      </c>
      <c r="W178" s="9">
        <v>450000</v>
      </c>
      <c r="X178" s="9">
        <v>413253.17</v>
      </c>
      <c r="Y178">
        <v>6.1199999999999997E-2</v>
      </c>
      <c r="Z178">
        <v>15</v>
      </c>
      <c r="AA178">
        <v>30</v>
      </c>
      <c r="AB178" s="10">
        <v>46180</v>
      </c>
      <c r="AC178" t="s">
        <v>63</v>
      </c>
      <c r="AD178" t="s">
        <v>43</v>
      </c>
      <c r="AE178" t="s">
        <v>44</v>
      </c>
      <c r="AF178" s="8">
        <v>40247</v>
      </c>
      <c r="AG178" s="3">
        <v>1287456</v>
      </c>
      <c r="AH178" s="3">
        <v>1286367</v>
      </c>
      <c r="AI178">
        <v>0</v>
      </c>
      <c r="AJ178">
        <v>30</v>
      </c>
      <c r="AK178">
        <v>0</v>
      </c>
      <c r="AL178" s="8">
        <v>51204</v>
      </c>
      <c r="AM178" t="s">
        <v>206</v>
      </c>
      <c r="AN178" t="s">
        <v>58</v>
      </c>
      <c r="AO178" t="s">
        <v>98</v>
      </c>
      <c r="AP178" s="11" t="s">
        <v>106</v>
      </c>
      <c r="AQ178" s="3">
        <v>0</v>
      </c>
      <c r="AR178" s="3">
        <v>0</v>
      </c>
      <c r="AS178">
        <v>0</v>
      </c>
      <c r="AT178">
        <v>0</v>
      </c>
      <c r="AU178">
        <v>0</v>
      </c>
      <c r="AV178" s="8">
        <v>0</v>
      </c>
      <c r="AW178">
        <v>0</v>
      </c>
      <c r="AX178">
        <v>0</v>
      </c>
      <c r="AY178">
        <v>0</v>
      </c>
      <c r="AZ178" s="11" t="s">
        <v>106</v>
      </c>
      <c r="BA178" s="3">
        <v>0</v>
      </c>
      <c r="BB178" s="3">
        <v>0</v>
      </c>
      <c r="BC178">
        <v>0</v>
      </c>
      <c r="BD178">
        <v>0</v>
      </c>
      <c r="BE178">
        <v>0</v>
      </c>
      <c r="BF178" s="8">
        <v>0</v>
      </c>
      <c r="BG178">
        <v>0</v>
      </c>
      <c r="BH178" t="s">
        <v>46</v>
      </c>
      <c r="BI178">
        <v>0</v>
      </c>
      <c r="BJ178" s="3">
        <v>4160775</v>
      </c>
      <c r="BK178" t="s">
        <v>47</v>
      </c>
      <c r="BL178" s="3">
        <f t="shared" si="4"/>
        <v>3737456</v>
      </c>
      <c r="BM178" s="14">
        <f t="shared" si="5"/>
        <v>0.89825957904476927</v>
      </c>
    </row>
    <row r="179" spans="1:65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R179">
        <v>10</v>
      </c>
      <c r="S179" s="3">
        <v>2396312</v>
      </c>
      <c r="T179" s="3">
        <v>2191832</v>
      </c>
      <c r="U179" s="3">
        <v>1711000</v>
      </c>
      <c r="V179" s="8">
        <v>39647</v>
      </c>
      <c r="W179" s="9">
        <v>125000</v>
      </c>
      <c r="X179" s="9">
        <v>113740</v>
      </c>
      <c r="Y179">
        <v>7.5999999999999998E-2</v>
      </c>
      <c r="Z179">
        <v>18</v>
      </c>
      <c r="AA179">
        <v>0</v>
      </c>
      <c r="AB179" s="10">
        <v>46221</v>
      </c>
      <c r="AC179" t="s">
        <v>279</v>
      </c>
      <c r="AD179" t="s">
        <v>43</v>
      </c>
      <c r="AE179">
        <v>0</v>
      </c>
      <c r="AF179" s="8">
        <v>39041</v>
      </c>
      <c r="AG179" s="3">
        <v>558000</v>
      </c>
      <c r="AH179" s="3">
        <v>558000</v>
      </c>
      <c r="AI179">
        <v>5.0000000000000001E-3</v>
      </c>
      <c r="AJ179">
        <v>30</v>
      </c>
      <c r="AK179">
        <v>0</v>
      </c>
      <c r="AL179" s="8">
        <v>49999</v>
      </c>
      <c r="AM179" t="s">
        <v>238</v>
      </c>
      <c r="AN179" t="s">
        <v>100</v>
      </c>
      <c r="AO179">
        <v>0</v>
      </c>
      <c r="AP179" s="11" t="s">
        <v>106</v>
      </c>
      <c r="AQ179" s="3">
        <v>0</v>
      </c>
      <c r="AR179" s="3">
        <v>0</v>
      </c>
      <c r="AS179">
        <v>0</v>
      </c>
      <c r="AT179">
        <v>0</v>
      </c>
      <c r="AU179">
        <v>0</v>
      </c>
      <c r="AV179" s="8">
        <v>0</v>
      </c>
      <c r="AW179">
        <v>0</v>
      </c>
      <c r="AX179" t="s">
        <v>46</v>
      </c>
      <c r="AY179">
        <v>0</v>
      </c>
      <c r="AZ179" s="11" t="s">
        <v>106</v>
      </c>
      <c r="BA179" s="3">
        <v>0</v>
      </c>
      <c r="BB179" s="3">
        <v>0</v>
      </c>
      <c r="BC179">
        <v>0</v>
      </c>
      <c r="BD179">
        <v>0</v>
      </c>
      <c r="BE179">
        <v>0</v>
      </c>
      <c r="BF179" s="8">
        <v>0</v>
      </c>
      <c r="BG179">
        <v>0</v>
      </c>
      <c r="BH179" t="s">
        <v>46</v>
      </c>
      <c r="BI179">
        <v>0</v>
      </c>
      <c r="BJ179" s="3">
        <v>2396312</v>
      </c>
      <c r="BK179">
        <v>0</v>
      </c>
      <c r="BL179" s="3">
        <f t="shared" si="4"/>
        <v>2394000</v>
      </c>
      <c r="BM179" s="14">
        <f t="shared" si="5"/>
        <v>0.99903518406618175</v>
      </c>
    </row>
    <row r="180" spans="1:65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3">
        <v>0</v>
      </c>
      <c r="T180" s="3">
        <v>0</v>
      </c>
      <c r="U180" s="3">
        <v>0</v>
      </c>
      <c r="V180" s="8">
        <v>39381</v>
      </c>
      <c r="W180" s="9">
        <v>0</v>
      </c>
      <c r="X180" s="9">
        <v>150463.76999999999</v>
      </c>
      <c r="Y180">
        <v>6.6600000000000006E-2</v>
      </c>
      <c r="Z180">
        <v>15</v>
      </c>
      <c r="AA180">
        <v>15</v>
      </c>
      <c r="AB180" s="10">
        <v>44860</v>
      </c>
      <c r="AC180">
        <v>0</v>
      </c>
      <c r="AD180" t="s">
        <v>46</v>
      </c>
      <c r="AE180">
        <v>0</v>
      </c>
      <c r="AF180" s="8" t="s">
        <v>106</v>
      </c>
      <c r="AG180" s="3">
        <v>0</v>
      </c>
      <c r="AH180" s="3">
        <v>932760</v>
      </c>
      <c r="AI180">
        <v>0</v>
      </c>
      <c r="AJ180" t="s">
        <v>45</v>
      </c>
      <c r="AK180">
        <v>0</v>
      </c>
      <c r="AL180" s="8">
        <v>0</v>
      </c>
      <c r="AM180">
        <v>0</v>
      </c>
      <c r="AN180" t="s">
        <v>46</v>
      </c>
      <c r="AO180">
        <v>0</v>
      </c>
      <c r="AP180" s="11" t="s">
        <v>106</v>
      </c>
      <c r="AQ180" s="3">
        <v>0</v>
      </c>
      <c r="AR180" s="3">
        <v>0</v>
      </c>
      <c r="AS180">
        <v>0</v>
      </c>
      <c r="AT180">
        <v>0</v>
      </c>
      <c r="AU180">
        <v>0</v>
      </c>
      <c r="AV180" s="8">
        <v>0</v>
      </c>
      <c r="AW180">
        <v>0</v>
      </c>
      <c r="AX180" t="s">
        <v>46</v>
      </c>
      <c r="AY180">
        <v>0</v>
      </c>
      <c r="AZ180" s="11" t="s">
        <v>106</v>
      </c>
      <c r="BA180" s="3">
        <v>0</v>
      </c>
      <c r="BB180" s="3">
        <v>0</v>
      </c>
      <c r="BC180">
        <v>0</v>
      </c>
      <c r="BD180">
        <v>0</v>
      </c>
      <c r="BE180">
        <v>0</v>
      </c>
      <c r="BF180" s="8">
        <v>0</v>
      </c>
      <c r="BG180">
        <v>0</v>
      </c>
      <c r="BH180" t="s">
        <v>46</v>
      </c>
      <c r="BI180">
        <v>0</v>
      </c>
      <c r="BJ180" s="3">
        <v>0</v>
      </c>
      <c r="BK180">
        <v>0</v>
      </c>
      <c r="BL180" s="3">
        <f t="shared" si="4"/>
        <v>0</v>
      </c>
      <c r="BM180" s="14" t="str">
        <f t="shared" si="5"/>
        <v xml:space="preserve"> </v>
      </c>
    </row>
    <row r="181" spans="1:65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R181">
        <v>28</v>
      </c>
      <c r="S181" s="3">
        <v>3921467</v>
      </c>
      <c r="T181" s="3">
        <v>3646040</v>
      </c>
      <c r="U181" s="3">
        <v>2789538</v>
      </c>
      <c r="V181" s="8">
        <v>39448</v>
      </c>
      <c r="W181" s="9">
        <v>290000</v>
      </c>
      <c r="X181" s="9">
        <v>453329</v>
      </c>
      <c r="Y181">
        <v>4.9000000000000002E-2</v>
      </c>
      <c r="Z181">
        <v>50</v>
      </c>
      <c r="AA181">
        <v>50</v>
      </c>
      <c r="AB181" s="10">
        <v>58075</v>
      </c>
      <c r="AC181">
        <v>0</v>
      </c>
      <c r="AD181" t="s">
        <v>58</v>
      </c>
      <c r="AE181" t="s">
        <v>339</v>
      </c>
      <c r="AF181" s="8">
        <v>39288</v>
      </c>
      <c r="AG181" s="3">
        <v>300000</v>
      </c>
      <c r="AH181" s="3">
        <v>146633</v>
      </c>
      <c r="AI181">
        <v>7.5749999999999998E-2</v>
      </c>
      <c r="AJ181">
        <v>15</v>
      </c>
      <c r="AK181">
        <v>15</v>
      </c>
      <c r="AL181" s="8">
        <v>44788</v>
      </c>
      <c r="AM181">
        <v>0</v>
      </c>
      <c r="AN181" t="s">
        <v>46</v>
      </c>
      <c r="AO181" t="s">
        <v>354</v>
      </c>
      <c r="AP181" s="11">
        <v>39036</v>
      </c>
      <c r="AQ181" s="3">
        <v>541929</v>
      </c>
      <c r="AR181" s="3">
        <v>462798</v>
      </c>
      <c r="AS181">
        <v>7.1110000000000007E-2</v>
      </c>
      <c r="AT181">
        <v>16</v>
      </c>
      <c r="AU181">
        <v>16</v>
      </c>
      <c r="AV181" s="8">
        <v>44783</v>
      </c>
      <c r="AW181" t="s">
        <v>63</v>
      </c>
      <c r="AX181" t="s">
        <v>43</v>
      </c>
      <c r="AY181" t="s">
        <v>244</v>
      </c>
      <c r="AZ181" s="11" t="s">
        <v>106</v>
      </c>
      <c r="BA181" s="3">
        <v>0</v>
      </c>
      <c r="BB181" s="3">
        <v>0</v>
      </c>
      <c r="BC181">
        <v>0</v>
      </c>
      <c r="BD181">
        <v>0</v>
      </c>
      <c r="BE181">
        <v>0</v>
      </c>
      <c r="BF181" s="8">
        <v>0</v>
      </c>
      <c r="BG181">
        <v>0</v>
      </c>
      <c r="BH181" t="s">
        <v>46</v>
      </c>
      <c r="BI181">
        <v>0</v>
      </c>
      <c r="BJ181" s="3">
        <v>3921467</v>
      </c>
      <c r="BK181" t="s">
        <v>62</v>
      </c>
      <c r="BL181" s="3">
        <f t="shared" si="4"/>
        <v>3921467</v>
      </c>
      <c r="BM181" s="14">
        <f t="shared" si="5"/>
        <v>1</v>
      </c>
    </row>
    <row r="182" spans="1:65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R182">
        <v>16</v>
      </c>
      <c r="S182" s="3">
        <v>3036460</v>
      </c>
      <c r="T182" s="3">
        <v>2695274</v>
      </c>
      <c r="U182" s="3">
        <v>2147073</v>
      </c>
      <c r="V182" s="8">
        <v>38926</v>
      </c>
      <c r="W182" s="9">
        <v>592000</v>
      </c>
      <c r="X182" s="9">
        <v>987122</v>
      </c>
      <c r="Y182">
        <v>5.2900000000000003E-2</v>
      </c>
      <c r="Z182">
        <v>20</v>
      </c>
      <c r="AA182">
        <v>20</v>
      </c>
      <c r="AB182" s="10">
        <v>46323</v>
      </c>
      <c r="AC182">
        <v>0</v>
      </c>
      <c r="AD182" t="s">
        <v>58</v>
      </c>
      <c r="AE182" t="s">
        <v>240</v>
      </c>
      <c r="AF182" s="8">
        <v>38926</v>
      </c>
      <c r="AG182" s="3">
        <v>240000</v>
      </c>
      <c r="AH182" s="3">
        <v>94822</v>
      </c>
      <c r="AI182">
        <v>6.5570000000000003E-2</v>
      </c>
      <c r="AJ182">
        <v>16</v>
      </c>
      <c r="AK182">
        <v>16</v>
      </c>
      <c r="AL182" s="8">
        <v>44682</v>
      </c>
      <c r="AM182">
        <v>0</v>
      </c>
      <c r="AN182" t="s">
        <v>43</v>
      </c>
      <c r="AO182" t="s">
        <v>356</v>
      </c>
      <c r="AP182" s="11">
        <v>39184</v>
      </c>
      <c r="AQ182" s="3">
        <v>32188.959999999999</v>
      </c>
      <c r="AR182" s="3">
        <v>12923</v>
      </c>
      <c r="AS182">
        <v>7.4999999999999997E-2</v>
      </c>
      <c r="AT182">
        <v>15</v>
      </c>
      <c r="AU182">
        <v>15</v>
      </c>
      <c r="AV182" s="8">
        <v>44682</v>
      </c>
      <c r="AW182" t="s">
        <v>63</v>
      </c>
      <c r="AX182" t="s">
        <v>43</v>
      </c>
      <c r="AY182" t="s">
        <v>44</v>
      </c>
      <c r="AZ182" s="11">
        <v>39294</v>
      </c>
      <c r="BA182" s="3">
        <v>40000</v>
      </c>
      <c r="BB182" s="3">
        <v>40000</v>
      </c>
      <c r="BC182">
        <v>0</v>
      </c>
      <c r="BD182">
        <v>10</v>
      </c>
      <c r="BE182">
        <v>10</v>
      </c>
      <c r="BF182" s="8">
        <v>43100</v>
      </c>
      <c r="BG182">
        <v>0</v>
      </c>
      <c r="BH182" t="s">
        <v>58</v>
      </c>
      <c r="BI182" t="s">
        <v>357</v>
      </c>
      <c r="BJ182" s="3">
        <v>3051261.96</v>
      </c>
      <c r="BK182" t="s">
        <v>62</v>
      </c>
      <c r="BL182" s="3">
        <f t="shared" si="4"/>
        <v>3051261.96</v>
      </c>
      <c r="BM182" s="14">
        <f t="shared" si="5"/>
        <v>1.0048747422985977</v>
      </c>
    </row>
    <row r="183" spans="1:65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R183">
        <v>24</v>
      </c>
      <c r="S183" s="3">
        <v>3909285</v>
      </c>
      <c r="T183" s="3">
        <v>4623724</v>
      </c>
      <c r="U183" s="3">
        <v>6212</v>
      </c>
      <c r="V183" s="8" t="s">
        <v>106</v>
      </c>
      <c r="W183" s="9">
        <v>300000</v>
      </c>
      <c r="X183" s="9">
        <v>468577</v>
      </c>
      <c r="Y183">
        <v>0.05</v>
      </c>
      <c r="Z183">
        <v>0</v>
      </c>
      <c r="AA183">
        <v>0</v>
      </c>
      <c r="AB183" s="10">
        <v>44727</v>
      </c>
      <c r="AC183">
        <v>0</v>
      </c>
      <c r="AD183" t="s">
        <v>58</v>
      </c>
      <c r="AE183">
        <v>0</v>
      </c>
      <c r="AF183" s="8" t="s">
        <v>106</v>
      </c>
      <c r="AG183" s="3">
        <v>200000</v>
      </c>
      <c r="AH183" s="3">
        <v>165533</v>
      </c>
      <c r="AI183">
        <v>8.5000000000000006E-2</v>
      </c>
      <c r="AJ183" t="s">
        <v>45</v>
      </c>
      <c r="AK183">
        <v>0</v>
      </c>
      <c r="AL183" s="8">
        <v>46631</v>
      </c>
      <c r="AM183">
        <v>0</v>
      </c>
      <c r="AN183" t="s">
        <v>43</v>
      </c>
      <c r="AO183">
        <v>0</v>
      </c>
      <c r="AP183" s="11" t="s">
        <v>106</v>
      </c>
      <c r="AQ183" s="3">
        <v>3403073</v>
      </c>
      <c r="AR183" s="3">
        <v>0</v>
      </c>
      <c r="AS183">
        <v>0</v>
      </c>
      <c r="AT183">
        <v>0</v>
      </c>
      <c r="AU183">
        <v>0</v>
      </c>
      <c r="AV183" s="8">
        <v>0</v>
      </c>
      <c r="AW183">
        <v>0</v>
      </c>
      <c r="AX183" t="s">
        <v>46</v>
      </c>
      <c r="AY183">
        <v>0</v>
      </c>
      <c r="AZ183" s="11" t="s">
        <v>106</v>
      </c>
      <c r="BA183" s="3">
        <v>0</v>
      </c>
      <c r="BB183" s="3">
        <v>0</v>
      </c>
      <c r="BC183">
        <v>0</v>
      </c>
      <c r="BD183">
        <v>0</v>
      </c>
      <c r="BE183">
        <v>0</v>
      </c>
      <c r="BF183" s="8">
        <v>0</v>
      </c>
      <c r="BG183">
        <v>0</v>
      </c>
      <c r="BH183" t="s">
        <v>46</v>
      </c>
      <c r="BI183">
        <v>0</v>
      </c>
      <c r="BJ183" s="3">
        <v>3909285</v>
      </c>
      <c r="BK183">
        <v>0</v>
      </c>
      <c r="BL183" s="3">
        <f t="shared" si="4"/>
        <v>3909285</v>
      </c>
      <c r="BM183" s="14">
        <f t="shared" si="5"/>
        <v>1</v>
      </c>
    </row>
    <row r="184" spans="1:65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R184">
        <v>40</v>
      </c>
      <c r="S184" s="3">
        <v>5641560</v>
      </c>
      <c r="T184" s="3">
        <v>5343338</v>
      </c>
      <c r="U184" s="3">
        <v>4221911</v>
      </c>
      <c r="V184" s="8">
        <v>39337</v>
      </c>
      <c r="W184" s="9">
        <v>782649</v>
      </c>
      <c r="X184" s="9">
        <v>702026.07</v>
      </c>
      <c r="Y184">
        <v>7.6600000000000001E-2</v>
      </c>
      <c r="Z184">
        <v>17</v>
      </c>
      <c r="AA184">
        <v>30</v>
      </c>
      <c r="AB184" s="10">
        <v>45301</v>
      </c>
      <c r="AC184" t="s">
        <v>54</v>
      </c>
      <c r="AD184" t="s">
        <v>43</v>
      </c>
      <c r="AE184" t="s">
        <v>55</v>
      </c>
      <c r="AF184" s="8">
        <v>39337</v>
      </c>
      <c r="AG184" s="3">
        <v>240000</v>
      </c>
      <c r="AH184" s="3">
        <v>240000</v>
      </c>
      <c r="AI184" t="s">
        <v>254</v>
      </c>
      <c r="AJ184">
        <v>17</v>
      </c>
      <c r="AK184" t="s">
        <v>358</v>
      </c>
      <c r="AL184" s="8">
        <v>45519</v>
      </c>
      <c r="AM184" t="s">
        <v>71</v>
      </c>
      <c r="AN184" t="s">
        <v>100</v>
      </c>
      <c r="AO184" t="s">
        <v>55</v>
      </c>
      <c r="AP184" s="11">
        <v>39337</v>
      </c>
      <c r="AQ184" s="3">
        <v>397000</v>
      </c>
      <c r="AR184" s="3">
        <v>674494.27</v>
      </c>
      <c r="AS184">
        <v>0.06</v>
      </c>
      <c r="AT184">
        <v>17</v>
      </c>
      <c r="AU184" t="s">
        <v>358</v>
      </c>
      <c r="AV184" s="8">
        <v>45413</v>
      </c>
      <c r="AW184" t="s">
        <v>75</v>
      </c>
      <c r="AX184" t="s">
        <v>100</v>
      </c>
      <c r="AY184" t="s">
        <v>55</v>
      </c>
      <c r="AZ184" s="11" t="s">
        <v>106</v>
      </c>
      <c r="BA184" s="3">
        <v>0</v>
      </c>
      <c r="BB184" s="3">
        <v>0</v>
      </c>
      <c r="BC184">
        <v>0</v>
      </c>
      <c r="BD184">
        <v>0</v>
      </c>
      <c r="BE184">
        <v>0</v>
      </c>
      <c r="BF184" s="8">
        <v>0</v>
      </c>
      <c r="BG184">
        <v>0</v>
      </c>
      <c r="BH184" t="s">
        <v>46</v>
      </c>
      <c r="BI184">
        <v>0</v>
      </c>
      <c r="BJ184" s="3">
        <v>5641560</v>
      </c>
      <c r="BK184" t="s">
        <v>47</v>
      </c>
      <c r="BL184" s="3">
        <f t="shared" si="4"/>
        <v>5641560</v>
      </c>
      <c r="BM184" s="14">
        <f t="shared" si="5"/>
        <v>1</v>
      </c>
    </row>
    <row r="185" spans="1:65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R185">
        <v>82</v>
      </c>
      <c r="S185" s="3">
        <v>10991847</v>
      </c>
      <c r="T185" s="3">
        <v>13601436</v>
      </c>
      <c r="U185" s="3">
        <v>8641847</v>
      </c>
      <c r="V185" s="8">
        <v>39801</v>
      </c>
      <c r="W185" s="9">
        <v>450000</v>
      </c>
      <c r="X185" s="9">
        <v>450000</v>
      </c>
      <c r="Y185">
        <v>0</v>
      </c>
      <c r="Z185">
        <v>16</v>
      </c>
      <c r="AA185">
        <v>192</v>
      </c>
      <c r="AB185" s="10">
        <v>45901</v>
      </c>
      <c r="AC185">
        <v>0</v>
      </c>
      <c r="AD185" t="s">
        <v>100</v>
      </c>
      <c r="AE185" t="s">
        <v>259</v>
      </c>
      <c r="AF185" s="8">
        <v>39708</v>
      </c>
      <c r="AG185" s="3">
        <v>450000</v>
      </c>
      <c r="AH185" s="3">
        <v>562569</v>
      </c>
      <c r="AI185">
        <v>4.58E-2</v>
      </c>
      <c r="AJ185">
        <v>50</v>
      </c>
      <c r="AK185">
        <v>360</v>
      </c>
      <c r="AL185" s="8">
        <v>58441</v>
      </c>
      <c r="AM185">
        <v>0</v>
      </c>
      <c r="AN185" t="s">
        <v>100</v>
      </c>
      <c r="AO185" t="s">
        <v>214</v>
      </c>
      <c r="AP185" s="11">
        <v>39708</v>
      </c>
      <c r="AQ185" s="3">
        <v>250000</v>
      </c>
      <c r="AR185" s="3">
        <v>316445</v>
      </c>
      <c r="AS185">
        <v>4.58E-2</v>
      </c>
      <c r="AT185">
        <v>50</v>
      </c>
      <c r="AU185">
        <v>360</v>
      </c>
      <c r="AV185" s="8">
        <v>58441</v>
      </c>
      <c r="AW185">
        <v>0</v>
      </c>
      <c r="AX185" t="s">
        <v>100</v>
      </c>
      <c r="AY185" t="s">
        <v>214</v>
      </c>
      <c r="AZ185" s="11">
        <v>40165</v>
      </c>
      <c r="BA185" s="3">
        <v>1200000</v>
      </c>
      <c r="BB185" s="3">
        <v>888749</v>
      </c>
      <c r="BC185">
        <v>6.0569999999999999E-2</v>
      </c>
      <c r="BD185">
        <v>15</v>
      </c>
      <c r="BE185">
        <v>180</v>
      </c>
      <c r="BF185" s="8">
        <v>45550</v>
      </c>
      <c r="BG185" t="s">
        <v>360</v>
      </c>
      <c r="BH185" t="s">
        <v>43</v>
      </c>
      <c r="BI185" t="s">
        <v>361</v>
      </c>
      <c r="BJ185" s="3">
        <v>10991847</v>
      </c>
      <c r="BK185" t="s">
        <v>47</v>
      </c>
      <c r="BL185" s="3">
        <f t="shared" si="4"/>
        <v>10991847</v>
      </c>
      <c r="BM185" s="14">
        <f t="shared" si="5"/>
        <v>1</v>
      </c>
    </row>
    <row r="186" spans="1:65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R186">
        <v>60</v>
      </c>
      <c r="S186" s="3">
        <v>3655094</v>
      </c>
      <c r="T186" s="3">
        <v>4640597</v>
      </c>
      <c r="U186" s="3">
        <v>3403282</v>
      </c>
      <c r="V186" s="8">
        <v>39203</v>
      </c>
      <c r="W186" s="9">
        <v>251812</v>
      </c>
      <c r="X186" s="9">
        <v>481449</v>
      </c>
      <c r="Y186">
        <v>7.4999999999999997E-2</v>
      </c>
      <c r="Z186">
        <v>20</v>
      </c>
      <c r="AA186">
        <v>20</v>
      </c>
      <c r="AB186" s="10">
        <v>42855</v>
      </c>
      <c r="AC186">
        <v>0</v>
      </c>
      <c r="AD186" t="s">
        <v>58</v>
      </c>
      <c r="AE186">
        <v>0</v>
      </c>
      <c r="AF186" s="8" t="s">
        <v>106</v>
      </c>
      <c r="AG186" s="3">
        <v>0</v>
      </c>
      <c r="AH186" s="3">
        <v>0</v>
      </c>
      <c r="AI186">
        <v>0</v>
      </c>
      <c r="AJ186" t="s">
        <v>45</v>
      </c>
      <c r="AK186">
        <v>0</v>
      </c>
      <c r="AL186" s="8">
        <v>0</v>
      </c>
      <c r="AM186">
        <v>0</v>
      </c>
      <c r="AN186" t="s">
        <v>46</v>
      </c>
      <c r="AO186">
        <v>0</v>
      </c>
      <c r="AP186" s="11" t="s">
        <v>106</v>
      </c>
      <c r="AQ186" s="3">
        <v>0</v>
      </c>
      <c r="AR186" s="3">
        <v>0</v>
      </c>
      <c r="AS186">
        <v>0</v>
      </c>
      <c r="AT186">
        <v>0</v>
      </c>
      <c r="AU186">
        <v>0</v>
      </c>
      <c r="AV186" s="8">
        <v>0</v>
      </c>
      <c r="AW186">
        <v>0</v>
      </c>
      <c r="AX186" t="s">
        <v>46</v>
      </c>
      <c r="AY186">
        <v>0</v>
      </c>
      <c r="AZ186" s="11" t="s">
        <v>106</v>
      </c>
      <c r="BA186" s="3">
        <v>0</v>
      </c>
      <c r="BB186" s="3">
        <v>0</v>
      </c>
      <c r="BC186">
        <v>0</v>
      </c>
      <c r="BD186">
        <v>0</v>
      </c>
      <c r="BE186">
        <v>0</v>
      </c>
      <c r="BF186" s="8">
        <v>0</v>
      </c>
      <c r="BG186">
        <v>0</v>
      </c>
      <c r="BH186" t="s">
        <v>46</v>
      </c>
      <c r="BI186">
        <v>0</v>
      </c>
      <c r="BJ186" s="3">
        <v>3655094</v>
      </c>
      <c r="BK186">
        <v>0</v>
      </c>
      <c r="BL186" s="3">
        <f t="shared" si="4"/>
        <v>3655094</v>
      </c>
      <c r="BM186" s="14">
        <f t="shared" si="5"/>
        <v>1</v>
      </c>
    </row>
    <row r="187" spans="1:65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R187">
        <v>12</v>
      </c>
      <c r="S187" s="3">
        <v>2273013</v>
      </c>
      <c r="T187" s="3">
        <v>1903115</v>
      </c>
      <c r="U187" s="3">
        <v>1483013</v>
      </c>
      <c r="V187" s="8">
        <v>40423</v>
      </c>
      <c r="W187" s="9">
        <v>190000</v>
      </c>
      <c r="X187" s="9">
        <v>162039</v>
      </c>
      <c r="Y187">
        <v>5.3999999999999999E-2</v>
      </c>
      <c r="Z187">
        <v>14</v>
      </c>
      <c r="AA187">
        <v>30</v>
      </c>
      <c r="AB187" s="10">
        <v>45171</v>
      </c>
      <c r="AC187" t="s">
        <v>63</v>
      </c>
      <c r="AD187" t="s">
        <v>43</v>
      </c>
      <c r="AE187" t="s">
        <v>55</v>
      </c>
      <c r="AF187" s="8">
        <v>39692</v>
      </c>
      <c r="AG187" s="3">
        <v>600000</v>
      </c>
      <c r="AH187" s="3">
        <v>931180</v>
      </c>
      <c r="AI187">
        <v>4.9099999999999998E-2</v>
      </c>
      <c r="AJ187">
        <v>20</v>
      </c>
      <c r="AK187" t="s">
        <v>165</v>
      </c>
      <c r="AL187" s="8">
        <v>46997</v>
      </c>
      <c r="AM187" t="s">
        <v>206</v>
      </c>
      <c r="AN187" t="s">
        <v>100</v>
      </c>
      <c r="AO187" t="s">
        <v>55</v>
      </c>
      <c r="AP187" s="11" t="s">
        <v>106</v>
      </c>
      <c r="AQ187" s="3">
        <v>0</v>
      </c>
      <c r="AR187" s="3">
        <v>0</v>
      </c>
      <c r="AS187">
        <v>0</v>
      </c>
      <c r="AT187">
        <v>0</v>
      </c>
      <c r="AU187">
        <v>0</v>
      </c>
      <c r="AV187" s="8">
        <v>0</v>
      </c>
      <c r="AW187">
        <v>0</v>
      </c>
      <c r="AX187" t="s">
        <v>46</v>
      </c>
      <c r="AY187">
        <v>0</v>
      </c>
      <c r="AZ187" s="11" t="s">
        <v>106</v>
      </c>
      <c r="BA187" s="3">
        <v>0</v>
      </c>
      <c r="BB187" s="3">
        <v>0</v>
      </c>
      <c r="BC187">
        <v>0</v>
      </c>
      <c r="BD187">
        <v>0</v>
      </c>
      <c r="BE187">
        <v>0</v>
      </c>
      <c r="BF187" s="8">
        <v>0</v>
      </c>
      <c r="BG187">
        <v>0</v>
      </c>
      <c r="BH187" t="s">
        <v>46</v>
      </c>
      <c r="BI187">
        <v>0</v>
      </c>
      <c r="BJ187" s="3">
        <v>2273013</v>
      </c>
      <c r="BK187" t="s">
        <v>47</v>
      </c>
      <c r="BL187" s="3">
        <f t="shared" si="4"/>
        <v>2273013</v>
      </c>
      <c r="BM187" s="14">
        <f t="shared" si="5"/>
        <v>1</v>
      </c>
    </row>
    <row r="188" spans="1:65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R188">
        <v>18</v>
      </c>
      <c r="S188" s="3">
        <v>2651698</v>
      </c>
      <c r="T188" s="3">
        <v>2463662</v>
      </c>
      <c r="U188" s="3">
        <v>1864859</v>
      </c>
      <c r="V188" s="8">
        <v>39261</v>
      </c>
      <c r="W188" s="9">
        <v>100000</v>
      </c>
      <c r="X188" s="9">
        <v>153340</v>
      </c>
      <c r="Y188">
        <v>4.9099999999999998E-2</v>
      </c>
      <c r="Z188">
        <v>16</v>
      </c>
      <c r="AA188">
        <v>16</v>
      </c>
      <c r="AB188" s="10">
        <v>45078</v>
      </c>
      <c r="AC188">
        <v>0</v>
      </c>
      <c r="AD188" t="s">
        <v>100</v>
      </c>
      <c r="AE188" t="s">
        <v>266</v>
      </c>
      <c r="AF188" s="8">
        <v>39261</v>
      </c>
      <c r="AG188" s="3">
        <v>630000</v>
      </c>
      <c r="AH188" s="3">
        <v>965846</v>
      </c>
      <c r="AI188">
        <v>4.9099999999999998E-2</v>
      </c>
      <c r="AJ188">
        <v>20</v>
      </c>
      <c r="AK188">
        <v>20</v>
      </c>
      <c r="AL188" s="8">
        <v>46507</v>
      </c>
      <c r="AM188">
        <v>0</v>
      </c>
      <c r="AN188" t="s">
        <v>100</v>
      </c>
      <c r="AO188" t="s">
        <v>243</v>
      </c>
      <c r="AP188" s="11">
        <v>39261</v>
      </c>
      <c r="AQ188" s="3">
        <v>56839</v>
      </c>
      <c r="AR188" s="3">
        <v>49993</v>
      </c>
      <c r="AS188">
        <v>7.8090000000000007E-2</v>
      </c>
      <c r="AT188">
        <v>16</v>
      </c>
      <c r="AU188">
        <v>16</v>
      </c>
      <c r="AV188" s="8">
        <v>45026</v>
      </c>
      <c r="AW188" t="s">
        <v>63</v>
      </c>
      <c r="AX188" t="s">
        <v>43</v>
      </c>
      <c r="AY188" t="s">
        <v>244</v>
      </c>
      <c r="AZ188" s="11" t="s">
        <v>106</v>
      </c>
      <c r="BA188" s="3">
        <v>0</v>
      </c>
      <c r="BB188" s="3">
        <v>0</v>
      </c>
      <c r="BC188">
        <v>0</v>
      </c>
      <c r="BD188">
        <v>0</v>
      </c>
      <c r="BE188">
        <v>0</v>
      </c>
      <c r="BF188" s="8">
        <v>0</v>
      </c>
      <c r="BG188">
        <v>0</v>
      </c>
      <c r="BH188" t="s">
        <v>46</v>
      </c>
      <c r="BI188">
        <v>0</v>
      </c>
      <c r="BJ188" s="3">
        <v>2651698</v>
      </c>
      <c r="BK188" t="s">
        <v>62</v>
      </c>
      <c r="BL188" s="3">
        <f t="shared" si="4"/>
        <v>2651698</v>
      </c>
      <c r="BM188" s="14">
        <f t="shared" si="5"/>
        <v>1</v>
      </c>
    </row>
    <row r="189" spans="1:65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R189">
        <v>28</v>
      </c>
      <c r="S189" s="3">
        <v>4067372</v>
      </c>
      <c r="T189" s="3">
        <v>3777090</v>
      </c>
      <c r="U189" s="3">
        <v>3017583</v>
      </c>
      <c r="V189" s="8">
        <v>39261</v>
      </c>
      <c r="W189" s="9">
        <v>182000</v>
      </c>
      <c r="X189" s="9">
        <v>253809</v>
      </c>
      <c r="Y189">
        <v>3.9100000000000003E-2</v>
      </c>
      <c r="Z189">
        <v>16</v>
      </c>
      <c r="AA189">
        <v>16</v>
      </c>
      <c r="AB189" s="10">
        <v>45078</v>
      </c>
      <c r="AC189">
        <v>0</v>
      </c>
      <c r="AD189" t="s">
        <v>100</v>
      </c>
      <c r="AE189" t="s">
        <v>363</v>
      </c>
      <c r="AF189" s="8">
        <v>39261</v>
      </c>
      <c r="AG189" s="3">
        <v>640000</v>
      </c>
      <c r="AH189" s="3">
        <v>969206</v>
      </c>
      <c r="AI189">
        <v>5.3999999999999999E-2</v>
      </c>
      <c r="AJ189">
        <v>20</v>
      </c>
      <c r="AK189">
        <v>20</v>
      </c>
      <c r="AL189" s="8">
        <v>46507</v>
      </c>
      <c r="AM189">
        <v>0</v>
      </c>
      <c r="AN189" t="s">
        <v>100</v>
      </c>
      <c r="AO189" t="s">
        <v>243</v>
      </c>
      <c r="AP189" s="11">
        <v>39261</v>
      </c>
      <c r="AQ189" s="3">
        <v>227789</v>
      </c>
      <c r="AR189" s="3">
        <v>197460</v>
      </c>
      <c r="AS189">
        <v>7.8090000000000007E-2</v>
      </c>
      <c r="AT189">
        <v>16</v>
      </c>
      <c r="AU189">
        <v>16</v>
      </c>
      <c r="AV189" s="8">
        <v>45026</v>
      </c>
      <c r="AW189" t="s">
        <v>63</v>
      </c>
      <c r="AX189" t="s">
        <v>43</v>
      </c>
      <c r="AY189" t="s">
        <v>309</v>
      </c>
      <c r="AZ189" s="11" t="s">
        <v>106</v>
      </c>
      <c r="BA189" s="3">
        <v>0</v>
      </c>
      <c r="BB189" s="3">
        <v>0</v>
      </c>
      <c r="BC189">
        <v>0</v>
      </c>
      <c r="BD189">
        <v>0</v>
      </c>
      <c r="BE189">
        <v>0</v>
      </c>
      <c r="BF189" s="8">
        <v>0</v>
      </c>
      <c r="BG189">
        <v>0</v>
      </c>
      <c r="BH189" t="s">
        <v>46</v>
      </c>
      <c r="BI189">
        <v>0</v>
      </c>
      <c r="BJ189" s="3">
        <v>4067372</v>
      </c>
      <c r="BK189" t="s">
        <v>62</v>
      </c>
      <c r="BL189" s="3">
        <f t="shared" si="4"/>
        <v>4067372</v>
      </c>
      <c r="BM189" s="14">
        <f t="shared" si="5"/>
        <v>1</v>
      </c>
    </row>
    <row r="190" spans="1:65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R190">
        <v>12</v>
      </c>
      <c r="S190" s="3">
        <v>1563903</v>
      </c>
      <c r="T190" s="3">
        <v>1493700</v>
      </c>
      <c r="U190" s="3">
        <v>1294782</v>
      </c>
      <c r="V190" s="8">
        <v>39247</v>
      </c>
      <c r="W190" s="9">
        <v>49500</v>
      </c>
      <c r="X190" s="9">
        <v>41690</v>
      </c>
      <c r="Y190">
        <v>0.06</v>
      </c>
      <c r="Z190">
        <v>15</v>
      </c>
      <c r="AA190">
        <v>30</v>
      </c>
      <c r="AB190" s="10">
        <v>50205</v>
      </c>
      <c r="AC190" t="s">
        <v>54</v>
      </c>
      <c r="AD190" t="s">
        <v>366</v>
      </c>
      <c r="AE190">
        <v>0</v>
      </c>
      <c r="AF190" s="8">
        <v>39139</v>
      </c>
      <c r="AG190" s="3">
        <v>219621</v>
      </c>
      <c r="AH190" s="3">
        <v>219621</v>
      </c>
      <c r="AI190">
        <v>5.8999999999999997E-2</v>
      </c>
      <c r="AJ190">
        <v>17</v>
      </c>
      <c r="AK190" t="s">
        <v>358</v>
      </c>
      <c r="AL190" s="8">
        <v>45107</v>
      </c>
      <c r="AM190" t="s">
        <v>71</v>
      </c>
      <c r="AN190" t="s">
        <v>100</v>
      </c>
      <c r="AO190">
        <v>0</v>
      </c>
      <c r="AP190" s="11" t="s">
        <v>106</v>
      </c>
      <c r="AQ190" s="3">
        <v>0</v>
      </c>
      <c r="AR190" s="3">
        <v>0</v>
      </c>
      <c r="AS190">
        <v>0</v>
      </c>
      <c r="AT190">
        <v>0</v>
      </c>
      <c r="AU190">
        <v>0</v>
      </c>
      <c r="AV190" s="8">
        <v>0</v>
      </c>
      <c r="AW190">
        <v>0</v>
      </c>
      <c r="AX190" t="s">
        <v>46</v>
      </c>
      <c r="AY190">
        <v>0</v>
      </c>
      <c r="AZ190" s="11" t="s">
        <v>106</v>
      </c>
      <c r="BA190" s="3">
        <v>0</v>
      </c>
      <c r="BB190" s="3">
        <v>0</v>
      </c>
      <c r="BC190">
        <v>0</v>
      </c>
      <c r="BD190">
        <v>0</v>
      </c>
      <c r="BE190">
        <v>0</v>
      </c>
      <c r="BF190" s="8">
        <v>0</v>
      </c>
      <c r="BG190">
        <v>0</v>
      </c>
      <c r="BH190" t="s">
        <v>46</v>
      </c>
      <c r="BI190">
        <v>0</v>
      </c>
      <c r="BJ190" s="3">
        <v>1563903</v>
      </c>
      <c r="BK190" t="s">
        <v>62</v>
      </c>
      <c r="BL190" s="3">
        <f t="shared" si="4"/>
        <v>1563903</v>
      </c>
      <c r="BM190" s="14">
        <f t="shared" si="5"/>
        <v>1</v>
      </c>
    </row>
    <row r="191" spans="1:65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R191">
        <v>12</v>
      </c>
      <c r="S191" s="3">
        <v>2111391</v>
      </c>
      <c r="T191" s="3">
        <v>2363457.2000000002</v>
      </c>
      <c r="U191" s="3">
        <v>46270</v>
      </c>
      <c r="V191" s="8" t="s">
        <v>106</v>
      </c>
      <c r="W191" s="9">
        <v>133000</v>
      </c>
      <c r="X191" s="9">
        <v>116003</v>
      </c>
      <c r="Y191">
        <v>6.7500000000000004E-2</v>
      </c>
      <c r="Z191">
        <v>0</v>
      </c>
      <c r="AA191">
        <v>0</v>
      </c>
      <c r="AB191" s="10">
        <v>45438</v>
      </c>
      <c r="AC191">
        <v>0</v>
      </c>
      <c r="AD191" t="s">
        <v>43</v>
      </c>
      <c r="AE191">
        <v>0</v>
      </c>
      <c r="AF191" s="8" t="s">
        <v>106</v>
      </c>
      <c r="AG191" s="3">
        <v>150000</v>
      </c>
      <c r="AH191" s="3">
        <v>150000</v>
      </c>
      <c r="AI191">
        <v>4.2099999999999999E-2</v>
      </c>
      <c r="AJ191" t="s">
        <v>45</v>
      </c>
      <c r="AK191">
        <v>0</v>
      </c>
      <c r="AL191" s="8">
        <v>58076</v>
      </c>
      <c r="AM191">
        <v>0</v>
      </c>
      <c r="AN191" t="s">
        <v>46</v>
      </c>
      <c r="AO191">
        <v>0</v>
      </c>
      <c r="AP191" s="11" t="s">
        <v>106</v>
      </c>
      <c r="AQ191" s="3">
        <v>1782121</v>
      </c>
      <c r="AR191" s="3">
        <v>0</v>
      </c>
      <c r="AS191">
        <v>0</v>
      </c>
      <c r="AT191">
        <v>0</v>
      </c>
      <c r="AU191">
        <v>0</v>
      </c>
      <c r="AV191" s="8">
        <v>0</v>
      </c>
      <c r="AW191">
        <v>0</v>
      </c>
      <c r="AX191" t="s">
        <v>46</v>
      </c>
      <c r="AY191">
        <v>0</v>
      </c>
      <c r="AZ191" s="11" t="s">
        <v>106</v>
      </c>
      <c r="BA191" s="3">
        <v>0</v>
      </c>
      <c r="BB191" s="3">
        <v>0</v>
      </c>
      <c r="BC191">
        <v>0</v>
      </c>
      <c r="BD191">
        <v>0</v>
      </c>
      <c r="BE191">
        <v>0</v>
      </c>
      <c r="BF191" s="8">
        <v>0</v>
      </c>
      <c r="BG191">
        <v>0</v>
      </c>
      <c r="BH191" t="s">
        <v>46</v>
      </c>
      <c r="BI191">
        <v>0</v>
      </c>
      <c r="BJ191" s="3">
        <v>2111391</v>
      </c>
      <c r="BK191">
        <v>0</v>
      </c>
      <c r="BL191" s="3">
        <f t="shared" si="4"/>
        <v>2111391</v>
      </c>
      <c r="BM191" s="14">
        <f t="shared" si="5"/>
        <v>1</v>
      </c>
    </row>
    <row r="192" spans="1:65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R192">
        <v>5</v>
      </c>
      <c r="S192" s="3">
        <v>2932724</v>
      </c>
      <c r="T192" s="3">
        <v>2597579</v>
      </c>
      <c r="U192" s="3">
        <v>2117813</v>
      </c>
      <c r="V192" s="8">
        <v>39811</v>
      </c>
      <c r="W192" s="9">
        <v>191582</v>
      </c>
      <c r="X192" s="9">
        <v>169417</v>
      </c>
      <c r="Y192">
        <v>6.5000000000000002E-2</v>
      </c>
      <c r="Z192">
        <v>15</v>
      </c>
      <c r="AA192">
        <v>30</v>
      </c>
      <c r="AB192" s="10">
        <v>45655</v>
      </c>
      <c r="AC192" t="s">
        <v>63</v>
      </c>
      <c r="AD192" t="s">
        <v>43</v>
      </c>
      <c r="AE192" t="s">
        <v>44</v>
      </c>
      <c r="AF192" s="8">
        <v>39797</v>
      </c>
      <c r="AG192" s="3">
        <v>623329</v>
      </c>
      <c r="AH192" s="3">
        <v>827094</v>
      </c>
      <c r="AI192">
        <v>0.04</v>
      </c>
      <c r="AJ192">
        <v>15</v>
      </c>
      <c r="AK192" t="s">
        <v>165</v>
      </c>
      <c r="AL192" s="8">
        <v>45261</v>
      </c>
      <c r="AM192" t="s">
        <v>206</v>
      </c>
      <c r="AN192" t="s">
        <v>58</v>
      </c>
      <c r="AO192" t="s">
        <v>44</v>
      </c>
      <c r="AP192" s="11" t="s">
        <v>106</v>
      </c>
      <c r="AQ192" s="3">
        <v>0</v>
      </c>
      <c r="AR192" s="3">
        <v>0</v>
      </c>
      <c r="AS192">
        <v>0</v>
      </c>
      <c r="AT192">
        <v>0</v>
      </c>
      <c r="AU192">
        <v>0</v>
      </c>
      <c r="AV192" s="8">
        <v>0</v>
      </c>
      <c r="AW192">
        <v>0</v>
      </c>
      <c r="AX192" t="s">
        <v>46</v>
      </c>
      <c r="AY192">
        <v>0</v>
      </c>
      <c r="AZ192" s="11" t="s">
        <v>106</v>
      </c>
      <c r="BA192" s="3">
        <v>0</v>
      </c>
      <c r="BB192" s="3">
        <v>0</v>
      </c>
      <c r="BC192">
        <v>0</v>
      </c>
      <c r="BD192">
        <v>0</v>
      </c>
      <c r="BE192">
        <v>0</v>
      </c>
      <c r="BF192" s="8">
        <v>0</v>
      </c>
      <c r="BG192">
        <v>0</v>
      </c>
      <c r="BH192" t="s">
        <v>46</v>
      </c>
      <c r="BI192">
        <v>0</v>
      </c>
      <c r="BJ192" s="3">
        <v>2932724</v>
      </c>
      <c r="BK192" t="s">
        <v>255</v>
      </c>
      <c r="BL192" s="3">
        <f t="shared" si="4"/>
        <v>2932724</v>
      </c>
      <c r="BM192" s="14">
        <f t="shared" si="5"/>
        <v>1</v>
      </c>
    </row>
    <row r="193" spans="1:65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R193">
        <v>5</v>
      </c>
      <c r="S193" s="3">
        <v>2932724</v>
      </c>
      <c r="T193" s="3">
        <v>2597579</v>
      </c>
      <c r="U193" s="3">
        <v>2117813</v>
      </c>
      <c r="V193" s="8">
        <v>39811</v>
      </c>
      <c r="W193" s="9">
        <v>191582</v>
      </c>
      <c r="X193" s="9">
        <v>169417</v>
      </c>
      <c r="Y193">
        <v>6.5000000000000002E-2</v>
      </c>
      <c r="Z193">
        <v>15</v>
      </c>
      <c r="AA193">
        <v>30</v>
      </c>
      <c r="AB193" s="10">
        <v>45655</v>
      </c>
      <c r="AC193" t="s">
        <v>63</v>
      </c>
      <c r="AD193" t="s">
        <v>43</v>
      </c>
      <c r="AE193" t="s">
        <v>44</v>
      </c>
      <c r="AF193" s="8">
        <v>39797</v>
      </c>
      <c r="AG193" s="3">
        <v>623329</v>
      </c>
      <c r="AH193" s="3">
        <v>827094</v>
      </c>
      <c r="AI193">
        <v>0.04</v>
      </c>
      <c r="AJ193">
        <v>15</v>
      </c>
      <c r="AK193" t="s">
        <v>165</v>
      </c>
      <c r="AL193" s="8">
        <v>45261</v>
      </c>
      <c r="AM193" t="s">
        <v>206</v>
      </c>
      <c r="AN193" t="s">
        <v>58</v>
      </c>
      <c r="AO193" t="s">
        <v>44</v>
      </c>
      <c r="AP193" s="11" t="s">
        <v>106</v>
      </c>
      <c r="AQ193" s="3">
        <v>0</v>
      </c>
      <c r="AR193" s="3">
        <v>0</v>
      </c>
      <c r="AS193">
        <v>0</v>
      </c>
      <c r="AT193">
        <v>0</v>
      </c>
      <c r="AU193">
        <v>0</v>
      </c>
      <c r="AV193" s="8">
        <v>0</v>
      </c>
      <c r="AW193">
        <v>0</v>
      </c>
      <c r="AX193" t="s">
        <v>46</v>
      </c>
      <c r="AY193">
        <v>0</v>
      </c>
      <c r="AZ193" s="11" t="s">
        <v>106</v>
      </c>
      <c r="BA193" s="3">
        <v>0</v>
      </c>
      <c r="BB193" s="3">
        <v>0</v>
      </c>
      <c r="BC193">
        <v>0</v>
      </c>
      <c r="BD193">
        <v>0</v>
      </c>
      <c r="BE193">
        <v>0</v>
      </c>
      <c r="BF193" s="8">
        <v>0</v>
      </c>
      <c r="BG193">
        <v>0</v>
      </c>
      <c r="BH193" t="s">
        <v>46</v>
      </c>
      <c r="BI193">
        <v>0</v>
      </c>
      <c r="BJ193" s="3">
        <v>2932724</v>
      </c>
      <c r="BK193" t="s">
        <v>255</v>
      </c>
      <c r="BL193" s="3">
        <f t="shared" si="4"/>
        <v>2932724</v>
      </c>
      <c r="BM193" s="14">
        <f t="shared" si="5"/>
        <v>1</v>
      </c>
    </row>
    <row r="194" spans="1:65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R194">
        <v>5</v>
      </c>
      <c r="S194" s="3">
        <v>2932724</v>
      </c>
      <c r="T194" s="3">
        <v>2597579</v>
      </c>
      <c r="U194" s="3">
        <v>2117813</v>
      </c>
      <c r="V194" s="8">
        <v>39811</v>
      </c>
      <c r="W194" s="9">
        <v>191582</v>
      </c>
      <c r="X194" s="9">
        <v>169417</v>
      </c>
      <c r="Y194">
        <v>6.5000000000000002E-2</v>
      </c>
      <c r="Z194">
        <v>15</v>
      </c>
      <c r="AA194">
        <v>30</v>
      </c>
      <c r="AB194" s="10">
        <v>45655</v>
      </c>
      <c r="AC194" t="s">
        <v>63</v>
      </c>
      <c r="AD194" t="s">
        <v>43</v>
      </c>
      <c r="AE194" t="s">
        <v>44</v>
      </c>
      <c r="AF194" s="8">
        <v>39797</v>
      </c>
      <c r="AG194" s="3">
        <v>623329</v>
      </c>
      <c r="AH194" s="3">
        <v>827094</v>
      </c>
      <c r="AI194">
        <v>0.04</v>
      </c>
      <c r="AJ194">
        <v>15</v>
      </c>
      <c r="AK194" t="s">
        <v>165</v>
      </c>
      <c r="AL194" s="8">
        <v>45261</v>
      </c>
      <c r="AM194" t="s">
        <v>206</v>
      </c>
      <c r="AN194" t="s">
        <v>58</v>
      </c>
      <c r="AO194" t="s">
        <v>44</v>
      </c>
      <c r="AP194" s="11" t="s">
        <v>106</v>
      </c>
      <c r="AQ194" s="3">
        <v>0</v>
      </c>
      <c r="AR194" s="3">
        <v>0</v>
      </c>
      <c r="AS194">
        <v>0</v>
      </c>
      <c r="AT194">
        <v>0</v>
      </c>
      <c r="AU194">
        <v>0</v>
      </c>
      <c r="AV194" s="8">
        <v>0</v>
      </c>
      <c r="AW194">
        <v>0</v>
      </c>
      <c r="AX194" t="s">
        <v>46</v>
      </c>
      <c r="AY194">
        <v>0</v>
      </c>
      <c r="AZ194" s="11" t="s">
        <v>106</v>
      </c>
      <c r="BA194" s="3">
        <v>0</v>
      </c>
      <c r="BB194" s="3">
        <v>0</v>
      </c>
      <c r="BC194">
        <v>0</v>
      </c>
      <c r="BD194">
        <v>0</v>
      </c>
      <c r="BE194">
        <v>0</v>
      </c>
      <c r="BF194" s="8">
        <v>0</v>
      </c>
      <c r="BG194">
        <v>0</v>
      </c>
      <c r="BH194" t="s">
        <v>46</v>
      </c>
      <c r="BI194">
        <v>0</v>
      </c>
      <c r="BJ194" s="3">
        <v>2932724</v>
      </c>
      <c r="BK194" t="s">
        <v>255</v>
      </c>
      <c r="BL194" s="3">
        <f t="shared" si="4"/>
        <v>2932724</v>
      </c>
      <c r="BM194" s="14">
        <f t="shared" si="5"/>
        <v>1</v>
      </c>
    </row>
    <row r="195" spans="1:65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R195">
        <v>15</v>
      </c>
      <c r="S195" s="3">
        <v>2932724</v>
      </c>
      <c r="T195" s="3">
        <v>2597579</v>
      </c>
      <c r="U195" s="3">
        <v>2117813</v>
      </c>
      <c r="V195" s="8">
        <v>39811</v>
      </c>
      <c r="W195" s="9">
        <v>191582</v>
      </c>
      <c r="X195" s="9">
        <v>169417</v>
      </c>
      <c r="Y195">
        <v>6.5000000000000002E-2</v>
      </c>
      <c r="Z195">
        <v>15</v>
      </c>
      <c r="AA195">
        <v>30</v>
      </c>
      <c r="AB195" s="10">
        <v>45655</v>
      </c>
      <c r="AC195" t="s">
        <v>63</v>
      </c>
      <c r="AD195" t="s">
        <v>43</v>
      </c>
      <c r="AE195" t="s">
        <v>44</v>
      </c>
      <c r="AF195" s="8">
        <v>39797</v>
      </c>
      <c r="AG195" s="3">
        <v>623329</v>
      </c>
      <c r="AH195" s="3">
        <v>827094</v>
      </c>
      <c r="AI195">
        <v>0.04</v>
      </c>
      <c r="AJ195">
        <v>15</v>
      </c>
      <c r="AK195" t="s">
        <v>165</v>
      </c>
      <c r="AL195" s="8">
        <v>45261</v>
      </c>
      <c r="AM195" t="s">
        <v>206</v>
      </c>
      <c r="AN195" t="s">
        <v>58</v>
      </c>
      <c r="AO195" t="s">
        <v>44</v>
      </c>
      <c r="AP195" s="11" t="s">
        <v>106</v>
      </c>
      <c r="AQ195" s="3">
        <v>0</v>
      </c>
      <c r="AR195" s="3">
        <v>0</v>
      </c>
      <c r="AS195">
        <v>0</v>
      </c>
      <c r="AT195">
        <v>0</v>
      </c>
      <c r="AU195">
        <v>0</v>
      </c>
      <c r="AV195" s="8">
        <v>0</v>
      </c>
      <c r="AW195">
        <v>0</v>
      </c>
      <c r="AX195" t="s">
        <v>46</v>
      </c>
      <c r="AY195">
        <v>0</v>
      </c>
      <c r="AZ195" s="11" t="s">
        <v>106</v>
      </c>
      <c r="BA195" s="3">
        <v>0</v>
      </c>
      <c r="BB195" s="3">
        <v>0</v>
      </c>
      <c r="BC195">
        <v>0</v>
      </c>
      <c r="BD195">
        <v>0</v>
      </c>
      <c r="BE195">
        <v>0</v>
      </c>
      <c r="BF195" s="8">
        <v>0</v>
      </c>
      <c r="BG195">
        <v>0</v>
      </c>
      <c r="BH195" t="s">
        <v>46</v>
      </c>
      <c r="BI195">
        <v>0</v>
      </c>
      <c r="BJ195" s="3">
        <v>2932724</v>
      </c>
      <c r="BK195" t="s">
        <v>255</v>
      </c>
      <c r="BL195" s="3">
        <f t="shared" si="4"/>
        <v>2932724</v>
      </c>
      <c r="BM195" s="14">
        <f t="shared" si="5"/>
        <v>1</v>
      </c>
    </row>
    <row r="196" spans="1:65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R196">
        <v>76</v>
      </c>
      <c r="S196" s="3">
        <v>12003708</v>
      </c>
      <c r="T196" s="3">
        <v>6021894</v>
      </c>
      <c r="U196" s="3">
        <v>5436626</v>
      </c>
      <c r="V196" s="8">
        <v>39874</v>
      </c>
      <c r="W196" s="9">
        <v>1936015</v>
      </c>
      <c r="X196" s="9">
        <v>1706335</v>
      </c>
      <c r="Y196">
        <v>6.8000000000000005E-2</v>
      </c>
      <c r="Z196">
        <v>16</v>
      </c>
      <c r="AA196">
        <v>30</v>
      </c>
      <c r="AB196" s="10">
        <v>45352</v>
      </c>
      <c r="AC196" t="s">
        <v>54</v>
      </c>
      <c r="AD196" t="s">
        <v>43</v>
      </c>
      <c r="AE196" t="s">
        <v>55</v>
      </c>
      <c r="AF196" s="8">
        <v>39692</v>
      </c>
      <c r="AG196" s="3">
        <v>3567197</v>
      </c>
      <c r="AH196" s="3">
        <v>3706133</v>
      </c>
      <c r="AI196">
        <v>1.7500000000000002E-2</v>
      </c>
      <c r="AJ196">
        <v>20</v>
      </c>
      <c r="AK196">
        <v>20</v>
      </c>
      <c r="AL196" s="8">
        <v>47027</v>
      </c>
      <c r="AM196" t="s">
        <v>71</v>
      </c>
      <c r="AN196" t="s">
        <v>58</v>
      </c>
      <c r="AO196" t="s">
        <v>55</v>
      </c>
      <c r="AP196" s="11">
        <v>39387</v>
      </c>
      <c r="AQ196" s="3">
        <v>700000</v>
      </c>
      <c r="AR196" s="3">
        <v>958361</v>
      </c>
      <c r="AS196">
        <v>4.8899999999999999E-2</v>
      </c>
      <c r="AT196">
        <v>20</v>
      </c>
      <c r="AU196">
        <v>20</v>
      </c>
      <c r="AV196" s="8">
        <v>47118</v>
      </c>
      <c r="AW196" t="s">
        <v>75</v>
      </c>
      <c r="AX196" t="s">
        <v>58</v>
      </c>
      <c r="AY196" t="s">
        <v>55</v>
      </c>
      <c r="AZ196" s="11">
        <v>39216</v>
      </c>
      <c r="BA196" s="3">
        <v>363870</v>
      </c>
      <c r="BB196" s="3">
        <v>485988</v>
      </c>
      <c r="BC196">
        <v>4.9000000000000002E-2</v>
      </c>
      <c r="BD196">
        <v>20</v>
      </c>
      <c r="BE196">
        <v>20</v>
      </c>
      <c r="BF196" s="8">
        <v>47027</v>
      </c>
      <c r="BG196" t="s">
        <v>346</v>
      </c>
      <c r="BH196" t="s">
        <v>58</v>
      </c>
      <c r="BI196" t="s">
        <v>55</v>
      </c>
      <c r="BJ196" s="3">
        <v>12003708</v>
      </c>
      <c r="BK196" t="s">
        <v>367</v>
      </c>
      <c r="BL196" s="3">
        <f t="shared" ref="BL196:BL259" si="6">+U196+W196+AG196+AQ196+BA196</f>
        <v>12003708</v>
      </c>
      <c r="BM196" s="14">
        <f t="shared" ref="BM196:BM259" si="7">IFERROR(BL196/S196," ")</f>
        <v>1</v>
      </c>
    </row>
    <row r="197" spans="1:65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R197">
        <v>8</v>
      </c>
      <c r="S197" s="3">
        <v>1561133</v>
      </c>
      <c r="T197" s="3">
        <v>1472032</v>
      </c>
      <c r="U197" s="3">
        <v>967924</v>
      </c>
      <c r="V197" s="8">
        <v>39569</v>
      </c>
      <c r="W197" s="9">
        <v>368388</v>
      </c>
      <c r="X197" s="9">
        <v>368388</v>
      </c>
      <c r="Y197">
        <v>0.05</v>
      </c>
      <c r="Z197">
        <v>15</v>
      </c>
      <c r="AA197">
        <v>30</v>
      </c>
      <c r="AB197" s="10">
        <v>45047</v>
      </c>
      <c r="AC197" t="s">
        <v>54</v>
      </c>
      <c r="AD197" t="s">
        <v>373</v>
      </c>
      <c r="AE197" t="s">
        <v>194</v>
      </c>
      <c r="AF197" s="8">
        <v>39569</v>
      </c>
      <c r="AG197" s="3">
        <v>78438</v>
      </c>
      <c r="AH197" s="3">
        <v>78438</v>
      </c>
      <c r="AI197">
        <v>0.05</v>
      </c>
      <c r="AJ197">
        <v>15</v>
      </c>
      <c r="AK197">
        <v>30</v>
      </c>
      <c r="AL197" s="8">
        <v>45047</v>
      </c>
      <c r="AM197" t="s">
        <v>374</v>
      </c>
      <c r="AN197" t="s">
        <v>100</v>
      </c>
      <c r="AO197" t="s">
        <v>194</v>
      </c>
      <c r="AP197" s="11">
        <v>38838</v>
      </c>
      <c r="AQ197" s="3">
        <v>967924</v>
      </c>
      <c r="AR197" s="3">
        <v>967924</v>
      </c>
      <c r="AS197">
        <v>0</v>
      </c>
      <c r="AT197">
        <v>10</v>
      </c>
      <c r="AU197">
        <v>10</v>
      </c>
      <c r="AV197" s="8">
        <v>44317</v>
      </c>
      <c r="AW197" t="s">
        <v>71</v>
      </c>
      <c r="AX197" t="s">
        <v>100</v>
      </c>
      <c r="AY197" t="s">
        <v>194</v>
      </c>
      <c r="AZ197" s="11" t="s">
        <v>106</v>
      </c>
      <c r="BA197" s="3">
        <v>0</v>
      </c>
      <c r="BB197" s="3">
        <v>0</v>
      </c>
      <c r="BC197">
        <v>0</v>
      </c>
      <c r="BD197">
        <v>0</v>
      </c>
      <c r="BE197">
        <v>0</v>
      </c>
      <c r="BF197" s="8">
        <v>0</v>
      </c>
      <c r="BG197">
        <v>0</v>
      </c>
      <c r="BH197" t="s">
        <v>46</v>
      </c>
      <c r="BI197">
        <v>0</v>
      </c>
      <c r="BJ197" s="3">
        <v>1561133</v>
      </c>
      <c r="BK197">
        <v>0</v>
      </c>
      <c r="BL197" s="3">
        <f t="shared" si="6"/>
        <v>2382674</v>
      </c>
      <c r="BM197" s="14">
        <f t="shared" si="7"/>
        <v>1.5262466426627328</v>
      </c>
    </row>
    <row r="198" spans="1:65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R198">
        <v>8</v>
      </c>
      <c r="S198" s="3">
        <v>1561133</v>
      </c>
      <c r="T198" s="3">
        <v>1472032</v>
      </c>
      <c r="U198" s="3">
        <v>967924</v>
      </c>
      <c r="V198" s="8">
        <v>39569</v>
      </c>
      <c r="W198" s="9">
        <v>368388</v>
      </c>
      <c r="X198" s="9">
        <v>368388</v>
      </c>
      <c r="Y198">
        <v>0.05</v>
      </c>
      <c r="Z198">
        <v>15</v>
      </c>
      <c r="AA198">
        <v>30</v>
      </c>
      <c r="AB198" s="10">
        <v>45047</v>
      </c>
      <c r="AC198" t="s">
        <v>54</v>
      </c>
      <c r="AD198" t="s">
        <v>373</v>
      </c>
      <c r="AE198" t="s">
        <v>194</v>
      </c>
      <c r="AF198" s="8">
        <v>39569</v>
      </c>
      <c r="AG198" s="3">
        <v>78438</v>
      </c>
      <c r="AH198" s="3">
        <v>78438</v>
      </c>
      <c r="AI198">
        <v>0.05</v>
      </c>
      <c r="AJ198">
        <v>15</v>
      </c>
      <c r="AK198">
        <v>30</v>
      </c>
      <c r="AL198" s="8">
        <v>45047</v>
      </c>
      <c r="AM198" t="s">
        <v>374</v>
      </c>
      <c r="AN198" t="s">
        <v>100</v>
      </c>
      <c r="AO198" t="s">
        <v>194</v>
      </c>
      <c r="AP198" s="11">
        <v>38838</v>
      </c>
      <c r="AQ198" s="3">
        <v>967924</v>
      </c>
      <c r="AR198" s="3">
        <v>967924</v>
      </c>
      <c r="AS198">
        <v>0</v>
      </c>
      <c r="AT198">
        <v>10</v>
      </c>
      <c r="AU198">
        <v>10</v>
      </c>
      <c r="AV198" s="8">
        <v>44317</v>
      </c>
      <c r="AW198" t="s">
        <v>71</v>
      </c>
      <c r="AX198" t="s">
        <v>100</v>
      </c>
      <c r="AY198" t="s">
        <v>194</v>
      </c>
      <c r="AZ198" s="11" t="s">
        <v>106</v>
      </c>
      <c r="BA198" s="3">
        <v>0</v>
      </c>
      <c r="BB198" s="3">
        <v>0</v>
      </c>
      <c r="BC198">
        <v>0</v>
      </c>
      <c r="BD198">
        <v>0</v>
      </c>
      <c r="BE198">
        <v>0</v>
      </c>
      <c r="BF198" s="8">
        <v>0</v>
      </c>
      <c r="BG198">
        <v>0</v>
      </c>
      <c r="BH198" t="s">
        <v>46</v>
      </c>
      <c r="BI198">
        <v>0</v>
      </c>
      <c r="BJ198" s="3">
        <v>1561133</v>
      </c>
      <c r="BK198">
        <v>0</v>
      </c>
      <c r="BL198" s="3">
        <f t="shared" si="6"/>
        <v>2382674</v>
      </c>
      <c r="BM198" s="14">
        <f t="shared" si="7"/>
        <v>1.5262466426627328</v>
      </c>
    </row>
    <row r="199" spans="1:65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R199">
        <v>20</v>
      </c>
      <c r="S199" s="3">
        <v>3143058</v>
      </c>
      <c r="T199" s="3">
        <v>3670372</v>
      </c>
      <c r="U199" s="3">
        <v>2650451</v>
      </c>
      <c r="V199" s="8" t="s">
        <v>106</v>
      </c>
      <c r="W199" s="9">
        <v>544700</v>
      </c>
      <c r="X199" s="9">
        <v>885295</v>
      </c>
      <c r="Y199">
        <v>0.06</v>
      </c>
      <c r="Z199">
        <v>0</v>
      </c>
      <c r="AA199">
        <v>0</v>
      </c>
      <c r="AB199" s="10">
        <v>46903</v>
      </c>
      <c r="AC199">
        <v>0</v>
      </c>
      <c r="AD199" t="s">
        <v>58</v>
      </c>
      <c r="AE199">
        <v>0</v>
      </c>
      <c r="AF199" s="8" t="s">
        <v>106</v>
      </c>
      <c r="AG199" s="3">
        <v>0</v>
      </c>
      <c r="AH199" s="3">
        <v>0</v>
      </c>
      <c r="AI199">
        <v>0</v>
      </c>
      <c r="AJ199" t="s">
        <v>45</v>
      </c>
      <c r="AK199">
        <v>0</v>
      </c>
      <c r="AL199" s="8">
        <v>0</v>
      </c>
      <c r="AM199">
        <v>0</v>
      </c>
      <c r="AN199" t="s">
        <v>46</v>
      </c>
      <c r="AO199">
        <v>0</v>
      </c>
      <c r="AP199" s="11" t="s">
        <v>106</v>
      </c>
      <c r="AQ199" s="3">
        <v>0</v>
      </c>
      <c r="AR199" s="3">
        <v>0</v>
      </c>
      <c r="AS199">
        <v>0</v>
      </c>
      <c r="AT199">
        <v>0</v>
      </c>
      <c r="AU199">
        <v>0</v>
      </c>
      <c r="AV199" s="8">
        <v>0</v>
      </c>
      <c r="AW199">
        <v>0</v>
      </c>
      <c r="AX199" t="s">
        <v>46</v>
      </c>
      <c r="AY199">
        <v>0</v>
      </c>
      <c r="AZ199" s="11" t="s">
        <v>106</v>
      </c>
      <c r="BA199" s="3">
        <v>0</v>
      </c>
      <c r="BB199" s="3">
        <v>0</v>
      </c>
      <c r="BC199">
        <v>0</v>
      </c>
      <c r="BD199">
        <v>0</v>
      </c>
      <c r="BE199">
        <v>0</v>
      </c>
      <c r="BF199" s="8">
        <v>0</v>
      </c>
      <c r="BG199">
        <v>0</v>
      </c>
      <c r="BH199" t="s">
        <v>46</v>
      </c>
      <c r="BI199">
        <v>0</v>
      </c>
      <c r="BJ199" s="3">
        <v>0</v>
      </c>
      <c r="BK199">
        <v>0</v>
      </c>
      <c r="BL199" s="3">
        <f t="shared" si="6"/>
        <v>3195151</v>
      </c>
      <c r="BM199" s="14">
        <f t="shared" si="7"/>
        <v>1.0165739862261529</v>
      </c>
    </row>
    <row r="200" spans="1:65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R200">
        <v>14</v>
      </c>
      <c r="S200" s="3">
        <v>3278975</v>
      </c>
      <c r="T200" s="3">
        <v>3631130</v>
      </c>
      <c r="U200" s="3">
        <v>2968073</v>
      </c>
      <c r="V200" s="8">
        <v>42104</v>
      </c>
      <c r="W200" s="9">
        <v>95371</v>
      </c>
      <c r="X200" s="9">
        <v>83276</v>
      </c>
      <c r="Y200">
        <v>6.25E-2</v>
      </c>
      <c r="Z200">
        <v>8</v>
      </c>
      <c r="AA200">
        <v>8</v>
      </c>
      <c r="AB200" s="10">
        <v>45209</v>
      </c>
      <c r="AC200" t="s">
        <v>63</v>
      </c>
      <c r="AD200" t="s">
        <v>43</v>
      </c>
      <c r="AE200" t="s">
        <v>244</v>
      </c>
      <c r="AF200" s="8">
        <v>39766</v>
      </c>
      <c r="AG200" s="3">
        <v>210000</v>
      </c>
      <c r="AH200" s="3">
        <v>124694</v>
      </c>
      <c r="AI200">
        <v>7.2499999999999995E-2</v>
      </c>
      <c r="AJ200">
        <v>16</v>
      </c>
      <c r="AK200">
        <v>16</v>
      </c>
      <c r="AL200" s="8">
        <v>45550</v>
      </c>
      <c r="AM200">
        <v>0</v>
      </c>
      <c r="AN200" t="s">
        <v>46</v>
      </c>
      <c r="AO200" t="s">
        <v>378</v>
      </c>
      <c r="AP200" s="11">
        <v>39436</v>
      </c>
      <c r="AQ200" s="3">
        <v>5531</v>
      </c>
      <c r="AR200" s="3">
        <v>5531</v>
      </c>
      <c r="AS200">
        <v>0</v>
      </c>
      <c r="AT200">
        <v>11</v>
      </c>
      <c r="AU200">
        <v>11</v>
      </c>
      <c r="AV200" s="8">
        <v>43465</v>
      </c>
      <c r="AW200">
        <v>0</v>
      </c>
      <c r="AX200" t="s">
        <v>100</v>
      </c>
      <c r="AY200" t="s">
        <v>245</v>
      </c>
      <c r="AZ200" s="11" t="s">
        <v>106</v>
      </c>
      <c r="BA200" s="3">
        <v>0</v>
      </c>
      <c r="BB200" s="3">
        <v>0</v>
      </c>
      <c r="BC200">
        <v>0</v>
      </c>
      <c r="BD200">
        <v>0</v>
      </c>
      <c r="BE200">
        <v>0</v>
      </c>
      <c r="BF200" s="8">
        <v>0</v>
      </c>
      <c r="BG200">
        <v>0</v>
      </c>
      <c r="BH200" t="s">
        <v>46</v>
      </c>
      <c r="BI200">
        <v>0</v>
      </c>
      <c r="BJ200" s="3">
        <v>3278975</v>
      </c>
      <c r="BK200" t="s">
        <v>62</v>
      </c>
      <c r="BL200" s="3">
        <f t="shared" si="6"/>
        <v>3278975</v>
      </c>
      <c r="BM200" s="14">
        <f t="shared" si="7"/>
        <v>1</v>
      </c>
    </row>
    <row r="201" spans="1:65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R201">
        <v>16</v>
      </c>
      <c r="S201" s="3">
        <v>2502160</v>
      </c>
      <c r="T201" s="3">
        <v>2398544</v>
      </c>
      <c r="U201" s="3">
        <v>1803011</v>
      </c>
      <c r="V201" s="8">
        <v>39666</v>
      </c>
      <c r="W201" s="9">
        <v>452640</v>
      </c>
      <c r="X201" s="9">
        <v>661950</v>
      </c>
      <c r="Y201">
        <v>0.05</v>
      </c>
      <c r="Z201">
        <v>17</v>
      </c>
      <c r="AA201" t="s">
        <v>358</v>
      </c>
      <c r="AB201" s="10">
        <v>45658</v>
      </c>
      <c r="AC201" t="s">
        <v>54</v>
      </c>
      <c r="AD201" t="s">
        <v>100</v>
      </c>
      <c r="AE201" t="s">
        <v>55</v>
      </c>
      <c r="AF201" s="8">
        <v>39666</v>
      </c>
      <c r="AG201" s="3">
        <v>96000</v>
      </c>
      <c r="AH201" s="3">
        <v>96000</v>
      </c>
      <c r="AI201">
        <v>0</v>
      </c>
      <c r="AJ201" t="s">
        <v>380</v>
      </c>
      <c r="AK201" t="s">
        <v>358</v>
      </c>
      <c r="AL201" s="8">
        <v>45658</v>
      </c>
      <c r="AM201" t="s">
        <v>71</v>
      </c>
      <c r="AN201" t="s">
        <v>100</v>
      </c>
      <c r="AO201" t="s">
        <v>55</v>
      </c>
      <c r="AP201" s="11">
        <v>39961</v>
      </c>
      <c r="AQ201" s="3">
        <v>144825</v>
      </c>
      <c r="AR201" s="3">
        <v>128818</v>
      </c>
      <c r="AS201">
        <v>7.0000000000000007E-2</v>
      </c>
      <c r="AT201">
        <v>15</v>
      </c>
      <c r="AU201">
        <v>30</v>
      </c>
      <c r="AV201" s="8">
        <v>45444</v>
      </c>
      <c r="AW201" t="s">
        <v>75</v>
      </c>
      <c r="AX201" t="s">
        <v>43</v>
      </c>
      <c r="AY201" t="s">
        <v>55</v>
      </c>
      <c r="AZ201" s="11" t="s">
        <v>106</v>
      </c>
      <c r="BA201" s="3">
        <v>25627</v>
      </c>
      <c r="BB201" s="3">
        <v>16657</v>
      </c>
      <c r="BC201">
        <v>0.9</v>
      </c>
      <c r="BD201" t="s">
        <v>358</v>
      </c>
      <c r="BE201" t="s">
        <v>358</v>
      </c>
      <c r="BF201" s="8">
        <v>47716</v>
      </c>
      <c r="BG201" t="s">
        <v>358</v>
      </c>
      <c r="BH201" t="s">
        <v>58</v>
      </c>
      <c r="BI201" t="s">
        <v>55</v>
      </c>
      <c r="BJ201" s="3">
        <v>2502160</v>
      </c>
      <c r="BK201" t="s">
        <v>62</v>
      </c>
      <c r="BL201" s="3">
        <f t="shared" si="6"/>
        <v>2522103</v>
      </c>
      <c r="BM201" s="14">
        <f t="shared" si="7"/>
        <v>1.0079703136490072</v>
      </c>
    </row>
    <row r="202" spans="1:65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R202">
        <v>15</v>
      </c>
      <c r="S202" s="3">
        <v>3141698</v>
      </c>
      <c r="T202" s="3">
        <v>2518605</v>
      </c>
      <c r="U202" s="3">
        <v>2243698</v>
      </c>
      <c r="V202" s="8" t="s">
        <v>381</v>
      </c>
      <c r="W202" s="9">
        <v>273000</v>
      </c>
      <c r="X202" s="9">
        <v>261198</v>
      </c>
      <c r="Y202">
        <v>7.3999999999999996E-2</v>
      </c>
      <c r="Z202">
        <v>16</v>
      </c>
      <c r="AA202">
        <v>30</v>
      </c>
      <c r="AB202" s="10">
        <v>45940</v>
      </c>
      <c r="AC202" t="s">
        <v>63</v>
      </c>
      <c r="AD202" t="s">
        <v>43</v>
      </c>
      <c r="AE202" t="s">
        <v>55</v>
      </c>
      <c r="AF202" s="8">
        <v>39601</v>
      </c>
      <c r="AG202" s="3">
        <v>625000</v>
      </c>
      <c r="AH202" s="3">
        <v>882776</v>
      </c>
      <c r="AI202">
        <v>4.2700000000000002E-2</v>
      </c>
      <c r="AJ202">
        <v>20</v>
      </c>
      <c r="AK202" t="s">
        <v>165</v>
      </c>
      <c r="AL202" s="8">
        <v>46906</v>
      </c>
      <c r="AM202" t="s">
        <v>206</v>
      </c>
      <c r="AN202" t="s">
        <v>100</v>
      </c>
      <c r="AO202" t="s">
        <v>55</v>
      </c>
      <c r="AP202" s="11" t="s">
        <v>106</v>
      </c>
      <c r="AQ202" s="3">
        <v>0</v>
      </c>
      <c r="AR202" s="3">
        <v>0</v>
      </c>
      <c r="AS202">
        <v>0</v>
      </c>
      <c r="AT202">
        <v>0</v>
      </c>
      <c r="AU202">
        <v>0</v>
      </c>
      <c r="AV202" s="8">
        <v>0</v>
      </c>
      <c r="AW202">
        <v>0</v>
      </c>
      <c r="AX202" t="s">
        <v>46</v>
      </c>
      <c r="AY202">
        <v>0</v>
      </c>
      <c r="AZ202" s="11" t="s">
        <v>106</v>
      </c>
      <c r="BA202" s="3">
        <v>0</v>
      </c>
      <c r="BB202" s="3">
        <v>0</v>
      </c>
      <c r="BC202">
        <v>0</v>
      </c>
      <c r="BD202">
        <v>0</v>
      </c>
      <c r="BE202">
        <v>0</v>
      </c>
      <c r="BF202" s="8">
        <v>0</v>
      </c>
      <c r="BG202">
        <v>0</v>
      </c>
      <c r="BH202" t="s">
        <v>46</v>
      </c>
      <c r="BI202">
        <v>0</v>
      </c>
      <c r="BJ202" s="3">
        <v>3141698</v>
      </c>
      <c r="BK202" t="s">
        <v>47</v>
      </c>
      <c r="BL202" s="3">
        <f t="shared" si="6"/>
        <v>3141698</v>
      </c>
      <c r="BM202" s="14">
        <f t="shared" si="7"/>
        <v>1</v>
      </c>
    </row>
    <row r="203" spans="1:65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R203">
        <v>14</v>
      </c>
      <c r="S203" s="3">
        <v>2712391</v>
      </c>
      <c r="T203" s="3">
        <v>2385011</v>
      </c>
      <c r="U203" s="3">
        <v>2009217</v>
      </c>
      <c r="V203" s="8">
        <v>39729</v>
      </c>
      <c r="W203" s="9">
        <v>128174</v>
      </c>
      <c r="X203" s="9">
        <v>115585</v>
      </c>
      <c r="Y203">
        <v>7.3999999999999996E-2</v>
      </c>
      <c r="Z203">
        <v>16</v>
      </c>
      <c r="AA203">
        <v>30</v>
      </c>
      <c r="AB203" s="10">
        <v>45575</v>
      </c>
      <c r="AC203" t="s">
        <v>63</v>
      </c>
      <c r="AD203" t="s">
        <v>43</v>
      </c>
      <c r="AE203" t="s">
        <v>55</v>
      </c>
      <c r="AF203" s="8">
        <v>40056</v>
      </c>
      <c r="AG203" s="3">
        <v>575000</v>
      </c>
      <c r="AH203" s="3">
        <v>811679</v>
      </c>
      <c r="AI203">
        <v>4.4600000000000001E-2</v>
      </c>
      <c r="AJ203">
        <v>20</v>
      </c>
      <c r="AK203">
        <v>20</v>
      </c>
      <c r="AL203" s="8">
        <v>47361</v>
      </c>
      <c r="AM203" t="s">
        <v>206</v>
      </c>
      <c r="AN203" t="s">
        <v>100</v>
      </c>
      <c r="AO203" t="s">
        <v>55</v>
      </c>
      <c r="AP203" s="11" t="s">
        <v>106</v>
      </c>
      <c r="AQ203" s="3">
        <v>0</v>
      </c>
      <c r="AR203" s="3">
        <v>0</v>
      </c>
      <c r="AS203">
        <v>0</v>
      </c>
      <c r="AT203">
        <v>0</v>
      </c>
      <c r="AU203">
        <v>0</v>
      </c>
      <c r="AV203" s="8">
        <v>0</v>
      </c>
      <c r="AW203">
        <v>0</v>
      </c>
      <c r="AX203" t="s">
        <v>46</v>
      </c>
      <c r="AY203">
        <v>0</v>
      </c>
      <c r="AZ203" s="11" t="s">
        <v>106</v>
      </c>
      <c r="BA203" s="3">
        <v>0</v>
      </c>
      <c r="BB203" s="3">
        <v>0</v>
      </c>
      <c r="BC203">
        <v>0</v>
      </c>
      <c r="BD203">
        <v>0</v>
      </c>
      <c r="BE203">
        <v>0</v>
      </c>
      <c r="BF203" s="8">
        <v>0</v>
      </c>
      <c r="BG203">
        <v>0</v>
      </c>
      <c r="BH203" t="s">
        <v>46</v>
      </c>
      <c r="BI203">
        <v>0</v>
      </c>
      <c r="BJ203" s="3">
        <v>2712391</v>
      </c>
      <c r="BK203" t="s">
        <v>47</v>
      </c>
      <c r="BL203" s="3">
        <f t="shared" si="6"/>
        <v>2712391</v>
      </c>
      <c r="BM203" s="14">
        <f t="shared" si="7"/>
        <v>1</v>
      </c>
    </row>
    <row r="204" spans="1:65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R204">
        <v>18</v>
      </c>
      <c r="S204" s="3">
        <v>2862603</v>
      </c>
      <c r="T204" s="3">
        <v>2728288</v>
      </c>
      <c r="U204" s="3">
        <v>2045404</v>
      </c>
      <c r="V204" s="8">
        <v>39617</v>
      </c>
      <c r="W204" s="9">
        <v>117000</v>
      </c>
      <c r="X204" s="9">
        <v>117000</v>
      </c>
      <c r="Y204">
        <v>0</v>
      </c>
      <c r="Z204">
        <v>16</v>
      </c>
      <c r="AA204">
        <v>16</v>
      </c>
      <c r="AB204" s="10">
        <v>45597</v>
      </c>
      <c r="AC204">
        <v>0</v>
      </c>
      <c r="AD204" t="s">
        <v>100</v>
      </c>
      <c r="AE204" t="s">
        <v>386</v>
      </c>
      <c r="AF204" s="8">
        <v>39617</v>
      </c>
      <c r="AG204" s="3">
        <v>102199</v>
      </c>
      <c r="AH204" s="3">
        <v>58321</v>
      </c>
      <c r="AI204">
        <v>6.25E-2</v>
      </c>
      <c r="AJ204">
        <v>16</v>
      </c>
      <c r="AK204">
        <v>16</v>
      </c>
      <c r="AL204" s="8">
        <v>45392</v>
      </c>
      <c r="AM204" t="s">
        <v>63</v>
      </c>
      <c r="AN204" t="s">
        <v>43</v>
      </c>
      <c r="AO204" t="s">
        <v>244</v>
      </c>
      <c r="AP204" s="11">
        <v>39617</v>
      </c>
      <c r="AQ204" s="3">
        <v>598000</v>
      </c>
      <c r="AR204" s="3">
        <v>828090</v>
      </c>
      <c r="AS204">
        <v>4.4600000000000001E-2</v>
      </c>
      <c r="AT204">
        <v>20</v>
      </c>
      <c r="AU204">
        <v>20</v>
      </c>
      <c r="AV204" s="8">
        <v>47014</v>
      </c>
      <c r="AW204">
        <v>0</v>
      </c>
      <c r="AX204" t="s">
        <v>58</v>
      </c>
      <c r="AY204" t="s">
        <v>387</v>
      </c>
      <c r="AZ204" s="11" t="s">
        <v>106</v>
      </c>
      <c r="BA204" s="3">
        <v>0</v>
      </c>
      <c r="BB204" s="3">
        <v>0</v>
      </c>
      <c r="BC204">
        <v>0</v>
      </c>
      <c r="BD204">
        <v>0</v>
      </c>
      <c r="BE204">
        <v>0</v>
      </c>
      <c r="BF204" s="8">
        <v>0</v>
      </c>
      <c r="BG204">
        <v>0</v>
      </c>
      <c r="BH204" t="s">
        <v>46</v>
      </c>
      <c r="BI204">
        <v>0</v>
      </c>
      <c r="BJ204" s="3">
        <v>2862603</v>
      </c>
      <c r="BK204" t="s">
        <v>62</v>
      </c>
      <c r="BL204" s="3">
        <f t="shared" si="6"/>
        <v>2862603</v>
      </c>
      <c r="BM204" s="14">
        <f t="shared" si="7"/>
        <v>1</v>
      </c>
    </row>
    <row r="205" spans="1:65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R205">
        <v>11</v>
      </c>
      <c r="S205" s="3">
        <v>2342388</v>
      </c>
      <c r="T205" s="3">
        <v>2287376</v>
      </c>
      <c r="U205" s="3">
        <v>1797735</v>
      </c>
      <c r="V205" s="8">
        <v>39646</v>
      </c>
      <c r="W205" s="9">
        <v>133853</v>
      </c>
      <c r="X205" s="9">
        <v>119245.03</v>
      </c>
      <c r="Y205">
        <v>7.4039999999999995E-2</v>
      </c>
      <c r="Z205">
        <v>16</v>
      </c>
      <c r="AA205">
        <v>30</v>
      </c>
      <c r="AB205" s="10">
        <v>45483</v>
      </c>
      <c r="AC205" t="s">
        <v>54</v>
      </c>
      <c r="AD205" t="s">
        <v>43</v>
      </c>
      <c r="AE205" t="s">
        <v>55</v>
      </c>
      <c r="AF205" s="8">
        <v>39646</v>
      </c>
      <c r="AG205" s="3">
        <v>25000</v>
      </c>
      <c r="AH205" s="3">
        <v>25000</v>
      </c>
      <c r="AI205">
        <v>0.05</v>
      </c>
      <c r="AJ205">
        <v>16</v>
      </c>
      <c r="AK205" t="s">
        <v>358</v>
      </c>
      <c r="AL205" s="8">
        <v>45657</v>
      </c>
      <c r="AM205" t="s">
        <v>71</v>
      </c>
      <c r="AN205" t="s">
        <v>58</v>
      </c>
      <c r="AO205" t="s">
        <v>55</v>
      </c>
      <c r="AP205" s="11">
        <v>39646</v>
      </c>
      <c r="AQ205" s="3">
        <v>279100</v>
      </c>
      <c r="AR205" s="3">
        <v>395560</v>
      </c>
      <c r="AS205">
        <v>4.5999999999999999E-2</v>
      </c>
      <c r="AT205">
        <v>20</v>
      </c>
      <c r="AU205" t="s">
        <v>358</v>
      </c>
      <c r="AV205" s="8">
        <v>47043</v>
      </c>
      <c r="AW205" t="s">
        <v>75</v>
      </c>
      <c r="AX205" t="s">
        <v>100</v>
      </c>
      <c r="AY205" t="s">
        <v>55</v>
      </c>
      <c r="AZ205" s="11">
        <v>39623</v>
      </c>
      <c r="BA205" s="3">
        <v>106700</v>
      </c>
      <c r="BB205" s="3">
        <v>106700</v>
      </c>
      <c r="BC205">
        <v>0</v>
      </c>
      <c r="BD205" t="s">
        <v>352</v>
      </c>
      <c r="BE205" t="s">
        <v>358</v>
      </c>
      <c r="BF205" s="8">
        <v>45597</v>
      </c>
      <c r="BG205" t="s">
        <v>346</v>
      </c>
      <c r="BH205" t="s">
        <v>100</v>
      </c>
      <c r="BI205" t="s">
        <v>55</v>
      </c>
      <c r="BJ205" s="3">
        <v>2342388</v>
      </c>
      <c r="BK205" t="s">
        <v>47</v>
      </c>
      <c r="BL205" s="3">
        <f t="shared" si="6"/>
        <v>2342388</v>
      </c>
      <c r="BM205" s="14">
        <f t="shared" si="7"/>
        <v>1</v>
      </c>
    </row>
    <row r="206" spans="1:65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R206">
        <v>48</v>
      </c>
      <c r="S206" s="3">
        <v>7581902</v>
      </c>
      <c r="T206" s="3">
        <v>9086633.7300000004</v>
      </c>
      <c r="U206" s="3">
        <v>4954406</v>
      </c>
      <c r="V206" s="8">
        <v>41466</v>
      </c>
      <c r="W206" s="9">
        <v>1023000</v>
      </c>
      <c r="X206" s="9">
        <v>980791.31</v>
      </c>
      <c r="Y206">
        <v>7.3499999999999996E-2</v>
      </c>
      <c r="Z206">
        <v>18</v>
      </c>
      <c r="AA206">
        <v>30</v>
      </c>
      <c r="AB206" s="10">
        <v>2031</v>
      </c>
      <c r="AC206" t="s">
        <v>54</v>
      </c>
      <c r="AD206" t="s">
        <v>43</v>
      </c>
      <c r="AE206">
        <v>0</v>
      </c>
      <c r="AF206" s="8" t="s">
        <v>106</v>
      </c>
      <c r="AG206" s="3">
        <v>60000</v>
      </c>
      <c r="AH206" s="3">
        <v>57572</v>
      </c>
      <c r="AI206">
        <v>0.01</v>
      </c>
      <c r="AJ206">
        <v>20</v>
      </c>
      <c r="AK206" t="s">
        <v>391</v>
      </c>
      <c r="AL206" s="8">
        <v>2031</v>
      </c>
      <c r="AM206" t="s">
        <v>392</v>
      </c>
      <c r="AN206" t="s">
        <v>58</v>
      </c>
      <c r="AO206">
        <v>0</v>
      </c>
      <c r="AP206" s="11">
        <v>40540</v>
      </c>
      <c r="AQ206" s="3">
        <v>695862</v>
      </c>
      <c r="AR206" s="3">
        <v>417377.86</v>
      </c>
      <c r="AS206">
        <v>6.6699999999999995E-2</v>
      </c>
      <c r="AT206">
        <v>15</v>
      </c>
      <c r="AU206">
        <v>0</v>
      </c>
      <c r="AV206" s="8">
        <v>46387</v>
      </c>
      <c r="AW206" t="s">
        <v>392</v>
      </c>
      <c r="AX206" t="s">
        <v>100</v>
      </c>
      <c r="AY206">
        <v>0</v>
      </c>
      <c r="AZ206" s="11">
        <v>40540</v>
      </c>
      <c r="BA206" s="3">
        <v>125000</v>
      </c>
      <c r="BB206" s="3">
        <v>116952.62</v>
      </c>
      <c r="BC206">
        <v>4.4999999999999998E-2</v>
      </c>
      <c r="BD206">
        <v>30</v>
      </c>
      <c r="BE206" t="s">
        <v>391</v>
      </c>
      <c r="BF206" s="8">
        <v>47845</v>
      </c>
      <c r="BG206" t="s">
        <v>392</v>
      </c>
      <c r="BH206" t="s">
        <v>58</v>
      </c>
      <c r="BI206">
        <v>0</v>
      </c>
      <c r="BJ206" s="3">
        <v>7581902</v>
      </c>
      <c r="BK206" t="s">
        <v>47</v>
      </c>
      <c r="BL206" s="3">
        <f t="shared" si="6"/>
        <v>6858268</v>
      </c>
      <c r="BM206" s="14">
        <f t="shared" si="7"/>
        <v>0.9045577217959293</v>
      </c>
    </row>
    <row r="207" spans="1:65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R207">
        <v>48</v>
      </c>
      <c r="S207" s="3">
        <v>7581902</v>
      </c>
      <c r="T207" s="3">
        <v>9086633.7300000004</v>
      </c>
      <c r="U207" s="3">
        <v>4954406</v>
      </c>
      <c r="V207" s="8">
        <v>41466</v>
      </c>
      <c r="W207" s="9">
        <v>1023000</v>
      </c>
      <c r="X207" s="9">
        <v>980791.31</v>
      </c>
      <c r="Y207">
        <v>7.3499999999999996E-2</v>
      </c>
      <c r="Z207">
        <v>18</v>
      </c>
      <c r="AA207">
        <v>30</v>
      </c>
      <c r="AB207" s="10">
        <v>2031</v>
      </c>
      <c r="AC207" t="s">
        <v>54</v>
      </c>
      <c r="AD207" t="s">
        <v>43</v>
      </c>
      <c r="AE207">
        <v>0</v>
      </c>
      <c r="AF207" s="8" t="s">
        <v>106</v>
      </c>
      <c r="AG207" s="3">
        <v>60000</v>
      </c>
      <c r="AH207" s="3">
        <v>57572</v>
      </c>
      <c r="AI207">
        <v>0.01</v>
      </c>
      <c r="AJ207">
        <v>20</v>
      </c>
      <c r="AK207" t="s">
        <v>391</v>
      </c>
      <c r="AL207" s="8">
        <v>2031</v>
      </c>
      <c r="AM207" t="s">
        <v>392</v>
      </c>
      <c r="AN207" t="s">
        <v>58</v>
      </c>
      <c r="AO207">
        <v>0</v>
      </c>
      <c r="AP207" s="11">
        <v>40540</v>
      </c>
      <c r="AQ207" s="3">
        <v>695862</v>
      </c>
      <c r="AR207" s="3">
        <v>417377.86</v>
      </c>
      <c r="AS207">
        <v>6.6699999999999995E-2</v>
      </c>
      <c r="AT207">
        <v>15</v>
      </c>
      <c r="AU207">
        <v>0</v>
      </c>
      <c r="AV207" s="8">
        <v>46387</v>
      </c>
      <c r="AW207" t="s">
        <v>392</v>
      </c>
      <c r="AX207" t="s">
        <v>100</v>
      </c>
      <c r="AY207">
        <v>0</v>
      </c>
      <c r="AZ207" s="11">
        <v>40540</v>
      </c>
      <c r="BA207" s="3">
        <v>848634</v>
      </c>
      <c r="BB207" s="3">
        <v>681754</v>
      </c>
      <c r="BC207">
        <v>4.4999999999999998E-2</v>
      </c>
      <c r="BD207">
        <v>30</v>
      </c>
      <c r="BE207" t="s">
        <v>391</v>
      </c>
      <c r="BF207" s="8">
        <v>47845</v>
      </c>
      <c r="BG207" t="s">
        <v>392</v>
      </c>
      <c r="BH207" t="s">
        <v>58</v>
      </c>
      <c r="BI207">
        <v>0</v>
      </c>
      <c r="BJ207" s="3">
        <v>7581902</v>
      </c>
      <c r="BK207">
        <v>0</v>
      </c>
      <c r="BL207" s="3">
        <f t="shared" si="6"/>
        <v>7581902</v>
      </c>
      <c r="BM207" s="14">
        <f t="shared" si="7"/>
        <v>1</v>
      </c>
    </row>
    <row r="208" spans="1:65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R208">
        <v>12</v>
      </c>
      <c r="S208" s="3">
        <v>2272415</v>
      </c>
      <c r="T208" s="3">
        <v>2888108</v>
      </c>
      <c r="U208" s="3">
        <v>300733</v>
      </c>
      <c r="V208" s="8" t="s">
        <v>106</v>
      </c>
      <c r="W208" s="9">
        <v>1973342</v>
      </c>
      <c r="X208" s="9">
        <v>0</v>
      </c>
      <c r="Y208">
        <v>7.4999999999999997E-2</v>
      </c>
      <c r="Z208">
        <v>0</v>
      </c>
      <c r="AA208">
        <v>0</v>
      </c>
      <c r="AB208" s="10">
        <v>42658</v>
      </c>
      <c r="AC208">
        <v>0</v>
      </c>
      <c r="AD208" t="s">
        <v>46</v>
      </c>
      <c r="AE208">
        <v>0</v>
      </c>
      <c r="AF208" s="8" t="s">
        <v>106</v>
      </c>
      <c r="AG208" s="3">
        <v>269000</v>
      </c>
      <c r="AH208" s="3">
        <v>222733</v>
      </c>
      <c r="AI208">
        <v>6.7500000000000004E-2</v>
      </c>
      <c r="AJ208" t="s">
        <v>45</v>
      </c>
      <c r="AK208">
        <v>0</v>
      </c>
      <c r="AL208" s="8">
        <v>45473</v>
      </c>
      <c r="AM208">
        <v>0</v>
      </c>
      <c r="AN208" t="s">
        <v>43</v>
      </c>
      <c r="AO208">
        <v>0</v>
      </c>
      <c r="AP208" s="11" t="s">
        <v>106</v>
      </c>
      <c r="AQ208" s="3">
        <v>0</v>
      </c>
      <c r="AR208" s="3">
        <v>0</v>
      </c>
      <c r="AS208">
        <v>0</v>
      </c>
      <c r="AT208">
        <v>0</v>
      </c>
      <c r="AU208">
        <v>0</v>
      </c>
      <c r="AV208" s="8">
        <v>0</v>
      </c>
      <c r="AW208">
        <v>0</v>
      </c>
      <c r="AX208" t="s">
        <v>46</v>
      </c>
      <c r="AY208">
        <v>0</v>
      </c>
      <c r="AZ208" s="11" t="s">
        <v>106</v>
      </c>
      <c r="BA208" s="3">
        <v>0</v>
      </c>
      <c r="BB208" s="3">
        <v>0</v>
      </c>
      <c r="BC208">
        <v>0</v>
      </c>
      <c r="BD208">
        <v>0</v>
      </c>
      <c r="BE208">
        <v>0</v>
      </c>
      <c r="BF208" s="8">
        <v>0</v>
      </c>
      <c r="BG208">
        <v>0</v>
      </c>
      <c r="BH208" t="s">
        <v>46</v>
      </c>
      <c r="BI208">
        <v>0</v>
      </c>
      <c r="BJ208" s="3">
        <v>2272415</v>
      </c>
      <c r="BK208">
        <v>0</v>
      </c>
      <c r="BL208" s="3">
        <f t="shared" si="6"/>
        <v>2543075</v>
      </c>
      <c r="BM208" s="14">
        <f t="shared" si="7"/>
        <v>1.1191067652695481</v>
      </c>
    </row>
    <row r="209" spans="1:65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s="3">
        <v>4272182</v>
      </c>
      <c r="T209" s="3">
        <v>4673597</v>
      </c>
      <c r="U209" s="3">
        <v>0</v>
      </c>
      <c r="V209" s="8" t="e">
        <v>#REF!</v>
      </c>
      <c r="W209" s="9" t="e">
        <v>#REF!</v>
      </c>
      <c r="X209" s="9" t="e">
        <v>#REF!</v>
      </c>
      <c r="Y209" t="e">
        <v>#REF!</v>
      </c>
      <c r="Z209" t="e">
        <v>#REF!</v>
      </c>
      <c r="AA209" t="e">
        <v>#REF!</v>
      </c>
      <c r="AB209" s="10" t="e">
        <v>#REF!</v>
      </c>
      <c r="AC209" t="e">
        <v>#REF!</v>
      </c>
      <c r="AD209" t="e">
        <v>#REF!</v>
      </c>
      <c r="AE209" t="s">
        <v>214</v>
      </c>
      <c r="AF209" s="8">
        <v>39805</v>
      </c>
      <c r="AG209" s="3">
        <v>272125</v>
      </c>
      <c r="AH209" s="3">
        <v>160547.21</v>
      </c>
      <c r="AI209">
        <v>6.5000000000000002E-2</v>
      </c>
      <c r="AJ209">
        <v>16</v>
      </c>
      <c r="AK209">
        <v>16</v>
      </c>
      <c r="AL209" s="8">
        <v>45667</v>
      </c>
      <c r="AM209">
        <v>0</v>
      </c>
      <c r="AN209" t="s">
        <v>43</v>
      </c>
      <c r="AO209" t="s">
        <v>183</v>
      </c>
      <c r="AP209" s="11">
        <v>39805</v>
      </c>
      <c r="AQ209" s="3">
        <v>140000</v>
      </c>
      <c r="AR209" s="3">
        <v>140000</v>
      </c>
      <c r="AS209">
        <v>0</v>
      </c>
      <c r="AT209">
        <v>15</v>
      </c>
      <c r="AU209">
        <v>0</v>
      </c>
      <c r="AV209" s="8">
        <v>46084</v>
      </c>
      <c r="AW209">
        <v>0</v>
      </c>
      <c r="AX209" t="s">
        <v>100</v>
      </c>
      <c r="AY209" t="s">
        <v>214</v>
      </c>
      <c r="AZ209" s="11" t="s">
        <v>106</v>
      </c>
      <c r="BA209" s="3">
        <v>0</v>
      </c>
      <c r="BB209" s="3">
        <v>0</v>
      </c>
      <c r="BC209">
        <v>0</v>
      </c>
      <c r="BD209">
        <v>0</v>
      </c>
      <c r="BE209">
        <v>0</v>
      </c>
      <c r="BF209" s="8">
        <v>0</v>
      </c>
      <c r="BG209">
        <v>0</v>
      </c>
      <c r="BH209" t="s">
        <v>46</v>
      </c>
      <c r="BI209">
        <v>0</v>
      </c>
      <c r="BJ209" s="3">
        <v>0</v>
      </c>
      <c r="BK209">
        <v>0</v>
      </c>
      <c r="BL209" s="3" t="e">
        <f t="shared" si="6"/>
        <v>#REF!</v>
      </c>
      <c r="BM209" s="14" t="str">
        <f t="shared" si="7"/>
        <v xml:space="preserve"> </v>
      </c>
    </row>
    <row r="210" spans="1:65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s="3">
        <v>4272182</v>
      </c>
      <c r="T210" s="3">
        <v>4673597</v>
      </c>
      <c r="U210" s="3">
        <v>0</v>
      </c>
      <c r="V210" s="8" t="e">
        <v>#REF!</v>
      </c>
      <c r="W210" s="9" t="e">
        <v>#REF!</v>
      </c>
      <c r="X210" s="9" t="e">
        <v>#REF!</v>
      </c>
      <c r="Y210" t="e">
        <v>#REF!</v>
      </c>
      <c r="Z210" t="e">
        <v>#REF!</v>
      </c>
      <c r="AA210" t="e">
        <v>#REF!</v>
      </c>
      <c r="AB210" s="10" t="e">
        <v>#REF!</v>
      </c>
      <c r="AC210" t="e">
        <v>#REF!</v>
      </c>
      <c r="AD210" t="e">
        <v>#REF!</v>
      </c>
      <c r="AE210" t="s">
        <v>214</v>
      </c>
      <c r="AF210" s="8">
        <v>39805</v>
      </c>
      <c r="AG210" s="3">
        <v>272125</v>
      </c>
      <c r="AH210" s="3">
        <v>160547.21</v>
      </c>
      <c r="AI210">
        <v>6.5000000000000002E-2</v>
      </c>
      <c r="AJ210">
        <v>16</v>
      </c>
      <c r="AK210">
        <v>16</v>
      </c>
      <c r="AL210" s="8">
        <v>45667</v>
      </c>
      <c r="AM210">
        <v>0</v>
      </c>
      <c r="AN210" t="s">
        <v>43</v>
      </c>
      <c r="AO210" t="s">
        <v>183</v>
      </c>
      <c r="AP210" s="11">
        <v>39805</v>
      </c>
      <c r="AQ210" s="3">
        <v>140000</v>
      </c>
      <c r="AR210" s="3">
        <v>140000</v>
      </c>
      <c r="AS210">
        <v>0</v>
      </c>
      <c r="AT210">
        <v>15</v>
      </c>
      <c r="AU210">
        <v>0</v>
      </c>
      <c r="AV210" s="8">
        <v>46084</v>
      </c>
      <c r="AW210">
        <v>0</v>
      </c>
      <c r="AX210" t="s">
        <v>100</v>
      </c>
      <c r="AY210" t="s">
        <v>214</v>
      </c>
      <c r="AZ210" s="11" t="s">
        <v>106</v>
      </c>
      <c r="BA210" s="3">
        <v>0</v>
      </c>
      <c r="BB210" s="3">
        <v>0</v>
      </c>
      <c r="BC210">
        <v>0</v>
      </c>
      <c r="BD210">
        <v>0</v>
      </c>
      <c r="BE210">
        <v>0</v>
      </c>
      <c r="BF210" s="8">
        <v>0</v>
      </c>
      <c r="BG210">
        <v>0</v>
      </c>
      <c r="BH210" t="s">
        <v>46</v>
      </c>
      <c r="BI210">
        <v>0</v>
      </c>
      <c r="BJ210" s="3">
        <v>0</v>
      </c>
      <c r="BK210">
        <v>0</v>
      </c>
      <c r="BL210" s="3" t="e">
        <f t="shared" si="6"/>
        <v>#REF!</v>
      </c>
      <c r="BM210" s="14" t="str">
        <f t="shared" si="7"/>
        <v xml:space="preserve"> </v>
      </c>
    </row>
    <row r="211" spans="1:65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 s="3">
        <v>0</v>
      </c>
      <c r="T211" s="3">
        <v>0</v>
      </c>
      <c r="U211" s="3">
        <v>0</v>
      </c>
      <c r="V211" s="8">
        <v>40465</v>
      </c>
      <c r="W211" s="9">
        <v>0</v>
      </c>
      <c r="X211" s="9">
        <v>186175.42</v>
      </c>
      <c r="Y211">
        <v>7.0000000000000007E-2</v>
      </c>
      <c r="Z211">
        <v>20</v>
      </c>
      <c r="AA211">
        <v>20</v>
      </c>
      <c r="AB211" s="10">
        <v>47516</v>
      </c>
      <c r="AC211">
        <v>0</v>
      </c>
      <c r="AD211" t="s">
        <v>46</v>
      </c>
      <c r="AE211">
        <v>0</v>
      </c>
      <c r="AF211" s="8">
        <v>40941</v>
      </c>
      <c r="AG211" s="3">
        <v>780924.5</v>
      </c>
      <c r="AH211" s="3">
        <v>488080.66</v>
      </c>
      <c r="AI211">
        <v>4.4999999999999998E-2</v>
      </c>
      <c r="AJ211">
        <v>13</v>
      </c>
      <c r="AK211">
        <v>13</v>
      </c>
      <c r="AL211" s="8">
        <v>45963</v>
      </c>
      <c r="AM211">
        <v>0</v>
      </c>
      <c r="AN211" t="s">
        <v>46</v>
      </c>
      <c r="AO211">
        <v>0</v>
      </c>
      <c r="AP211" s="11" t="s">
        <v>106</v>
      </c>
      <c r="AQ211" s="3">
        <v>0</v>
      </c>
      <c r="AR211" s="3">
        <v>0</v>
      </c>
      <c r="AS211">
        <v>0</v>
      </c>
      <c r="AT211">
        <v>0</v>
      </c>
      <c r="AU211">
        <v>0</v>
      </c>
      <c r="AV211" s="8">
        <v>0</v>
      </c>
      <c r="AW211">
        <v>0</v>
      </c>
      <c r="AX211" t="s">
        <v>46</v>
      </c>
      <c r="AY211">
        <v>0</v>
      </c>
      <c r="AZ211" s="11" t="s">
        <v>106</v>
      </c>
      <c r="BA211" s="3">
        <v>0</v>
      </c>
      <c r="BB211" s="3">
        <v>0</v>
      </c>
      <c r="BC211">
        <v>0</v>
      </c>
      <c r="BD211">
        <v>0</v>
      </c>
      <c r="BE211">
        <v>0</v>
      </c>
      <c r="BF211" s="8">
        <v>0</v>
      </c>
      <c r="BG211">
        <v>0</v>
      </c>
      <c r="BH211" t="s">
        <v>46</v>
      </c>
      <c r="BI211">
        <v>0</v>
      </c>
      <c r="BJ211" s="3">
        <v>0</v>
      </c>
      <c r="BK211">
        <v>0</v>
      </c>
      <c r="BL211" s="3">
        <f t="shared" si="6"/>
        <v>780924.5</v>
      </c>
      <c r="BM211" s="14" t="str">
        <f t="shared" si="7"/>
        <v xml:space="preserve"> </v>
      </c>
    </row>
    <row r="212" spans="1:65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 s="3">
        <v>5551511</v>
      </c>
      <c r="T212" s="3">
        <v>3010800</v>
      </c>
      <c r="U212" s="3">
        <v>0</v>
      </c>
      <c r="V212" s="8">
        <v>40452</v>
      </c>
      <c r="W212" s="9">
        <v>293850</v>
      </c>
      <c r="X212" s="9">
        <v>267520.46000000002</v>
      </c>
      <c r="Y212">
        <v>5.9499999999999997E-2</v>
      </c>
      <c r="Z212">
        <v>26</v>
      </c>
      <c r="AA212">
        <v>26</v>
      </c>
      <c r="AB212" s="10">
        <v>46336</v>
      </c>
      <c r="AC212">
        <v>0</v>
      </c>
      <c r="AD212" t="s">
        <v>43</v>
      </c>
      <c r="AE212" t="s">
        <v>214</v>
      </c>
      <c r="AF212" s="8">
        <v>40452</v>
      </c>
      <c r="AG212" s="3">
        <v>679000</v>
      </c>
      <c r="AH212" s="3">
        <v>679000</v>
      </c>
      <c r="AI212">
        <v>0</v>
      </c>
      <c r="AJ212">
        <v>26</v>
      </c>
      <c r="AK212">
        <v>0</v>
      </c>
      <c r="AL212" s="8">
        <v>46296</v>
      </c>
      <c r="AM212">
        <v>0</v>
      </c>
      <c r="AN212" t="s">
        <v>100</v>
      </c>
      <c r="AO212">
        <v>0</v>
      </c>
      <c r="AP212" s="11">
        <v>40498</v>
      </c>
      <c r="AQ212" s="3">
        <v>1494761</v>
      </c>
      <c r="AR212" s="3">
        <v>1494761</v>
      </c>
      <c r="AS212">
        <v>0</v>
      </c>
      <c r="AT212">
        <v>30</v>
      </c>
      <c r="AU212">
        <v>30</v>
      </c>
      <c r="AV212" s="8">
        <v>51440</v>
      </c>
      <c r="AW212">
        <v>0</v>
      </c>
      <c r="AX212" t="s">
        <v>58</v>
      </c>
      <c r="AY212">
        <v>0</v>
      </c>
      <c r="AZ212" s="11" t="s">
        <v>106</v>
      </c>
      <c r="BA212" s="3">
        <v>0</v>
      </c>
      <c r="BB212" s="3">
        <v>0</v>
      </c>
      <c r="BC212">
        <v>0</v>
      </c>
      <c r="BD212">
        <v>0</v>
      </c>
      <c r="BE212">
        <v>0</v>
      </c>
      <c r="BF212" s="8">
        <v>0</v>
      </c>
      <c r="BG212">
        <v>0</v>
      </c>
      <c r="BH212">
        <v>0</v>
      </c>
      <c r="BI212">
        <v>0</v>
      </c>
      <c r="BJ212" s="3">
        <v>0</v>
      </c>
      <c r="BK212">
        <v>0</v>
      </c>
      <c r="BL212" s="3">
        <f t="shared" si="6"/>
        <v>2467611</v>
      </c>
      <c r="BM212" s="14">
        <f t="shared" si="7"/>
        <v>0.44449358021626906</v>
      </c>
    </row>
    <row r="213" spans="1:65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R213">
        <v>10</v>
      </c>
      <c r="S213" s="3">
        <v>2089104</v>
      </c>
      <c r="T213" s="3">
        <v>2258009</v>
      </c>
      <c r="U213" s="3">
        <v>1508935</v>
      </c>
      <c r="V213" s="8">
        <v>40137</v>
      </c>
      <c r="W213" s="9">
        <v>146225</v>
      </c>
      <c r="X213" s="9">
        <v>128319</v>
      </c>
      <c r="Y213">
        <v>6.25E-2</v>
      </c>
      <c r="Z213">
        <v>16</v>
      </c>
      <c r="AA213">
        <v>30</v>
      </c>
      <c r="AB213" s="10">
        <v>46670</v>
      </c>
      <c r="AC213" t="s">
        <v>63</v>
      </c>
      <c r="AD213" t="s">
        <v>43</v>
      </c>
      <c r="AE213" t="s">
        <v>44</v>
      </c>
      <c r="AF213" s="8">
        <v>40136</v>
      </c>
      <c r="AG213" s="3">
        <v>433944</v>
      </c>
      <c r="AH213" s="3">
        <v>539187</v>
      </c>
      <c r="AI213">
        <v>0.04</v>
      </c>
      <c r="AJ213">
        <v>15</v>
      </c>
      <c r="AK213" t="s">
        <v>165</v>
      </c>
      <c r="AL213" s="8">
        <v>45930</v>
      </c>
      <c r="AM213" t="s">
        <v>206</v>
      </c>
      <c r="AN213" t="s">
        <v>58</v>
      </c>
      <c r="AO213" t="s">
        <v>44</v>
      </c>
      <c r="AP213" s="11" t="s">
        <v>106</v>
      </c>
      <c r="AQ213" s="3">
        <v>0</v>
      </c>
      <c r="AR213" s="3">
        <v>0</v>
      </c>
      <c r="AS213">
        <v>0</v>
      </c>
      <c r="AT213">
        <v>0</v>
      </c>
      <c r="AU213">
        <v>0</v>
      </c>
      <c r="AV213" s="8">
        <v>0</v>
      </c>
      <c r="AW213">
        <v>0</v>
      </c>
      <c r="AX213" t="s">
        <v>46</v>
      </c>
      <c r="AY213">
        <v>0</v>
      </c>
      <c r="AZ213" s="11" t="s">
        <v>106</v>
      </c>
      <c r="BA213" s="3">
        <v>0</v>
      </c>
      <c r="BB213" s="3">
        <v>0</v>
      </c>
      <c r="BC213">
        <v>0</v>
      </c>
      <c r="BD213">
        <v>0</v>
      </c>
      <c r="BE213">
        <v>0</v>
      </c>
      <c r="BF213" s="8">
        <v>0</v>
      </c>
      <c r="BG213">
        <v>0</v>
      </c>
      <c r="BH213" t="s">
        <v>46</v>
      </c>
      <c r="BI213">
        <v>0</v>
      </c>
      <c r="BJ213" s="3">
        <v>2089104</v>
      </c>
      <c r="BK213" t="s">
        <v>255</v>
      </c>
      <c r="BL213" s="3">
        <f t="shared" si="6"/>
        <v>2089104</v>
      </c>
      <c r="BM213" s="14">
        <f t="shared" si="7"/>
        <v>1</v>
      </c>
    </row>
    <row r="214" spans="1:65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R214">
        <v>12</v>
      </c>
      <c r="S214" s="3">
        <v>4378829</v>
      </c>
      <c r="T214" s="3">
        <v>5549544</v>
      </c>
      <c r="U214" s="3">
        <v>76969</v>
      </c>
      <c r="V214" s="8" t="s">
        <v>106</v>
      </c>
      <c r="W214" s="9">
        <v>3695860</v>
      </c>
      <c r="X214" s="9">
        <v>0</v>
      </c>
      <c r="Y214">
        <v>7.0000000000000007E-2</v>
      </c>
      <c r="Z214">
        <v>0</v>
      </c>
      <c r="AA214">
        <v>0</v>
      </c>
      <c r="AB214" s="10">
        <v>42475</v>
      </c>
      <c r="AC214">
        <v>0</v>
      </c>
      <c r="AD214" t="s">
        <v>46</v>
      </c>
      <c r="AE214">
        <v>0</v>
      </c>
      <c r="AF214" s="8" t="s">
        <v>106</v>
      </c>
      <c r="AG214" s="3">
        <v>250000</v>
      </c>
      <c r="AH214" s="3">
        <v>229121</v>
      </c>
      <c r="AI214">
        <v>6.6500000000000004E-2</v>
      </c>
      <c r="AJ214" t="s">
        <v>45</v>
      </c>
      <c r="AK214">
        <v>0</v>
      </c>
      <c r="AL214" s="8">
        <v>46182</v>
      </c>
      <c r="AM214">
        <v>0</v>
      </c>
      <c r="AN214" t="s">
        <v>43</v>
      </c>
      <c r="AO214">
        <v>0</v>
      </c>
      <c r="AP214" s="11" t="s">
        <v>106</v>
      </c>
      <c r="AQ214" s="3">
        <v>356000</v>
      </c>
      <c r="AR214" s="3">
        <v>356000</v>
      </c>
      <c r="AS214">
        <v>3.8800000000000001E-2</v>
      </c>
      <c r="AT214">
        <v>0</v>
      </c>
      <c r="AU214">
        <v>0</v>
      </c>
      <c r="AV214" s="8">
        <v>47848</v>
      </c>
      <c r="AW214">
        <v>0</v>
      </c>
      <c r="AX214" t="s">
        <v>58</v>
      </c>
      <c r="AY214">
        <v>0</v>
      </c>
      <c r="AZ214" s="11" t="s">
        <v>106</v>
      </c>
      <c r="BA214" s="3">
        <v>0</v>
      </c>
      <c r="BB214" s="3">
        <v>0</v>
      </c>
      <c r="BC214">
        <v>0</v>
      </c>
      <c r="BD214">
        <v>0</v>
      </c>
      <c r="BE214">
        <v>0</v>
      </c>
      <c r="BF214" s="8">
        <v>0</v>
      </c>
      <c r="BG214">
        <v>0</v>
      </c>
      <c r="BH214" t="s">
        <v>46</v>
      </c>
      <c r="BI214">
        <v>0</v>
      </c>
      <c r="BJ214" s="3">
        <v>4378829</v>
      </c>
      <c r="BK214">
        <v>0</v>
      </c>
      <c r="BL214" s="3">
        <f t="shared" si="6"/>
        <v>4378829</v>
      </c>
      <c r="BM214" s="14">
        <f t="shared" si="7"/>
        <v>1</v>
      </c>
    </row>
    <row r="215" spans="1:65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R215">
        <v>21</v>
      </c>
      <c r="S215" s="3">
        <v>2915105</v>
      </c>
      <c r="T215" s="3">
        <v>3607709</v>
      </c>
      <c r="U215" s="3">
        <v>2522164</v>
      </c>
      <c r="V215" s="8">
        <v>40254</v>
      </c>
      <c r="W215" s="9">
        <v>392941</v>
      </c>
      <c r="X215" s="9">
        <v>508366</v>
      </c>
      <c r="Y215">
        <v>0.04</v>
      </c>
      <c r="Z215">
        <v>16</v>
      </c>
      <c r="AA215" t="s">
        <v>391</v>
      </c>
      <c r="AB215" s="10">
        <v>42370</v>
      </c>
      <c r="AC215" t="s">
        <v>54</v>
      </c>
      <c r="AD215" t="s">
        <v>100</v>
      </c>
      <c r="AE215">
        <v>0</v>
      </c>
      <c r="AF215" s="8" t="s">
        <v>106</v>
      </c>
      <c r="AG215" s="3">
        <v>0</v>
      </c>
      <c r="AH215" s="3">
        <v>0</v>
      </c>
      <c r="AI215">
        <v>0</v>
      </c>
      <c r="AJ215" t="s">
        <v>45</v>
      </c>
      <c r="AK215">
        <v>0</v>
      </c>
      <c r="AL215" s="8">
        <v>0</v>
      </c>
      <c r="AM215">
        <v>0</v>
      </c>
      <c r="AN215" t="s">
        <v>46</v>
      </c>
      <c r="AO215">
        <v>0</v>
      </c>
      <c r="AP215" s="11" t="s">
        <v>106</v>
      </c>
      <c r="AQ215" s="3">
        <v>0</v>
      </c>
      <c r="AR215" s="3">
        <v>0</v>
      </c>
      <c r="AS215">
        <v>0</v>
      </c>
      <c r="AT215">
        <v>0</v>
      </c>
      <c r="AU215">
        <v>0</v>
      </c>
      <c r="AV215" s="8">
        <v>0</v>
      </c>
      <c r="AW215">
        <v>0</v>
      </c>
      <c r="AX215" t="s">
        <v>46</v>
      </c>
      <c r="AY215">
        <v>0</v>
      </c>
      <c r="AZ215" s="11" t="s">
        <v>106</v>
      </c>
      <c r="BA215" s="3">
        <v>0</v>
      </c>
      <c r="BB215" s="3">
        <v>0</v>
      </c>
      <c r="BC215">
        <v>0</v>
      </c>
      <c r="BD215">
        <v>0</v>
      </c>
      <c r="BE215">
        <v>0</v>
      </c>
      <c r="BF215" s="8">
        <v>0</v>
      </c>
      <c r="BG215">
        <v>0</v>
      </c>
      <c r="BH215" t="s">
        <v>46</v>
      </c>
      <c r="BI215">
        <v>0</v>
      </c>
      <c r="BJ215" s="3">
        <v>2915105</v>
      </c>
      <c r="BK215" t="s">
        <v>255</v>
      </c>
      <c r="BL215" s="3">
        <f t="shared" si="6"/>
        <v>2915105</v>
      </c>
      <c r="BM215" s="14">
        <f t="shared" si="7"/>
        <v>1</v>
      </c>
    </row>
    <row r="216" spans="1:65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R216">
        <v>18</v>
      </c>
      <c r="S216" s="3">
        <v>2849184</v>
      </c>
      <c r="T216" s="3">
        <v>3499107</v>
      </c>
      <c r="U216" s="3">
        <v>2555505</v>
      </c>
      <c r="V216" s="8">
        <v>39898</v>
      </c>
      <c r="W216" s="9">
        <v>293679</v>
      </c>
      <c r="X216" s="9">
        <v>278328.8</v>
      </c>
      <c r="Y216">
        <v>6.5000000000000002E-2</v>
      </c>
      <c r="Z216">
        <v>17</v>
      </c>
      <c r="AA216">
        <v>30</v>
      </c>
      <c r="AB216" s="10">
        <v>46122</v>
      </c>
      <c r="AC216" t="s">
        <v>54</v>
      </c>
      <c r="AD216" t="s">
        <v>43</v>
      </c>
      <c r="AE216" t="s">
        <v>55</v>
      </c>
      <c r="AF216" s="8" t="s">
        <v>106</v>
      </c>
      <c r="AG216" s="3">
        <v>0</v>
      </c>
      <c r="AH216" s="3">
        <v>0</v>
      </c>
      <c r="AI216">
        <v>0</v>
      </c>
      <c r="AJ216" t="s">
        <v>45</v>
      </c>
      <c r="AK216">
        <v>0</v>
      </c>
      <c r="AL216" s="8">
        <v>0</v>
      </c>
      <c r="AM216">
        <v>0</v>
      </c>
      <c r="AN216" t="s">
        <v>46</v>
      </c>
      <c r="AO216">
        <v>0</v>
      </c>
      <c r="AP216" s="11" t="s">
        <v>106</v>
      </c>
      <c r="AQ216" s="3">
        <v>0</v>
      </c>
      <c r="AR216" s="3">
        <v>0</v>
      </c>
      <c r="AS216">
        <v>0</v>
      </c>
      <c r="AT216">
        <v>0</v>
      </c>
      <c r="AU216">
        <v>0</v>
      </c>
      <c r="AV216" s="8">
        <v>0</v>
      </c>
      <c r="AW216">
        <v>0</v>
      </c>
      <c r="AX216" t="s">
        <v>46</v>
      </c>
      <c r="AY216">
        <v>0</v>
      </c>
      <c r="AZ216" s="11" t="s">
        <v>106</v>
      </c>
      <c r="BA216" s="3">
        <v>0</v>
      </c>
      <c r="BB216" s="3">
        <v>0</v>
      </c>
      <c r="BC216">
        <v>0</v>
      </c>
      <c r="BD216">
        <v>0</v>
      </c>
      <c r="BE216">
        <v>0</v>
      </c>
      <c r="BF216" s="8">
        <v>0</v>
      </c>
      <c r="BG216">
        <v>0</v>
      </c>
      <c r="BH216" t="s">
        <v>46</v>
      </c>
      <c r="BI216">
        <v>0</v>
      </c>
      <c r="BJ216" s="3">
        <v>2849184</v>
      </c>
      <c r="BK216" t="s">
        <v>47</v>
      </c>
      <c r="BL216" s="3">
        <f t="shared" si="6"/>
        <v>2849184</v>
      </c>
      <c r="BM216" s="14">
        <f t="shared" si="7"/>
        <v>1</v>
      </c>
    </row>
    <row r="217" spans="1:65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R217">
        <v>20</v>
      </c>
      <c r="S217" s="3">
        <v>3425983</v>
      </c>
      <c r="T217" s="3">
        <v>4167249</v>
      </c>
      <c r="U217" s="3">
        <v>2880513</v>
      </c>
      <c r="V217" s="8">
        <v>39996</v>
      </c>
      <c r="W217" s="9">
        <v>243470</v>
      </c>
      <c r="X217" s="9">
        <v>217780</v>
      </c>
      <c r="Y217">
        <v>6.25E-2</v>
      </c>
      <c r="Z217">
        <v>16</v>
      </c>
      <c r="AA217">
        <v>16</v>
      </c>
      <c r="AB217" s="10">
        <v>45879</v>
      </c>
      <c r="AC217" t="s">
        <v>394</v>
      </c>
      <c r="AD217" t="s">
        <v>43</v>
      </c>
      <c r="AE217" t="s">
        <v>395</v>
      </c>
      <c r="AF217" s="8">
        <v>39996</v>
      </c>
      <c r="AG217" s="3">
        <v>302000</v>
      </c>
      <c r="AH217" s="3">
        <v>380605</v>
      </c>
      <c r="AI217">
        <v>3.3599999999999998E-2</v>
      </c>
      <c r="AJ217">
        <v>16</v>
      </c>
      <c r="AK217">
        <v>16</v>
      </c>
      <c r="AL217" s="8">
        <v>45667</v>
      </c>
      <c r="AM217" t="s">
        <v>394</v>
      </c>
      <c r="AN217" t="s">
        <v>100</v>
      </c>
      <c r="AO217" t="s">
        <v>386</v>
      </c>
      <c r="AP217" s="11" t="s">
        <v>106</v>
      </c>
      <c r="AQ217" s="3">
        <v>0</v>
      </c>
      <c r="AR217" s="3">
        <v>0</v>
      </c>
      <c r="AS217">
        <v>0</v>
      </c>
      <c r="AT217">
        <v>0</v>
      </c>
      <c r="AU217">
        <v>0</v>
      </c>
      <c r="AV217" s="8">
        <v>0</v>
      </c>
      <c r="AW217">
        <v>0</v>
      </c>
      <c r="AX217" t="s">
        <v>46</v>
      </c>
      <c r="AY217">
        <v>0</v>
      </c>
      <c r="AZ217" s="11" t="s">
        <v>106</v>
      </c>
      <c r="BA217" s="3">
        <v>0</v>
      </c>
      <c r="BB217" s="3">
        <v>0</v>
      </c>
      <c r="BC217">
        <v>0</v>
      </c>
      <c r="BD217">
        <v>0</v>
      </c>
      <c r="BE217">
        <v>0</v>
      </c>
      <c r="BF217" s="8">
        <v>0</v>
      </c>
      <c r="BG217">
        <v>0</v>
      </c>
      <c r="BH217" t="s">
        <v>46</v>
      </c>
      <c r="BI217">
        <v>0</v>
      </c>
      <c r="BJ217" s="3">
        <v>3425983</v>
      </c>
      <c r="BK217" t="s">
        <v>62</v>
      </c>
      <c r="BL217" s="3">
        <f t="shared" si="6"/>
        <v>3425983</v>
      </c>
      <c r="BM217" s="14">
        <f t="shared" si="7"/>
        <v>1</v>
      </c>
    </row>
    <row r="218" spans="1:65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R218">
        <v>26</v>
      </c>
      <c r="S218" s="3">
        <v>4510632</v>
      </c>
      <c r="T218" s="3">
        <v>5278212</v>
      </c>
      <c r="U218" s="3">
        <v>3841193</v>
      </c>
      <c r="V218" s="8">
        <v>39947</v>
      </c>
      <c r="W218" s="9">
        <v>384800</v>
      </c>
      <c r="X218" s="9">
        <v>506370</v>
      </c>
      <c r="Y218">
        <v>0.04</v>
      </c>
      <c r="Z218">
        <v>16</v>
      </c>
      <c r="AA218">
        <v>16</v>
      </c>
      <c r="AB218" s="10">
        <v>46022</v>
      </c>
      <c r="AC218">
        <v>0</v>
      </c>
      <c r="AD218" t="s">
        <v>100</v>
      </c>
      <c r="AE218" t="s">
        <v>386</v>
      </c>
      <c r="AF218" s="8">
        <v>39947</v>
      </c>
      <c r="AG218" s="3">
        <v>284639</v>
      </c>
      <c r="AH218" s="3">
        <v>253684</v>
      </c>
      <c r="AI218">
        <v>6.25E-2</v>
      </c>
      <c r="AJ218">
        <v>16</v>
      </c>
      <c r="AK218">
        <v>16</v>
      </c>
      <c r="AL218" s="8">
        <v>45787</v>
      </c>
      <c r="AM218" t="s">
        <v>63</v>
      </c>
      <c r="AN218" t="s">
        <v>43</v>
      </c>
      <c r="AO218" t="s">
        <v>244</v>
      </c>
      <c r="AP218" s="11" t="s">
        <v>106</v>
      </c>
      <c r="AQ218" s="3">
        <v>0</v>
      </c>
      <c r="AR218" s="3">
        <v>0</v>
      </c>
      <c r="AS218">
        <v>0</v>
      </c>
      <c r="AT218">
        <v>0</v>
      </c>
      <c r="AU218">
        <v>0</v>
      </c>
      <c r="AV218" s="8">
        <v>0</v>
      </c>
      <c r="AW218">
        <v>0</v>
      </c>
      <c r="AX218" t="s">
        <v>46</v>
      </c>
      <c r="AY218">
        <v>0</v>
      </c>
      <c r="AZ218" s="11" t="s">
        <v>106</v>
      </c>
      <c r="BA218" s="3">
        <v>0</v>
      </c>
      <c r="BB218" s="3">
        <v>0</v>
      </c>
      <c r="BC218">
        <v>0</v>
      </c>
      <c r="BD218">
        <v>0</v>
      </c>
      <c r="BE218">
        <v>0</v>
      </c>
      <c r="BF218" s="8">
        <v>0</v>
      </c>
      <c r="BG218">
        <v>0</v>
      </c>
      <c r="BH218" t="s">
        <v>46</v>
      </c>
      <c r="BI218">
        <v>0</v>
      </c>
      <c r="BJ218" s="3">
        <v>4510632</v>
      </c>
      <c r="BK218" t="s">
        <v>62</v>
      </c>
      <c r="BL218" s="3">
        <f t="shared" si="6"/>
        <v>4510632</v>
      </c>
      <c r="BM218" s="14">
        <f t="shared" si="7"/>
        <v>1</v>
      </c>
    </row>
    <row r="219" spans="1:65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R219">
        <v>84</v>
      </c>
      <c r="S219" s="3">
        <v>17300924</v>
      </c>
      <c r="T219" s="3">
        <v>19406639</v>
      </c>
      <c r="U219" s="3">
        <v>12983962</v>
      </c>
      <c r="V219" s="8">
        <v>40472</v>
      </c>
      <c r="W219" s="9">
        <v>2100000</v>
      </c>
      <c r="X219" s="9">
        <v>1977742.69</v>
      </c>
      <c r="Y219">
        <v>7.4999999999999997E-2</v>
      </c>
      <c r="Z219">
        <v>17</v>
      </c>
      <c r="AA219">
        <v>30</v>
      </c>
      <c r="AB219" s="10">
        <v>46681</v>
      </c>
      <c r="AC219" t="s">
        <v>63</v>
      </c>
      <c r="AD219" t="s">
        <v>43</v>
      </c>
      <c r="AE219" t="s">
        <v>44</v>
      </c>
      <c r="AF219" s="8">
        <v>40472</v>
      </c>
      <c r="AG219" s="3">
        <v>1542464</v>
      </c>
      <c r="AH219" s="3">
        <v>771232.05</v>
      </c>
      <c r="AI219">
        <v>0</v>
      </c>
      <c r="AJ219">
        <v>15</v>
      </c>
      <c r="AK219">
        <v>15</v>
      </c>
      <c r="AL219" s="8">
        <v>45951</v>
      </c>
      <c r="AM219" t="s">
        <v>206</v>
      </c>
      <c r="AN219" t="s">
        <v>43</v>
      </c>
      <c r="AO219" t="s">
        <v>98</v>
      </c>
      <c r="AP219" s="11">
        <v>40472</v>
      </c>
      <c r="AQ219" s="3">
        <v>674498</v>
      </c>
      <c r="AR219" s="3">
        <v>9086</v>
      </c>
      <c r="AS219">
        <v>0</v>
      </c>
      <c r="AT219">
        <v>0</v>
      </c>
      <c r="AU219">
        <v>0</v>
      </c>
      <c r="AV219" s="8">
        <v>0</v>
      </c>
      <c r="AW219">
        <v>0</v>
      </c>
      <c r="AX219" t="s">
        <v>58</v>
      </c>
      <c r="AY219" t="s">
        <v>98</v>
      </c>
      <c r="AZ219" s="11" t="s">
        <v>106</v>
      </c>
      <c r="BA219" s="3">
        <v>0</v>
      </c>
      <c r="BB219" s="3">
        <v>0</v>
      </c>
      <c r="BC219">
        <v>0</v>
      </c>
      <c r="BD219">
        <v>0</v>
      </c>
      <c r="BE219">
        <v>0</v>
      </c>
      <c r="BF219" s="8">
        <v>0</v>
      </c>
      <c r="BG219">
        <v>0</v>
      </c>
      <c r="BH219" t="s">
        <v>46</v>
      </c>
      <c r="BI219">
        <v>0</v>
      </c>
      <c r="BJ219" s="3">
        <v>17300924</v>
      </c>
      <c r="BK219" t="s">
        <v>47</v>
      </c>
      <c r="BL219" s="3">
        <f t="shared" si="6"/>
        <v>17300924</v>
      </c>
      <c r="BM219" s="14">
        <f t="shared" si="7"/>
        <v>1</v>
      </c>
    </row>
    <row r="220" spans="1:65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R220">
        <v>32</v>
      </c>
      <c r="S220" s="3">
        <v>5814496</v>
      </c>
      <c r="T220" s="3">
        <v>4517418</v>
      </c>
      <c r="U220" s="3">
        <v>2000100</v>
      </c>
      <c r="V220" s="8">
        <v>40186</v>
      </c>
      <c r="W220" s="9">
        <v>900000</v>
      </c>
      <c r="X220" s="9">
        <v>756103.16</v>
      </c>
      <c r="Y220">
        <v>6.1199999999999997E-2</v>
      </c>
      <c r="Z220">
        <v>15</v>
      </c>
      <c r="AA220">
        <v>30</v>
      </c>
      <c r="AB220" s="10">
        <v>46395</v>
      </c>
      <c r="AC220" t="s">
        <v>63</v>
      </c>
      <c r="AD220" t="s">
        <v>43</v>
      </c>
      <c r="AE220" t="s">
        <v>397</v>
      </c>
      <c r="AF220" s="8">
        <v>40234</v>
      </c>
      <c r="AG220" s="3">
        <v>2037352</v>
      </c>
      <c r="AH220" s="3">
        <v>2037352</v>
      </c>
      <c r="AI220" t="s">
        <v>398</v>
      </c>
      <c r="AJ220">
        <v>30</v>
      </c>
      <c r="AK220">
        <v>30</v>
      </c>
      <c r="AL220" s="8">
        <v>51191</v>
      </c>
      <c r="AM220" t="s">
        <v>206</v>
      </c>
      <c r="AN220" t="s">
        <v>58</v>
      </c>
      <c r="AO220" t="s">
        <v>98</v>
      </c>
      <c r="AP220" s="11">
        <v>40186</v>
      </c>
      <c r="AQ220" s="3">
        <v>877043.75</v>
      </c>
      <c r="AR220" s="3">
        <v>69068.47</v>
      </c>
      <c r="AS220">
        <v>0</v>
      </c>
      <c r="AT220">
        <v>0</v>
      </c>
      <c r="AU220">
        <v>0</v>
      </c>
      <c r="AV220" s="8">
        <v>0</v>
      </c>
      <c r="AW220">
        <v>0</v>
      </c>
      <c r="AX220" t="s">
        <v>58</v>
      </c>
      <c r="AY220" t="s">
        <v>98</v>
      </c>
      <c r="AZ220" s="11" t="s">
        <v>106</v>
      </c>
      <c r="BA220" s="3">
        <v>0</v>
      </c>
      <c r="BB220" s="3">
        <v>0</v>
      </c>
      <c r="BC220">
        <v>0</v>
      </c>
      <c r="BD220">
        <v>0</v>
      </c>
      <c r="BE220">
        <v>0</v>
      </c>
      <c r="BF220" s="8">
        <v>0</v>
      </c>
      <c r="BG220">
        <v>0</v>
      </c>
      <c r="BH220" t="s">
        <v>46</v>
      </c>
      <c r="BI220">
        <v>0</v>
      </c>
      <c r="BJ220" s="3">
        <v>5814496</v>
      </c>
      <c r="BK220" t="s">
        <v>47</v>
      </c>
      <c r="BL220" s="3">
        <f t="shared" si="6"/>
        <v>5814495.75</v>
      </c>
      <c r="BM220" s="14">
        <f t="shared" si="7"/>
        <v>0.99999995700401201</v>
      </c>
    </row>
    <row r="221" spans="1:65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R221">
        <v>10</v>
      </c>
      <c r="S221" s="3">
        <v>2117383</v>
      </c>
      <c r="T221" s="3">
        <v>1824674</v>
      </c>
      <c r="U221" s="3">
        <v>1673383</v>
      </c>
      <c r="V221" s="8">
        <v>39931</v>
      </c>
      <c r="W221" s="9">
        <v>79000</v>
      </c>
      <c r="X221" s="9">
        <v>75391</v>
      </c>
      <c r="Y221">
        <v>6.4610000000000001E-2</v>
      </c>
      <c r="Z221">
        <v>16</v>
      </c>
      <c r="AA221">
        <v>40</v>
      </c>
      <c r="AB221" s="10">
        <v>46022</v>
      </c>
      <c r="AC221" t="s">
        <v>63</v>
      </c>
      <c r="AD221" t="s">
        <v>43</v>
      </c>
      <c r="AE221" t="s">
        <v>55</v>
      </c>
      <c r="AF221" s="8">
        <v>39997</v>
      </c>
      <c r="AG221" s="3">
        <v>365000</v>
      </c>
      <c r="AH221" s="3">
        <v>462755</v>
      </c>
      <c r="AI221">
        <v>3.3599999999999998E-2</v>
      </c>
      <c r="AJ221">
        <v>16</v>
      </c>
      <c r="AK221" t="s">
        <v>165</v>
      </c>
      <c r="AL221" s="8">
        <v>45538</v>
      </c>
      <c r="AM221" t="s">
        <v>206</v>
      </c>
      <c r="AN221" t="s">
        <v>100</v>
      </c>
      <c r="AO221" t="s">
        <v>55</v>
      </c>
      <c r="AP221" s="11" t="s">
        <v>106</v>
      </c>
      <c r="AQ221" s="3">
        <v>0</v>
      </c>
      <c r="AR221" s="3">
        <v>0</v>
      </c>
      <c r="AS221">
        <v>0</v>
      </c>
      <c r="AT221">
        <v>0</v>
      </c>
      <c r="AU221">
        <v>0</v>
      </c>
      <c r="AV221" s="8">
        <v>0</v>
      </c>
      <c r="AW221">
        <v>0</v>
      </c>
      <c r="AX221" t="s">
        <v>46</v>
      </c>
      <c r="AY221">
        <v>0</v>
      </c>
      <c r="AZ221" s="11" t="s">
        <v>106</v>
      </c>
      <c r="BA221" s="3">
        <v>0</v>
      </c>
      <c r="BB221" s="3">
        <v>0</v>
      </c>
      <c r="BC221">
        <v>0</v>
      </c>
      <c r="BD221">
        <v>0</v>
      </c>
      <c r="BE221">
        <v>0</v>
      </c>
      <c r="BF221" s="8">
        <v>0</v>
      </c>
      <c r="BG221">
        <v>0</v>
      </c>
      <c r="BH221" t="s">
        <v>46</v>
      </c>
      <c r="BI221">
        <v>0</v>
      </c>
      <c r="BJ221" s="3">
        <v>2117383</v>
      </c>
      <c r="BK221" t="s">
        <v>62</v>
      </c>
      <c r="BL221" s="3">
        <f t="shared" si="6"/>
        <v>2117383</v>
      </c>
      <c r="BM221" s="14">
        <f t="shared" si="7"/>
        <v>1</v>
      </c>
    </row>
    <row r="222" spans="1:65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R222">
        <v>41</v>
      </c>
      <c r="S222" s="3">
        <v>8953603</v>
      </c>
      <c r="T222" s="3">
        <v>10256856</v>
      </c>
      <c r="U222" s="3">
        <v>6197378</v>
      </c>
      <c r="V222" s="8">
        <v>40241</v>
      </c>
      <c r="W222" s="9">
        <v>1100000</v>
      </c>
      <c r="X222" s="9">
        <v>1100000</v>
      </c>
      <c r="Y222">
        <v>0</v>
      </c>
      <c r="Z222">
        <v>50</v>
      </c>
      <c r="AA222">
        <v>360</v>
      </c>
      <c r="AB222" s="10" t="s">
        <v>62</v>
      </c>
      <c r="AC222">
        <v>0</v>
      </c>
      <c r="AD222" t="s">
        <v>100</v>
      </c>
      <c r="AE222" t="s">
        <v>214</v>
      </c>
      <c r="AF222" s="8">
        <v>40429</v>
      </c>
      <c r="AG222" s="3">
        <v>1006225</v>
      </c>
      <c r="AH222" s="3">
        <v>1006225</v>
      </c>
      <c r="AI222">
        <v>0</v>
      </c>
      <c r="AJ222">
        <v>25</v>
      </c>
      <c r="AK222">
        <v>300</v>
      </c>
      <c r="AL222" s="8">
        <v>51387</v>
      </c>
      <c r="AM222" t="s">
        <v>400</v>
      </c>
      <c r="AN222" t="s">
        <v>58</v>
      </c>
      <c r="AO222" t="s">
        <v>401</v>
      </c>
      <c r="AP222" s="11">
        <v>40319</v>
      </c>
      <c r="AQ222" s="3">
        <v>350000</v>
      </c>
      <c r="AR222" s="3">
        <v>350000</v>
      </c>
      <c r="AS222">
        <v>0</v>
      </c>
      <c r="AT222">
        <v>17</v>
      </c>
      <c r="AU222">
        <v>180</v>
      </c>
      <c r="AV222" s="8">
        <v>46448</v>
      </c>
      <c r="AW222">
        <v>0</v>
      </c>
      <c r="AX222" t="s">
        <v>100</v>
      </c>
      <c r="AY222" t="s">
        <v>259</v>
      </c>
      <c r="AZ222" s="11">
        <v>40416</v>
      </c>
      <c r="BA222" s="3">
        <v>300000</v>
      </c>
      <c r="BB222" s="3">
        <v>369811</v>
      </c>
      <c r="BC222">
        <v>0.06</v>
      </c>
      <c r="BD222">
        <v>20</v>
      </c>
      <c r="BE222">
        <v>180</v>
      </c>
      <c r="BF222" s="8">
        <v>46448</v>
      </c>
      <c r="BG222">
        <v>0</v>
      </c>
      <c r="BH222" t="s">
        <v>100</v>
      </c>
      <c r="BI222" t="s">
        <v>55</v>
      </c>
      <c r="BJ222" s="3">
        <v>8953603</v>
      </c>
      <c r="BK222" t="s">
        <v>47</v>
      </c>
      <c r="BL222" s="3">
        <f t="shared" si="6"/>
        <v>8953603</v>
      </c>
      <c r="BM222" s="14">
        <f t="shared" si="7"/>
        <v>1</v>
      </c>
    </row>
    <row r="223" spans="1:65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R223">
        <v>51</v>
      </c>
      <c r="S223" s="3">
        <v>6977110</v>
      </c>
      <c r="T223" s="3">
        <v>7256980</v>
      </c>
      <c r="U223" s="3">
        <v>4177588</v>
      </c>
      <c r="V223" s="8">
        <v>40541</v>
      </c>
      <c r="W223" s="9">
        <v>2186200</v>
      </c>
      <c r="X223" s="9">
        <v>2072941.7</v>
      </c>
      <c r="Y223">
        <v>5.2499999999999998E-2</v>
      </c>
      <c r="Z223">
        <v>40</v>
      </c>
      <c r="AA223">
        <v>40</v>
      </c>
      <c r="AB223" s="10">
        <v>55671</v>
      </c>
      <c r="AC223">
        <v>1</v>
      </c>
      <c r="AD223" t="s">
        <v>43</v>
      </c>
      <c r="AE223" t="s">
        <v>402</v>
      </c>
      <c r="AF223" s="8">
        <v>40541</v>
      </c>
      <c r="AG223" s="3">
        <v>195561</v>
      </c>
      <c r="AH223" s="3">
        <v>0</v>
      </c>
      <c r="AI223">
        <v>0.05</v>
      </c>
      <c r="AJ223">
        <v>15</v>
      </c>
      <c r="AK223">
        <v>15</v>
      </c>
      <c r="AL223" s="8">
        <v>45657</v>
      </c>
      <c r="AM223">
        <v>2</v>
      </c>
      <c r="AN223" t="s">
        <v>58</v>
      </c>
      <c r="AO223" t="s">
        <v>403</v>
      </c>
      <c r="AP223" s="11">
        <v>40541</v>
      </c>
      <c r="AQ223" s="3">
        <v>417761</v>
      </c>
      <c r="AR223" s="3">
        <v>417761</v>
      </c>
      <c r="AS223">
        <v>0.1</v>
      </c>
      <c r="AT223">
        <v>42</v>
      </c>
      <c r="AU223">
        <v>42</v>
      </c>
      <c r="AV223" s="8">
        <v>55884</v>
      </c>
      <c r="AW223">
        <v>3</v>
      </c>
      <c r="AX223" t="s">
        <v>58</v>
      </c>
      <c r="AY223" t="s">
        <v>288</v>
      </c>
      <c r="AZ223" s="11" t="s">
        <v>106</v>
      </c>
      <c r="BA223" s="3">
        <v>0</v>
      </c>
      <c r="BB223" s="3">
        <v>0</v>
      </c>
      <c r="BC223">
        <v>0</v>
      </c>
      <c r="BD223">
        <v>0</v>
      </c>
      <c r="BE223">
        <v>0</v>
      </c>
      <c r="BF223" s="8">
        <v>0</v>
      </c>
      <c r="BG223">
        <v>0</v>
      </c>
      <c r="BH223" t="s">
        <v>46</v>
      </c>
      <c r="BI223">
        <v>0</v>
      </c>
      <c r="BJ223" s="3">
        <v>6977110</v>
      </c>
      <c r="BK223" t="s">
        <v>62</v>
      </c>
      <c r="BL223" s="3">
        <f t="shared" si="6"/>
        <v>6977110</v>
      </c>
      <c r="BM223" s="14">
        <f t="shared" si="7"/>
        <v>1</v>
      </c>
    </row>
    <row r="224" spans="1:65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R224">
        <v>62</v>
      </c>
      <c r="S224" s="3">
        <v>9744517</v>
      </c>
      <c r="T224" s="3">
        <v>8441950</v>
      </c>
      <c r="U224" s="3">
        <v>5199625</v>
      </c>
      <c r="V224" s="8">
        <v>40486</v>
      </c>
      <c r="W224" s="9">
        <v>360000</v>
      </c>
      <c r="X224" s="9">
        <v>360000</v>
      </c>
      <c r="Y224">
        <v>0.01</v>
      </c>
      <c r="Z224">
        <v>30</v>
      </c>
      <c r="AA224">
        <v>30</v>
      </c>
      <c r="AB224" s="10">
        <v>46388</v>
      </c>
      <c r="AC224">
        <v>0</v>
      </c>
      <c r="AD224" t="s">
        <v>58</v>
      </c>
      <c r="AE224" t="s">
        <v>205</v>
      </c>
      <c r="AF224" s="8">
        <v>40544</v>
      </c>
      <c r="AG224" s="3">
        <v>450000</v>
      </c>
      <c r="AH224" s="3">
        <v>450000</v>
      </c>
      <c r="AI224">
        <v>0.01</v>
      </c>
      <c r="AJ224">
        <v>30</v>
      </c>
      <c r="AK224">
        <v>30</v>
      </c>
      <c r="AL224" s="8">
        <v>51440</v>
      </c>
      <c r="AM224">
        <v>0</v>
      </c>
      <c r="AN224" t="s">
        <v>58</v>
      </c>
      <c r="AO224" t="s">
        <v>205</v>
      </c>
      <c r="AP224" s="11">
        <v>40544</v>
      </c>
      <c r="AQ224" s="3">
        <v>616261</v>
      </c>
      <c r="AR224" s="3">
        <v>616261</v>
      </c>
      <c r="AS224">
        <v>0</v>
      </c>
      <c r="AT224">
        <v>30</v>
      </c>
      <c r="AU224">
        <v>30</v>
      </c>
      <c r="AV224" s="8">
        <v>51438</v>
      </c>
      <c r="AW224">
        <v>0</v>
      </c>
      <c r="AX224" t="s">
        <v>58</v>
      </c>
      <c r="AY224" t="s">
        <v>205</v>
      </c>
      <c r="AZ224" s="11">
        <v>40544</v>
      </c>
      <c r="BA224" s="3">
        <v>430300</v>
      </c>
      <c r="BB224" s="3">
        <v>430300</v>
      </c>
      <c r="BC224">
        <v>0.01</v>
      </c>
      <c r="BD224">
        <v>30</v>
      </c>
      <c r="BE224">
        <v>30</v>
      </c>
      <c r="BF224" s="8">
        <v>51440</v>
      </c>
      <c r="BG224">
        <v>0</v>
      </c>
      <c r="BH224" t="s">
        <v>58</v>
      </c>
      <c r="BI224" t="s">
        <v>205</v>
      </c>
      <c r="BJ224" s="3">
        <v>9744517</v>
      </c>
      <c r="BK224">
        <v>617371</v>
      </c>
      <c r="BL224" s="3">
        <f t="shared" si="6"/>
        <v>7056186</v>
      </c>
      <c r="BM224" s="14">
        <f t="shared" si="7"/>
        <v>0.72411859920814958</v>
      </c>
    </row>
    <row r="225" spans="1:65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 s="3">
        <v>0</v>
      </c>
      <c r="T225" s="3">
        <v>0</v>
      </c>
      <c r="U225" s="3">
        <v>0</v>
      </c>
      <c r="V225" s="8">
        <v>40485</v>
      </c>
      <c r="W225" s="9">
        <v>400000</v>
      </c>
      <c r="X225" s="9">
        <v>382368</v>
      </c>
      <c r="Y225">
        <v>0.08</v>
      </c>
      <c r="Z225">
        <v>18</v>
      </c>
      <c r="AA225">
        <v>18</v>
      </c>
      <c r="AB225" s="10">
        <v>47027</v>
      </c>
      <c r="AC225">
        <v>0</v>
      </c>
      <c r="AD225" t="s">
        <v>43</v>
      </c>
      <c r="AE225" t="s">
        <v>205</v>
      </c>
      <c r="AF225" s="8">
        <v>40544</v>
      </c>
      <c r="AG225" s="3">
        <v>1290899</v>
      </c>
      <c r="AH225" s="3">
        <v>1290899</v>
      </c>
      <c r="AI225">
        <v>0.01</v>
      </c>
      <c r="AJ225">
        <v>30</v>
      </c>
      <c r="AK225">
        <v>30</v>
      </c>
      <c r="AL225" s="8">
        <v>51440</v>
      </c>
      <c r="AM225">
        <v>0</v>
      </c>
      <c r="AN225" t="s">
        <v>58</v>
      </c>
      <c r="AO225" t="s">
        <v>205</v>
      </c>
      <c r="AP225" s="11" t="s">
        <v>106</v>
      </c>
      <c r="AQ225" s="3">
        <v>0</v>
      </c>
      <c r="AR225" s="3">
        <v>0</v>
      </c>
      <c r="AS225">
        <v>0</v>
      </c>
      <c r="AT225">
        <v>0</v>
      </c>
      <c r="AU225">
        <v>0</v>
      </c>
      <c r="AV225" s="8">
        <v>0</v>
      </c>
      <c r="AW225">
        <v>0</v>
      </c>
      <c r="AX225" t="s">
        <v>46</v>
      </c>
      <c r="AY225">
        <v>0</v>
      </c>
      <c r="AZ225" s="11" t="s">
        <v>106</v>
      </c>
      <c r="BA225" s="3">
        <v>0</v>
      </c>
      <c r="BB225" s="3">
        <v>0</v>
      </c>
      <c r="BC225">
        <v>0</v>
      </c>
      <c r="BD225">
        <v>0</v>
      </c>
      <c r="BE225">
        <v>0</v>
      </c>
      <c r="BF225" s="8">
        <v>0</v>
      </c>
      <c r="BG225">
        <v>0</v>
      </c>
      <c r="BH225" t="s">
        <v>46</v>
      </c>
      <c r="BI225">
        <v>0</v>
      </c>
      <c r="BJ225" s="3">
        <v>0</v>
      </c>
      <c r="BK225">
        <v>0</v>
      </c>
      <c r="BL225" s="3">
        <f t="shared" si="6"/>
        <v>1690899</v>
      </c>
      <c r="BM225" s="14" t="str">
        <f t="shared" si="7"/>
        <v xml:space="preserve"> </v>
      </c>
    </row>
    <row r="226" spans="1:65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R226">
        <v>27</v>
      </c>
      <c r="S226" s="3">
        <v>5293477</v>
      </c>
      <c r="T226" s="3">
        <v>4782047</v>
      </c>
      <c r="U226" s="3">
        <v>0</v>
      </c>
      <c r="V226" s="8">
        <v>42005</v>
      </c>
      <c r="W226" s="9">
        <v>1613780</v>
      </c>
      <c r="X226" s="9">
        <v>1613780</v>
      </c>
      <c r="Y226">
        <v>0</v>
      </c>
      <c r="Z226">
        <v>0</v>
      </c>
      <c r="AA226">
        <v>0</v>
      </c>
      <c r="AB226" s="10">
        <v>51463</v>
      </c>
      <c r="AC226" t="s">
        <v>54</v>
      </c>
      <c r="AD226" t="s">
        <v>58</v>
      </c>
      <c r="AE226" t="s">
        <v>122</v>
      </c>
      <c r="AF226" s="8" t="s">
        <v>404</v>
      </c>
      <c r="AG226" s="3">
        <v>400000</v>
      </c>
      <c r="AH226" s="3">
        <v>400000</v>
      </c>
      <c r="AI226">
        <v>3.5000000000000003E-2</v>
      </c>
      <c r="AJ226">
        <v>45</v>
      </c>
      <c r="AK226">
        <v>45</v>
      </c>
      <c r="AL226" s="8">
        <v>58776</v>
      </c>
      <c r="AM226">
        <v>0</v>
      </c>
      <c r="AN226" t="s">
        <v>100</v>
      </c>
      <c r="AO226" t="s">
        <v>405</v>
      </c>
      <c r="AP226" s="11">
        <v>40483</v>
      </c>
      <c r="AQ226" s="3">
        <v>180000</v>
      </c>
      <c r="AR226" s="3">
        <v>140140</v>
      </c>
      <c r="AS226">
        <v>7.4999999999999997E-2</v>
      </c>
      <c r="AT226">
        <v>25</v>
      </c>
      <c r="AU226">
        <v>0</v>
      </c>
      <c r="AV226" s="8">
        <v>46328</v>
      </c>
      <c r="AW226" t="s">
        <v>406</v>
      </c>
      <c r="AX226" t="s">
        <v>58</v>
      </c>
      <c r="AY226" t="s">
        <v>406</v>
      </c>
      <c r="AZ226" s="11" t="s">
        <v>106</v>
      </c>
      <c r="BA226" s="3">
        <v>0</v>
      </c>
      <c r="BB226" s="3">
        <v>0</v>
      </c>
      <c r="BC226">
        <v>0</v>
      </c>
      <c r="BD226">
        <v>0</v>
      </c>
      <c r="BE226">
        <v>0</v>
      </c>
      <c r="BF226" s="8">
        <v>0</v>
      </c>
      <c r="BG226">
        <v>0</v>
      </c>
      <c r="BH226" t="s">
        <v>46</v>
      </c>
      <c r="BI226">
        <v>0</v>
      </c>
      <c r="BJ226" s="3">
        <v>2193780</v>
      </c>
      <c r="BK226" t="s">
        <v>62</v>
      </c>
      <c r="BL226" s="3">
        <f t="shared" si="6"/>
        <v>2193780</v>
      </c>
      <c r="BM226" s="14">
        <f t="shared" si="7"/>
        <v>0.41443081740035898</v>
      </c>
    </row>
    <row r="227" spans="1:65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R227">
        <v>28</v>
      </c>
      <c r="S227" s="3">
        <v>4093996</v>
      </c>
      <c r="T227" s="3">
        <v>3624713</v>
      </c>
      <c r="U227" s="3">
        <v>1988659</v>
      </c>
      <c r="V227" s="8">
        <v>40916</v>
      </c>
      <c r="W227" s="9">
        <v>386772</v>
      </c>
      <c r="X227" s="9">
        <v>352978</v>
      </c>
      <c r="Y227">
        <v>5.7500000000000002E-2</v>
      </c>
      <c r="Z227">
        <v>15</v>
      </c>
      <c r="AA227">
        <v>30</v>
      </c>
      <c r="AB227" s="10">
        <v>46758</v>
      </c>
      <c r="AC227">
        <v>0</v>
      </c>
      <c r="AD227" t="s">
        <v>43</v>
      </c>
      <c r="AE227">
        <v>0</v>
      </c>
      <c r="AF227" s="8" t="s">
        <v>106</v>
      </c>
      <c r="AG227" s="3">
        <v>1718565</v>
      </c>
      <c r="AH227" s="3">
        <v>992949</v>
      </c>
      <c r="AI227">
        <v>0</v>
      </c>
      <c r="AJ227" t="s">
        <v>45</v>
      </c>
      <c r="AK227">
        <v>0</v>
      </c>
      <c r="AL227" s="8">
        <v>0</v>
      </c>
      <c r="AM227">
        <v>0</v>
      </c>
      <c r="AN227" t="s">
        <v>58</v>
      </c>
      <c r="AO227">
        <v>0</v>
      </c>
      <c r="AP227" s="11" t="s">
        <v>106</v>
      </c>
      <c r="AQ227" s="3">
        <v>0</v>
      </c>
      <c r="AR227" s="3">
        <v>0</v>
      </c>
      <c r="AS227">
        <v>0</v>
      </c>
      <c r="AT227">
        <v>0</v>
      </c>
      <c r="AU227">
        <v>0</v>
      </c>
      <c r="AV227" s="8">
        <v>0</v>
      </c>
      <c r="AW227">
        <v>0</v>
      </c>
      <c r="AX227" t="s">
        <v>46</v>
      </c>
      <c r="AY227">
        <v>0</v>
      </c>
      <c r="AZ227" s="11" t="s">
        <v>106</v>
      </c>
      <c r="BA227" s="3">
        <v>0</v>
      </c>
      <c r="BB227" s="3">
        <v>0</v>
      </c>
      <c r="BC227">
        <v>0</v>
      </c>
      <c r="BD227">
        <v>0</v>
      </c>
      <c r="BE227">
        <v>0</v>
      </c>
      <c r="BF227" s="8">
        <v>0</v>
      </c>
      <c r="BG227">
        <v>0</v>
      </c>
      <c r="BH227" t="s">
        <v>46</v>
      </c>
      <c r="BI227">
        <v>0</v>
      </c>
      <c r="BJ227" s="3">
        <v>409399</v>
      </c>
      <c r="BK227" t="s">
        <v>47</v>
      </c>
      <c r="BL227" s="3">
        <f t="shared" si="6"/>
        <v>4093996</v>
      </c>
      <c r="BM227" s="14">
        <f t="shared" si="7"/>
        <v>1</v>
      </c>
    </row>
    <row r="228" spans="1:65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R228">
        <v>12</v>
      </c>
      <c r="S228" s="3">
        <v>4040055</v>
      </c>
      <c r="T228" s="3">
        <v>4634815</v>
      </c>
      <c r="U228" s="3">
        <v>3094578</v>
      </c>
      <c r="V228" s="8">
        <v>40303</v>
      </c>
      <c r="W228" s="9">
        <v>9357</v>
      </c>
      <c r="X228" s="9">
        <v>0</v>
      </c>
      <c r="Y228">
        <v>0.05</v>
      </c>
      <c r="Z228">
        <v>15</v>
      </c>
      <c r="AA228">
        <v>15</v>
      </c>
      <c r="AB228" s="10">
        <v>45894</v>
      </c>
      <c r="AC228">
        <v>0</v>
      </c>
      <c r="AD228" t="s">
        <v>58</v>
      </c>
      <c r="AE228" t="s">
        <v>288</v>
      </c>
      <c r="AF228" s="8">
        <v>40303</v>
      </c>
      <c r="AG228" s="3">
        <v>215306</v>
      </c>
      <c r="AH228" s="3">
        <v>195128</v>
      </c>
      <c r="AI228">
        <v>6.25E-2</v>
      </c>
      <c r="AJ228">
        <v>16</v>
      </c>
      <c r="AK228">
        <v>16</v>
      </c>
      <c r="AL228" s="8">
        <v>46183</v>
      </c>
      <c r="AM228" t="s">
        <v>63</v>
      </c>
      <c r="AN228" t="s">
        <v>43</v>
      </c>
      <c r="AO228" t="s">
        <v>244</v>
      </c>
      <c r="AP228" s="11">
        <v>40303</v>
      </c>
      <c r="AQ228" s="3">
        <v>720814</v>
      </c>
      <c r="AR228" s="3">
        <v>382933</v>
      </c>
      <c r="AS228">
        <v>0</v>
      </c>
      <c r="AT228">
        <v>0</v>
      </c>
      <c r="AU228">
        <v>0</v>
      </c>
      <c r="AV228" s="8" t="s">
        <v>47</v>
      </c>
      <c r="AW228">
        <v>0</v>
      </c>
      <c r="AX228" t="s">
        <v>100</v>
      </c>
      <c r="AY228" t="s">
        <v>408</v>
      </c>
      <c r="AZ228" s="11" t="s">
        <v>106</v>
      </c>
      <c r="BA228" s="3">
        <v>0</v>
      </c>
      <c r="BB228" s="3">
        <v>0</v>
      </c>
      <c r="BC228">
        <v>0</v>
      </c>
      <c r="BD228">
        <v>0</v>
      </c>
      <c r="BE228">
        <v>0</v>
      </c>
      <c r="BF228" s="8">
        <v>0</v>
      </c>
      <c r="BG228">
        <v>0</v>
      </c>
      <c r="BH228" t="s">
        <v>46</v>
      </c>
      <c r="BI228">
        <v>0</v>
      </c>
      <c r="BJ228" s="3">
        <v>4040055</v>
      </c>
      <c r="BK228" t="s">
        <v>62</v>
      </c>
      <c r="BL228" s="3">
        <f t="shared" si="6"/>
        <v>4040055</v>
      </c>
      <c r="BM228" s="14">
        <f t="shared" si="7"/>
        <v>1</v>
      </c>
    </row>
    <row r="229" spans="1:65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R229">
        <v>47</v>
      </c>
      <c r="S229" s="3">
        <v>6720026</v>
      </c>
      <c r="T229" s="3">
        <v>7424206</v>
      </c>
      <c r="U229" s="3">
        <v>4387699</v>
      </c>
      <c r="V229" s="8">
        <v>40491</v>
      </c>
      <c r="W229" s="9">
        <v>1019000</v>
      </c>
      <c r="X229" s="9">
        <v>944240.73</v>
      </c>
      <c r="Y229">
        <v>6.25E-2</v>
      </c>
      <c r="Z229">
        <v>30</v>
      </c>
      <c r="AA229">
        <v>16</v>
      </c>
      <c r="AB229" s="10">
        <v>46508</v>
      </c>
      <c r="AC229">
        <v>0</v>
      </c>
      <c r="AD229" t="s">
        <v>43</v>
      </c>
      <c r="AE229">
        <v>0</v>
      </c>
      <c r="AF229" s="8" t="s">
        <v>106</v>
      </c>
      <c r="AG229" s="3">
        <v>949571</v>
      </c>
      <c r="AH229" s="3">
        <v>569741</v>
      </c>
      <c r="AI229">
        <v>0</v>
      </c>
      <c r="AJ229">
        <v>15</v>
      </c>
      <c r="AK229" t="s">
        <v>391</v>
      </c>
      <c r="AL229" s="8">
        <v>46753</v>
      </c>
      <c r="AM229">
        <v>0</v>
      </c>
      <c r="AN229" t="s">
        <v>100</v>
      </c>
      <c r="AO229">
        <v>0</v>
      </c>
      <c r="AP229" s="11" t="s">
        <v>106</v>
      </c>
      <c r="AQ229" s="3">
        <v>0</v>
      </c>
      <c r="AR229" s="3">
        <v>0</v>
      </c>
      <c r="AS229">
        <v>0</v>
      </c>
      <c r="AT229">
        <v>0</v>
      </c>
      <c r="AU229">
        <v>0</v>
      </c>
      <c r="AV229" s="8">
        <v>0</v>
      </c>
      <c r="AW229">
        <v>0</v>
      </c>
      <c r="AX229" t="s">
        <v>46</v>
      </c>
      <c r="AY229">
        <v>0</v>
      </c>
      <c r="AZ229" s="11" t="s">
        <v>106</v>
      </c>
      <c r="BA229" s="3">
        <v>0</v>
      </c>
      <c r="BB229" s="3">
        <v>0</v>
      </c>
      <c r="BC229">
        <v>0</v>
      </c>
      <c r="BD229">
        <v>0</v>
      </c>
      <c r="BE229">
        <v>0</v>
      </c>
      <c r="BF229" s="8">
        <v>0</v>
      </c>
      <c r="BG229">
        <v>0</v>
      </c>
      <c r="BH229" t="s">
        <v>46</v>
      </c>
      <c r="BI229">
        <v>0</v>
      </c>
      <c r="BJ229" s="3">
        <v>6720026</v>
      </c>
      <c r="BK229" t="s">
        <v>47</v>
      </c>
      <c r="BL229" s="3">
        <f t="shared" si="6"/>
        <v>6356270</v>
      </c>
      <c r="BM229" s="14">
        <f t="shared" si="7"/>
        <v>0.94586985228926201</v>
      </c>
    </row>
    <row r="230" spans="1:65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R230">
        <v>48</v>
      </c>
      <c r="S230" s="3">
        <v>10652930</v>
      </c>
      <c r="T230" s="3">
        <v>11111113</v>
      </c>
      <c r="U230" s="3">
        <v>8116067</v>
      </c>
      <c r="V230" s="8">
        <v>40773</v>
      </c>
      <c r="W230" s="9">
        <v>1202091</v>
      </c>
      <c r="X230" s="9">
        <v>1128238</v>
      </c>
      <c r="Y230">
        <v>6.7500000000000004E-2</v>
      </c>
      <c r="Z230">
        <v>18</v>
      </c>
      <c r="AA230">
        <v>18</v>
      </c>
      <c r="AB230" s="10">
        <v>47371</v>
      </c>
      <c r="AC230" t="s">
        <v>394</v>
      </c>
      <c r="AD230" t="s">
        <v>43</v>
      </c>
      <c r="AE230" t="s">
        <v>291</v>
      </c>
      <c r="AF230" s="8">
        <v>40773</v>
      </c>
      <c r="AG230" s="3">
        <v>402000</v>
      </c>
      <c r="AH230" s="3">
        <v>310133</v>
      </c>
      <c r="AI230">
        <v>7.4999999999999997E-2</v>
      </c>
      <c r="AJ230">
        <v>15</v>
      </c>
      <c r="AK230">
        <v>15</v>
      </c>
      <c r="AL230" s="8">
        <v>46280</v>
      </c>
      <c r="AM230">
        <v>0</v>
      </c>
      <c r="AN230" t="s">
        <v>46</v>
      </c>
      <c r="AO230" t="s">
        <v>411</v>
      </c>
      <c r="AP230" s="11">
        <v>40773</v>
      </c>
      <c r="AQ230" s="3">
        <v>450000</v>
      </c>
      <c r="AR230" s="3">
        <v>450000</v>
      </c>
      <c r="AS230">
        <v>0.01</v>
      </c>
      <c r="AT230">
        <v>30</v>
      </c>
      <c r="AU230">
        <v>30</v>
      </c>
      <c r="AV230" s="8">
        <v>51683</v>
      </c>
      <c r="AW230">
        <v>0</v>
      </c>
      <c r="AX230" t="s">
        <v>100</v>
      </c>
      <c r="AY230" t="s">
        <v>339</v>
      </c>
      <c r="AZ230" s="11">
        <v>40773</v>
      </c>
      <c r="BA230" s="3">
        <v>482772</v>
      </c>
      <c r="BB230" s="3">
        <v>482772</v>
      </c>
      <c r="BC230">
        <v>0.01</v>
      </c>
      <c r="BD230">
        <v>30</v>
      </c>
      <c r="BE230">
        <v>30</v>
      </c>
      <c r="BF230" s="8">
        <v>51683</v>
      </c>
      <c r="BG230">
        <v>0</v>
      </c>
      <c r="BH230" t="s">
        <v>100</v>
      </c>
      <c r="BI230">
        <v>0</v>
      </c>
      <c r="BJ230" s="3">
        <v>10652930</v>
      </c>
      <c r="BK230" t="s">
        <v>62</v>
      </c>
      <c r="BL230" s="3">
        <f t="shared" si="6"/>
        <v>10652930</v>
      </c>
      <c r="BM230" s="14">
        <f t="shared" si="7"/>
        <v>1</v>
      </c>
    </row>
    <row r="231" spans="1:65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R231">
        <v>60</v>
      </c>
      <c r="S231" s="3">
        <v>5638853</v>
      </c>
      <c r="T231" s="3">
        <v>4333302</v>
      </c>
      <c r="U231" s="3">
        <v>3246897</v>
      </c>
      <c r="V231" s="8">
        <v>40494</v>
      </c>
      <c r="W231" s="9">
        <v>926956</v>
      </c>
      <c r="X231" s="9">
        <v>907039</v>
      </c>
      <c r="Y231">
        <v>0</v>
      </c>
      <c r="Z231">
        <v>30</v>
      </c>
      <c r="AA231">
        <v>30</v>
      </c>
      <c r="AB231" s="10">
        <v>14927</v>
      </c>
      <c r="AC231" t="s">
        <v>63</v>
      </c>
      <c r="AD231" t="s">
        <v>58</v>
      </c>
      <c r="AE231">
        <v>0</v>
      </c>
      <c r="AF231" s="8">
        <v>40487</v>
      </c>
      <c r="AG231" s="3">
        <v>1180000</v>
      </c>
      <c r="AH231" s="3">
        <v>1180000</v>
      </c>
      <c r="AI231">
        <v>3.5999999999999997E-2</v>
      </c>
      <c r="AJ231">
        <v>35</v>
      </c>
      <c r="AK231">
        <v>35</v>
      </c>
      <c r="AL231" s="8">
        <v>16746</v>
      </c>
      <c r="AM231" t="s">
        <v>206</v>
      </c>
      <c r="AN231" t="s">
        <v>58</v>
      </c>
      <c r="AO231">
        <v>0</v>
      </c>
      <c r="AP231" s="11">
        <v>40487</v>
      </c>
      <c r="AQ231" s="3">
        <v>285000</v>
      </c>
      <c r="AR231" s="3">
        <v>285000</v>
      </c>
      <c r="AS231">
        <v>0</v>
      </c>
      <c r="AT231">
        <v>30</v>
      </c>
      <c r="AU231">
        <v>30</v>
      </c>
      <c r="AV231" s="8">
        <v>15523</v>
      </c>
      <c r="AW231" t="s">
        <v>251</v>
      </c>
      <c r="AX231" t="s">
        <v>58</v>
      </c>
      <c r="AY231">
        <v>0</v>
      </c>
      <c r="AZ231" s="11" t="s">
        <v>106</v>
      </c>
      <c r="BA231" s="3">
        <v>0</v>
      </c>
      <c r="BB231" s="3">
        <v>0</v>
      </c>
      <c r="BC231">
        <v>0</v>
      </c>
      <c r="BD231">
        <v>0</v>
      </c>
      <c r="BE231">
        <v>0</v>
      </c>
      <c r="BF231" s="8">
        <v>0</v>
      </c>
      <c r="BG231">
        <v>0</v>
      </c>
      <c r="BH231" t="s">
        <v>46</v>
      </c>
      <c r="BI231">
        <v>0</v>
      </c>
      <c r="BJ231" s="3">
        <v>5638853</v>
      </c>
      <c r="BK231" t="s">
        <v>47</v>
      </c>
      <c r="BL231" s="3">
        <f t="shared" si="6"/>
        <v>5638853</v>
      </c>
      <c r="BM231" s="14">
        <f t="shared" si="7"/>
        <v>1</v>
      </c>
    </row>
    <row r="232" spans="1:65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R232">
        <v>154</v>
      </c>
      <c r="S232" s="3">
        <v>14581616</v>
      </c>
      <c r="T232" s="3">
        <v>9975573</v>
      </c>
      <c r="U232" s="3">
        <v>7050957.5700000003</v>
      </c>
      <c r="V232" s="8">
        <v>41192</v>
      </c>
      <c r="W232" s="9">
        <v>2147000</v>
      </c>
      <c r="X232" s="9">
        <v>1967610.68</v>
      </c>
      <c r="Y232">
        <v>5.0299999999999997E-2</v>
      </c>
      <c r="Z232">
        <v>16</v>
      </c>
      <c r="AA232">
        <v>30</v>
      </c>
      <c r="AB232" s="10">
        <v>45935</v>
      </c>
      <c r="AC232" t="s">
        <v>63</v>
      </c>
      <c r="AD232" t="s">
        <v>43</v>
      </c>
      <c r="AE232">
        <v>0</v>
      </c>
      <c r="AF232" s="8">
        <v>40487</v>
      </c>
      <c r="AG232" s="3">
        <v>4910051</v>
      </c>
      <c r="AH232" s="3">
        <v>4910051</v>
      </c>
      <c r="AI232">
        <v>4.2999999999999997E-2</v>
      </c>
      <c r="AJ232">
        <v>35</v>
      </c>
      <c r="AK232">
        <v>35</v>
      </c>
      <c r="AL232" s="8">
        <v>16741</v>
      </c>
      <c r="AM232" t="s">
        <v>206</v>
      </c>
      <c r="AN232" t="s">
        <v>58</v>
      </c>
      <c r="AO232">
        <v>0</v>
      </c>
      <c r="AP232" s="11" t="s">
        <v>106</v>
      </c>
      <c r="AQ232" s="3">
        <v>0</v>
      </c>
      <c r="AR232" s="3">
        <v>0</v>
      </c>
      <c r="AS232">
        <v>0</v>
      </c>
      <c r="AT232">
        <v>0</v>
      </c>
      <c r="AU232">
        <v>0</v>
      </c>
      <c r="AV232" s="8">
        <v>0</v>
      </c>
      <c r="AW232">
        <v>0</v>
      </c>
      <c r="AX232" t="s">
        <v>46</v>
      </c>
      <c r="AY232">
        <v>0</v>
      </c>
      <c r="AZ232" s="11" t="s">
        <v>106</v>
      </c>
      <c r="BA232" s="3">
        <v>0</v>
      </c>
      <c r="BB232" s="3">
        <v>0</v>
      </c>
      <c r="BC232">
        <v>0</v>
      </c>
      <c r="BD232">
        <v>0</v>
      </c>
      <c r="BE232">
        <v>0</v>
      </c>
      <c r="BF232" s="8">
        <v>0</v>
      </c>
      <c r="BG232">
        <v>0</v>
      </c>
      <c r="BH232" t="s">
        <v>46</v>
      </c>
      <c r="BI232">
        <v>0</v>
      </c>
      <c r="BJ232" s="3">
        <v>14581616</v>
      </c>
      <c r="BK232" t="s">
        <v>47</v>
      </c>
      <c r="BL232" s="3">
        <f t="shared" si="6"/>
        <v>14108008.57</v>
      </c>
      <c r="BM232" s="14">
        <f t="shared" si="7"/>
        <v>0.96752023712598112</v>
      </c>
    </row>
    <row r="233" spans="1:65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R233">
        <v>82</v>
      </c>
      <c r="S233" s="3">
        <v>7207670</v>
      </c>
      <c r="T233" s="3">
        <v>5174827</v>
      </c>
      <c r="U233" s="3">
        <v>3992994</v>
      </c>
      <c r="V233" s="8">
        <v>44105</v>
      </c>
      <c r="W233" s="9">
        <v>755000</v>
      </c>
      <c r="X233" s="9">
        <v>669514.69999999995</v>
      </c>
      <c r="Y233">
        <v>5.0999999999999997E-2</v>
      </c>
      <c r="Z233">
        <v>18</v>
      </c>
      <c r="AA233">
        <v>30</v>
      </c>
      <c r="AB233" s="10">
        <v>47027</v>
      </c>
      <c r="AC233" t="s">
        <v>63</v>
      </c>
      <c r="AD233" t="s">
        <v>43</v>
      </c>
      <c r="AE233">
        <v>0</v>
      </c>
      <c r="AF233" s="8">
        <v>40494</v>
      </c>
      <c r="AG233" s="3">
        <v>569676</v>
      </c>
      <c r="AH233" s="3">
        <v>385068.9</v>
      </c>
      <c r="AI233">
        <v>0</v>
      </c>
      <c r="AJ233">
        <v>30</v>
      </c>
      <c r="AK233">
        <v>30</v>
      </c>
      <c r="AL233" s="8">
        <v>51452</v>
      </c>
      <c r="AM233" t="s">
        <v>412</v>
      </c>
      <c r="AN233" t="s">
        <v>58</v>
      </c>
      <c r="AO233">
        <v>0</v>
      </c>
      <c r="AP233" s="11">
        <v>40487</v>
      </c>
      <c r="AQ233" s="3">
        <v>1890000</v>
      </c>
      <c r="AR233" s="3">
        <v>1890000</v>
      </c>
      <c r="AS233">
        <v>4.2999999999999997E-2</v>
      </c>
      <c r="AT233">
        <v>35</v>
      </c>
      <c r="AU233">
        <v>35</v>
      </c>
      <c r="AV233" s="8">
        <v>53271</v>
      </c>
      <c r="AW233" t="s">
        <v>251</v>
      </c>
      <c r="AX233" t="s">
        <v>58</v>
      </c>
      <c r="AY233">
        <v>0</v>
      </c>
      <c r="AZ233" s="11" t="s">
        <v>106</v>
      </c>
      <c r="BA233" s="3">
        <v>0</v>
      </c>
      <c r="BB233" s="3">
        <v>0</v>
      </c>
      <c r="BC233">
        <v>0</v>
      </c>
      <c r="BD233">
        <v>0</v>
      </c>
      <c r="BE233">
        <v>0</v>
      </c>
      <c r="BF233" s="8">
        <v>0</v>
      </c>
      <c r="BG233">
        <v>0</v>
      </c>
      <c r="BH233" t="s">
        <v>46</v>
      </c>
      <c r="BI233">
        <v>0</v>
      </c>
      <c r="BJ233" s="3">
        <v>7207670</v>
      </c>
      <c r="BK233" t="s">
        <v>47</v>
      </c>
      <c r="BL233" s="3">
        <f t="shared" si="6"/>
        <v>7207670</v>
      </c>
      <c r="BM233" s="14">
        <f t="shared" si="7"/>
        <v>1</v>
      </c>
    </row>
    <row r="234" spans="1:65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R234">
        <v>13</v>
      </c>
      <c r="S234" s="3">
        <v>2918660</v>
      </c>
      <c r="T234" s="3">
        <v>2300103</v>
      </c>
      <c r="U234" s="3">
        <v>1087943</v>
      </c>
      <c r="V234" s="8">
        <v>40325</v>
      </c>
      <c r="W234" s="9">
        <v>259426</v>
      </c>
      <c r="X234" s="9">
        <v>201673.3</v>
      </c>
      <c r="Y234">
        <v>6.25E-2</v>
      </c>
      <c r="Z234">
        <v>16</v>
      </c>
      <c r="AA234">
        <v>30</v>
      </c>
      <c r="AB234" s="10">
        <v>46183</v>
      </c>
      <c r="AC234" t="s">
        <v>54</v>
      </c>
      <c r="AD234" t="s">
        <v>43</v>
      </c>
      <c r="AE234" t="s">
        <v>55</v>
      </c>
      <c r="AF234" s="8">
        <v>40451</v>
      </c>
      <c r="AG234" s="3">
        <v>935295</v>
      </c>
      <c r="AH234" s="3">
        <v>495626.41</v>
      </c>
      <c r="AI234" t="s">
        <v>254</v>
      </c>
      <c r="AJ234" t="s">
        <v>358</v>
      </c>
      <c r="AK234" t="s">
        <v>358</v>
      </c>
      <c r="AL234" s="8" t="s">
        <v>413</v>
      </c>
      <c r="AM234" t="s">
        <v>71</v>
      </c>
      <c r="AN234" t="s">
        <v>100</v>
      </c>
      <c r="AO234" t="s">
        <v>414</v>
      </c>
      <c r="AP234" s="11">
        <v>40359</v>
      </c>
      <c r="AQ234" s="3">
        <v>601996</v>
      </c>
      <c r="AR234" s="3">
        <v>764969.67</v>
      </c>
      <c r="AS234">
        <v>0.04</v>
      </c>
      <c r="AT234">
        <v>17</v>
      </c>
      <c r="AU234">
        <v>17</v>
      </c>
      <c r="AV234" s="8">
        <v>46388</v>
      </c>
      <c r="AW234" t="s">
        <v>75</v>
      </c>
      <c r="AX234" t="s">
        <v>100</v>
      </c>
      <c r="AY234" t="s">
        <v>55</v>
      </c>
      <c r="AZ234" s="11" t="s">
        <v>358</v>
      </c>
      <c r="BA234" s="3">
        <v>34000</v>
      </c>
      <c r="BB234" s="3">
        <v>0</v>
      </c>
      <c r="BC234">
        <v>0.03</v>
      </c>
      <c r="BD234">
        <v>5</v>
      </c>
      <c r="BE234">
        <v>5</v>
      </c>
      <c r="BF234" s="8" t="s">
        <v>415</v>
      </c>
      <c r="BG234" t="s">
        <v>358</v>
      </c>
      <c r="BH234" t="s">
        <v>58</v>
      </c>
      <c r="BI234" t="s">
        <v>47</v>
      </c>
      <c r="BJ234" s="3">
        <v>2918660</v>
      </c>
      <c r="BK234" t="s">
        <v>47</v>
      </c>
      <c r="BL234" s="3">
        <f t="shared" si="6"/>
        <v>2918660</v>
      </c>
      <c r="BM234" s="14">
        <f t="shared" si="7"/>
        <v>1</v>
      </c>
    </row>
    <row r="235" spans="1:65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R235">
        <v>13</v>
      </c>
      <c r="S235" s="3">
        <v>1823977</v>
      </c>
      <c r="T235" s="3">
        <v>1424373</v>
      </c>
      <c r="U235" s="3">
        <v>765947</v>
      </c>
      <c r="V235" s="8">
        <v>40668</v>
      </c>
      <c r="W235" s="9">
        <v>47000</v>
      </c>
      <c r="X235" s="9">
        <v>43144.51</v>
      </c>
      <c r="Y235">
        <v>6.8000000000000005E-2</v>
      </c>
      <c r="Z235">
        <v>16</v>
      </c>
      <c r="AA235">
        <v>30</v>
      </c>
      <c r="AB235" s="10">
        <v>46517</v>
      </c>
      <c r="AC235" t="s">
        <v>54</v>
      </c>
      <c r="AD235" t="s">
        <v>43</v>
      </c>
      <c r="AE235" t="s">
        <v>55</v>
      </c>
      <c r="AF235" s="8">
        <v>40451</v>
      </c>
      <c r="AG235" s="3">
        <v>552263</v>
      </c>
      <c r="AH235" s="3">
        <v>552263</v>
      </c>
      <c r="AI235" t="s">
        <v>358</v>
      </c>
      <c r="AJ235" t="s">
        <v>358</v>
      </c>
      <c r="AK235" t="s">
        <v>358</v>
      </c>
      <c r="AL235" s="8" t="s">
        <v>413</v>
      </c>
      <c r="AM235" t="s">
        <v>71</v>
      </c>
      <c r="AN235" t="s">
        <v>100</v>
      </c>
      <c r="AO235" t="s">
        <v>414</v>
      </c>
      <c r="AP235" s="11">
        <v>40451</v>
      </c>
      <c r="AQ235" s="3">
        <v>458767</v>
      </c>
      <c r="AR235" s="3">
        <v>458767</v>
      </c>
      <c r="AS235">
        <v>0.04</v>
      </c>
      <c r="AT235" t="s">
        <v>416</v>
      </c>
      <c r="AU235" t="s">
        <v>358</v>
      </c>
      <c r="AV235" s="8">
        <v>46388</v>
      </c>
      <c r="AW235" t="s">
        <v>75</v>
      </c>
      <c r="AX235" t="s">
        <v>100</v>
      </c>
      <c r="AY235" t="s">
        <v>55</v>
      </c>
      <c r="AZ235" s="11" t="s">
        <v>106</v>
      </c>
      <c r="BA235" s="3">
        <v>0</v>
      </c>
      <c r="BB235" s="3">
        <v>0</v>
      </c>
      <c r="BC235">
        <v>0</v>
      </c>
      <c r="BD235">
        <v>0</v>
      </c>
      <c r="BE235">
        <v>0</v>
      </c>
      <c r="BF235" s="8">
        <v>0</v>
      </c>
      <c r="BG235">
        <v>0</v>
      </c>
      <c r="BH235" t="s">
        <v>46</v>
      </c>
      <c r="BI235">
        <v>0</v>
      </c>
      <c r="BJ235" s="3">
        <v>1823977</v>
      </c>
      <c r="BK235" t="s">
        <v>47</v>
      </c>
      <c r="BL235" s="3">
        <f t="shared" si="6"/>
        <v>1823977</v>
      </c>
      <c r="BM235" s="14">
        <f t="shared" si="7"/>
        <v>1</v>
      </c>
    </row>
    <row r="236" spans="1:65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R236">
        <v>24</v>
      </c>
      <c r="S236" s="3">
        <v>5415195</v>
      </c>
      <c r="T236" s="3">
        <v>5811111</v>
      </c>
      <c r="U236" s="3">
        <v>3653375.63</v>
      </c>
      <c r="V236" s="8">
        <v>40521</v>
      </c>
      <c r="W236" s="9">
        <v>777932</v>
      </c>
      <c r="X236" s="9">
        <v>777932</v>
      </c>
      <c r="Y236">
        <v>0</v>
      </c>
      <c r="Z236">
        <v>30</v>
      </c>
      <c r="AA236">
        <v>30</v>
      </c>
      <c r="AB236" s="10">
        <v>51622</v>
      </c>
      <c r="AC236">
        <v>1</v>
      </c>
      <c r="AD236" t="s">
        <v>58</v>
      </c>
      <c r="AE236" t="s">
        <v>417</v>
      </c>
      <c r="AF236" s="8">
        <v>40927</v>
      </c>
      <c r="AG236" s="3">
        <v>210000</v>
      </c>
      <c r="AH236" s="3">
        <v>210000</v>
      </c>
      <c r="AI236">
        <v>0</v>
      </c>
      <c r="AJ236">
        <v>15</v>
      </c>
      <c r="AK236">
        <v>15</v>
      </c>
      <c r="AL236" s="8">
        <v>46153</v>
      </c>
      <c r="AM236">
        <v>2</v>
      </c>
      <c r="AN236" t="s">
        <v>100</v>
      </c>
      <c r="AO236" t="s">
        <v>417</v>
      </c>
      <c r="AP236" s="11" t="s">
        <v>106</v>
      </c>
      <c r="AQ236" s="3">
        <v>0</v>
      </c>
      <c r="AR236" s="3">
        <v>0</v>
      </c>
      <c r="AS236">
        <v>0</v>
      </c>
      <c r="AT236">
        <v>0</v>
      </c>
      <c r="AU236">
        <v>0</v>
      </c>
      <c r="AV236" s="8">
        <v>0</v>
      </c>
      <c r="AW236">
        <v>0</v>
      </c>
      <c r="AX236" t="s">
        <v>46</v>
      </c>
      <c r="AY236">
        <v>0</v>
      </c>
      <c r="AZ236" s="11">
        <v>40908</v>
      </c>
      <c r="BA236" s="3">
        <v>732571</v>
      </c>
      <c r="BB236" s="3">
        <v>605888</v>
      </c>
      <c r="BC236">
        <v>0</v>
      </c>
      <c r="BD236">
        <v>0</v>
      </c>
      <c r="BE236">
        <v>0</v>
      </c>
      <c r="BF236" s="8">
        <v>0</v>
      </c>
      <c r="BG236">
        <v>3</v>
      </c>
      <c r="BH236" t="s">
        <v>58</v>
      </c>
      <c r="BI236" t="s">
        <v>47</v>
      </c>
      <c r="BJ236" s="3">
        <v>5415195</v>
      </c>
      <c r="BK236">
        <v>168000</v>
      </c>
      <c r="BL236" s="3">
        <f t="shared" si="6"/>
        <v>5373878.6299999999</v>
      </c>
      <c r="BM236" s="14">
        <f t="shared" si="7"/>
        <v>0.9923702895278933</v>
      </c>
    </row>
    <row r="237" spans="1:65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R237">
        <v>10</v>
      </c>
      <c r="S237" s="3">
        <v>2455402</v>
      </c>
      <c r="T237" s="3">
        <v>2348700</v>
      </c>
      <c r="U237" s="3">
        <v>1965861</v>
      </c>
      <c r="V237" s="8">
        <v>195000</v>
      </c>
      <c r="W237" s="9">
        <v>183519.74</v>
      </c>
      <c r="X237" s="9">
        <v>7</v>
      </c>
      <c r="Y237">
        <v>0.15</v>
      </c>
      <c r="Z237">
        <v>15</v>
      </c>
      <c r="AA237">
        <v>30</v>
      </c>
      <c r="AB237" s="10">
        <v>46204</v>
      </c>
      <c r="AC237" t="s">
        <v>54</v>
      </c>
      <c r="AD237" t="s">
        <v>115</v>
      </c>
      <c r="AE237" t="s">
        <v>44</v>
      </c>
      <c r="AF237" s="8" t="s">
        <v>106</v>
      </c>
      <c r="AG237" s="3">
        <v>0</v>
      </c>
      <c r="AH237" s="3">
        <v>0</v>
      </c>
      <c r="AI237">
        <v>0</v>
      </c>
      <c r="AJ237" t="s">
        <v>45</v>
      </c>
      <c r="AK237">
        <v>0</v>
      </c>
      <c r="AL237" s="8">
        <v>0</v>
      </c>
      <c r="AM237">
        <v>0</v>
      </c>
      <c r="AN237" t="s">
        <v>46</v>
      </c>
      <c r="AO237">
        <v>0</v>
      </c>
      <c r="AP237" s="11" t="s">
        <v>106</v>
      </c>
      <c r="AQ237" s="3">
        <v>0</v>
      </c>
      <c r="AR237" s="3">
        <v>0</v>
      </c>
      <c r="AS237">
        <v>0</v>
      </c>
      <c r="AT237">
        <v>0</v>
      </c>
      <c r="AU237">
        <v>0</v>
      </c>
      <c r="AV237" s="8">
        <v>0</v>
      </c>
      <c r="AW237">
        <v>0</v>
      </c>
      <c r="AX237" t="s">
        <v>46</v>
      </c>
      <c r="AY237">
        <v>0</v>
      </c>
      <c r="AZ237" s="11" t="s">
        <v>106</v>
      </c>
      <c r="BA237" s="3">
        <v>0</v>
      </c>
      <c r="BB237" s="3">
        <v>0</v>
      </c>
      <c r="BC237">
        <v>0</v>
      </c>
      <c r="BD237">
        <v>0</v>
      </c>
      <c r="BE237">
        <v>0</v>
      </c>
      <c r="BF237" s="8">
        <v>0</v>
      </c>
      <c r="BG237">
        <v>0</v>
      </c>
      <c r="BH237" t="s">
        <v>46</v>
      </c>
      <c r="BI237">
        <v>0</v>
      </c>
      <c r="BJ237" s="3">
        <v>2455402</v>
      </c>
      <c r="BK237">
        <v>0</v>
      </c>
      <c r="BL237" s="3">
        <f t="shared" si="6"/>
        <v>2149380.7400000002</v>
      </c>
      <c r="BM237" s="14">
        <f t="shared" si="7"/>
        <v>0.87536816374671045</v>
      </c>
    </row>
    <row r="238" spans="1:65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R238">
        <v>10</v>
      </c>
      <c r="S238" s="3">
        <v>2455402</v>
      </c>
      <c r="T238" s="3">
        <v>2348700</v>
      </c>
      <c r="U238" s="3">
        <v>19658619</v>
      </c>
      <c r="V238" s="8">
        <v>40725</v>
      </c>
      <c r="W238" s="9">
        <v>195000</v>
      </c>
      <c r="X238" s="9">
        <v>183519.74</v>
      </c>
      <c r="Y238">
        <v>7.0000000000000007E-2</v>
      </c>
      <c r="Z238">
        <v>15</v>
      </c>
      <c r="AA238">
        <v>30</v>
      </c>
      <c r="AB238" s="10">
        <v>46204</v>
      </c>
      <c r="AC238" t="s">
        <v>54</v>
      </c>
      <c r="AD238" t="s">
        <v>114</v>
      </c>
      <c r="AE238" t="s">
        <v>44</v>
      </c>
      <c r="AF238" s="8" t="s">
        <v>106</v>
      </c>
      <c r="AG238" s="3">
        <v>0</v>
      </c>
      <c r="AH238" s="3">
        <v>0</v>
      </c>
      <c r="AI238">
        <v>0</v>
      </c>
      <c r="AJ238" t="s">
        <v>45</v>
      </c>
      <c r="AK238">
        <v>0</v>
      </c>
      <c r="AL238" s="8">
        <v>0</v>
      </c>
      <c r="AM238">
        <v>0</v>
      </c>
      <c r="AN238" t="s">
        <v>46</v>
      </c>
      <c r="AO238">
        <v>0</v>
      </c>
      <c r="AP238" s="11" t="s">
        <v>106</v>
      </c>
      <c r="AQ238" s="3">
        <v>0</v>
      </c>
      <c r="AR238" s="3">
        <v>0</v>
      </c>
      <c r="AS238">
        <v>0</v>
      </c>
      <c r="AT238">
        <v>0</v>
      </c>
      <c r="AU238">
        <v>0</v>
      </c>
      <c r="AV238" s="8">
        <v>0</v>
      </c>
      <c r="AW238">
        <v>0</v>
      </c>
      <c r="AX238" t="s">
        <v>46</v>
      </c>
      <c r="AY238">
        <v>0</v>
      </c>
      <c r="AZ238" s="11" t="s">
        <v>106</v>
      </c>
      <c r="BA238" s="3">
        <v>0</v>
      </c>
      <c r="BB238" s="3">
        <v>0</v>
      </c>
      <c r="BC238">
        <v>0</v>
      </c>
      <c r="BD238">
        <v>0</v>
      </c>
      <c r="BE238">
        <v>0</v>
      </c>
      <c r="BF238" s="8">
        <v>0</v>
      </c>
      <c r="BG238">
        <v>0</v>
      </c>
      <c r="BH238" t="s">
        <v>46</v>
      </c>
      <c r="BI238">
        <v>0</v>
      </c>
      <c r="BJ238" s="3">
        <v>2455402</v>
      </c>
      <c r="BK238">
        <v>0</v>
      </c>
      <c r="BL238" s="3">
        <f t="shared" si="6"/>
        <v>19853619</v>
      </c>
      <c r="BM238" s="14">
        <f t="shared" si="7"/>
        <v>8.0856898381609206</v>
      </c>
    </row>
    <row r="239" spans="1:65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R239">
        <v>16</v>
      </c>
      <c r="S239" s="3">
        <v>2692268</v>
      </c>
      <c r="T239" s="3">
        <v>2329899</v>
      </c>
      <c r="U239" s="3">
        <v>1431753</v>
      </c>
      <c r="V239" s="8">
        <v>40364</v>
      </c>
      <c r="W239" s="9">
        <v>108727</v>
      </c>
      <c r="X239" s="9">
        <v>100248</v>
      </c>
      <c r="Y239">
        <v>6.25E-2</v>
      </c>
      <c r="Z239">
        <v>15</v>
      </c>
      <c r="AA239">
        <v>30</v>
      </c>
      <c r="AB239" s="10">
        <v>46183</v>
      </c>
      <c r="AC239" t="s">
        <v>63</v>
      </c>
      <c r="AD239" t="s">
        <v>43</v>
      </c>
      <c r="AE239" t="s">
        <v>44</v>
      </c>
      <c r="AF239" s="8">
        <v>40480</v>
      </c>
      <c r="AG239" s="3">
        <v>1082131</v>
      </c>
      <c r="AH239" s="3">
        <v>601184</v>
      </c>
      <c r="AI239" t="s">
        <v>165</v>
      </c>
      <c r="AJ239">
        <v>15</v>
      </c>
      <c r="AK239" t="s">
        <v>165</v>
      </c>
      <c r="AL239" s="8">
        <v>45962</v>
      </c>
      <c r="AM239" t="s">
        <v>206</v>
      </c>
      <c r="AN239" t="s">
        <v>100</v>
      </c>
      <c r="AO239" t="s">
        <v>55</v>
      </c>
      <c r="AP239" s="11" t="s">
        <v>106</v>
      </c>
      <c r="AQ239" s="3">
        <v>0</v>
      </c>
      <c r="AR239" s="3">
        <v>0</v>
      </c>
      <c r="AS239">
        <v>0</v>
      </c>
      <c r="AT239">
        <v>0</v>
      </c>
      <c r="AU239">
        <v>0</v>
      </c>
      <c r="AV239" s="8">
        <v>0</v>
      </c>
      <c r="AW239">
        <v>0</v>
      </c>
      <c r="AX239" t="s">
        <v>46</v>
      </c>
      <c r="AY239">
        <v>0</v>
      </c>
      <c r="AZ239" s="11" t="s">
        <v>106</v>
      </c>
      <c r="BA239" s="3">
        <v>0</v>
      </c>
      <c r="BB239" s="3">
        <v>0</v>
      </c>
      <c r="BC239">
        <v>0</v>
      </c>
      <c r="BD239">
        <v>0</v>
      </c>
      <c r="BE239">
        <v>0</v>
      </c>
      <c r="BF239" s="8">
        <v>0</v>
      </c>
      <c r="BG239">
        <v>0</v>
      </c>
      <c r="BH239" t="s">
        <v>46</v>
      </c>
      <c r="BI239">
        <v>0</v>
      </c>
      <c r="BJ239" s="3">
        <v>2692268</v>
      </c>
      <c r="BK239" s="12">
        <v>1082131</v>
      </c>
      <c r="BL239" s="3">
        <f t="shared" si="6"/>
        <v>2622611</v>
      </c>
      <c r="BM239" s="14">
        <f t="shared" si="7"/>
        <v>0.97412701855833073</v>
      </c>
    </row>
    <row r="240" spans="1:65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R240">
        <v>15</v>
      </c>
      <c r="S240" s="3">
        <v>3127620</v>
      </c>
      <c r="T240" s="3">
        <v>2542028</v>
      </c>
      <c r="U240" s="3">
        <v>1600020</v>
      </c>
      <c r="V240" s="8">
        <v>336181</v>
      </c>
      <c r="W240" s="9">
        <v>336181</v>
      </c>
      <c r="X240" s="9">
        <v>307112</v>
      </c>
      <c r="Y240">
        <v>6.25E-2</v>
      </c>
      <c r="Z240">
        <v>16</v>
      </c>
      <c r="AA240">
        <v>30</v>
      </c>
      <c r="AB240" s="10">
        <v>46183</v>
      </c>
      <c r="AC240" t="s">
        <v>63</v>
      </c>
      <c r="AD240" t="s">
        <v>43</v>
      </c>
      <c r="AE240" t="s">
        <v>44</v>
      </c>
      <c r="AF240" s="8">
        <v>40480</v>
      </c>
      <c r="AG240" s="3">
        <v>1050158</v>
      </c>
      <c r="AH240" s="3">
        <v>1050158</v>
      </c>
      <c r="AI240">
        <v>0</v>
      </c>
      <c r="AJ240">
        <v>30</v>
      </c>
      <c r="AK240" t="s">
        <v>165</v>
      </c>
      <c r="AL240" s="8">
        <v>51438</v>
      </c>
      <c r="AM240" t="s">
        <v>206</v>
      </c>
      <c r="AN240" t="s">
        <v>58</v>
      </c>
      <c r="AO240" t="s">
        <v>44</v>
      </c>
      <c r="AP240" s="11">
        <v>40480</v>
      </c>
      <c r="AQ240" s="3">
        <v>59207</v>
      </c>
      <c r="AR240" s="3">
        <v>32893</v>
      </c>
      <c r="AS240" t="s">
        <v>165</v>
      </c>
      <c r="AT240">
        <v>15</v>
      </c>
      <c r="AU240" t="s">
        <v>165</v>
      </c>
      <c r="AV240" s="8">
        <v>45962</v>
      </c>
      <c r="AW240" t="s">
        <v>251</v>
      </c>
      <c r="AX240" t="s">
        <v>100</v>
      </c>
      <c r="AY240">
        <v>0</v>
      </c>
      <c r="AZ240" s="11">
        <v>40787</v>
      </c>
      <c r="BA240" s="3">
        <v>82064</v>
      </c>
      <c r="BB240" s="3">
        <v>18434</v>
      </c>
      <c r="BC240">
        <v>0</v>
      </c>
      <c r="BD240" t="s">
        <v>165</v>
      </c>
      <c r="BE240" t="s">
        <v>165</v>
      </c>
      <c r="BF240" s="8" t="s">
        <v>165</v>
      </c>
      <c r="BG240" t="s">
        <v>165</v>
      </c>
      <c r="BH240" t="s">
        <v>58</v>
      </c>
      <c r="BI240">
        <v>0</v>
      </c>
      <c r="BJ240" s="3">
        <v>3127620</v>
      </c>
      <c r="BK240" s="12">
        <v>59207</v>
      </c>
      <c r="BL240" s="3">
        <f t="shared" si="6"/>
        <v>3127630</v>
      </c>
      <c r="BM240" s="14">
        <f t="shared" si="7"/>
        <v>1.0000031973193675</v>
      </c>
    </row>
    <row r="241" spans="1:65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s="3">
        <v>5205687</v>
      </c>
      <c r="T241" s="3">
        <v>4307812</v>
      </c>
      <c r="U241" s="3">
        <v>1486563</v>
      </c>
      <c r="V241" s="8">
        <v>41244</v>
      </c>
      <c r="W241" s="9">
        <v>450000</v>
      </c>
      <c r="X241" s="9">
        <v>499434</v>
      </c>
      <c r="Y241">
        <v>2.53E-2</v>
      </c>
      <c r="Z241">
        <v>15</v>
      </c>
      <c r="AA241">
        <v>15</v>
      </c>
      <c r="AB241" s="10">
        <v>46752</v>
      </c>
      <c r="AC241" t="s">
        <v>208</v>
      </c>
      <c r="AD241" t="s">
        <v>100</v>
      </c>
      <c r="AE241" t="s">
        <v>207</v>
      </c>
      <c r="AF241" s="8" t="s">
        <v>106</v>
      </c>
      <c r="AG241" s="3">
        <v>0</v>
      </c>
      <c r="AH241" s="3">
        <v>0</v>
      </c>
      <c r="AI241">
        <v>0</v>
      </c>
      <c r="AJ241">
        <v>0</v>
      </c>
      <c r="AK241">
        <v>0</v>
      </c>
      <c r="AL241" s="8">
        <v>0</v>
      </c>
      <c r="AM241">
        <v>0</v>
      </c>
      <c r="AN241" t="s">
        <v>46</v>
      </c>
      <c r="AO241">
        <v>0</v>
      </c>
      <c r="AP241" s="11" t="s">
        <v>106</v>
      </c>
      <c r="AQ241" s="3">
        <v>0</v>
      </c>
      <c r="AR241" s="3">
        <v>0</v>
      </c>
      <c r="AS241">
        <v>0</v>
      </c>
      <c r="AT241">
        <v>0</v>
      </c>
      <c r="AU241">
        <v>0</v>
      </c>
      <c r="AV241" s="8">
        <v>0</v>
      </c>
      <c r="AW241">
        <v>0</v>
      </c>
      <c r="AX241" t="s">
        <v>46</v>
      </c>
      <c r="AY241">
        <v>0</v>
      </c>
      <c r="AZ241" s="11" t="s">
        <v>106</v>
      </c>
      <c r="BA241" s="3">
        <v>0</v>
      </c>
      <c r="BB241" s="3">
        <v>0</v>
      </c>
      <c r="BC241">
        <v>0</v>
      </c>
      <c r="BD241">
        <v>0</v>
      </c>
      <c r="BE241">
        <v>0</v>
      </c>
      <c r="BF241" s="8">
        <v>0</v>
      </c>
      <c r="BG241">
        <v>0</v>
      </c>
      <c r="BH241" t="s">
        <v>46</v>
      </c>
      <c r="BI241">
        <v>0</v>
      </c>
      <c r="BJ241" s="3">
        <v>0</v>
      </c>
      <c r="BK241">
        <v>0</v>
      </c>
      <c r="BL241" s="3">
        <f t="shared" si="6"/>
        <v>1936563</v>
      </c>
      <c r="BM241" s="14">
        <f t="shared" si="7"/>
        <v>0.3720091123419445</v>
      </c>
    </row>
    <row r="242" spans="1:65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s="3">
        <v>5278570</v>
      </c>
      <c r="T242" s="3">
        <v>6473919</v>
      </c>
      <c r="U242" s="3">
        <v>0</v>
      </c>
      <c r="V242" s="8" t="s">
        <v>106</v>
      </c>
      <c r="W242" s="9">
        <v>196000</v>
      </c>
      <c r="X242" s="9">
        <v>251145</v>
      </c>
      <c r="Y242">
        <v>0.06</v>
      </c>
      <c r="Z242">
        <v>30</v>
      </c>
      <c r="AA242">
        <v>0</v>
      </c>
      <c r="AB242" s="10" t="s">
        <v>421</v>
      </c>
      <c r="AC242">
        <v>0</v>
      </c>
      <c r="AD242" t="s">
        <v>100</v>
      </c>
      <c r="AE242" t="s">
        <v>422</v>
      </c>
      <c r="AF242" s="8" t="s">
        <v>106</v>
      </c>
      <c r="AG242" s="3">
        <v>317357</v>
      </c>
      <c r="AH242" s="3">
        <v>395468</v>
      </c>
      <c r="AI242">
        <v>0.06</v>
      </c>
      <c r="AJ242" t="s">
        <v>45</v>
      </c>
      <c r="AK242">
        <v>0</v>
      </c>
      <c r="AL242" s="8">
        <v>47483</v>
      </c>
      <c r="AM242">
        <v>0</v>
      </c>
      <c r="AN242" t="s">
        <v>100</v>
      </c>
      <c r="AO242" t="s">
        <v>422</v>
      </c>
      <c r="AP242" s="11">
        <v>41319</v>
      </c>
      <c r="AQ242" s="3">
        <v>350000</v>
      </c>
      <c r="AR242" s="3">
        <v>280594</v>
      </c>
      <c r="AS242">
        <v>4.99E-2</v>
      </c>
      <c r="AT242">
        <v>15</v>
      </c>
      <c r="AU242">
        <v>0</v>
      </c>
      <c r="AV242" s="8">
        <v>46645</v>
      </c>
      <c r="AW242">
        <v>0</v>
      </c>
      <c r="AX242" t="s">
        <v>43</v>
      </c>
      <c r="AY242" t="s">
        <v>422</v>
      </c>
      <c r="AZ242" s="11" t="s">
        <v>106</v>
      </c>
      <c r="BA242" s="3">
        <v>0</v>
      </c>
      <c r="BB242" s="3">
        <v>0</v>
      </c>
      <c r="BC242">
        <v>0</v>
      </c>
      <c r="BD242">
        <v>0</v>
      </c>
      <c r="BE242">
        <v>0</v>
      </c>
      <c r="BF242" s="8">
        <v>0</v>
      </c>
      <c r="BG242">
        <v>0</v>
      </c>
      <c r="BH242" t="s">
        <v>46</v>
      </c>
      <c r="BI242">
        <v>0</v>
      </c>
      <c r="BJ242" s="3">
        <v>0</v>
      </c>
      <c r="BK242">
        <v>0</v>
      </c>
      <c r="BL242" s="3">
        <f t="shared" si="6"/>
        <v>863357</v>
      </c>
      <c r="BM242" s="14">
        <f t="shared" si="7"/>
        <v>0.16355888053014359</v>
      </c>
    </row>
    <row r="243" spans="1:65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R243">
        <v>18</v>
      </c>
      <c r="S243" s="3">
        <v>3227594</v>
      </c>
      <c r="T243" s="3">
        <v>2888839</v>
      </c>
      <c r="U243" s="3">
        <v>1636101</v>
      </c>
      <c r="V243" s="8">
        <v>40424</v>
      </c>
      <c r="W243" s="9">
        <v>335000</v>
      </c>
      <c r="X243" s="9">
        <v>335000</v>
      </c>
      <c r="Y243">
        <v>0.05</v>
      </c>
      <c r="Z243">
        <v>20</v>
      </c>
      <c r="AA243">
        <v>20</v>
      </c>
      <c r="AB243" s="10">
        <v>47729</v>
      </c>
      <c r="AC243" t="s">
        <v>423</v>
      </c>
      <c r="AD243" t="s">
        <v>58</v>
      </c>
      <c r="AE243" t="s">
        <v>339</v>
      </c>
      <c r="AF243" s="8">
        <v>40424</v>
      </c>
      <c r="AG243" s="3">
        <v>964372</v>
      </c>
      <c r="AH243" s="3">
        <v>0</v>
      </c>
      <c r="AI243">
        <v>0</v>
      </c>
      <c r="AJ243" t="s">
        <v>45</v>
      </c>
      <c r="AK243">
        <v>0</v>
      </c>
      <c r="AL243" s="8">
        <v>0</v>
      </c>
      <c r="AM243" t="s">
        <v>424</v>
      </c>
      <c r="AN243" t="s">
        <v>100</v>
      </c>
      <c r="AO243" t="s">
        <v>425</v>
      </c>
      <c r="AP243" s="11">
        <v>40424</v>
      </c>
      <c r="AQ243" s="3">
        <v>252000</v>
      </c>
      <c r="AR243" s="3">
        <v>252000</v>
      </c>
      <c r="AS243">
        <v>0</v>
      </c>
      <c r="AT243">
        <v>17</v>
      </c>
      <c r="AU243">
        <v>17</v>
      </c>
      <c r="AV243" s="8">
        <v>46600</v>
      </c>
      <c r="AW243" t="s">
        <v>426</v>
      </c>
      <c r="AX243" t="s">
        <v>100</v>
      </c>
      <c r="AY243" t="s">
        <v>427</v>
      </c>
      <c r="AZ243" s="11">
        <v>40424</v>
      </c>
      <c r="BA243" s="3">
        <v>40121</v>
      </c>
      <c r="BB243" s="3">
        <v>36275</v>
      </c>
      <c r="BC243">
        <v>6.25E-2</v>
      </c>
      <c r="BD243">
        <v>10</v>
      </c>
      <c r="BE243">
        <v>10</v>
      </c>
      <c r="BF243" s="8">
        <v>44077</v>
      </c>
      <c r="BG243" t="s">
        <v>428</v>
      </c>
      <c r="BH243" t="s">
        <v>43</v>
      </c>
      <c r="BI243" t="s">
        <v>44</v>
      </c>
      <c r="BJ243" s="3">
        <v>3227594</v>
      </c>
      <c r="BK243" t="s">
        <v>62</v>
      </c>
      <c r="BL243" s="3">
        <f t="shared" si="6"/>
        <v>3227594</v>
      </c>
      <c r="BM243" s="14">
        <f t="shared" si="7"/>
        <v>1</v>
      </c>
    </row>
    <row r="244" spans="1:65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R244">
        <v>16</v>
      </c>
      <c r="S244" s="3">
        <v>2911526</v>
      </c>
      <c r="T244" s="3">
        <v>2644478</v>
      </c>
      <c r="U244" s="3">
        <v>1366699</v>
      </c>
      <c r="V244" s="8">
        <v>40434</v>
      </c>
      <c r="W244" s="9">
        <v>313000</v>
      </c>
      <c r="X244" s="9">
        <v>377498</v>
      </c>
      <c r="Y244">
        <v>0.04</v>
      </c>
      <c r="Z244">
        <v>16</v>
      </c>
      <c r="AA244">
        <v>16</v>
      </c>
      <c r="AB244" s="10">
        <v>46387</v>
      </c>
      <c r="AC244">
        <v>0</v>
      </c>
      <c r="AD244" t="s">
        <v>100</v>
      </c>
      <c r="AE244" t="s">
        <v>243</v>
      </c>
      <c r="AF244" s="8">
        <v>40434</v>
      </c>
      <c r="AG244" s="3">
        <v>236800</v>
      </c>
      <c r="AH244" s="3">
        <v>278035</v>
      </c>
      <c r="AI244">
        <v>0.03</v>
      </c>
      <c r="AJ244">
        <v>17</v>
      </c>
      <c r="AK244">
        <v>17</v>
      </c>
      <c r="AL244" s="8">
        <v>46418</v>
      </c>
      <c r="AM244">
        <v>0</v>
      </c>
      <c r="AN244" t="s">
        <v>100</v>
      </c>
      <c r="AO244" t="s">
        <v>363</v>
      </c>
      <c r="AP244" s="11">
        <v>40434</v>
      </c>
      <c r="AQ244" s="3">
        <v>862290</v>
      </c>
      <c r="AR244" s="3">
        <v>493422</v>
      </c>
      <c r="AS244">
        <v>0</v>
      </c>
      <c r="AT244">
        <v>0</v>
      </c>
      <c r="AU244">
        <v>0</v>
      </c>
      <c r="AV244" s="8">
        <v>0</v>
      </c>
      <c r="AW244">
        <v>0</v>
      </c>
      <c r="AX244" t="s">
        <v>46</v>
      </c>
      <c r="AY244" t="s">
        <v>429</v>
      </c>
      <c r="AZ244" s="11">
        <v>40822</v>
      </c>
      <c r="BA244" s="3">
        <v>132737</v>
      </c>
      <c r="BB244" s="3">
        <v>120820</v>
      </c>
      <c r="BC244">
        <v>5.7500000000000002E-2</v>
      </c>
      <c r="BD244">
        <v>15</v>
      </c>
      <c r="BE244">
        <v>15</v>
      </c>
      <c r="BF244" s="8">
        <v>46301</v>
      </c>
      <c r="BG244" t="s">
        <v>63</v>
      </c>
      <c r="BH244" t="s">
        <v>43</v>
      </c>
      <c r="BI244" t="s">
        <v>244</v>
      </c>
      <c r="BJ244" s="3">
        <v>2911526</v>
      </c>
      <c r="BK244" t="s">
        <v>62</v>
      </c>
      <c r="BL244" s="3">
        <f t="shared" si="6"/>
        <v>2911526</v>
      </c>
      <c r="BM244" s="14">
        <f t="shared" si="7"/>
        <v>1</v>
      </c>
    </row>
    <row r="245" spans="1:65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R245">
        <v>28</v>
      </c>
      <c r="S245" s="3">
        <v>4590055</v>
      </c>
      <c r="T245" s="3">
        <v>4252445</v>
      </c>
      <c r="U245" s="3">
        <v>2230664</v>
      </c>
      <c r="V245" s="8">
        <v>40469</v>
      </c>
      <c r="W245" s="9">
        <v>391000</v>
      </c>
      <c r="X245" s="9">
        <v>509415</v>
      </c>
      <c r="Y245">
        <v>0.05</v>
      </c>
      <c r="Z245">
        <v>17</v>
      </c>
      <c r="AA245">
        <v>17</v>
      </c>
      <c r="AB245" s="10">
        <v>46448</v>
      </c>
      <c r="AC245">
        <v>0</v>
      </c>
      <c r="AD245" t="s">
        <v>100</v>
      </c>
      <c r="AE245" t="s">
        <v>363</v>
      </c>
      <c r="AF245" s="8">
        <v>40462</v>
      </c>
      <c r="AG245" s="3">
        <v>1307669</v>
      </c>
      <c r="AH245" s="3">
        <v>748277</v>
      </c>
      <c r="AI245">
        <v>0</v>
      </c>
      <c r="AJ245">
        <v>31</v>
      </c>
      <c r="AK245">
        <v>31</v>
      </c>
      <c r="AL245" s="8">
        <v>51744</v>
      </c>
      <c r="AM245" t="s">
        <v>394</v>
      </c>
      <c r="AN245" t="s">
        <v>46</v>
      </c>
      <c r="AO245" t="s">
        <v>430</v>
      </c>
      <c r="AP245" s="11">
        <v>40387</v>
      </c>
      <c r="AQ245" s="3">
        <v>335722</v>
      </c>
      <c r="AR245" s="3">
        <v>307360</v>
      </c>
      <c r="AS245">
        <v>6.25E-2</v>
      </c>
      <c r="AT245">
        <v>16</v>
      </c>
      <c r="AU245">
        <v>16</v>
      </c>
      <c r="AV245" s="8">
        <v>46275</v>
      </c>
      <c r="AW245" t="s">
        <v>63</v>
      </c>
      <c r="AX245" t="s">
        <v>43</v>
      </c>
      <c r="AY245" t="s">
        <v>244</v>
      </c>
      <c r="AZ245" s="11">
        <v>2010</v>
      </c>
      <c r="BA245" s="3">
        <v>285000</v>
      </c>
      <c r="BB245" s="3">
        <v>285000</v>
      </c>
      <c r="BC245">
        <v>0</v>
      </c>
      <c r="BD245">
        <v>0</v>
      </c>
      <c r="BE245">
        <v>0</v>
      </c>
      <c r="BF245" s="8" t="s">
        <v>431</v>
      </c>
      <c r="BG245">
        <v>0</v>
      </c>
      <c r="BH245" t="s">
        <v>100</v>
      </c>
      <c r="BI245" t="s">
        <v>432</v>
      </c>
      <c r="BJ245" s="3">
        <v>4550055</v>
      </c>
      <c r="BK245" t="s">
        <v>62</v>
      </c>
      <c r="BL245" s="3">
        <f t="shared" si="6"/>
        <v>4550055</v>
      </c>
      <c r="BM245" s="14">
        <f t="shared" si="7"/>
        <v>0.99128550747213273</v>
      </c>
    </row>
    <row r="246" spans="1:65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R246">
        <v>16</v>
      </c>
      <c r="S246" s="3">
        <v>2835023</v>
      </c>
      <c r="T246" s="3">
        <v>2548367</v>
      </c>
      <c r="U246" s="3">
        <v>2314823</v>
      </c>
      <c r="V246" s="8">
        <v>40421</v>
      </c>
      <c r="W246" s="9">
        <v>297000</v>
      </c>
      <c r="X246" s="9">
        <v>297000</v>
      </c>
      <c r="Y246">
        <v>0.05</v>
      </c>
      <c r="Z246">
        <v>20</v>
      </c>
      <c r="AA246">
        <v>20</v>
      </c>
      <c r="AB246" s="10">
        <v>47817</v>
      </c>
      <c r="AC246">
        <v>0</v>
      </c>
      <c r="AD246" t="s">
        <v>58</v>
      </c>
      <c r="AE246" t="s">
        <v>339</v>
      </c>
      <c r="AF246" s="8">
        <v>40421</v>
      </c>
      <c r="AG246" s="3">
        <v>223200</v>
      </c>
      <c r="AH246" s="3">
        <v>223200</v>
      </c>
      <c r="AI246">
        <v>0</v>
      </c>
      <c r="AJ246">
        <v>17</v>
      </c>
      <c r="AK246">
        <v>17</v>
      </c>
      <c r="AL246" s="8">
        <v>46569</v>
      </c>
      <c r="AM246">
        <v>0</v>
      </c>
      <c r="AN246" t="s">
        <v>100</v>
      </c>
      <c r="AO246" t="s">
        <v>434</v>
      </c>
      <c r="AP246" s="11" t="s">
        <v>106</v>
      </c>
      <c r="AQ246" s="3">
        <v>0</v>
      </c>
      <c r="AR246" s="3">
        <v>0</v>
      </c>
      <c r="AS246">
        <v>0</v>
      </c>
      <c r="AT246">
        <v>0</v>
      </c>
      <c r="AU246">
        <v>0</v>
      </c>
      <c r="AV246" s="8">
        <v>0</v>
      </c>
      <c r="AW246">
        <v>0</v>
      </c>
      <c r="AX246" t="s">
        <v>46</v>
      </c>
      <c r="AY246">
        <v>0</v>
      </c>
      <c r="AZ246" s="11" t="s">
        <v>106</v>
      </c>
      <c r="BA246" s="3">
        <v>0</v>
      </c>
      <c r="BB246" s="3">
        <v>0</v>
      </c>
      <c r="BC246">
        <v>0</v>
      </c>
      <c r="BD246">
        <v>0</v>
      </c>
      <c r="BE246">
        <v>0</v>
      </c>
      <c r="BF246" s="8">
        <v>0</v>
      </c>
      <c r="BG246">
        <v>0</v>
      </c>
      <c r="BH246" t="s">
        <v>46</v>
      </c>
      <c r="BI246">
        <v>0</v>
      </c>
      <c r="BJ246" s="3">
        <v>2835023</v>
      </c>
      <c r="BK246" t="s">
        <v>62</v>
      </c>
      <c r="BL246" s="3">
        <f t="shared" si="6"/>
        <v>2835023</v>
      </c>
      <c r="BM246" s="14">
        <f t="shared" si="7"/>
        <v>1</v>
      </c>
    </row>
    <row r="247" spans="1:65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R247">
        <v>12</v>
      </c>
      <c r="S247" s="3">
        <v>2414418</v>
      </c>
      <c r="T247" s="3">
        <v>2086294</v>
      </c>
      <c r="U247" s="3">
        <v>1069721</v>
      </c>
      <c r="V247" s="8">
        <v>40515</v>
      </c>
      <c r="W247" s="9">
        <v>105833</v>
      </c>
      <c r="X247" s="9">
        <v>96195</v>
      </c>
      <c r="Y247">
        <v>5.9499999999999997E-2</v>
      </c>
      <c r="Z247">
        <v>16</v>
      </c>
      <c r="AA247">
        <v>30</v>
      </c>
      <c r="AB247" s="10">
        <v>46397</v>
      </c>
      <c r="AC247" t="s">
        <v>63</v>
      </c>
      <c r="AD247" t="s">
        <v>43</v>
      </c>
      <c r="AE247" t="s">
        <v>44</v>
      </c>
      <c r="AF247" s="8">
        <v>40480</v>
      </c>
      <c r="AG247" s="3">
        <v>1067518</v>
      </c>
      <c r="AH247" s="3">
        <v>610857</v>
      </c>
      <c r="AI247" t="s">
        <v>165</v>
      </c>
      <c r="AJ247">
        <v>15</v>
      </c>
      <c r="AK247" t="s">
        <v>165</v>
      </c>
      <c r="AL247" s="8">
        <v>45962</v>
      </c>
      <c r="AM247" t="s">
        <v>206</v>
      </c>
      <c r="AN247" t="s">
        <v>100</v>
      </c>
      <c r="AO247">
        <v>0</v>
      </c>
      <c r="AP247" s="11">
        <v>40878</v>
      </c>
      <c r="AQ247" s="3">
        <v>171346</v>
      </c>
      <c r="AR247" s="3">
        <v>98799</v>
      </c>
      <c r="AS247">
        <v>0</v>
      </c>
      <c r="AT247" t="s">
        <v>165</v>
      </c>
      <c r="AU247" t="s">
        <v>165</v>
      </c>
      <c r="AV247" s="8" t="s">
        <v>165</v>
      </c>
      <c r="AW247" t="s">
        <v>165</v>
      </c>
      <c r="AX247" t="s">
        <v>58</v>
      </c>
      <c r="AY247">
        <v>0</v>
      </c>
      <c r="AZ247" s="11" t="s">
        <v>106</v>
      </c>
      <c r="BA247" s="3">
        <v>0</v>
      </c>
      <c r="BB247" s="3">
        <v>0</v>
      </c>
      <c r="BC247">
        <v>0</v>
      </c>
      <c r="BD247">
        <v>0</v>
      </c>
      <c r="BE247">
        <v>0</v>
      </c>
      <c r="BF247" s="8">
        <v>0</v>
      </c>
      <c r="BG247">
        <v>0</v>
      </c>
      <c r="BH247" t="s">
        <v>46</v>
      </c>
      <c r="BI247">
        <v>0</v>
      </c>
      <c r="BJ247" s="3">
        <v>2414418</v>
      </c>
      <c r="BK247" s="12">
        <v>1067518</v>
      </c>
      <c r="BL247" s="3">
        <f t="shared" si="6"/>
        <v>2414418</v>
      </c>
      <c r="BM247" s="14">
        <f t="shared" si="7"/>
        <v>1</v>
      </c>
    </row>
    <row r="248" spans="1:65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R248">
        <v>12</v>
      </c>
      <c r="S248" s="3">
        <v>1795909</v>
      </c>
      <c r="T248" s="3">
        <v>1578468</v>
      </c>
      <c r="U248" s="3">
        <v>727929</v>
      </c>
      <c r="V248" s="8">
        <v>40479</v>
      </c>
      <c r="W248" s="9">
        <v>443475</v>
      </c>
      <c r="X248" s="9">
        <v>443475</v>
      </c>
      <c r="Y248">
        <v>0</v>
      </c>
      <c r="Z248">
        <v>16</v>
      </c>
      <c r="AA248">
        <v>16</v>
      </c>
      <c r="AB248" s="10">
        <v>47788</v>
      </c>
      <c r="AC248" t="s">
        <v>54</v>
      </c>
      <c r="AD248" t="s">
        <v>100</v>
      </c>
      <c r="AE248" t="s">
        <v>55</v>
      </c>
      <c r="AF248" s="8">
        <v>40456</v>
      </c>
      <c r="AG248" s="3">
        <v>589505</v>
      </c>
      <c r="AH248" s="3">
        <v>589505</v>
      </c>
      <c r="AI248" t="s">
        <v>358</v>
      </c>
      <c r="AJ248" t="s">
        <v>358</v>
      </c>
      <c r="AK248" t="s">
        <v>358</v>
      </c>
      <c r="AL248" s="8" t="s">
        <v>413</v>
      </c>
      <c r="AM248" t="s">
        <v>71</v>
      </c>
      <c r="AN248" t="s">
        <v>100</v>
      </c>
      <c r="AO248" t="s">
        <v>414</v>
      </c>
      <c r="AP248" s="11" t="s">
        <v>358</v>
      </c>
      <c r="AQ248" s="3">
        <v>35000</v>
      </c>
      <c r="AR248" s="3">
        <v>7000</v>
      </c>
      <c r="AS248">
        <v>0.03</v>
      </c>
      <c r="AT248">
        <v>5</v>
      </c>
      <c r="AU248" t="s">
        <v>358</v>
      </c>
      <c r="AV248" s="8" t="s">
        <v>436</v>
      </c>
      <c r="AW248" t="s">
        <v>75</v>
      </c>
      <c r="AX248" t="s">
        <v>58</v>
      </c>
      <c r="AY248" t="s">
        <v>379</v>
      </c>
      <c r="AZ248" s="11" t="s">
        <v>106</v>
      </c>
      <c r="BA248" s="3">
        <v>0</v>
      </c>
      <c r="BB248" s="3">
        <v>0</v>
      </c>
      <c r="BC248">
        <v>0</v>
      </c>
      <c r="BD248">
        <v>0</v>
      </c>
      <c r="BE248">
        <v>0</v>
      </c>
      <c r="BF248" s="8">
        <v>0</v>
      </c>
      <c r="BG248">
        <v>0</v>
      </c>
      <c r="BH248" t="s">
        <v>46</v>
      </c>
      <c r="BI248">
        <v>0</v>
      </c>
      <c r="BJ248" s="3">
        <v>1795909</v>
      </c>
      <c r="BK248" t="s">
        <v>47</v>
      </c>
      <c r="BL248" s="3">
        <f t="shared" si="6"/>
        <v>1795909</v>
      </c>
      <c r="BM248" s="14">
        <f t="shared" si="7"/>
        <v>1</v>
      </c>
    </row>
    <row r="249" spans="1:65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R249">
        <v>18</v>
      </c>
      <c r="S249" s="3">
        <v>2761281</v>
      </c>
      <c r="T249" s="3">
        <v>2562183</v>
      </c>
      <c r="U249" s="3">
        <v>1349783</v>
      </c>
      <c r="V249" s="8">
        <v>40465</v>
      </c>
      <c r="W249" s="9">
        <v>578639</v>
      </c>
      <c r="X249" s="9">
        <v>716094</v>
      </c>
      <c r="Y249">
        <v>0.04</v>
      </c>
      <c r="Z249">
        <v>17</v>
      </c>
      <c r="AA249">
        <v>30</v>
      </c>
      <c r="AB249" s="10">
        <v>46388</v>
      </c>
      <c r="AC249" t="s">
        <v>54</v>
      </c>
      <c r="AD249" t="s">
        <v>43</v>
      </c>
      <c r="AE249" t="s">
        <v>55</v>
      </c>
      <c r="AF249" s="8">
        <v>40465</v>
      </c>
      <c r="AG249" s="3">
        <v>820859</v>
      </c>
      <c r="AH249" s="3">
        <v>465153</v>
      </c>
      <c r="AI249" t="s">
        <v>62</v>
      </c>
      <c r="AJ249">
        <v>17</v>
      </c>
      <c r="AK249">
        <v>30</v>
      </c>
      <c r="AL249" s="8" t="s">
        <v>437</v>
      </c>
      <c r="AM249" t="s">
        <v>71</v>
      </c>
      <c r="AN249" t="s">
        <v>100</v>
      </c>
      <c r="AO249" t="s">
        <v>55</v>
      </c>
      <c r="AP249" s="11" t="s">
        <v>106</v>
      </c>
      <c r="AQ249" s="3">
        <v>25802</v>
      </c>
      <c r="AR249" s="3">
        <v>16772</v>
      </c>
      <c r="AS249">
        <v>0.09</v>
      </c>
      <c r="AT249" t="s">
        <v>358</v>
      </c>
      <c r="AU249" t="s">
        <v>358</v>
      </c>
      <c r="AV249" s="8">
        <v>47697</v>
      </c>
      <c r="AW249" t="s">
        <v>75</v>
      </c>
      <c r="AX249" t="s">
        <v>100</v>
      </c>
      <c r="AY249" t="s">
        <v>55</v>
      </c>
      <c r="AZ249" s="11" t="s">
        <v>106</v>
      </c>
      <c r="BA249" s="3">
        <v>0</v>
      </c>
      <c r="BB249" s="3">
        <v>0</v>
      </c>
      <c r="BC249">
        <v>0</v>
      </c>
      <c r="BD249">
        <v>0</v>
      </c>
      <c r="BE249">
        <v>0</v>
      </c>
      <c r="BF249" s="8">
        <v>0</v>
      </c>
      <c r="BG249">
        <v>0</v>
      </c>
      <c r="BH249">
        <v>0</v>
      </c>
      <c r="BI249">
        <v>0</v>
      </c>
      <c r="BJ249" s="3">
        <v>2761281</v>
      </c>
      <c r="BK249" t="s">
        <v>62</v>
      </c>
      <c r="BL249" s="3">
        <f t="shared" si="6"/>
        <v>2775083</v>
      </c>
      <c r="BM249" s="14">
        <f t="shared" si="7"/>
        <v>1.0049984047259224</v>
      </c>
    </row>
    <row r="250" spans="1:65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R250">
        <v>12</v>
      </c>
      <c r="S250" s="3">
        <v>2799855</v>
      </c>
      <c r="T250" s="3">
        <v>2211640</v>
      </c>
      <c r="U250" s="3">
        <v>1053730</v>
      </c>
      <c r="V250" s="8">
        <v>40382</v>
      </c>
      <c r="W250" s="9">
        <v>215300</v>
      </c>
      <c r="X250" s="9">
        <v>196617.7</v>
      </c>
      <c r="Y250">
        <v>6.25E-2</v>
      </c>
      <c r="Z250">
        <v>16</v>
      </c>
      <c r="AA250">
        <v>30</v>
      </c>
      <c r="AB250" s="10">
        <v>46244</v>
      </c>
      <c r="AC250" t="s">
        <v>54</v>
      </c>
      <c r="AD250" t="s">
        <v>43</v>
      </c>
      <c r="AE250" t="s">
        <v>55</v>
      </c>
      <c r="AF250" s="8">
        <v>40458</v>
      </c>
      <c r="AG250" s="3">
        <v>1496825</v>
      </c>
      <c r="AH250" s="3">
        <v>814938.06</v>
      </c>
      <c r="AI250" t="s">
        <v>254</v>
      </c>
      <c r="AJ250" t="s">
        <v>358</v>
      </c>
      <c r="AK250" t="s">
        <v>358</v>
      </c>
      <c r="AL250" s="8" t="s">
        <v>413</v>
      </c>
      <c r="AM250" t="s">
        <v>71</v>
      </c>
      <c r="AN250" t="s">
        <v>100</v>
      </c>
      <c r="AO250" t="s">
        <v>414</v>
      </c>
      <c r="AP250" s="11" t="s">
        <v>358</v>
      </c>
      <c r="AQ250" s="3">
        <v>34000</v>
      </c>
      <c r="AR250" s="3" t="s">
        <v>438</v>
      </c>
      <c r="AS250">
        <v>0</v>
      </c>
      <c r="AT250">
        <v>5</v>
      </c>
      <c r="AU250" t="s">
        <v>358</v>
      </c>
      <c r="AV250" s="8" t="s">
        <v>358</v>
      </c>
      <c r="AW250" t="s">
        <v>75</v>
      </c>
      <c r="AX250" t="s">
        <v>58</v>
      </c>
      <c r="AY250" t="s">
        <v>47</v>
      </c>
      <c r="AZ250" s="11" t="s">
        <v>106</v>
      </c>
      <c r="BA250" s="3">
        <v>0</v>
      </c>
      <c r="BB250" s="3">
        <v>0</v>
      </c>
      <c r="BC250">
        <v>0</v>
      </c>
      <c r="BD250">
        <v>0</v>
      </c>
      <c r="BE250">
        <v>0</v>
      </c>
      <c r="BF250" s="8">
        <v>0</v>
      </c>
      <c r="BG250">
        <v>0</v>
      </c>
      <c r="BH250" t="s">
        <v>46</v>
      </c>
      <c r="BI250">
        <v>0</v>
      </c>
      <c r="BJ250" s="3">
        <v>2799855</v>
      </c>
      <c r="BK250" t="s">
        <v>47</v>
      </c>
      <c r="BL250" s="3">
        <f t="shared" si="6"/>
        <v>2799855</v>
      </c>
      <c r="BM250" s="14">
        <f t="shared" si="7"/>
        <v>1</v>
      </c>
    </row>
    <row r="251" spans="1:65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 s="3">
        <v>9713257</v>
      </c>
      <c r="T251" s="3">
        <v>7395295</v>
      </c>
      <c r="U251" s="3">
        <v>0</v>
      </c>
      <c r="V251" s="8">
        <v>40541</v>
      </c>
      <c r="W251" s="9">
        <v>3420000</v>
      </c>
      <c r="X251" s="9">
        <v>3176976.97</v>
      </c>
      <c r="Y251">
        <v>6.9500000000000006E-2</v>
      </c>
      <c r="Z251">
        <v>18</v>
      </c>
      <c r="AA251">
        <v>35</v>
      </c>
      <c r="AB251" s="10">
        <v>47119</v>
      </c>
      <c r="AC251">
        <v>0</v>
      </c>
      <c r="AD251" t="s">
        <v>43</v>
      </c>
      <c r="AE251" t="s">
        <v>44</v>
      </c>
      <c r="AF251" s="8">
        <v>2012</v>
      </c>
      <c r="AG251" s="3">
        <v>400000</v>
      </c>
      <c r="AH251" s="3">
        <v>400000</v>
      </c>
      <c r="AI251">
        <v>0</v>
      </c>
      <c r="AJ251">
        <v>40</v>
      </c>
      <c r="AK251">
        <v>0</v>
      </c>
      <c r="AL251" s="8">
        <v>55884</v>
      </c>
      <c r="AM251">
        <v>0</v>
      </c>
      <c r="AN251" t="s">
        <v>100</v>
      </c>
      <c r="AO251">
        <v>0</v>
      </c>
      <c r="AP251" s="11" t="s">
        <v>106</v>
      </c>
      <c r="AQ251" s="3">
        <v>0</v>
      </c>
      <c r="AR251" s="3">
        <v>0</v>
      </c>
      <c r="AS251">
        <v>0</v>
      </c>
      <c r="AT251">
        <v>0</v>
      </c>
      <c r="AU251">
        <v>0</v>
      </c>
      <c r="AV251" s="8">
        <v>0</v>
      </c>
      <c r="AW251">
        <v>0</v>
      </c>
      <c r="AX251" t="s">
        <v>46</v>
      </c>
      <c r="AY251">
        <v>0</v>
      </c>
      <c r="AZ251" s="11" t="s">
        <v>106</v>
      </c>
      <c r="BA251" s="3">
        <v>0</v>
      </c>
      <c r="BB251" s="3">
        <v>0</v>
      </c>
      <c r="BC251">
        <v>0</v>
      </c>
      <c r="BD251">
        <v>0</v>
      </c>
      <c r="BE251">
        <v>0</v>
      </c>
      <c r="BF251" s="8">
        <v>0</v>
      </c>
      <c r="BG251">
        <v>0</v>
      </c>
      <c r="BH251" t="s">
        <v>46</v>
      </c>
      <c r="BI251">
        <v>0</v>
      </c>
      <c r="BJ251" s="3">
        <v>0</v>
      </c>
      <c r="BK251">
        <v>0</v>
      </c>
      <c r="BL251" s="3">
        <f t="shared" si="6"/>
        <v>3820000</v>
      </c>
      <c r="BM251" s="14">
        <f t="shared" si="7"/>
        <v>0.3932769409890009</v>
      </c>
    </row>
    <row r="252" spans="1:65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 s="3">
        <v>8719948</v>
      </c>
      <c r="T252" s="3">
        <v>6785615</v>
      </c>
      <c r="U252" s="3">
        <v>0</v>
      </c>
      <c r="V252" s="8">
        <v>40541</v>
      </c>
      <c r="W252" s="9">
        <v>3192000</v>
      </c>
      <c r="X252" s="9">
        <v>2998661.55</v>
      </c>
      <c r="Y252">
        <v>6.9500000000000006E-2</v>
      </c>
      <c r="Z252">
        <v>18</v>
      </c>
      <c r="AA252">
        <v>35</v>
      </c>
      <c r="AB252" s="10">
        <v>47119</v>
      </c>
      <c r="AC252">
        <v>0</v>
      </c>
      <c r="AD252" t="s">
        <v>43</v>
      </c>
      <c r="AE252" t="s">
        <v>44</v>
      </c>
      <c r="AF252" s="8" t="s">
        <v>106</v>
      </c>
      <c r="AG252" s="3">
        <v>0</v>
      </c>
      <c r="AH252" s="3">
        <v>0</v>
      </c>
      <c r="AI252">
        <v>0</v>
      </c>
      <c r="AJ252">
        <v>0</v>
      </c>
      <c r="AK252">
        <v>0</v>
      </c>
      <c r="AL252" s="8">
        <v>0</v>
      </c>
      <c r="AM252">
        <v>0</v>
      </c>
      <c r="AN252">
        <v>0</v>
      </c>
      <c r="AO252">
        <v>0</v>
      </c>
      <c r="AP252" s="11" t="s">
        <v>106</v>
      </c>
      <c r="AQ252" s="3">
        <v>0</v>
      </c>
      <c r="AR252" s="3">
        <v>0</v>
      </c>
      <c r="AS252">
        <v>0</v>
      </c>
      <c r="AT252">
        <v>0</v>
      </c>
      <c r="AU252">
        <v>0</v>
      </c>
      <c r="AV252" s="8">
        <v>0</v>
      </c>
      <c r="AW252">
        <v>0</v>
      </c>
      <c r="AX252" t="s">
        <v>46</v>
      </c>
      <c r="AY252">
        <v>0</v>
      </c>
      <c r="AZ252" s="11" t="s">
        <v>106</v>
      </c>
      <c r="BA252" s="3">
        <v>0</v>
      </c>
      <c r="BB252" s="3">
        <v>0</v>
      </c>
      <c r="BC252">
        <v>0</v>
      </c>
      <c r="BD252">
        <v>0</v>
      </c>
      <c r="BE252">
        <v>0</v>
      </c>
      <c r="BF252" s="8">
        <v>0</v>
      </c>
      <c r="BG252">
        <v>0</v>
      </c>
      <c r="BH252" t="s">
        <v>46</v>
      </c>
      <c r="BI252">
        <v>0</v>
      </c>
      <c r="BJ252" s="3">
        <v>0</v>
      </c>
      <c r="BK252">
        <v>0</v>
      </c>
      <c r="BL252" s="3">
        <f t="shared" si="6"/>
        <v>3192000</v>
      </c>
      <c r="BM252" s="14">
        <f t="shared" si="7"/>
        <v>0.36605722878163954</v>
      </c>
    </row>
    <row r="253" spans="1:65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R253">
        <v>28</v>
      </c>
      <c r="S253" s="3">
        <v>5402557</v>
      </c>
      <c r="T253" s="3">
        <v>4749189.3499999996</v>
      </c>
      <c r="U253" s="3">
        <v>177122</v>
      </c>
      <c r="V253" s="8" t="s">
        <v>106</v>
      </c>
      <c r="W253" s="9">
        <v>500000</v>
      </c>
      <c r="X253" s="9">
        <v>500000</v>
      </c>
      <c r="Y253">
        <v>3.27E-2</v>
      </c>
      <c r="Z253">
        <v>0</v>
      </c>
      <c r="AA253">
        <v>0</v>
      </c>
      <c r="AB253" s="10">
        <v>48213</v>
      </c>
      <c r="AC253">
        <v>0</v>
      </c>
      <c r="AD253" t="s">
        <v>100</v>
      </c>
      <c r="AE253">
        <v>0</v>
      </c>
      <c r="AF253" s="8" t="s">
        <v>106</v>
      </c>
      <c r="AG253" s="3">
        <v>2181285</v>
      </c>
      <c r="AH253" s="3">
        <v>1211825</v>
      </c>
      <c r="AI253">
        <v>0</v>
      </c>
      <c r="AJ253" t="s">
        <v>45</v>
      </c>
      <c r="AK253">
        <v>0</v>
      </c>
      <c r="AL253" s="8">
        <v>0</v>
      </c>
      <c r="AM253">
        <v>0</v>
      </c>
      <c r="AN253" t="s">
        <v>46</v>
      </c>
      <c r="AO253">
        <v>0</v>
      </c>
      <c r="AP253" s="11" t="s">
        <v>106</v>
      </c>
      <c r="AQ253" s="3">
        <v>84352</v>
      </c>
      <c r="AR253" s="3">
        <v>74768</v>
      </c>
      <c r="AS253">
        <v>6.1499999999999999E-2</v>
      </c>
      <c r="AT253">
        <v>0</v>
      </c>
      <c r="AU253">
        <v>0</v>
      </c>
      <c r="AV253" s="8">
        <v>46548</v>
      </c>
      <c r="AW253">
        <v>0</v>
      </c>
      <c r="AX253" t="s">
        <v>43</v>
      </c>
      <c r="AY253">
        <v>0</v>
      </c>
      <c r="AZ253" s="11" t="s">
        <v>106</v>
      </c>
      <c r="BA253" s="3">
        <v>84352</v>
      </c>
      <c r="BB253" s="3">
        <v>74768</v>
      </c>
      <c r="BC253">
        <v>6.1499999999999999E-2</v>
      </c>
      <c r="BD253">
        <v>0</v>
      </c>
      <c r="BE253">
        <v>0</v>
      </c>
      <c r="BF253" s="8">
        <v>46548</v>
      </c>
      <c r="BG253">
        <v>0</v>
      </c>
      <c r="BH253" t="s">
        <v>43</v>
      </c>
      <c r="BI253">
        <v>0</v>
      </c>
      <c r="BJ253" s="3">
        <v>5402557</v>
      </c>
      <c r="BK253">
        <v>0</v>
      </c>
      <c r="BL253" s="3">
        <f t="shared" si="6"/>
        <v>3027111</v>
      </c>
      <c r="BM253" s="14">
        <f t="shared" si="7"/>
        <v>0.56031079357422786</v>
      </c>
    </row>
    <row r="254" spans="1:65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R254">
        <v>84</v>
      </c>
      <c r="S254" s="3">
        <v>12936389</v>
      </c>
      <c r="T254" s="3">
        <v>14131922</v>
      </c>
      <c r="U254" s="3">
        <v>9681370</v>
      </c>
      <c r="V254" s="8">
        <v>41102</v>
      </c>
      <c r="W254" s="9">
        <v>2100000</v>
      </c>
      <c r="X254" s="9">
        <v>1963669.16</v>
      </c>
      <c r="Y254">
        <v>7.4999999999999997E-2</v>
      </c>
      <c r="Z254">
        <v>30</v>
      </c>
      <c r="AA254">
        <v>30</v>
      </c>
      <c r="AB254" s="10">
        <v>46569</v>
      </c>
      <c r="AC254" t="s">
        <v>63</v>
      </c>
      <c r="AD254" t="s">
        <v>43</v>
      </c>
      <c r="AE254" t="s">
        <v>44</v>
      </c>
      <c r="AF254" s="8">
        <v>40471</v>
      </c>
      <c r="AG254" s="3">
        <v>500000</v>
      </c>
      <c r="AH254" s="3">
        <v>269444.42</v>
      </c>
      <c r="AI254">
        <v>0</v>
      </c>
      <c r="AJ254">
        <v>15</v>
      </c>
      <c r="AK254">
        <v>15</v>
      </c>
      <c r="AL254" s="8">
        <v>45950</v>
      </c>
      <c r="AM254">
        <v>0</v>
      </c>
      <c r="AN254" t="s">
        <v>58</v>
      </c>
      <c r="AO254" t="s">
        <v>98</v>
      </c>
      <c r="AP254" s="11">
        <v>41102</v>
      </c>
      <c r="AQ254" s="3">
        <v>655020</v>
      </c>
      <c r="AR254" s="3">
        <v>11330</v>
      </c>
      <c r="AS254">
        <v>0</v>
      </c>
      <c r="AT254">
        <v>0</v>
      </c>
      <c r="AU254">
        <v>0</v>
      </c>
      <c r="AV254" s="8">
        <v>0</v>
      </c>
      <c r="AW254">
        <v>0</v>
      </c>
      <c r="AX254" t="s">
        <v>58</v>
      </c>
      <c r="AY254" t="s">
        <v>98</v>
      </c>
      <c r="AZ254" s="11" t="s">
        <v>106</v>
      </c>
      <c r="BA254" s="3">
        <v>0</v>
      </c>
      <c r="BB254" s="3">
        <v>0</v>
      </c>
      <c r="BC254">
        <v>0</v>
      </c>
      <c r="BD254">
        <v>0</v>
      </c>
      <c r="BE254">
        <v>0</v>
      </c>
      <c r="BF254" s="8">
        <v>0</v>
      </c>
      <c r="BG254">
        <v>0</v>
      </c>
      <c r="BH254" t="s">
        <v>46</v>
      </c>
      <c r="BI254">
        <v>0</v>
      </c>
      <c r="BJ254" s="3">
        <v>12936389</v>
      </c>
      <c r="BK254" t="s">
        <v>47</v>
      </c>
      <c r="BL254" s="3">
        <f t="shared" si="6"/>
        <v>12936390</v>
      </c>
      <c r="BM254" s="14">
        <f t="shared" si="7"/>
        <v>1.0000000773013242</v>
      </c>
    </row>
    <row r="255" spans="1:65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R255">
        <v>27</v>
      </c>
      <c r="S255" s="3">
        <v>4159879</v>
      </c>
      <c r="T255" s="3">
        <v>3747598</v>
      </c>
      <c r="U255" s="3">
        <v>2989059</v>
      </c>
      <c r="V255" s="8">
        <v>41661</v>
      </c>
      <c r="W255" s="9">
        <v>705000</v>
      </c>
      <c r="X255" s="9">
        <v>688449.31</v>
      </c>
      <c r="Y255">
        <v>4.9399999999999999E-2</v>
      </c>
      <c r="Z255">
        <v>40</v>
      </c>
      <c r="AA255">
        <v>40</v>
      </c>
      <c r="AB255" s="10">
        <v>56250</v>
      </c>
      <c r="AC255">
        <v>1</v>
      </c>
      <c r="AD255" t="s">
        <v>43</v>
      </c>
      <c r="AE255">
        <v>0</v>
      </c>
      <c r="AF255" s="8" t="s">
        <v>106</v>
      </c>
      <c r="AG255" s="3">
        <v>220000</v>
      </c>
      <c r="AH255" s="3">
        <v>220000</v>
      </c>
      <c r="AI255">
        <v>0</v>
      </c>
      <c r="AJ255">
        <v>30</v>
      </c>
      <c r="AK255">
        <v>15</v>
      </c>
      <c r="AL255" s="8">
        <v>46341</v>
      </c>
      <c r="AM255">
        <v>2</v>
      </c>
      <c r="AN255" t="s">
        <v>58</v>
      </c>
      <c r="AO255">
        <v>0</v>
      </c>
      <c r="AP255" s="11">
        <v>40960</v>
      </c>
      <c r="AQ255" s="3">
        <v>105000</v>
      </c>
      <c r="AR255" s="3">
        <v>79945.36</v>
      </c>
      <c r="AS255">
        <v>0.02</v>
      </c>
      <c r="AT255">
        <v>15</v>
      </c>
      <c r="AU255">
        <v>15</v>
      </c>
      <c r="AV255" s="8">
        <v>43077</v>
      </c>
      <c r="AW255">
        <v>3</v>
      </c>
      <c r="AX255" t="s">
        <v>58</v>
      </c>
      <c r="AY255">
        <v>0</v>
      </c>
      <c r="AZ255" s="11">
        <v>41849</v>
      </c>
      <c r="BA255" s="3">
        <v>169685.66</v>
      </c>
      <c r="BB255" s="3">
        <v>169685.66</v>
      </c>
      <c r="BC255">
        <v>0.05</v>
      </c>
      <c r="BD255">
        <v>15</v>
      </c>
      <c r="BE255">
        <v>15</v>
      </c>
      <c r="BF255" s="8">
        <v>47205</v>
      </c>
      <c r="BG255">
        <v>4</v>
      </c>
      <c r="BH255" t="s">
        <v>100</v>
      </c>
      <c r="BI255">
        <v>0</v>
      </c>
      <c r="BJ255" s="3">
        <v>1199685.6599999999</v>
      </c>
      <c r="BK255" t="s">
        <v>441</v>
      </c>
      <c r="BL255" s="3">
        <f t="shared" si="6"/>
        <v>4188744.66</v>
      </c>
      <c r="BM255" s="14">
        <f t="shared" si="7"/>
        <v>1.0069390624102288</v>
      </c>
    </row>
    <row r="256" spans="1:65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R256">
        <v>27</v>
      </c>
      <c r="S256" s="3">
        <v>4159879</v>
      </c>
      <c r="T256" s="3">
        <v>3747598</v>
      </c>
      <c r="U256" s="3">
        <v>2989059</v>
      </c>
      <c r="V256" s="8">
        <v>41661</v>
      </c>
      <c r="W256" s="9">
        <v>705000</v>
      </c>
      <c r="X256" s="9">
        <v>688449.31</v>
      </c>
      <c r="Y256">
        <v>4.9399999999999999E-2</v>
      </c>
      <c r="Z256">
        <v>40</v>
      </c>
      <c r="AA256">
        <v>40</v>
      </c>
      <c r="AB256" s="10">
        <v>56250</v>
      </c>
      <c r="AC256">
        <v>1</v>
      </c>
      <c r="AD256" t="s">
        <v>43</v>
      </c>
      <c r="AE256">
        <v>0</v>
      </c>
      <c r="AF256" s="8" t="s">
        <v>106</v>
      </c>
      <c r="AG256" s="3">
        <v>220000</v>
      </c>
      <c r="AH256" s="3">
        <v>220000</v>
      </c>
      <c r="AI256">
        <v>0</v>
      </c>
      <c r="AJ256">
        <v>30</v>
      </c>
      <c r="AK256">
        <v>15</v>
      </c>
      <c r="AL256" s="8">
        <v>46341</v>
      </c>
      <c r="AM256">
        <v>2</v>
      </c>
      <c r="AN256" t="s">
        <v>58</v>
      </c>
      <c r="AO256">
        <v>0</v>
      </c>
      <c r="AP256" s="11">
        <v>40960</v>
      </c>
      <c r="AQ256" s="3">
        <v>105000</v>
      </c>
      <c r="AR256" s="3">
        <v>79945.36</v>
      </c>
      <c r="AS256">
        <v>0.02</v>
      </c>
      <c r="AT256">
        <v>15</v>
      </c>
      <c r="AU256">
        <v>15</v>
      </c>
      <c r="AV256" s="8">
        <v>43077</v>
      </c>
      <c r="AW256">
        <v>3</v>
      </c>
      <c r="AX256" t="s">
        <v>58</v>
      </c>
      <c r="AY256">
        <v>0</v>
      </c>
      <c r="AZ256" s="11">
        <v>41849</v>
      </c>
      <c r="BA256" s="3">
        <v>169685.66</v>
      </c>
      <c r="BB256" s="3">
        <v>169685.66</v>
      </c>
      <c r="BC256">
        <v>0.05</v>
      </c>
      <c r="BD256">
        <v>15</v>
      </c>
      <c r="BE256">
        <v>15</v>
      </c>
      <c r="BF256" s="8">
        <v>47205</v>
      </c>
      <c r="BG256">
        <v>4</v>
      </c>
      <c r="BH256" t="s">
        <v>100</v>
      </c>
      <c r="BI256">
        <v>0</v>
      </c>
      <c r="BJ256" s="3">
        <v>1199685.6599999999</v>
      </c>
      <c r="BK256" t="s">
        <v>441</v>
      </c>
      <c r="BL256" s="3">
        <f t="shared" si="6"/>
        <v>4188744.66</v>
      </c>
      <c r="BM256" s="14">
        <f t="shared" si="7"/>
        <v>1.0069390624102288</v>
      </c>
    </row>
    <row r="257" spans="1:65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R257">
        <v>42</v>
      </c>
      <c r="S257" s="3">
        <v>6820871</v>
      </c>
      <c r="T257" s="3">
        <v>5764974</v>
      </c>
      <c r="U257" s="3">
        <v>4826845</v>
      </c>
      <c r="V257" s="8">
        <v>40497</v>
      </c>
      <c r="W257" s="9">
        <v>450000</v>
      </c>
      <c r="X257" s="9">
        <v>414541</v>
      </c>
      <c r="Y257">
        <v>6.25E-2</v>
      </c>
      <c r="Z257">
        <v>16</v>
      </c>
      <c r="AA257">
        <v>30</v>
      </c>
      <c r="AB257" s="10">
        <v>46275</v>
      </c>
      <c r="AC257" t="s">
        <v>63</v>
      </c>
      <c r="AD257" t="s">
        <v>43</v>
      </c>
      <c r="AE257" t="s">
        <v>55</v>
      </c>
      <c r="AF257" s="8" t="s">
        <v>106</v>
      </c>
      <c r="AG257" s="3">
        <v>0</v>
      </c>
      <c r="AH257" s="3">
        <v>0</v>
      </c>
      <c r="AI257">
        <v>0</v>
      </c>
      <c r="AJ257" t="s">
        <v>45</v>
      </c>
      <c r="AK257">
        <v>0</v>
      </c>
      <c r="AL257" s="8">
        <v>0</v>
      </c>
      <c r="AM257">
        <v>0</v>
      </c>
      <c r="AN257" t="s">
        <v>46</v>
      </c>
      <c r="AO257">
        <v>0</v>
      </c>
      <c r="AP257" s="11">
        <v>40497</v>
      </c>
      <c r="AQ257" s="3">
        <v>1544026</v>
      </c>
      <c r="AR257" s="3">
        <v>1003617</v>
      </c>
      <c r="AS257">
        <v>0</v>
      </c>
      <c r="AT257">
        <v>15</v>
      </c>
      <c r="AU257" t="s">
        <v>165</v>
      </c>
      <c r="AV257" s="8" t="s">
        <v>47</v>
      </c>
      <c r="AW257" t="s">
        <v>206</v>
      </c>
      <c r="AX257" t="s">
        <v>100</v>
      </c>
      <c r="AY257" t="s">
        <v>414</v>
      </c>
      <c r="AZ257" s="11" t="s">
        <v>106</v>
      </c>
      <c r="BA257" s="3">
        <v>0</v>
      </c>
      <c r="BB257" s="3">
        <v>0</v>
      </c>
      <c r="BC257">
        <v>0</v>
      </c>
      <c r="BD257">
        <v>0</v>
      </c>
      <c r="BE257">
        <v>0</v>
      </c>
      <c r="BF257" s="8">
        <v>0</v>
      </c>
      <c r="BG257">
        <v>0</v>
      </c>
      <c r="BH257" t="s">
        <v>46</v>
      </c>
      <c r="BI257">
        <v>0</v>
      </c>
      <c r="BJ257" s="3">
        <v>6820871</v>
      </c>
      <c r="BK257" t="s">
        <v>62</v>
      </c>
      <c r="BL257" s="3">
        <f t="shared" si="6"/>
        <v>6820871</v>
      </c>
      <c r="BM257" s="14">
        <f t="shared" si="7"/>
        <v>1</v>
      </c>
    </row>
    <row r="258" spans="1:65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R258">
        <v>96</v>
      </c>
      <c r="S258" s="3">
        <v>5946527</v>
      </c>
      <c r="T258" s="3">
        <v>7368323</v>
      </c>
      <c r="U258" s="3">
        <v>5086527</v>
      </c>
      <c r="V258" s="8">
        <v>40817</v>
      </c>
      <c r="W258" s="9">
        <v>450000</v>
      </c>
      <c r="X258" s="9">
        <v>450000</v>
      </c>
      <c r="Y258">
        <v>0</v>
      </c>
      <c r="Z258">
        <v>17</v>
      </c>
      <c r="AA258" t="s">
        <v>391</v>
      </c>
      <c r="AB258" s="10">
        <v>47118</v>
      </c>
      <c r="AC258" t="s">
        <v>442</v>
      </c>
      <c r="AD258" t="s">
        <v>100</v>
      </c>
      <c r="AE258" t="s">
        <v>443</v>
      </c>
      <c r="AF258" s="8">
        <v>41131</v>
      </c>
      <c r="AG258" s="3">
        <v>410000</v>
      </c>
      <c r="AH258" s="3">
        <v>355730</v>
      </c>
      <c r="AI258">
        <v>7.0000000000000007E-2</v>
      </c>
      <c r="AJ258">
        <v>16</v>
      </c>
      <c r="AK258">
        <v>202</v>
      </c>
      <c r="AL258" s="8">
        <v>47253</v>
      </c>
      <c r="AM258" t="s">
        <v>442</v>
      </c>
      <c r="AN258" t="s">
        <v>43</v>
      </c>
      <c r="AO258" t="s">
        <v>444</v>
      </c>
      <c r="AP258" s="11" t="s">
        <v>106</v>
      </c>
      <c r="AQ258" s="3">
        <v>0</v>
      </c>
      <c r="AR258" s="3">
        <v>0</v>
      </c>
      <c r="AS258">
        <v>0</v>
      </c>
      <c r="AT258">
        <v>0</v>
      </c>
      <c r="AU258">
        <v>0</v>
      </c>
      <c r="AV258" s="8">
        <v>0</v>
      </c>
      <c r="AW258">
        <v>0</v>
      </c>
      <c r="AX258" t="s">
        <v>46</v>
      </c>
      <c r="AY258">
        <v>0</v>
      </c>
      <c r="AZ258" s="11" t="s">
        <v>106</v>
      </c>
      <c r="BA258" s="3">
        <v>0</v>
      </c>
      <c r="BB258" s="3">
        <v>0</v>
      </c>
      <c r="BC258">
        <v>0</v>
      </c>
      <c r="BD258">
        <v>0</v>
      </c>
      <c r="BE258">
        <v>0</v>
      </c>
      <c r="BF258" s="8">
        <v>0</v>
      </c>
      <c r="BG258">
        <v>0</v>
      </c>
      <c r="BH258" t="s">
        <v>46</v>
      </c>
      <c r="BI258">
        <v>0</v>
      </c>
      <c r="BJ258" s="3">
        <v>5946527</v>
      </c>
      <c r="BK258" t="s">
        <v>47</v>
      </c>
      <c r="BL258" s="3">
        <f t="shared" si="6"/>
        <v>5946527</v>
      </c>
      <c r="BM258" s="14">
        <f t="shared" si="7"/>
        <v>1</v>
      </c>
    </row>
    <row r="259" spans="1:65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 s="3">
        <v>5480310</v>
      </c>
      <c r="T259" s="3">
        <v>7782440</v>
      </c>
      <c r="U259" s="3">
        <v>0</v>
      </c>
      <c r="V259" s="8" t="s">
        <v>106</v>
      </c>
      <c r="W259" s="9">
        <v>0</v>
      </c>
      <c r="X259" s="9">
        <v>0</v>
      </c>
      <c r="Y259">
        <v>0</v>
      </c>
      <c r="Z259">
        <v>0</v>
      </c>
      <c r="AA259">
        <v>0</v>
      </c>
      <c r="AB259" s="10">
        <v>0</v>
      </c>
      <c r="AC259">
        <v>0</v>
      </c>
      <c r="AD259">
        <v>0</v>
      </c>
      <c r="AE259">
        <v>0</v>
      </c>
      <c r="AF259" s="8" t="s">
        <v>106</v>
      </c>
      <c r="AG259" s="3">
        <v>400000</v>
      </c>
      <c r="AH259" s="3">
        <v>400000</v>
      </c>
      <c r="AI259">
        <v>0</v>
      </c>
      <c r="AJ259" t="s">
        <v>45</v>
      </c>
      <c r="AK259">
        <v>0</v>
      </c>
      <c r="AL259" s="8">
        <v>0</v>
      </c>
      <c r="AM259">
        <v>0</v>
      </c>
      <c r="AN259" t="s">
        <v>100</v>
      </c>
      <c r="AO259" t="s">
        <v>214</v>
      </c>
      <c r="AP259" s="11">
        <v>4000</v>
      </c>
      <c r="AQ259" s="3">
        <v>400000</v>
      </c>
      <c r="AR259" s="3">
        <v>400000</v>
      </c>
      <c r="AS259">
        <v>0</v>
      </c>
      <c r="AT259">
        <v>0</v>
      </c>
      <c r="AU259">
        <v>0</v>
      </c>
      <c r="AV259" s="8">
        <v>58075</v>
      </c>
      <c r="AW259">
        <v>0</v>
      </c>
      <c r="AX259" t="s">
        <v>100</v>
      </c>
      <c r="AY259" t="s">
        <v>214</v>
      </c>
      <c r="AZ259" s="11" t="s">
        <v>106</v>
      </c>
      <c r="BA259" s="3">
        <v>640117</v>
      </c>
      <c r="BB259" s="3">
        <v>646779.77</v>
      </c>
      <c r="BC259">
        <v>3.4500000000000003E-2</v>
      </c>
      <c r="BD259">
        <v>0</v>
      </c>
      <c r="BE259">
        <v>0</v>
      </c>
      <c r="BF259" s="8">
        <v>57649</v>
      </c>
      <c r="BG259">
        <v>0</v>
      </c>
      <c r="BH259" t="s">
        <v>58</v>
      </c>
      <c r="BI259" t="s">
        <v>214</v>
      </c>
      <c r="BJ259" s="3">
        <v>0</v>
      </c>
      <c r="BK259">
        <v>0</v>
      </c>
      <c r="BL259" s="3">
        <f t="shared" si="6"/>
        <v>1440117</v>
      </c>
      <c r="BM259" s="14">
        <f t="shared" si="7"/>
        <v>0.26278020768898108</v>
      </c>
    </row>
    <row r="260" spans="1:65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R260">
        <v>60</v>
      </c>
      <c r="S260" s="3">
        <v>10258101</v>
      </c>
      <c r="T260" s="3">
        <v>9581799</v>
      </c>
      <c r="U260" s="3">
        <v>7332309</v>
      </c>
      <c r="V260" s="8" t="s">
        <v>447</v>
      </c>
      <c r="W260" s="9" t="s">
        <v>448</v>
      </c>
      <c r="X260" s="9" t="s">
        <v>449</v>
      </c>
      <c r="Y260" t="s">
        <v>450</v>
      </c>
      <c r="Z260">
        <v>0</v>
      </c>
      <c r="AA260">
        <v>0</v>
      </c>
      <c r="AB260" s="10">
        <v>47187</v>
      </c>
      <c r="AC260">
        <v>0</v>
      </c>
      <c r="AD260" t="s">
        <v>43</v>
      </c>
      <c r="AE260">
        <v>0</v>
      </c>
      <c r="AF260" s="8">
        <v>42313</v>
      </c>
      <c r="AG260" s="3">
        <v>1945079</v>
      </c>
      <c r="AH260" s="3">
        <v>1890295.41</v>
      </c>
      <c r="AI260">
        <v>5.7500000000000002E-2</v>
      </c>
      <c r="AJ260">
        <v>15</v>
      </c>
      <c r="AK260">
        <v>30</v>
      </c>
      <c r="AL260" s="8">
        <v>47187</v>
      </c>
      <c r="AM260">
        <v>0</v>
      </c>
      <c r="AN260" t="s">
        <v>43</v>
      </c>
      <c r="AO260">
        <v>0</v>
      </c>
      <c r="AP260" s="11" t="s">
        <v>106</v>
      </c>
      <c r="AQ260" s="3">
        <v>0</v>
      </c>
      <c r="AR260" s="3">
        <v>0</v>
      </c>
      <c r="AS260">
        <v>0</v>
      </c>
      <c r="AT260">
        <v>0</v>
      </c>
      <c r="AU260">
        <v>0</v>
      </c>
      <c r="AV260" s="8">
        <v>0</v>
      </c>
      <c r="AW260">
        <v>0</v>
      </c>
      <c r="AX260" t="s">
        <v>46</v>
      </c>
      <c r="AY260">
        <v>0</v>
      </c>
      <c r="AZ260" s="11" t="s">
        <v>106</v>
      </c>
      <c r="BA260" s="3">
        <v>0</v>
      </c>
      <c r="BB260" s="3">
        <v>0</v>
      </c>
      <c r="BC260">
        <v>0</v>
      </c>
      <c r="BD260">
        <v>0</v>
      </c>
      <c r="BE260">
        <v>0</v>
      </c>
      <c r="BF260" s="8">
        <v>0</v>
      </c>
      <c r="BG260">
        <v>0</v>
      </c>
      <c r="BH260" t="s">
        <v>46</v>
      </c>
      <c r="BI260">
        <v>0</v>
      </c>
      <c r="BJ260" s="3">
        <v>10258101</v>
      </c>
      <c r="BK260" t="s">
        <v>47</v>
      </c>
      <c r="BL260" s="3" t="e">
        <f t="shared" ref="BL260:BL323" si="8">+U260+W260+AG260+AQ260+BA260</f>
        <v>#VALUE!</v>
      </c>
      <c r="BM260" s="14" t="str">
        <f t="shared" ref="BM260:BM323" si="9">IFERROR(BL260/S260," ")</f>
        <v xml:space="preserve"> </v>
      </c>
    </row>
    <row r="261" spans="1:65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R261">
        <v>32</v>
      </c>
      <c r="S261" s="3">
        <v>4720889</v>
      </c>
      <c r="T261" s="3">
        <v>5796883</v>
      </c>
      <c r="U261" s="3">
        <v>4260839</v>
      </c>
      <c r="V261" s="8">
        <v>40787</v>
      </c>
      <c r="W261" s="9">
        <v>460050</v>
      </c>
      <c r="X261" s="9">
        <v>425537.58</v>
      </c>
      <c r="Y261">
        <v>6.3299999999999995E-2</v>
      </c>
      <c r="Z261">
        <v>16</v>
      </c>
      <c r="AA261">
        <v>30</v>
      </c>
      <c r="AB261" s="10">
        <v>46670</v>
      </c>
      <c r="AC261" t="s">
        <v>54</v>
      </c>
      <c r="AD261" t="s">
        <v>43</v>
      </c>
      <c r="AE261" t="s">
        <v>55</v>
      </c>
      <c r="AF261" s="8" t="s">
        <v>106</v>
      </c>
      <c r="AG261" s="3">
        <v>0</v>
      </c>
      <c r="AH261" s="3">
        <v>0</v>
      </c>
      <c r="AI261">
        <v>0</v>
      </c>
      <c r="AJ261" t="s">
        <v>45</v>
      </c>
      <c r="AK261">
        <v>0</v>
      </c>
      <c r="AL261" s="8">
        <v>0</v>
      </c>
      <c r="AM261">
        <v>0</v>
      </c>
      <c r="AN261" t="s">
        <v>46</v>
      </c>
      <c r="AO261">
        <v>0</v>
      </c>
      <c r="AP261" s="11" t="s">
        <v>106</v>
      </c>
      <c r="AQ261" s="3">
        <v>0</v>
      </c>
      <c r="AR261" s="3">
        <v>0</v>
      </c>
      <c r="AS261">
        <v>0</v>
      </c>
      <c r="AT261">
        <v>0</v>
      </c>
      <c r="AU261">
        <v>0</v>
      </c>
      <c r="AV261" s="8">
        <v>0</v>
      </c>
      <c r="AW261">
        <v>0</v>
      </c>
      <c r="AX261" t="s">
        <v>46</v>
      </c>
      <c r="AY261">
        <v>0</v>
      </c>
      <c r="AZ261" s="11" t="s">
        <v>106</v>
      </c>
      <c r="BA261" s="3">
        <v>0</v>
      </c>
      <c r="BB261" s="3">
        <v>0</v>
      </c>
      <c r="BC261">
        <v>0</v>
      </c>
      <c r="BD261">
        <v>0</v>
      </c>
      <c r="BE261">
        <v>0</v>
      </c>
      <c r="BF261" s="8">
        <v>0</v>
      </c>
      <c r="BG261">
        <v>0</v>
      </c>
      <c r="BH261" t="s">
        <v>46</v>
      </c>
      <c r="BI261">
        <v>0</v>
      </c>
      <c r="BJ261" s="3">
        <v>4720889</v>
      </c>
      <c r="BK261" t="s">
        <v>47</v>
      </c>
      <c r="BL261" s="3">
        <f t="shared" si="8"/>
        <v>4720889</v>
      </c>
      <c r="BM261" s="14">
        <f t="shared" si="9"/>
        <v>1</v>
      </c>
    </row>
    <row r="262" spans="1:65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R262">
        <v>14</v>
      </c>
      <c r="S262" s="3">
        <v>2305640</v>
      </c>
      <c r="T262" s="3">
        <v>2237749</v>
      </c>
      <c r="U262" s="3">
        <v>1590143</v>
      </c>
      <c r="V262" s="8">
        <v>42134</v>
      </c>
      <c r="W262" s="9">
        <v>382000</v>
      </c>
      <c r="X262" s="9">
        <v>367523</v>
      </c>
      <c r="Y262">
        <v>5.9499999999999997E-2</v>
      </c>
      <c r="Z262">
        <v>30</v>
      </c>
      <c r="AA262">
        <v>40</v>
      </c>
      <c r="AB262" s="10">
        <v>47524</v>
      </c>
      <c r="AC262" t="s">
        <v>63</v>
      </c>
      <c r="AD262" t="s">
        <v>43</v>
      </c>
      <c r="AE262" t="s">
        <v>55</v>
      </c>
      <c r="AF262" s="8">
        <v>42134</v>
      </c>
      <c r="AG262" s="3">
        <v>204497</v>
      </c>
      <c r="AH262" s="3">
        <v>215362</v>
      </c>
      <c r="AI262">
        <v>2.3699999999999999E-2</v>
      </c>
      <c r="AJ262">
        <v>15</v>
      </c>
      <c r="AK262" t="s">
        <v>165</v>
      </c>
      <c r="AL262" s="8">
        <v>47604</v>
      </c>
      <c r="AM262" t="s">
        <v>165</v>
      </c>
      <c r="AN262" t="s">
        <v>100</v>
      </c>
      <c r="AO262" t="s">
        <v>55</v>
      </c>
      <c r="AP262" s="11">
        <v>42134</v>
      </c>
      <c r="AQ262" s="3">
        <v>129000</v>
      </c>
      <c r="AR262" s="3">
        <v>73222</v>
      </c>
      <c r="AS262">
        <v>2.3199999999999998E-2</v>
      </c>
      <c r="AT262">
        <v>14</v>
      </c>
      <c r="AU262" t="s">
        <v>165</v>
      </c>
      <c r="AV262" s="8">
        <v>47477</v>
      </c>
      <c r="AW262">
        <v>0</v>
      </c>
      <c r="AX262" t="s">
        <v>58</v>
      </c>
      <c r="AY262">
        <v>0</v>
      </c>
      <c r="AZ262" s="11" t="s">
        <v>106</v>
      </c>
      <c r="BA262" s="3">
        <v>0</v>
      </c>
      <c r="BB262" s="3">
        <v>0</v>
      </c>
      <c r="BC262">
        <v>0</v>
      </c>
      <c r="BD262">
        <v>0</v>
      </c>
      <c r="BE262">
        <v>0</v>
      </c>
      <c r="BF262" s="8">
        <v>0</v>
      </c>
      <c r="BG262">
        <v>0</v>
      </c>
      <c r="BH262" t="s">
        <v>46</v>
      </c>
      <c r="BI262">
        <v>0</v>
      </c>
      <c r="BJ262" s="3">
        <v>2305640</v>
      </c>
      <c r="BK262" t="s">
        <v>47</v>
      </c>
      <c r="BL262" s="3">
        <f t="shared" si="8"/>
        <v>2305640</v>
      </c>
      <c r="BM262" s="14">
        <f t="shared" si="9"/>
        <v>1</v>
      </c>
    </row>
    <row r="263" spans="1:65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R263">
        <v>12</v>
      </c>
      <c r="S263" s="3">
        <v>1934196</v>
      </c>
      <c r="T263" s="3">
        <v>2159876</v>
      </c>
      <c r="U263" s="3">
        <v>1644008</v>
      </c>
      <c r="V263" s="8">
        <v>40876</v>
      </c>
      <c r="W263" s="9">
        <v>290188</v>
      </c>
      <c r="X263" s="9">
        <v>363218</v>
      </c>
      <c r="Y263">
        <v>0.05</v>
      </c>
      <c r="Z263">
        <v>17</v>
      </c>
      <c r="AA263">
        <v>0</v>
      </c>
      <c r="AB263" s="10">
        <v>46753</v>
      </c>
      <c r="AC263">
        <v>0</v>
      </c>
      <c r="AD263" t="s">
        <v>58</v>
      </c>
      <c r="AE263">
        <v>0</v>
      </c>
      <c r="AF263" s="8" t="s">
        <v>106</v>
      </c>
      <c r="AG263" s="3">
        <v>0</v>
      </c>
      <c r="AH263" s="3">
        <v>0</v>
      </c>
      <c r="AI263">
        <v>0</v>
      </c>
      <c r="AJ263" t="s">
        <v>45</v>
      </c>
      <c r="AK263">
        <v>0</v>
      </c>
      <c r="AL263" s="8">
        <v>0</v>
      </c>
      <c r="AM263">
        <v>0</v>
      </c>
      <c r="AN263" t="s">
        <v>46</v>
      </c>
      <c r="AO263">
        <v>0</v>
      </c>
      <c r="AP263" s="11" t="s">
        <v>106</v>
      </c>
      <c r="AQ263" s="3">
        <v>0</v>
      </c>
      <c r="AR263" s="3">
        <v>0</v>
      </c>
      <c r="AS263">
        <v>0</v>
      </c>
      <c r="AT263">
        <v>0</v>
      </c>
      <c r="AU263">
        <v>0</v>
      </c>
      <c r="AV263" s="8">
        <v>0</v>
      </c>
      <c r="AW263">
        <v>0</v>
      </c>
      <c r="AX263" t="s">
        <v>58</v>
      </c>
      <c r="AY263">
        <v>0</v>
      </c>
      <c r="AZ263" s="11" t="s">
        <v>106</v>
      </c>
      <c r="BA263" s="3">
        <v>0</v>
      </c>
      <c r="BB263" s="3">
        <v>0</v>
      </c>
      <c r="BC263">
        <v>0</v>
      </c>
      <c r="BD263">
        <v>0</v>
      </c>
      <c r="BE263">
        <v>0</v>
      </c>
      <c r="BF263" s="8">
        <v>0</v>
      </c>
      <c r="BG263">
        <v>0</v>
      </c>
      <c r="BH263" t="s">
        <v>46</v>
      </c>
      <c r="BI263">
        <v>0</v>
      </c>
      <c r="BJ263" s="3">
        <v>1934196</v>
      </c>
      <c r="BK263" t="s">
        <v>47</v>
      </c>
      <c r="BL263" s="3">
        <f t="shared" si="8"/>
        <v>1934196</v>
      </c>
      <c r="BM263" s="14">
        <f t="shared" si="9"/>
        <v>1</v>
      </c>
    </row>
    <row r="264" spans="1:65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R264">
        <v>24</v>
      </c>
      <c r="S264" s="3">
        <v>3766901</v>
      </c>
      <c r="T264" s="3">
        <v>4151646</v>
      </c>
      <c r="U264" s="3">
        <v>3132931</v>
      </c>
      <c r="V264" s="8">
        <v>40756</v>
      </c>
      <c r="W264" s="9">
        <v>356490</v>
      </c>
      <c r="X264" s="9">
        <v>331610.15000000002</v>
      </c>
      <c r="Y264">
        <v>6.3299999999999995E-2</v>
      </c>
      <c r="Z264">
        <v>16</v>
      </c>
      <c r="AA264">
        <v>30</v>
      </c>
      <c r="AB264" s="10">
        <v>46670</v>
      </c>
      <c r="AC264" t="s">
        <v>54</v>
      </c>
      <c r="AD264" t="s">
        <v>43</v>
      </c>
      <c r="AE264" t="s">
        <v>55</v>
      </c>
      <c r="AF264" s="8">
        <v>40848</v>
      </c>
      <c r="AG264" s="3">
        <v>277480</v>
      </c>
      <c r="AH264" s="3">
        <v>345512.34</v>
      </c>
      <c r="AI264">
        <v>0.06</v>
      </c>
      <c r="AJ264">
        <v>16</v>
      </c>
      <c r="AK264" t="s">
        <v>358</v>
      </c>
      <c r="AL264" s="8">
        <v>46753</v>
      </c>
      <c r="AM264" t="s">
        <v>71</v>
      </c>
      <c r="AN264" t="s">
        <v>100</v>
      </c>
      <c r="AO264" t="s">
        <v>55</v>
      </c>
      <c r="AP264" s="11" t="s">
        <v>106</v>
      </c>
      <c r="AQ264" s="3">
        <v>0</v>
      </c>
      <c r="AR264" s="3">
        <v>0</v>
      </c>
      <c r="AS264">
        <v>0</v>
      </c>
      <c r="AT264">
        <v>0</v>
      </c>
      <c r="AU264">
        <v>0</v>
      </c>
      <c r="AV264" s="8">
        <v>0</v>
      </c>
      <c r="AW264">
        <v>0</v>
      </c>
      <c r="AX264" t="s">
        <v>46</v>
      </c>
      <c r="AY264">
        <v>0</v>
      </c>
      <c r="AZ264" s="11" t="s">
        <v>106</v>
      </c>
      <c r="BA264" s="3">
        <v>0</v>
      </c>
      <c r="BB264" s="3">
        <v>0</v>
      </c>
      <c r="BC264">
        <v>0</v>
      </c>
      <c r="BD264">
        <v>0</v>
      </c>
      <c r="BE264">
        <v>0</v>
      </c>
      <c r="BF264" s="8">
        <v>0</v>
      </c>
      <c r="BG264">
        <v>0</v>
      </c>
      <c r="BH264" t="s">
        <v>46</v>
      </c>
      <c r="BI264">
        <v>0</v>
      </c>
      <c r="BJ264" s="3">
        <v>3766901</v>
      </c>
      <c r="BK264" t="s">
        <v>47</v>
      </c>
      <c r="BL264" s="3">
        <f t="shared" si="8"/>
        <v>3766901</v>
      </c>
      <c r="BM264" s="14">
        <f t="shared" si="9"/>
        <v>1</v>
      </c>
    </row>
    <row r="265" spans="1:65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R265">
        <v>48</v>
      </c>
      <c r="S265" s="3">
        <v>6778400</v>
      </c>
      <c r="T265" s="3">
        <v>6026392</v>
      </c>
      <c r="U265" s="3">
        <v>4584963</v>
      </c>
      <c r="V265" s="8">
        <v>40861</v>
      </c>
      <c r="W265" s="9">
        <v>1700000</v>
      </c>
      <c r="X265" s="9">
        <v>1611213.66</v>
      </c>
      <c r="Y265">
        <v>7.0000000000000007E-2</v>
      </c>
      <c r="Z265">
        <v>17</v>
      </c>
      <c r="AA265">
        <v>30</v>
      </c>
      <c r="AB265" s="10">
        <v>47071</v>
      </c>
      <c r="AC265" t="s">
        <v>63</v>
      </c>
      <c r="AD265" t="s">
        <v>43</v>
      </c>
      <c r="AE265" t="s">
        <v>44</v>
      </c>
      <c r="AF265" s="8">
        <v>40861</v>
      </c>
      <c r="AG265" s="3">
        <v>493437</v>
      </c>
      <c r="AH265" s="3">
        <v>169872.02</v>
      </c>
      <c r="AI265">
        <v>0</v>
      </c>
      <c r="AJ265" t="s">
        <v>45</v>
      </c>
      <c r="AK265">
        <v>0</v>
      </c>
      <c r="AL265" s="8">
        <v>0</v>
      </c>
      <c r="AM265">
        <v>0</v>
      </c>
      <c r="AN265" t="s">
        <v>58</v>
      </c>
      <c r="AO265" t="s">
        <v>98</v>
      </c>
      <c r="AP265" s="11" t="s">
        <v>106</v>
      </c>
      <c r="AQ265" s="3">
        <v>0</v>
      </c>
      <c r="AR265" s="3">
        <v>0</v>
      </c>
      <c r="AS265">
        <v>0</v>
      </c>
      <c r="AT265">
        <v>0</v>
      </c>
      <c r="AU265">
        <v>0</v>
      </c>
      <c r="AV265" s="8">
        <v>0</v>
      </c>
      <c r="AW265">
        <v>0</v>
      </c>
      <c r="AX265" t="s">
        <v>46</v>
      </c>
      <c r="AY265">
        <v>0</v>
      </c>
      <c r="AZ265" s="11" t="s">
        <v>106</v>
      </c>
      <c r="BA265" s="3">
        <v>0</v>
      </c>
      <c r="BB265" s="3">
        <v>0</v>
      </c>
      <c r="BC265">
        <v>0</v>
      </c>
      <c r="BD265">
        <v>0</v>
      </c>
      <c r="BE265">
        <v>0</v>
      </c>
      <c r="BF265" s="8">
        <v>0</v>
      </c>
      <c r="BG265">
        <v>0</v>
      </c>
      <c r="BH265" t="s">
        <v>46</v>
      </c>
      <c r="BI265">
        <v>0</v>
      </c>
      <c r="BJ265" s="3">
        <v>6778400</v>
      </c>
      <c r="BK265" t="s">
        <v>47</v>
      </c>
      <c r="BL265" s="3">
        <f t="shared" si="8"/>
        <v>6778400</v>
      </c>
      <c r="BM265" s="14">
        <f t="shared" si="9"/>
        <v>1</v>
      </c>
    </row>
    <row r="266" spans="1:65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R266">
        <v>8</v>
      </c>
      <c r="S266" s="3">
        <v>1849488</v>
      </c>
      <c r="T266" s="3">
        <v>2029853</v>
      </c>
      <c r="U266" s="3">
        <v>1437488</v>
      </c>
      <c r="V266" s="8">
        <v>40794</v>
      </c>
      <c r="W266" s="9">
        <v>412000</v>
      </c>
      <c r="X266" s="9">
        <v>477260</v>
      </c>
      <c r="Y266">
        <v>0</v>
      </c>
      <c r="Z266">
        <v>15</v>
      </c>
      <c r="AA266" t="s">
        <v>165</v>
      </c>
      <c r="AB266" s="10">
        <v>46388</v>
      </c>
      <c r="AC266" t="s">
        <v>63</v>
      </c>
      <c r="AD266" t="s">
        <v>58</v>
      </c>
      <c r="AE266" t="s">
        <v>44</v>
      </c>
      <c r="AF266" s="8" t="s">
        <v>106</v>
      </c>
      <c r="AG266" s="3">
        <v>0</v>
      </c>
      <c r="AH266" s="3">
        <v>0</v>
      </c>
      <c r="AI266">
        <v>0</v>
      </c>
      <c r="AJ266" t="s">
        <v>45</v>
      </c>
      <c r="AK266">
        <v>0</v>
      </c>
      <c r="AL266" s="8">
        <v>0</v>
      </c>
      <c r="AM266">
        <v>0</v>
      </c>
      <c r="AN266" t="s">
        <v>46</v>
      </c>
      <c r="AO266">
        <v>0</v>
      </c>
      <c r="AP266" s="11" t="s">
        <v>106</v>
      </c>
      <c r="AQ266" s="3">
        <v>0</v>
      </c>
      <c r="AR266" s="3">
        <v>0</v>
      </c>
      <c r="AS266">
        <v>0</v>
      </c>
      <c r="AT266">
        <v>0</v>
      </c>
      <c r="AU266">
        <v>0</v>
      </c>
      <c r="AV266" s="8">
        <v>0</v>
      </c>
      <c r="AW266">
        <v>0</v>
      </c>
      <c r="AX266" t="s">
        <v>46</v>
      </c>
      <c r="AY266">
        <v>0</v>
      </c>
      <c r="AZ266" s="11" t="s">
        <v>106</v>
      </c>
      <c r="BA266" s="3">
        <v>0</v>
      </c>
      <c r="BB266" s="3">
        <v>0</v>
      </c>
      <c r="BC266">
        <v>0</v>
      </c>
      <c r="BD266">
        <v>0</v>
      </c>
      <c r="BE266">
        <v>0</v>
      </c>
      <c r="BF266" s="8">
        <v>0</v>
      </c>
      <c r="BG266">
        <v>0</v>
      </c>
      <c r="BH266" t="s">
        <v>46</v>
      </c>
      <c r="BI266">
        <v>0</v>
      </c>
      <c r="BJ266" s="3">
        <v>1849488</v>
      </c>
      <c r="BK266" t="s">
        <v>255</v>
      </c>
      <c r="BL266" s="3">
        <f t="shared" si="8"/>
        <v>1849488</v>
      </c>
      <c r="BM266" s="14">
        <f t="shared" si="9"/>
        <v>1</v>
      </c>
    </row>
    <row r="267" spans="1:65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R267">
        <v>22</v>
      </c>
      <c r="S267" s="3">
        <v>4345935</v>
      </c>
      <c r="T267" s="3">
        <v>5038801</v>
      </c>
      <c r="U267" s="3">
        <v>4055609</v>
      </c>
      <c r="V267" s="8">
        <v>41091</v>
      </c>
      <c r="W267" s="9">
        <v>290326</v>
      </c>
      <c r="X267" s="9">
        <v>274423</v>
      </c>
      <c r="Y267">
        <v>6.25E-2</v>
      </c>
      <c r="Z267">
        <v>16</v>
      </c>
      <c r="AA267">
        <v>30</v>
      </c>
      <c r="AB267" s="10">
        <v>47006</v>
      </c>
      <c r="AC267" t="s">
        <v>63</v>
      </c>
      <c r="AD267" t="s">
        <v>43</v>
      </c>
      <c r="AE267" t="s">
        <v>44</v>
      </c>
      <c r="AF267" s="8" t="s">
        <v>106</v>
      </c>
      <c r="AG267" s="3">
        <v>0</v>
      </c>
      <c r="AH267" s="3">
        <v>0</v>
      </c>
      <c r="AI267">
        <v>0</v>
      </c>
      <c r="AJ267" t="s">
        <v>45</v>
      </c>
      <c r="AK267">
        <v>0</v>
      </c>
      <c r="AL267" s="8">
        <v>0</v>
      </c>
      <c r="AM267">
        <v>0</v>
      </c>
      <c r="AN267" t="s">
        <v>46</v>
      </c>
      <c r="AO267">
        <v>0</v>
      </c>
      <c r="AP267" s="11" t="s">
        <v>106</v>
      </c>
      <c r="AQ267" s="3">
        <v>0</v>
      </c>
      <c r="AR267" s="3">
        <v>0</v>
      </c>
      <c r="AS267">
        <v>0</v>
      </c>
      <c r="AT267">
        <v>0</v>
      </c>
      <c r="AU267">
        <v>0</v>
      </c>
      <c r="AV267" s="8">
        <v>0</v>
      </c>
      <c r="AW267">
        <v>0</v>
      </c>
      <c r="AX267" t="s">
        <v>46</v>
      </c>
      <c r="AY267">
        <v>0</v>
      </c>
      <c r="AZ267" s="11" t="s">
        <v>106</v>
      </c>
      <c r="BA267" s="3">
        <v>0</v>
      </c>
      <c r="BB267" s="3">
        <v>0</v>
      </c>
      <c r="BC267">
        <v>0</v>
      </c>
      <c r="BD267">
        <v>0</v>
      </c>
      <c r="BE267">
        <v>0</v>
      </c>
      <c r="BF267" s="8">
        <v>0</v>
      </c>
      <c r="BG267">
        <v>0</v>
      </c>
      <c r="BH267" t="s">
        <v>46</v>
      </c>
      <c r="BI267">
        <v>0</v>
      </c>
      <c r="BJ267" s="3">
        <v>4345935</v>
      </c>
      <c r="BK267" t="s">
        <v>255</v>
      </c>
      <c r="BL267" s="3">
        <f t="shared" si="8"/>
        <v>4345935</v>
      </c>
      <c r="BM267" s="14">
        <f t="shared" si="9"/>
        <v>1</v>
      </c>
    </row>
    <row r="268" spans="1:65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R268">
        <v>16</v>
      </c>
      <c r="S268" s="3">
        <v>2998285</v>
      </c>
      <c r="T268" s="3">
        <v>3485271</v>
      </c>
      <c r="U268" s="3">
        <v>2390296</v>
      </c>
      <c r="V268" s="8">
        <v>40765</v>
      </c>
      <c r="W268" s="9">
        <v>300000</v>
      </c>
      <c r="X268" s="9">
        <v>373439</v>
      </c>
      <c r="Y268">
        <v>0.05</v>
      </c>
      <c r="Z268">
        <v>20</v>
      </c>
      <c r="AA268">
        <v>20</v>
      </c>
      <c r="AB268" s="10">
        <v>48039</v>
      </c>
      <c r="AC268">
        <v>0</v>
      </c>
      <c r="AD268" t="s">
        <v>100</v>
      </c>
      <c r="AE268" t="s">
        <v>181</v>
      </c>
      <c r="AF268" s="8">
        <v>40528</v>
      </c>
      <c r="AG268" s="3">
        <v>238000</v>
      </c>
      <c r="AH268" s="3">
        <v>238000</v>
      </c>
      <c r="AI268">
        <v>0</v>
      </c>
      <c r="AJ268">
        <v>17</v>
      </c>
      <c r="AK268">
        <v>17</v>
      </c>
      <c r="AL268" s="8">
        <v>46904</v>
      </c>
      <c r="AM268">
        <v>0</v>
      </c>
      <c r="AN268" t="s">
        <v>100</v>
      </c>
      <c r="AO268" t="s">
        <v>456</v>
      </c>
      <c r="AP268" s="11">
        <v>41016</v>
      </c>
      <c r="AQ268" s="3">
        <v>70000</v>
      </c>
      <c r="AR268" s="3">
        <v>39683</v>
      </c>
      <c r="AS268">
        <v>0.06</v>
      </c>
      <c r="AT268">
        <v>10</v>
      </c>
      <c r="AU268">
        <v>10</v>
      </c>
      <c r="AV268" s="8">
        <v>44722</v>
      </c>
      <c r="AW268">
        <v>0</v>
      </c>
      <c r="AX268" t="s">
        <v>46</v>
      </c>
      <c r="AY268" t="s">
        <v>457</v>
      </c>
      <c r="AZ268" s="11" t="s">
        <v>106</v>
      </c>
      <c r="BA268" s="3">
        <v>0</v>
      </c>
      <c r="BB268" s="3">
        <v>0</v>
      </c>
      <c r="BC268">
        <v>0</v>
      </c>
      <c r="BD268">
        <v>0</v>
      </c>
      <c r="BE268">
        <v>0</v>
      </c>
      <c r="BF268" s="8">
        <v>0</v>
      </c>
      <c r="BG268">
        <v>0</v>
      </c>
      <c r="BH268" t="s">
        <v>46</v>
      </c>
      <c r="BI268">
        <v>0</v>
      </c>
      <c r="BJ268" s="3">
        <v>2998296</v>
      </c>
      <c r="BK268" t="s">
        <v>62</v>
      </c>
      <c r="BL268" s="3">
        <f t="shared" si="8"/>
        <v>2998296</v>
      </c>
      <c r="BM268" s="14">
        <f t="shared" si="9"/>
        <v>1.0000036687639768</v>
      </c>
    </row>
    <row r="269" spans="1:65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R269">
        <v>24</v>
      </c>
      <c r="S269" s="3">
        <v>4508799</v>
      </c>
      <c r="T269" s="3">
        <v>5443801</v>
      </c>
      <c r="U269" s="3">
        <v>8256</v>
      </c>
      <c r="V269" s="8" t="s">
        <v>106</v>
      </c>
      <c r="W269" s="9">
        <v>3504543</v>
      </c>
      <c r="X269" s="9">
        <v>0</v>
      </c>
      <c r="Y269">
        <v>0</v>
      </c>
      <c r="Z269">
        <v>0</v>
      </c>
      <c r="AA269">
        <v>0</v>
      </c>
      <c r="AB269" s="10">
        <v>0</v>
      </c>
      <c r="AC269">
        <v>0</v>
      </c>
      <c r="AD269" t="s">
        <v>46</v>
      </c>
      <c r="AE269">
        <v>0</v>
      </c>
      <c r="AF269" s="8" t="s">
        <v>106</v>
      </c>
      <c r="AG269" s="3">
        <v>500000</v>
      </c>
      <c r="AH269" s="3">
        <v>500000</v>
      </c>
      <c r="AI269">
        <v>0</v>
      </c>
      <c r="AJ269">
        <v>50</v>
      </c>
      <c r="AK269">
        <v>0</v>
      </c>
      <c r="AL269" s="8">
        <v>0</v>
      </c>
      <c r="AM269">
        <v>0</v>
      </c>
      <c r="AN269" t="s">
        <v>46</v>
      </c>
      <c r="AO269">
        <v>0</v>
      </c>
      <c r="AP269" s="11" t="s">
        <v>106</v>
      </c>
      <c r="AQ269" s="3">
        <v>180000</v>
      </c>
      <c r="AR269" s="3">
        <v>149425</v>
      </c>
      <c r="AS269">
        <v>5.8000000000000003E-2</v>
      </c>
      <c r="AT269">
        <v>15</v>
      </c>
      <c r="AU269">
        <v>0</v>
      </c>
      <c r="AV269" s="8">
        <v>0</v>
      </c>
      <c r="AW269">
        <v>0</v>
      </c>
      <c r="AX269" t="s">
        <v>46</v>
      </c>
      <c r="AY269">
        <v>0</v>
      </c>
      <c r="AZ269" s="11" t="s">
        <v>106</v>
      </c>
      <c r="BA269" s="3">
        <v>316000</v>
      </c>
      <c r="BB269" s="3">
        <v>297834</v>
      </c>
      <c r="BC269">
        <v>0.04</v>
      </c>
      <c r="BD269">
        <v>15</v>
      </c>
      <c r="BE269">
        <v>0</v>
      </c>
      <c r="BF269" s="8">
        <v>0</v>
      </c>
      <c r="BG269">
        <v>0</v>
      </c>
      <c r="BH269" t="s">
        <v>46</v>
      </c>
      <c r="BI269">
        <v>0</v>
      </c>
      <c r="BJ269" s="3">
        <v>4508799</v>
      </c>
      <c r="BK269">
        <v>0</v>
      </c>
      <c r="BL269" s="3">
        <f t="shared" si="8"/>
        <v>4508799</v>
      </c>
      <c r="BM269" s="14">
        <f t="shared" si="9"/>
        <v>1</v>
      </c>
    </row>
    <row r="270" spans="1:65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R270">
        <v>11</v>
      </c>
      <c r="S270" s="3">
        <v>1695204</v>
      </c>
      <c r="T270" s="3">
        <v>1946981</v>
      </c>
      <c r="U270" s="3">
        <v>1370224</v>
      </c>
      <c r="V270" s="8">
        <v>40857</v>
      </c>
      <c r="W270" s="9">
        <v>324980</v>
      </c>
      <c r="X270" s="9">
        <v>379397</v>
      </c>
      <c r="Y270">
        <v>0.04</v>
      </c>
      <c r="Z270">
        <v>20</v>
      </c>
      <c r="AA270">
        <v>20</v>
      </c>
      <c r="AB270" s="10">
        <v>47118</v>
      </c>
      <c r="AC270">
        <v>0</v>
      </c>
      <c r="AD270" t="s">
        <v>58</v>
      </c>
      <c r="AE270">
        <v>0</v>
      </c>
      <c r="AF270" s="8" t="s">
        <v>106</v>
      </c>
      <c r="AG270" s="3">
        <v>0</v>
      </c>
      <c r="AH270" s="3">
        <v>0</v>
      </c>
      <c r="AI270">
        <v>0</v>
      </c>
      <c r="AJ270" t="s">
        <v>45</v>
      </c>
      <c r="AK270">
        <v>0</v>
      </c>
      <c r="AL270" s="8">
        <v>0</v>
      </c>
      <c r="AM270">
        <v>0</v>
      </c>
      <c r="AN270" t="s">
        <v>46</v>
      </c>
      <c r="AO270">
        <v>0</v>
      </c>
      <c r="AP270" s="11" t="s">
        <v>106</v>
      </c>
      <c r="AQ270" s="3">
        <v>0</v>
      </c>
      <c r="AR270" s="3">
        <v>0</v>
      </c>
      <c r="AS270">
        <v>0</v>
      </c>
      <c r="AT270">
        <v>0</v>
      </c>
      <c r="AU270">
        <v>0</v>
      </c>
      <c r="AV270" s="8">
        <v>0</v>
      </c>
      <c r="AW270">
        <v>0</v>
      </c>
      <c r="AX270" t="s">
        <v>46</v>
      </c>
      <c r="AY270">
        <v>0</v>
      </c>
      <c r="AZ270" s="11" t="s">
        <v>106</v>
      </c>
      <c r="BA270" s="3">
        <v>0</v>
      </c>
      <c r="BB270" s="3">
        <v>0</v>
      </c>
      <c r="BC270">
        <v>0</v>
      </c>
      <c r="BD270">
        <v>0</v>
      </c>
      <c r="BE270">
        <v>0</v>
      </c>
      <c r="BF270" s="8">
        <v>0</v>
      </c>
      <c r="BG270">
        <v>0</v>
      </c>
      <c r="BH270" t="s">
        <v>46</v>
      </c>
      <c r="BI270">
        <v>0</v>
      </c>
      <c r="BJ270" s="3">
        <v>0</v>
      </c>
      <c r="BK270">
        <v>0</v>
      </c>
      <c r="BL270" s="3">
        <f t="shared" si="8"/>
        <v>1695204</v>
      </c>
      <c r="BM270" s="14">
        <f t="shared" si="9"/>
        <v>1</v>
      </c>
    </row>
    <row r="271" spans="1:65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R271">
        <v>10</v>
      </c>
      <c r="S271" s="3">
        <v>1936248</v>
      </c>
      <c r="T271" s="3">
        <v>2351122</v>
      </c>
      <c r="U271" s="3">
        <v>1776048</v>
      </c>
      <c r="V271" s="8">
        <v>40787</v>
      </c>
      <c r="W271" s="9">
        <v>160200</v>
      </c>
      <c r="X271" s="9">
        <v>150020</v>
      </c>
      <c r="Y271">
        <v>6.88E-2</v>
      </c>
      <c r="Z271">
        <v>16</v>
      </c>
      <c r="AA271">
        <v>30</v>
      </c>
      <c r="AB271" s="10">
        <v>46701</v>
      </c>
      <c r="AC271" t="s">
        <v>63</v>
      </c>
      <c r="AD271" t="s">
        <v>43</v>
      </c>
      <c r="AE271" t="s">
        <v>44</v>
      </c>
      <c r="AF271" s="8" t="s">
        <v>106</v>
      </c>
      <c r="AG271" s="3">
        <v>0</v>
      </c>
      <c r="AH271" s="3">
        <v>0</v>
      </c>
      <c r="AI271">
        <v>0</v>
      </c>
      <c r="AJ271" t="s">
        <v>45</v>
      </c>
      <c r="AK271">
        <v>0</v>
      </c>
      <c r="AL271" s="8">
        <v>0</v>
      </c>
      <c r="AM271">
        <v>0</v>
      </c>
      <c r="AN271" t="s">
        <v>46</v>
      </c>
      <c r="AO271">
        <v>0</v>
      </c>
      <c r="AP271" s="11" t="s">
        <v>106</v>
      </c>
      <c r="AQ271" s="3">
        <v>0</v>
      </c>
      <c r="AR271" s="3">
        <v>0</v>
      </c>
      <c r="AS271">
        <v>0</v>
      </c>
      <c r="AT271">
        <v>0</v>
      </c>
      <c r="AU271">
        <v>0</v>
      </c>
      <c r="AV271" s="8">
        <v>0</v>
      </c>
      <c r="AW271">
        <v>0</v>
      </c>
      <c r="AX271" t="s">
        <v>46</v>
      </c>
      <c r="AY271">
        <v>0</v>
      </c>
      <c r="AZ271" s="11" t="s">
        <v>106</v>
      </c>
      <c r="BA271" s="3">
        <v>0</v>
      </c>
      <c r="BB271" s="3">
        <v>0</v>
      </c>
      <c r="BC271">
        <v>0</v>
      </c>
      <c r="BD271">
        <v>0</v>
      </c>
      <c r="BE271">
        <v>0</v>
      </c>
      <c r="BF271" s="8">
        <v>0</v>
      </c>
      <c r="BG271">
        <v>0</v>
      </c>
      <c r="BH271" t="s">
        <v>46</v>
      </c>
      <c r="BI271">
        <v>0</v>
      </c>
      <c r="BJ271" s="3">
        <v>1936248</v>
      </c>
      <c r="BK271" t="s">
        <v>255</v>
      </c>
      <c r="BL271" s="3">
        <f t="shared" si="8"/>
        <v>1936248</v>
      </c>
      <c r="BM271" s="14">
        <f t="shared" si="9"/>
        <v>1</v>
      </c>
    </row>
    <row r="272" spans="1:65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R272">
        <v>24</v>
      </c>
      <c r="S272" s="3">
        <v>4326587</v>
      </c>
      <c r="T272" s="3">
        <v>4764958</v>
      </c>
      <c r="U272" s="3">
        <v>3555536</v>
      </c>
      <c r="V272" s="8">
        <v>41151</v>
      </c>
      <c r="W272" s="9">
        <v>500000</v>
      </c>
      <c r="X272" s="9">
        <v>607198</v>
      </c>
      <c r="Y272">
        <v>0.05</v>
      </c>
      <c r="Z272">
        <v>20</v>
      </c>
      <c r="AA272">
        <v>20</v>
      </c>
      <c r="AB272" s="10">
        <v>46265</v>
      </c>
      <c r="AC272">
        <v>0</v>
      </c>
      <c r="AD272" t="s">
        <v>58</v>
      </c>
      <c r="AE272" t="s">
        <v>243</v>
      </c>
      <c r="AF272" s="8">
        <v>41122</v>
      </c>
      <c r="AG272" s="3">
        <v>271051</v>
      </c>
      <c r="AH272" s="3">
        <v>254948</v>
      </c>
      <c r="AI272">
        <v>5.3999999999999999E-2</v>
      </c>
      <c r="AJ272">
        <v>16</v>
      </c>
      <c r="AK272">
        <v>16</v>
      </c>
      <c r="AL272" s="8">
        <v>47036</v>
      </c>
      <c r="AM272" t="s">
        <v>63</v>
      </c>
      <c r="AN272" t="s">
        <v>43</v>
      </c>
      <c r="AO272" t="s">
        <v>244</v>
      </c>
      <c r="AP272" s="11" t="s">
        <v>106</v>
      </c>
      <c r="AQ272" s="3">
        <v>0</v>
      </c>
      <c r="AR272" s="3">
        <v>0</v>
      </c>
      <c r="AS272">
        <v>0</v>
      </c>
      <c r="AT272">
        <v>0</v>
      </c>
      <c r="AU272">
        <v>0</v>
      </c>
      <c r="AV272" s="8">
        <v>0</v>
      </c>
      <c r="AW272">
        <v>0</v>
      </c>
      <c r="AX272" t="s">
        <v>46</v>
      </c>
      <c r="AY272">
        <v>0</v>
      </c>
      <c r="AZ272" s="11" t="s">
        <v>106</v>
      </c>
      <c r="BA272" s="3">
        <v>0</v>
      </c>
      <c r="BB272" s="3">
        <v>0</v>
      </c>
      <c r="BC272">
        <v>0</v>
      </c>
      <c r="BD272">
        <v>0</v>
      </c>
      <c r="BE272">
        <v>0</v>
      </c>
      <c r="BF272" s="8">
        <v>0</v>
      </c>
      <c r="BG272">
        <v>0</v>
      </c>
      <c r="BH272" t="s">
        <v>46</v>
      </c>
      <c r="BI272">
        <v>0</v>
      </c>
      <c r="BJ272" s="3">
        <v>4326587</v>
      </c>
      <c r="BK272" t="s">
        <v>62</v>
      </c>
      <c r="BL272" s="3">
        <f t="shared" si="8"/>
        <v>4326587</v>
      </c>
      <c r="BM272" s="14">
        <f t="shared" si="9"/>
        <v>1</v>
      </c>
    </row>
    <row r="273" spans="1:65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 s="3">
        <v>7854930</v>
      </c>
      <c r="T273" s="3">
        <v>7632644</v>
      </c>
      <c r="U273" s="3">
        <v>0</v>
      </c>
      <c r="V273" s="8">
        <v>41214</v>
      </c>
      <c r="W273" s="9">
        <v>850000</v>
      </c>
      <c r="X273" s="9">
        <v>803730</v>
      </c>
      <c r="Y273">
        <v>5.8999999999999997E-2</v>
      </c>
      <c r="Z273">
        <v>16</v>
      </c>
      <c r="AA273">
        <v>16</v>
      </c>
      <c r="AB273" s="10">
        <v>47128</v>
      </c>
      <c r="AC273">
        <v>0</v>
      </c>
      <c r="AD273" t="s">
        <v>43</v>
      </c>
      <c r="AE273">
        <v>0</v>
      </c>
      <c r="AF273" s="8">
        <v>41680</v>
      </c>
      <c r="AG273" s="3">
        <v>163992</v>
      </c>
      <c r="AH273" s="3">
        <v>152131.19</v>
      </c>
      <c r="AI273">
        <v>6.25E-2</v>
      </c>
      <c r="AJ273">
        <v>15</v>
      </c>
      <c r="AK273">
        <v>15</v>
      </c>
      <c r="AL273" s="8">
        <v>47618</v>
      </c>
      <c r="AM273">
        <v>0</v>
      </c>
      <c r="AN273">
        <v>0</v>
      </c>
      <c r="AO273">
        <v>0</v>
      </c>
      <c r="AP273" s="11">
        <v>41244</v>
      </c>
      <c r="AQ273" s="3">
        <v>1575059</v>
      </c>
      <c r="AR273" s="3">
        <v>837187</v>
      </c>
      <c r="AS273">
        <v>6.5000000000000002E-2</v>
      </c>
      <c r="AT273">
        <v>8</v>
      </c>
      <c r="AU273">
        <v>8</v>
      </c>
      <c r="AV273" s="8">
        <v>44119</v>
      </c>
      <c r="AW273">
        <v>0</v>
      </c>
      <c r="AX273" t="s">
        <v>43</v>
      </c>
      <c r="AY273">
        <v>0</v>
      </c>
      <c r="AZ273" s="11">
        <v>41201</v>
      </c>
      <c r="BA273" s="3">
        <v>500000</v>
      </c>
      <c r="BB273" s="3">
        <v>500000</v>
      </c>
      <c r="BC273">
        <v>0</v>
      </c>
      <c r="BD273">
        <v>50</v>
      </c>
      <c r="BE273">
        <v>30</v>
      </c>
      <c r="BF273" s="8">
        <v>59537</v>
      </c>
      <c r="BG273">
        <v>0</v>
      </c>
      <c r="BH273" t="s">
        <v>100</v>
      </c>
      <c r="BI273">
        <v>0</v>
      </c>
      <c r="BJ273" s="3">
        <v>0</v>
      </c>
      <c r="BK273">
        <v>0</v>
      </c>
      <c r="BL273" s="3">
        <f t="shared" si="8"/>
        <v>3089051</v>
      </c>
      <c r="BM273" s="14">
        <f t="shared" si="9"/>
        <v>0.39326270253204038</v>
      </c>
    </row>
    <row r="274" spans="1:65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R274">
        <v>14</v>
      </c>
      <c r="S274" s="3">
        <v>4348570</v>
      </c>
      <c r="T274" s="3">
        <v>4135789</v>
      </c>
      <c r="U274" s="3">
        <v>3163562</v>
      </c>
      <c r="V274" s="8">
        <v>41110</v>
      </c>
      <c r="W274" s="9">
        <v>250000</v>
      </c>
      <c r="X274" s="9">
        <v>223074</v>
      </c>
      <c r="Y274">
        <v>0.04</v>
      </c>
      <c r="Z274">
        <v>20</v>
      </c>
      <c r="AA274">
        <v>20</v>
      </c>
      <c r="AB274" s="10">
        <v>48414</v>
      </c>
      <c r="AC274">
        <v>0</v>
      </c>
      <c r="AD274" t="s">
        <v>58</v>
      </c>
      <c r="AE274" t="s">
        <v>240</v>
      </c>
      <c r="AF274" s="8">
        <v>41091</v>
      </c>
      <c r="AG274" s="3">
        <v>112500</v>
      </c>
      <c r="AH274" s="3">
        <v>112500</v>
      </c>
      <c r="AI274">
        <v>0</v>
      </c>
      <c r="AJ274">
        <v>17</v>
      </c>
      <c r="AK274">
        <v>17</v>
      </c>
      <c r="AL274" s="8">
        <v>47150</v>
      </c>
      <c r="AM274">
        <v>0</v>
      </c>
      <c r="AN274" t="s">
        <v>100</v>
      </c>
      <c r="AO274" t="s">
        <v>434</v>
      </c>
      <c r="AP274" s="11">
        <v>41110</v>
      </c>
      <c r="AQ274" s="3">
        <v>822509</v>
      </c>
      <c r="AR274" s="3">
        <v>951979</v>
      </c>
      <c r="AS274">
        <v>0.04</v>
      </c>
      <c r="AT274">
        <v>20</v>
      </c>
      <c r="AU274">
        <v>20</v>
      </c>
      <c r="AV274" s="8">
        <v>48414</v>
      </c>
      <c r="AW274">
        <v>0</v>
      </c>
      <c r="AX274" t="s">
        <v>100</v>
      </c>
      <c r="AY274" t="s">
        <v>240</v>
      </c>
      <c r="AZ274" s="11" t="s">
        <v>106</v>
      </c>
      <c r="BA274" s="3">
        <v>0</v>
      </c>
      <c r="BB274" s="3">
        <v>0</v>
      </c>
      <c r="BC274">
        <v>0</v>
      </c>
      <c r="BD274">
        <v>0</v>
      </c>
      <c r="BE274">
        <v>0</v>
      </c>
      <c r="BF274" s="8">
        <v>0</v>
      </c>
      <c r="BG274">
        <v>0</v>
      </c>
      <c r="BH274" t="s">
        <v>46</v>
      </c>
      <c r="BI274">
        <v>0</v>
      </c>
      <c r="BJ274" s="3">
        <v>4348571</v>
      </c>
      <c r="BK274" t="s">
        <v>62</v>
      </c>
      <c r="BL274" s="3">
        <f t="shared" si="8"/>
        <v>4348571</v>
      </c>
      <c r="BM274" s="14">
        <f t="shared" si="9"/>
        <v>1.0000002299606536</v>
      </c>
    </row>
    <row r="275" spans="1:65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R275">
        <v>41</v>
      </c>
      <c r="S275" s="3">
        <v>4490942</v>
      </c>
      <c r="T275" s="3">
        <v>4300194</v>
      </c>
      <c r="U275" s="3">
        <v>3448706</v>
      </c>
      <c r="V275" s="8">
        <v>41201</v>
      </c>
      <c r="W275" s="9">
        <v>138427</v>
      </c>
      <c r="X275" s="9">
        <v>87153</v>
      </c>
      <c r="Y275">
        <v>6.25E-2</v>
      </c>
      <c r="Z275">
        <v>13</v>
      </c>
      <c r="AA275">
        <v>13</v>
      </c>
      <c r="AB275" s="10">
        <v>46356</v>
      </c>
      <c r="AC275">
        <v>0</v>
      </c>
      <c r="AD275" t="s">
        <v>58</v>
      </c>
      <c r="AE275" t="s">
        <v>205</v>
      </c>
      <c r="AF275" s="8">
        <v>41201</v>
      </c>
      <c r="AG275" s="3">
        <v>102434</v>
      </c>
      <c r="AH275" s="3">
        <v>80872</v>
      </c>
      <c r="AI275">
        <v>6.25E-2</v>
      </c>
      <c r="AJ275">
        <v>13</v>
      </c>
      <c r="AK275">
        <v>13</v>
      </c>
      <c r="AL275" s="8">
        <v>46356</v>
      </c>
      <c r="AM275">
        <v>0</v>
      </c>
      <c r="AN275" t="s">
        <v>58</v>
      </c>
      <c r="AO275" t="s">
        <v>205</v>
      </c>
      <c r="AP275" s="11">
        <v>41201</v>
      </c>
      <c r="AQ275" s="3">
        <v>3500000</v>
      </c>
      <c r="AR275" s="3">
        <v>670329</v>
      </c>
      <c r="AS275">
        <v>6.25E-2</v>
      </c>
      <c r="AT275">
        <v>17</v>
      </c>
      <c r="AU275">
        <v>17</v>
      </c>
      <c r="AV275" s="8">
        <v>47349</v>
      </c>
      <c r="AW275">
        <v>0</v>
      </c>
      <c r="AX275" t="s">
        <v>43</v>
      </c>
      <c r="AY275" t="s">
        <v>205</v>
      </c>
      <c r="AZ275" s="11" t="s">
        <v>106</v>
      </c>
      <c r="BA275" s="3">
        <v>0</v>
      </c>
      <c r="BB275" s="3">
        <v>0</v>
      </c>
      <c r="BC275">
        <v>0</v>
      </c>
      <c r="BD275">
        <v>0</v>
      </c>
      <c r="BE275">
        <v>0</v>
      </c>
      <c r="BF275" s="8">
        <v>0</v>
      </c>
      <c r="BG275">
        <v>0</v>
      </c>
      <c r="BH275" t="s">
        <v>46</v>
      </c>
      <c r="BI275">
        <v>0</v>
      </c>
      <c r="BJ275" s="3">
        <v>4490942</v>
      </c>
      <c r="BK275">
        <v>0</v>
      </c>
      <c r="BL275" s="3">
        <f t="shared" si="8"/>
        <v>7189567</v>
      </c>
      <c r="BM275" s="14">
        <f t="shared" si="9"/>
        <v>1.6009039974241484</v>
      </c>
    </row>
    <row r="276" spans="1:65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R276">
        <v>10</v>
      </c>
      <c r="S276" s="3">
        <v>1711715</v>
      </c>
      <c r="T276" s="3">
        <v>1453411</v>
      </c>
      <c r="U276" s="3">
        <v>1067654</v>
      </c>
      <c r="V276" s="8" t="s">
        <v>106</v>
      </c>
      <c r="W276" s="9">
        <v>325000</v>
      </c>
      <c r="X276" s="9">
        <v>354227</v>
      </c>
      <c r="Y276">
        <v>0.04</v>
      </c>
      <c r="Z276">
        <v>15</v>
      </c>
      <c r="AA276">
        <v>0</v>
      </c>
      <c r="AB276" s="10">
        <v>48821</v>
      </c>
      <c r="AC276">
        <v>0</v>
      </c>
      <c r="AD276" t="s">
        <v>58</v>
      </c>
      <c r="AE276">
        <v>0</v>
      </c>
      <c r="AF276" s="8" t="s">
        <v>106</v>
      </c>
      <c r="AG276" s="3">
        <v>218676</v>
      </c>
      <c r="AH276" s="3">
        <v>208371</v>
      </c>
      <c r="AI276">
        <v>0.04</v>
      </c>
      <c r="AJ276">
        <v>15</v>
      </c>
      <c r="AK276">
        <v>0</v>
      </c>
      <c r="AL276" s="8">
        <v>46568</v>
      </c>
      <c r="AM276">
        <v>0</v>
      </c>
      <c r="AN276" t="s">
        <v>58</v>
      </c>
      <c r="AO276">
        <v>0</v>
      </c>
      <c r="AP276" s="11" t="s">
        <v>106</v>
      </c>
      <c r="AQ276" s="3">
        <v>100385</v>
      </c>
      <c r="AR276" s="3">
        <v>0</v>
      </c>
      <c r="AS276">
        <v>0</v>
      </c>
      <c r="AT276">
        <v>15</v>
      </c>
      <c r="AU276">
        <v>0</v>
      </c>
      <c r="AV276" s="8">
        <v>47331</v>
      </c>
      <c r="AW276">
        <v>0</v>
      </c>
      <c r="AX276" t="s">
        <v>100</v>
      </c>
      <c r="AY276">
        <v>0</v>
      </c>
      <c r="AZ276" s="11" t="s">
        <v>106</v>
      </c>
      <c r="BA276" s="3">
        <v>0</v>
      </c>
      <c r="BB276" s="3">
        <v>0</v>
      </c>
      <c r="BC276">
        <v>0</v>
      </c>
      <c r="BD276">
        <v>0</v>
      </c>
      <c r="BE276">
        <v>0</v>
      </c>
      <c r="BF276" s="8">
        <v>0</v>
      </c>
      <c r="BG276">
        <v>0</v>
      </c>
      <c r="BH276" t="s">
        <v>46</v>
      </c>
      <c r="BI276">
        <v>0</v>
      </c>
      <c r="BJ276" s="3">
        <v>1711715</v>
      </c>
      <c r="BK276" t="s">
        <v>47</v>
      </c>
      <c r="BL276" s="3">
        <f t="shared" si="8"/>
        <v>1711715</v>
      </c>
      <c r="BM276" s="14">
        <f t="shared" si="9"/>
        <v>1</v>
      </c>
    </row>
    <row r="277" spans="1:65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R277">
        <v>23</v>
      </c>
      <c r="S277" s="3">
        <v>5068076</v>
      </c>
      <c r="T277" s="3">
        <v>4742386</v>
      </c>
      <c r="U277" s="3">
        <v>4087901</v>
      </c>
      <c r="V277" s="8">
        <v>42271</v>
      </c>
      <c r="W277" s="9">
        <v>500000</v>
      </c>
      <c r="X277" s="9">
        <v>487207</v>
      </c>
      <c r="Y277">
        <v>6.4100000000000004E-2</v>
      </c>
      <c r="Z277">
        <v>18</v>
      </c>
      <c r="AA277">
        <v>30</v>
      </c>
      <c r="AB277" s="10">
        <v>42644</v>
      </c>
      <c r="AC277" t="s">
        <v>63</v>
      </c>
      <c r="AD277" t="s">
        <v>43</v>
      </c>
      <c r="AE277" t="s">
        <v>55</v>
      </c>
      <c r="AF277" s="8">
        <v>41653</v>
      </c>
      <c r="AG277" s="3">
        <v>250000</v>
      </c>
      <c r="AH277" s="3">
        <v>250000</v>
      </c>
      <c r="AI277">
        <v>0</v>
      </c>
      <c r="AJ277">
        <v>20</v>
      </c>
      <c r="AK277" t="s">
        <v>165</v>
      </c>
      <c r="AL277" s="8">
        <v>48957</v>
      </c>
      <c r="AM277" t="s">
        <v>206</v>
      </c>
      <c r="AN277" t="s">
        <v>100</v>
      </c>
      <c r="AO277" t="s">
        <v>55</v>
      </c>
      <c r="AP277" s="11">
        <v>41906</v>
      </c>
      <c r="AQ277" s="3">
        <v>230175</v>
      </c>
      <c r="AR277" s="3">
        <v>251640</v>
      </c>
      <c r="AS277">
        <v>0</v>
      </c>
      <c r="AT277" t="s">
        <v>165</v>
      </c>
      <c r="AU277" t="s">
        <v>165</v>
      </c>
      <c r="AV277" s="8">
        <v>42637</v>
      </c>
      <c r="AW277" t="s">
        <v>165</v>
      </c>
      <c r="AX277" t="s">
        <v>58</v>
      </c>
      <c r="AY277" t="s">
        <v>62</v>
      </c>
      <c r="AZ277" s="11" t="s">
        <v>106</v>
      </c>
      <c r="BA277" s="3">
        <v>0</v>
      </c>
      <c r="BB277" s="3">
        <v>0</v>
      </c>
      <c r="BC277">
        <v>0</v>
      </c>
      <c r="BD277">
        <v>0</v>
      </c>
      <c r="BE277">
        <v>0</v>
      </c>
      <c r="BF277" s="8">
        <v>0</v>
      </c>
      <c r="BG277">
        <v>0</v>
      </c>
      <c r="BH277" t="s">
        <v>46</v>
      </c>
      <c r="BI277">
        <v>0</v>
      </c>
      <c r="BJ277" s="3">
        <v>5068076</v>
      </c>
      <c r="BK277" t="s">
        <v>62</v>
      </c>
      <c r="BL277" s="3">
        <f t="shared" si="8"/>
        <v>5068076</v>
      </c>
      <c r="BM277" s="14">
        <f t="shared" si="9"/>
        <v>1</v>
      </c>
    </row>
    <row r="278" spans="1:65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R278">
        <v>33</v>
      </c>
      <c r="S278" s="3">
        <v>7199861</v>
      </c>
      <c r="T278" s="3">
        <v>6396997</v>
      </c>
      <c r="U278" s="3">
        <v>6617051</v>
      </c>
      <c r="V278" s="8">
        <v>41731</v>
      </c>
      <c r="W278" s="9">
        <v>500000</v>
      </c>
      <c r="X278" s="9">
        <v>474925</v>
      </c>
      <c r="Y278">
        <v>5.7000000000000002E-2</v>
      </c>
      <c r="Z278">
        <v>18</v>
      </c>
      <c r="AA278">
        <v>30</v>
      </c>
      <c r="AB278" s="10">
        <v>48335</v>
      </c>
      <c r="AC278" t="s">
        <v>63</v>
      </c>
      <c r="AD278" t="s">
        <v>43</v>
      </c>
      <c r="AE278" t="s">
        <v>55</v>
      </c>
      <c r="AF278" s="8">
        <v>41731</v>
      </c>
      <c r="AG278" s="3">
        <v>82810</v>
      </c>
      <c r="AH278" s="3">
        <v>0</v>
      </c>
      <c r="AI278">
        <v>0</v>
      </c>
      <c r="AJ278">
        <v>13</v>
      </c>
      <c r="AK278" t="s">
        <v>165</v>
      </c>
      <c r="AL278" s="8">
        <v>42827</v>
      </c>
      <c r="AM278" t="s">
        <v>165</v>
      </c>
      <c r="AN278" t="s">
        <v>58</v>
      </c>
      <c r="AO278" t="s">
        <v>47</v>
      </c>
      <c r="AP278" s="11" t="s">
        <v>106</v>
      </c>
      <c r="AQ278" s="3">
        <v>0</v>
      </c>
      <c r="AR278" s="3">
        <v>0</v>
      </c>
      <c r="AS278">
        <v>0</v>
      </c>
      <c r="AT278">
        <v>0</v>
      </c>
      <c r="AU278">
        <v>0</v>
      </c>
      <c r="AV278" s="8">
        <v>0</v>
      </c>
      <c r="AW278">
        <v>0</v>
      </c>
      <c r="AX278" t="s">
        <v>46</v>
      </c>
      <c r="AY278">
        <v>0</v>
      </c>
      <c r="AZ278" s="11" t="s">
        <v>106</v>
      </c>
      <c r="BA278" s="3">
        <v>0</v>
      </c>
      <c r="BB278" s="3">
        <v>0</v>
      </c>
      <c r="BC278">
        <v>0</v>
      </c>
      <c r="BD278">
        <v>0</v>
      </c>
      <c r="BE278">
        <v>0</v>
      </c>
      <c r="BF278" s="8">
        <v>0</v>
      </c>
      <c r="BG278">
        <v>0</v>
      </c>
      <c r="BH278" t="s">
        <v>46</v>
      </c>
      <c r="BI278">
        <v>0</v>
      </c>
      <c r="BJ278" s="3">
        <v>7199861</v>
      </c>
      <c r="BK278" t="s">
        <v>62</v>
      </c>
      <c r="BL278" s="3">
        <f t="shared" si="8"/>
        <v>7199861</v>
      </c>
      <c r="BM278" s="14">
        <f t="shared" si="9"/>
        <v>1</v>
      </c>
    </row>
    <row r="279" spans="1:65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R279">
        <v>18</v>
      </c>
      <c r="S279" s="3">
        <v>2602845</v>
      </c>
      <c r="T279" s="3">
        <v>2955756</v>
      </c>
      <c r="U279" s="3">
        <v>2281374</v>
      </c>
      <c r="V279" s="8">
        <v>41590</v>
      </c>
      <c r="W279" s="9">
        <v>169620</v>
      </c>
      <c r="X279" s="9">
        <v>160015</v>
      </c>
      <c r="Y279">
        <v>0.04</v>
      </c>
      <c r="Z279">
        <v>17</v>
      </c>
      <c r="AA279">
        <v>30</v>
      </c>
      <c r="AB279" s="10">
        <v>47797</v>
      </c>
      <c r="AC279" t="s">
        <v>54</v>
      </c>
      <c r="AD279" t="s">
        <v>43</v>
      </c>
      <c r="AE279" t="s">
        <v>55</v>
      </c>
      <c r="AF279" s="8">
        <v>41964</v>
      </c>
      <c r="AG279" s="3">
        <v>151851</v>
      </c>
      <c r="AH279" s="3">
        <v>138755</v>
      </c>
      <c r="AI279">
        <v>2.3699999999999999E-2</v>
      </c>
      <c r="AJ279">
        <v>15</v>
      </c>
      <c r="AK279" t="s">
        <v>391</v>
      </c>
      <c r="AL279" s="8">
        <v>47427</v>
      </c>
      <c r="AM279" t="s">
        <v>71</v>
      </c>
      <c r="AN279" t="s">
        <v>58</v>
      </c>
      <c r="AO279" t="s">
        <v>55</v>
      </c>
      <c r="AP279" s="11" t="s">
        <v>106</v>
      </c>
      <c r="AQ279" s="3">
        <v>0</v>
      </c>
      <c r="AR279" s="3">
        <v>0</v>
      </c>
      <c r="AS279">
        <v>0</v>
      </c>
      <c r="AT279">
        <v>0</v>
      </c>
      <c r="AU279">
        <v>0</v>
      </c>
      <c r="AV279" s="8">
        <v>0</v>
      </c>
      <c r="AW279">
        <v>0</v>
      </c>
      <c r="AX279" t="s">
        <v>46</v>
      </c>
      <c r="AY279">
        <v>0</v>
      </c>
      <c r="AZ279" s="11" t="s">
        <v>106</v>
      </c>
      <c r="BA279" s="3">
        <v>0</v>
      </c>
      <c r="BB279" s="3">
        <v>0</v>
      </c>
      <c r="BC279">
        <v>0</v>
      </c>
      <c r="BD279">
        <v>0</v>
      </c>
      <c r="BE279">
        <v>0</v>
      </c>
      <c r="BF279" s="8">
        <v>0</v>
      </c>
      <c r="BG279">
        <v>0</v>
      </c>
      <c r="BH279" t="s">
        <v>46</v>
      </c>
      <c r="BI279">
        <v>0</v>
      </c>
      <c r="BJ279" s="3">
        <v>2602845</v>
      </c>
      <c r="BK279" t="s">
        <v>255</v>
      </c>
      <c r="BL279" s="3">
        <f t="shared" si="8"/>
        <v>2602845</v>
      </c>
      <c r="BM279" s="14">
        <f t="shared" si="9"/>
        <v>1</v>
      </c>
    </row>
    <row r="280" spans="1:65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R280">
        <v>30</v>
      </c>
      <c r="S280" s="3">
        <v>4557251</v>
      </c>
      <c r="T280" s="3">
        <v>5048648</v>
      </c>
      <c r="U280" s="3">
        <v>3843604</v>
      </c>
      <c r="V280" s="8">
        <v>41766</v>
      </c>
      <c r="W280" s="9">
        <v>313660</v>
      </c>
      <c r="X280" s="9">
        <v>255881.54</v>
      </c>
      <c r="Y280">
        <v>4.2500000000000003E-2</v>
      </c>
      <c r="Z280">
        <v>15</v>
      </c>
      <c r="AA280">
        <v>30</v>
      </c>
      <c r="AB280" s="10">
        <v>47245</v>
      </c>
      <c r="AC280" t="s">
        <v>54</v>
      </c>
      <c r="AD280" t="s">
        <v>43</v>
      </c>
      <c r="AE280" t="s">
        <v>55</v>
      </c>
      <c r="AF280" s="8">
        <v>41255</v>
      </c>
      <c r="AG280" s="3">
        <v>394147</v>
      </c>
      <c r="AH280" s="3">
        <v>379943.01</v>
      </c>
      <c r="AI280">
        <v>1.4E-2</v>
      </c>
      <c r="AJ280">
        <v>17</v>
      </c>
      <c r="AK280" t="s">
        <v>358</v>
      </c>
      <c r="AL280" s="8">
        <v>47119</v>
      </c>
      <c r="AM280" t="s">
        <v>71</v>
      </c>
      <c r="AN280" t="s">
        <v>58</v>
      </c>
      <c r="AO280" t="s">
        <v>55</v>
      </c>
      <c r="AP280" s="11" t="s">
        <v>358</v>
      </c>
      <c r="AQ280" s="3">
        <v>5840</v>
      </c>
      <c r="AR280" s="3">
        <v>0</v>
      </c>
      <c r="AS280">
        <v>0</v>
      </c>
      <c r="AT280">
        <v>0</v>
      </c>
      <c r="AU280">
        <v>0</v>
      </c>
      <c r="AV280" s="8">
        <v>0</v>
      </c>
      <c r="AW280" t="s">
        <v>75</v>
      </c>
      <c r="AX280" t="s">
        <v>100</v>
      </c>
      <c r="AY280" t="s">
        <v>47</v>
      </c>
      <c r="AZ280" s="11" t="s">
        <v>106</v>
      </c>
      <c r="BA280" s="3">
        <v>0</v>
      </c>
      <c r="BB280" s="3">
        <v>0</v>
      </c>
      <c r="BC280">
        <v>0</v>
      </c>
      <c r="BD280">
        <v>0</v>
      </c>
      <c r="BE280">
        <v>0</v>
      </c>
      <c r="BF280" s="8">
        <v>0</v>
      </c>
      <c r="BG280">
        <v>0</v>
      </c>
      <c r="BH280" t="s">
        <v>46</v>
      </c>
      <c r="BI280">
        <v>0</v>
      </c>
      <c r="BJ280" s="3">
        <v>4557251</v>
      </c>
      <c r="BK280" t="s">
        <v>47</v>
      </c>
      <c r="BL280" s="3">
        <f t="shared" si="8"/>
        <v>4557251</v>
      </c>
      <c r="BM280" s="14">
        <f t="shared" si="9"/>
        <v>1</v>
      </c>
    </row>
    <row r="281" spans="1:65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R281">
        <v>20</v>
      </c>
      <c r="S281" s="3">
        <v>3355226</v>
      </c>
      <c r="T281" s="3">
        <v>4092539.39</v>
      </c>
      <c r="U281" s="3">
        <v>7080</v>
      </c>
      <c r="V281" s="8" t="s">
        <v>106</v>
      </c>
      <c r="W281" s="9">
        <v>3120126</v>
      </c>
      <c r="X281" s="9">
        <v>0</v>
      </c>
      <c r="Y281">
        <v>0</v>
      </c>
      <c r="Z281">
        <v>0</v>
      </c>
      <c r="AA281">
        <v>0</v>
      </c>
      <c r="AB281" s="10">
        <v>0</v>
      </c>
      <c r="AC281">
        <v>0</v>
      </c>
      <c r="AD281" t="s">
        <v>46</v>
      </c>
      <c r="AE281">
        <v>0</v>
      </c>
      <c r="AF281" s="8" t="s">
        <v>106</v>
      </c>
      <c r="AG281" s="3">
        <v>228020</v>
      </c>
      <c r="AH281" s="3">
        <v>178434</v>
      </c>
      <c r="AI281">
        <v>0.05</v>
      </c>
      <c r="AJ281" t="s">
        <v>45</v>
      </c>
      <c r="AK281">
        <v>0</v>
      </c>
      <c r="AL281" s="8">
        <v>0</v>
      </c>
      <c r="AM281">
        <v>0</v>
      </c>
      <c r="AN281" t="s">
        <v>46</v>
      </c>
      <c r="AO281">
        <v>0</v>
      </c>
      <c r="AP281" s="11" t="s">
        <v>106</v>
      </c>
      <c r="AQ281" s="3">
        <v>0</v>
      </c>
      <c r="AR281" s="3">
        <v>0</v>
      </c>
      <c r="AS281">
        <v>0</v>
      </c>
      <c r="AT281">
        <v>0</v>
      </c>
      <c r="AU281">
        <v>0</v>
      </c>
      <c r="AV281" s="8">
        <v>0</v>
      </c>
      <c r="AW281">
        <v>0</v>
      </c>
      <c r="AX281" t="s">
        <v>46</v>
      </c>
      <c r="AY281">
        <v>0</v>
      </c>
      <c r="AZ281" s="11" t="s">
        <v>106</v>
      </c>
      <c r="BA281" s="3">
        <v>0</v>
      </c>
      <c r="BB281" s="3">
        <v>0</v>
      </c>
      <c r="BC281">
        <v>0</v>
      </c>
      <c r="BD281">
        <v>0</v>
      </c>
      <c r="BE281">
        <v>0</v>
      </c>
      <c r="BF281" s="8">
        <v>0</v>
      </c>
      <c r="BG281">
        <v>0</v>
      </c>
      <c r="BH281" t="s">
        <v>46</v>
      </c>
      <c r="BI281">
        <v>0</v>
      </c>
      <c r="BJ281" s="3">
        <v>3355226</v>
      </c>
      <c r="BK281">
        <v>0</v>
      </c>
      <c r="BL281" s="3">
        <f t="shared" si="8"/>
        <v>3355226</v>
      </c>
      <c r="BM281" s="14">
        <f t="shared" si="9"/>
        <v>1</v>
      </c>
    </row>
    <row r="282" spans="1:65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R282">
        <v>56</v>
      </c>
      <c r="S282" s="3">
        <v>8162896</v>
      </c>
      <c r="T282" s="3">
        <v>6599388</v>
      </c>
      <c r="U282" s="3">
        <v>5231089</v>
      </c>
      <c r="V282" s="8">
        <v>41627</v>
      </c>
      <c r="W282" s="9">
        <v>2200000</v>
      </c>
      <c r="X282" s="9">
        <v>2105233.02</v>
      </c>
      <c r="Y282">
        <v>0.04</v>
      </c>
      <c r="Z282">
        <v>15</v>
      </c>
      <c r="AA282">
        <v>30</v>
      </c>
      <c r="AB282" s="10">
        <v>47836</v>
      </c>
      <c r="AC282" t="s">
        <v>63</v>
      </c>
      <c r="AD282" t="s">
        <v>43</v>
      </c>
      <c r="AE282" t="s">
        <v>44</v>
      </c>
      <c r="AF282" s="8">
        <v>42943</v>
      </c>
      <c r="AG282" s="3">
        <v>3720</v>
      </c>
      <c r="AH282" s="3">
        <v>3720</v>
      </c>
      <c r="AI282">
        <v>0</v>
      </c>
      <c r="AJ282" t="s">
        <v>45</v>
      </c>
      <c r="AK282">
        <v>0</v>
      </c>
      <c r="AL282" s="8">
        <v>0</v>
      </c>
      <c r="AM282">
        <v>0</v>
      </c>
      <c r="AN282" t="s">
        <v>58</v>
      </c>
      <c r="AO282" t="s">
        <v>98</v>
      </c>
      <c r="AP282" s="11" t="s">
        <v>106</v>
      </c>
      <c r="AQ282" s="3">
        <v>0</v>
      </c>
      <c r="AR282" s="3">
        <v>0</v>
      </c>
      <c r="AS282">
        <v>0</v>
      </c>
      <c r="AT282">
        <v>0</v>
      </c>
      <c r="AU282">
        <v>0</v>
      </c>
      <c r="AV282" s="8">
        <v>0</v>
      </c>
      <c r="AW282">
        <v>0</v>
      </c>
      <c r="AX282" t="s">
        <v>46</v>
      </c>
      <c r="AY282">
        <v>0</v>
      </c>
      <c r="AZ282" s="11" t="s">
        <v>106</v>
      </c>
      <c r="BA282" s="3">
        <v>0</v>
      </c>
      <c r="BB282" s="3">
        <v>0</v>
      </c>
      <c r="BC282">
        <v>0</v>
      </c>
      <c r="BD282">
        <v>0</v>
      </c>
      <c r="BE282">
        <v>0</v>
      </c>
      <c r="BF282" s="8">
        <v>0</v>
      </c>
      <c r="BG282">
        <v>0</v>
      </c>
      <c r="BH282" t="s">
        <v>46</v>
      </c>
      <c r="BI282">
        <v>0</v>
      </c>
      <c r="BJ282" s="3">
        <v>8162896</v>
      </c>
      <c r="BK282" t="s">
        <v>47</v>
      </c>
      <c r="BL282" s="3">
        <f t="shared" si="8"/>
        <v>7434809</v>
      </c>
      <c r="BM282" s="14">
        <f t="shared" si="9"/>
        <v>0.91080530733210374</v>
      </c>
    </row>
    <row r="283" spans="1:65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R283">
        <v>11</v>
      </c>
      <c r="S283" s="3">
        <v>2156449</v>
      </c>
      <c r="T283" s="3">
        <v>1683100</v>
      </c>
      <c r="U283" s="3">
        <v>1354199</v>
      </c>
      <c r="V283" s="8">
        <v>41913</v>
      </c>
      <c r="W283" s="9">
        <v>250000</v>
      </c>
      <c r="X283" s="9">
        <v>246135</v>
      </c>
      <c r="Y283">
        <v>0.06</v>
      </c>
      <c r="Z283">
        <v>16</v>
      </c>
      <c r="AA283">
        <v>15</v>
      </c>
      <c r="AB283" s="10">
        <v>47757</v>
      </c>
      <c r="AC283" t="s">
        <v>63</v>
      </c>
      <c r="AD283" t="s">
        <v>43</v>
      </c>
      <c r="AE283" t="s">
        <v>44</v>
      </c>
      <c r="AF283" s="8">
        <v>41939</v>
      </c>
      <c r="AG283" s="3">
        <v>480000</v>
      </c>
      <c r="AH283" s="3">
        <v>497575</v>
      </c>
      <c r="AI283">
        <v>2.5000000000000001E-2</v>
      </c>
      <c r="AJ283">
        <v>20</v>
      </c>
      <c r="AK283" t="s">
        <v>165</v>
      </c>
      <c r="AL283" s="8">
        <v>49155</v>
      </c>
      <c r="AM283" t="s">
        <v>206</v>
      </c>
      <c r="AN283" t="s">
        <v>58</v>
      </c>
      <c r="AO283" t="s">
        <v>44</v>
      </c>
      <c r="AP283" s="11">
        <v>42309</v>
      </c>
      <c r="AQ283" s="3">
        <v>72250</v>
      </c>
      <c r="AR283" s="3">
        <v>32287</v>
      </c>
      <c r="AS283">
        <v>0</v>
      </c>
      <c r="AT283" t="s">
        <v>165</v>
      </c>
      <c r="AU283" t="s">
        <v>165</v>
      </c>
      <c r="AV283" s="8" t="s">
        <v>165</v>
      </c>
      <c r="AW283" t="s">
        <v>165</v>
      </c>
      <c r="AX283" t="s">
        <v>58</v>
      </c>
      <c r="AY283">
        <v>0</v>
      </c>
      <c r="AZ283" s="11" t="s">
        <v>106</v>
      </c>
      <c r="BA283" s="3">
        <v>0</v>
      </c>
      <c r="BB283" s="3">
        <v>0</v>
      </c>
      <c r="BC283">
        <v>0</v>
      </c>
      <c r="BD283">
        <v>0</v>
      </c>
      <c r="BE283">
        <v>0</v>
      </c>
      <c r="BF283" s="8">
        <v>0</v>
      </c>
      <c r="BG283">
        <v>0</v>
      </c>
      <c r="BH283" t="s">
        <v>46</v>
      </c>
      <c r="BI283">
        <v>0</v>
      </c>
      <c r="BJ283" s="3">
        <v>2156499</v>
      </c>
      <c r="BK283" t="s">
        <v>255</v>
      </c>
      <c r="BL283" s="3">
        <f t="shared" si="8"/>
        <v>2156449</v>
      </c>
      <c r="BM283" s="14">
        <f t="shared" si="9"/>
        <v>1</v>
      </c>
    </row>
    <row r="284" spans="1:65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 s="3">
        <v>0</v>
      </c>
      <c r="T284" s="3">
        <v>0</v>
      </c>
      <c r="U284" s="3">
        <v>0</v>
      </c>
      <c r="V284" s="8">
        <v>41878</v>
      </c>
      <c r="W284" s="9">
        <v>10312900</v>
      </c>
      <c r="X284" s="9">
        <v>9831658.5500000007</v>
      </c>
      <c r="Y284">
        <v>2.9899999999999999E-2</v>
      </c>
      <c r="Z284">
        <v>42</v>
      </c>
      <c r="AA284">
        <v>40</v>
      </c>
      <c r="AB284" s="10">
        <v>56431</v>
      </c>
      <c r="AC284">
        <v>0</v>
      </c>
      <c r="AD284" t="s">
        <v>43</v>
      </c>
      <c r="AE284" t="s">
        <v>44</v>
      </c>
      <c r="AF284" s="8" t="s">
        <v>106</v>
      </c>
      <c r="AG284" s="3">
        <v>0</v>
      </c>
      <c r="AH284" s="3">
        <v>0</v>
      </c>
      <c r="AI284">
        <v>0</v>
      </c>
      <c r="AJ284">
        <v>0</v>
      </c>
      <c r="AK284">
        <v>0</v>
      </c>
      <c r="AL284" s="8">
        <v>0</v>
      </c>
      <c r="AM284">
        <v>0</v>
      </c>
      <c r="AN284">
        <v>0</v>
      </c>
      <c r="AO284">
        <v>0</v>
      </c>
      <c r="AP284" s="11" t="s">
        <v>106</v>
      </c>
      <c r="AQ284" s="3">
        <v>0</v>
      </c>
      <c r="AR284" s="3">
        <v>0</v>
      </c>
      <c r="AS284">
        <v>0</v>
      </c>
      <c r="AT284">
        <v>0</v>
      </c>
      <c r="AU284">
        <v>0</v>
      </c>
      <c r="AV284" s="8">
        <v>0</v>
      </c>
      <c r="AW284">
        <v>0</v>
      </c>
      <c r="AX284" t="s">
        <v>46</v>
      </c>
      <c r="AY284">
        <v>0</v>
      </c>
      <c r="AZ284" s="11" t="s">
        <v>106</v>
      </c>
      <c r="BA284" s="3">
        <v>0</v>
      </c>
      <c r="BB284" s="3">
        <v>0</v>
      </c>
      <c r="BC284">
        <v>0</v>
      </c>
      <c r="BD284">
        <v>0</v>
      </c>
      <c r="BE284">
        <v>0</v>
      </c>
      <c r="BF284" s="8">
        <v>0</v>
      </c>
      <c r="BG284">
        <v>0</v>
      </c>
      <c r="BH284" t="s">
        <v>46</v>
      </c>
      <c r="BI284">
        <v>0</v>
      </c>
      <c r="BJ284" s="3">
        <v>0</v>
      </c>
      <c r="BK284">
        <v>0</v>
      </c>
      <c r="BL284" s="3">
        <f t="shared" si="8"/>
        <v>10312900</v>
      </c>
      <c r="BM284" s="14" t="str">
        <f t="shared" si="9"/>
        <v xml:space="preserve"> </v>
      </c>
    </row>
    <row r="285" spans="1:65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R285">
        <v>62</v>
      </c>
      <c r="S285" s="3">
        <v>9634405</v>
      </c>
      <c r="T285" s="3">
        <v>8055555.5599999996</v>
      </c>
      <c r="U285" s="3">
        <v>7859405</v>
      </c>
      <c r="V285" s="8">
        <v>41964</v>
      </c>
      <c r="W285" s="9">
        <v>575000</v>
      </c>
      <c r="X285" s="9">
        <v>493610.27</v>
      </c>
      <c r="Y285">
        <v>4.8599999999999997E-2</v>
      </c>
      <c r="Z285">
        <v>15</v>
      </c>
      <c r="AA285">
        <v>15</v>
      </c>
      <c r="AB285" s="10">
        <v>47412</v>
      </c>
      <c r="AC285" t="s">
        <v>54</v>
      </c>
      <c r="AD285" t="s">
        <v>43</v>
      </c>
      <c r="AE285" t="s">
        <v>122</v>
      </c>
      <c r="AF285" s="8">
        <v>41638</v>
      </c>
      <c r="AG285" s="3">
        <v>400000</v>
      </c>
      <c r="AH285" s="3">
        <v>400000</v>
      </c>
      <c r="AI285">
        <v>4.7500000000000001E-2</v>
      </c>
      <c r="AJ285">
        <v>15</v>
      </c>
      <c r="AK285">
        <v>0</v>
      </c>
      <c r="AL285" s="8">
        <v>47482</v>
      </c>
      <c r="AM285">
        <v>0</v>
      </c>
      <c r="AN285" t="s">
        <v>100</v>
      </c>
      <c r="AO285" t="s">
        <v>122</v>
      </c>
      <c r="AP285" s="11">
        <v>41638</v>
      </c>
      <c r="AQ285" s="3">
        <v>500000</v>
      </c>
      <c r="AR285" s="3">
        <v>500000</v>
      </c>
      <c r="AS285">
        <v>0.05</v>
      </c>
      <c r="AT285">
        <v>15</v>
      </c>
      <c r="AU285">
        <v>0</v>
      </c>
      <c r="AV285" s="8">
        <v>47482</v>
      </c>
      <c r="AW285">
        <v>0</v>
      </c>
      <c r="AX285" t="s">
        <v>100</v>
      </c>
      <c r="AY285" t="s">
        <v>122</v>
      </c>
      <c r="AZ285" s="11">
        <v>41638</v>
      </c>
      <c r="BA285" s="3">
        <v>300000</v>
      </c>
      <c r="BB285" s="3">
        <v>300000</v>
      </c>
      <c r="BC285">
        <v>0.05</v>
      </c>
      <c r="BD285">
        <v>15</v>
      </c>
      <c r="BE285">
        <v>0</v>
      </c>
      <c r="BF285" s="8">
        <v>47453</v>
      </c>
      <c r="BG285">
        <v>0</v>
      </c>
      <c r="BH285" t="s">
        <v>58</v>
      </c>
      <c r="BI285" t="s">
        <v>122</v>
      </c>
      <c r="BJ285" s="3">
        <v>9634405</v>
      </c>
      <c r="BK285" t="s">
        <v>497</v>
      </c>
      <c r="BL285" s="3">
        <f t="shared" si="8"/>
        <v>9634405</v>
      </c>
      <c r="BM285" s="14">
        <f t="shared" si="9"/>
        <v>1</v>
      </c>
    </row>
    <row r="286" spans="1:65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 s="3">
        <v>0</v>
      </c>
      <c r="T286" s="3">
        <v>0</v>
      </c>
      <c r="U286" s="3">
        <v>0</v>
      </c>
      <c r="V286" s="8">
        <v>42342</v>
      </c>
      <c r="W286" s="9">
        <v>330000</v>
      </c>
      <c r="X286" s="9">
        <v>323872.11</v>
      </c>
      <c r="Y286">
        <v>0.06</v>
      </c>
      <c r="Z286">
        <v>25</v>
      </c>
      <c r="AA286">
        <v>25</v>
      </c>
      <c r="AB286" s="10">
        <v>47726</v>
      </c>
      <c r="AC286">
        <v>0</v>
      </c>
      <c r="AD286" t="s">
        <v>43</v>
      </c>
      <c r="AE286" t="s">
        <v>299</v>
      </c>
      <c r="AF286" s="8">
        <v>42309</v>
      </c>
      <c r="AG286" s="3">
        <v>670061</v>
      </c>
      <c r="AH286" s="3">
        <v>670061</v>
      </c>
      <c r="AI286">
        <v>0.04</v>
      </c>
      <c r="AJ286">
        <v>20</v>
      </c>
      <c r="AK286">
        <v>20</v>
      </c>
      <c r="AL286" s="8">
        <v>49675</v>
      </c>
      <c r="AM286">
        <v>0</v>
      </c>
      <c r="AN286" t="s">
        <v>100</v>
      </c>
      <c r="AO286">
        <v>0</v>
      </c>
      <c r="AP286" s="11" t="s">
        <v>106</v>
      </c>
      <c r="AQ286" s="3">
        <v>0</v>
      </c>
      <c r="AR286" s="3">
        <v>0</v>
      </c>
      <c r="AS286">
        <v>0</v>
      </c>
      <c r="AT286">
        <v>0</v>
      </c>
      <c r="AU286">
        <v>0</v>
      </c>
      <c r="AV286" s="8">
        <v>0</v>
      </c>
      <c r="AW286">
        <v>0</v>
      </c>
      <c r="AX286" t="s">
        <v>46</v>
      </c>
      <c r="AY286">
        <v>0</v>
      </c>
      <c r="AZ286" s="11" t="s">
        <v>106</v>
      </c>
      <c r="BA286" s="3">
        <v>0</v>
      </c>
      <c r="BB286" s="3">
        <v>0</v>
      </c>
      <c r="BC286">
        <v>0</v>
      </c>
      <c r="BD286">
        <v>0</v>
      </c>
      <c r="BE286">
        <v>0</v>
      </c>
      <c r="BF286" s="8">
        <v>0</v>
      </c>
      <c r="BG286">
        <v>0</v>
      </c>
      <c r="BH286" t="s">
        <v>46</v>
      </c>
      <c r="BI286">
        <v>0</v>
      </c>
      <c r="BJ286" s="3">
        <v>0</v>
      </c>
      <c r="BK286">
        <v>0</v>
      </c>
      <c r="BL286" s="3">
        <f t="shared" si="8"/>
        <v>1000061</v>
      </c>
      <c r="BM286" s="14" t="str">
        <f t="shared" si="9"/>
        <v xml:space="preserve"> </v>
      </c>
    </row>
    <row r="287" spans="1:65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R287">
        <v>71</v>
      </c>
      <c r="S287" s="3">
        <v>8735542</v>
      </c>
      <c r="T287" s="3">
        <v>8527327</v>
      </c>
      <c r="U287" s="3">
        <v>6206247</v>
      </c>
      <c r="V287" s="8">
        <v>33856</v>
      </c>
      <c r="W287" s="9">
        <v>872834</v>
      </c>
      <c r="X287" s="9">
        <v>963797</v>
      </c>
      <c r="Y287">
        <v>0.08</v>
      </c>
      <c r="Z287">
        <v>69</v>
      </c>
      <c r="AA287">
        <v>69</v>
      </c>
      <c r="AB287" s="10">
        <v>59079</v>
      </c>
      <c r="AC287">
        <v>0</v>
      </c>
      <c r="AD287" t="s">
        <v>46</v>
      </c>
      <c r="AE287" t="s">
        <v>459</v>
      </c>
      <c r="AF287" s="8">
        <v>41883</v>
      </c>
      <c r="AG287" s="3">
        <v>534081</v>
      </c>
      <c r="AH287" s="3">
        <v>569555</v>
      </c>
      <c r="AI287">
        <v>0.04</v>
      </c>
      <c r="AJ287">
        <v>18</v>
      </c>
      <c r="AK287">
        <v>18</v>
      </c>
      <c r="AL287" s="8">
        <v>48488</v>
      </c>
      <c r="AM287">
        <v>0</v>
      </c>
      <c r="AN287" t="s">
        <v>100</v>
      </c>
      <c r="AO287" t="s">
        <v>460</v>
      </c>
      <c r="AP287" s="11">
        <v>41921</v>
      </c>
      <c r="AQ287" s="3">
        <v>708380</v>
      </c>
      <c r="AR287" s="3">
        <v>763317</v>
      </c>
      <c r="AS287">
        <v>0.04</v>
      </c>
      <c r="AT287">
        <v>20</v>
      </c>
      <c r="AU287">
        <v>20</v>
      </c>
      <c r="AV287" s="8">
        <v>49225</v>
      </c>
      <c r="AW287">
        <v>0</v>
      </c>
      <c r="AX287" t="s">
        <v>58</v>
      </c>
      <c r="AY287" t="s">
        <v>461</v>
      </c>
      <c r="AZ287" s="11">
        <v>42340</v>
      </c>
      <c r="BA287" s="3">
        <v>414000</v>
      </c>
      <c r="BB287" s="3">
        <v>397415</v>
      </c>
      <c r="BC287">
        <v>5.7500000000000002E-2</v>
      </c>
      <c r="BD287">
        <v>16</v>
      </c>
      <c r="BE287">
        <v>16</v>
      </c>
      <c r="BF287" s="8">
        <v>48223</v>
      </c>
      <c r="BG287">
        <v>0</v>
      </c>
      <c r="BH287" t="s">
        <v>46</v>
      </c>
      <c r="BI287" t="s">
        <v>462</v>
      </c>
      <c r="BJ287" s="3">
        <v>8735542</v>
      </c>
      <c r="BK287" t="s">
        <v>62</v>
      </c>
      <c r="BL287" s="3">
        <f t="shared" si="8"/>
        <v>8735542</v>
      </c>
      <c r="BM287" s="14">
        <f t="shared" si="9"/>
        <v>1</v>
      </c>
    </row>
    <row r="288" spans="1:65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R288">
        <v>20</v>
      </c>
      <c r="S288" s="3">
        <v>4126108</v>
      </c>
      <c r="T288" s="3">
        <v>3930353</v>
      </c>
      <c r="U288" s="3">
        <v>3410435</v>
      </c>
      <c r="V288" s="8">
        <v>41760</v>
      </c>
      <c r="W288" s="9">
        <v>293200</v>
      </c>
      <c r="X288" s="9">
        <v>285952</v>
      </c>
      <c r="Y288">
        <v>5.9499999999999997E-2</v>
      </c>
      <c r="Z288">
        <v>16</v>
      </c>
      <c r="AA288">
        <v>15</v>
      </c>
      <c r="AB288" s="10">
        <v>47604</v>
      </c>
      <c r="AC288" t="s">
        <v>464</v>
      </c>
      <c r="AD288" t="s">
        <v>43</v>
      </c>
      <c r="AE288" t="s">
        <v>465</v>
      </c>
      <c r="AF288" s="8">
        <v>41792</v>
      </c>
      <c r="AG288" s="3">
        <v>322473</v>
      </c>
      <c r="AH288" s="3">
        <v>333071</v>
      </c>
      <c r="AI288">
        <v>2.3599999999999999E-2</v>
      </c>
      <c r="AJ288">
        <v>15</v>
      </c>
      <c r="AK288">
        <v>15</v>
      </c>
      <c r="AL288" s="8">
        <v>47573</v>
      </c>
      <c r="AM288" t="s">
        <v>464</v>
      </c>
      <c r="AN288" t="s">
        <v>58</v>
      </c>
      <c r="AO288">
        <v>0</v>
      </c>
      <c r="AP288" s="11">
        <v>41788</v>
      </c>
      <c r="AQ288" s="3">
        <v>100000</v>
      </c>
      <c r="AR288" s="3">
        <v>100000</v>
      </c>
      <c r="AS288">
        <v>2.3599999999999999E-2</v>
      </c>
      <c r="AT288">
        <v>15</v>
      </c>
      <c r="AU288">
        <v>15</v>
      </c>
      <c r="AV288" s="8">
        <v>47573</v>
      </c>
      <c r="AW288" t="s">
        <v>466</v>
      </c>
      <c r="AX288" t="s">
        <v>100</v>
      </c>
      <c r="AY288">
        <v>0</v>
      </c>
      <c r="AZ288" s="11" t="s">
        <v>106</v>
      </c>
      <c r="BA288" s="3">
        <v>0</v>
      </c>
      <c r="BB288" s="3">
        <v>0</v>
      </c>
      <c r="BC288">
        <v>0</v>
      </c>
      <c r="BD288">
        <v>0</v>
      </c>
      <c r="BE288">
        <v>0</v>
      </c>
      <c r="BF288" s="8">
        <v>0</v>
      </c>
      <c r="BG288">
        <v>0</v>
      </c>
      <c r="BH288" t="s">
        <v>46</v>
      </c>
      <c r="BI288">
        <v>0</v>
      </c>
      <c r="BJ288" s="3">
        <v>4126108</v>
      </c>
      <c r="BK288" t="s">
        <v>62</v>
      </c>
      <c r="BL288" s="3">
        <f t="shared" si="8"/>
        <v>4126108</v>
      </c>
      <c r="BM288" s="14">
        <f t="shared" si="9"/>
        <v>1</v>
      </c>
    </row>
    <row r="289" spans="1:65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R289">
        <v>100</v>
      </c>
      <c r="S289" s="3">
        <v>9614206</v>
      </c>
      <c r="T289" s="3">
        <v>9813450</v>
      </c>
      <c r="U289" s="3">
        <v>7381157</v>
      </c>
      <c r="V289" s="8">
        <v>41817</v>
      </c>
      <c r="W289" s="9">
        <v>889244</v>
      </c>
      <c r="X289" s="9">
        <v>647816.97</v>
      </c>
      <c r="Y289">
        <v>3.27E-2</v>
      </c>
      <c r="Z289">
        <v>50</v>
      </c>
      <c r="AA289">
        <v>50</v>
      </c>
      <c r="AB289" s="10">
        <v>60267</v>
      </c>
      <c r="AC289">
        <v>1</v>
      </c>
      <c r="AD289" t="s">
        <v>58</v>
      </c>
      <c r="AE289" t="s">
        <v>467</v>
      </c>
      <c r="AF289" s="8">
        <v>41817</v>
      </c>
      <c r="AG289" s="3">
        <v>1222266</v>
      </c>
      <c r="AH289" s="3">
        <v>1222266</v>
      </c>
      <c r="AI289">
        <v>3.27E-2</v>
      </c>
      <c r="AJ289">
        <v>50</v>
      </c>
      <c r="AK289">
        <v>50</v>
      </c>
      <c r="AL289" s="8">
        <v>60267</v>
      </c>
      <c r="AM289">
        <v>2</v>
      </c>
      <c r="AN289" t="s">
        <v>58</v>
      </c>
      <c r="AO289" t="s">
        <v>467</v>
      </c>
      <c r="AP289" s="11">
        <v>41817</v>
      </c>
      <c r="AQ289" s="3">
        <v>121539</v>
      </c>
      <c r="AR289" s="3">
        <v>0</v>
      </c>
      <c r="AS289">
        <v>3.27E-2</v>
      </c>
      <c r="AT289">
        <v>15</v>
      </c>
      <c r="AU289">
        <v>15</v>
      </c>
      <c r="AV289" s="8">
        <v>47118</v>
      </c>
      <c r="AW289">
        <v>3</v>
      </c>
      <c r="AX289" t="s">
        <v>58</v>
      </c>
      <c r="AY289" t="s">
        <v>468</v>
      </c>
      <c r="AZ289" s="11" t="s">
        <v>106</v>
      </c>
      <c r="BA289" s="3">
        <v>0</v>
      </c>
      <c r="BB289" s="3">
        <v>0</v>
      </c>
      <c r="BC289">
        <v>0</v>
      </c>
      <c r="BD289">
        <v>0</v>
      </c>
      <c r="BE289">
        <v>0</v>
      </c>
      <c r="BF289" s="8">
        <v>0</v>
      </c>
      <c r="BG289">
        <v>0</v>
      </c>
      <c r="BH289" t="s">
        <v>46</v>
      </c>
      <c r="BI289">
        <v>0</v>
      </c>
      <c r="BJ289" s="3">
        <v>9614206</v>
      </c>
      <c r="BK289" t="s">
        <v>62</v>
      </c>
      <c r="BL289" s="3">
        <f t="shared" si="8"/>
        <v>9614206</v>
      </c>
      <c r="BM289" s="14">
        <f t="shared" si="9"/>
        <v>1</v>
      </c>
    </row>
    <row r="290" spans="1:65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R290">
        <v>14</v>
      </c>
      <c r="S290" s="3">
        <v>2639362</v>
      </c>
      <c r="T290" s="3">
        <v>2916071</v>
      </c>
      <c r="U290" s="3">
        <v>2049645</v>
      </c>
      <c r="V290" s="8">
        <v>41609</v>
      </c>
      <c r="W290" s="9">
        <v>239530</v>
      </c>
      <c r="X290" s="9">
        <v>232165</v>
      </c>
      <c r="Y290">
        <v>0.06</v>
      </c>
      <c r="Z290">
        <v>15</v>
      </c>
      <c r="AA290">
        <v>30</v>
      </c>
      <c r="AB290" s="10">
        <v>47462</v>
      </c>
      <c r="AC290" t="s">
        <v>63</v>
      </c>
      <c r="AD290" t="s">
        <v>43</v>
      </c>
      <c r="AE290" t="s">
        <v>469</v>
      </c>
      <c r="AF290" s="8">
        <v>41589</v>
      </c>
      <c r="AG290" s="3">
        <v>270000</v>
      </c>
      <c r="AH290" s="3">
        <v>298495</v>
      </c>
      <c r="AI290">
        <v>0.05</v>
      </c>
      <c r="AJ290">
        <v>20</v>
      </c>
      <c r="AK290" t="s">
        <v>165</v>
      </c>
      <c r="AL290" s="8">
        <v>48790</v>
      </c>
      <c r="AM290" t="s">
        <v>206</v>
      </c>
      <c r="AN290" t="s">
        <v>58</v>
      </c>
      <c r="AO290" t="s">
        <v>44</v>
      </c>
      <c r="AP290" s="11">
        <v>42125</v>
      </c>
      <c r="AQ290" s="3">
        <v>80187</v>
      </c>
      <c r="AR290" s="3">
        <v>45424</v>
      </c>
      <c r="AS290" t="s">
        <v>165</v>
      </c>
      <c r="AT290" t="s">
        <v>165</v>
      </c>
      <c r="AU290" t="s">
        <v>165</v>
      </c>
      <c r="AV290" s="8" t="s">
        <v>165</v>
      </c>
      <c r="AW290" t="s">
        <v>165</v>
      </c>
      <c r="AX290" t="s">
        <v>58</v>
      </c>
      <c r="AY290">
        <v>0</v>
      </c>
      <c r="AZ290" s="11" t="s">
        <v>106</v>
      </c>
      <c r="BA290" s="3">
        <v>0</v>
      </c>
      <c r="BB290" s="3">
        <v>0</v>
      </c>
      <c r="BC290">
        <v>0</v>
      </c>
      <c r="BD290">
        <v>0</v>
      </c>
      <c r="BE290">
        <v>0</v>
      </c>
      <c r="BF290" s="8">
        <v>0</v>
      </c>
      <c r="BG290">
        <v>0</v>
      </c>
      <c r="BH290" t="s">
        <v>46</v>
      </c>
      <c r="BI290">
        <v>0</v>
      </c>
      <c r="BJ290" s="3">
        <v>2639362</v>
      </c>
      <c r="BK290" t="s">
        <v>255</v>
      </c>
      <c r="BL290" s="3">
        <f t="shared" si="8"/>
        <v>2639362</v>
      </c>
      <c r="BM290" s="14">
        <f t="shared" si="9"/>
        <v>1</v>
      </c>
    </row>
    <row r="291" spans="1:65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R291">
        <v>10</v>
      </c>
      <c r="S291" s="3">
        <v>1911188</v>
      </c>
      <c r="T291" s="3">
        <v>1719582</v>
      </c>
      <c r="U291" s="3">
        <v>1384688</v>
      </c>
      <c r="V291" s="8">
        <v>41600</v>
      </c>
      <c r="W291" s="9">
        <v>310000</v>
      </c>
      <c r="X291" s="9">
        <v>290000</v>
      </c>
      <c r="Y291">
        <v>0</v>
      </c>
      <c r="Z291">
        <v>15</v>
      </c>
      <c r="AA291">
        <v>15</v>
      </c>
      <c r="AB291" s="10">
        <v>47514</v>
      </c>
      <c r="AC291" t="s">
        <v>63</v>
      </c>
      <c r="AD291" t="s">
        <v>43</v>
      </c>
      <c r="AE291" t="s">
        <v>44</v>
      </c>
      <c r="AF291" s="8">
        <v>41589</v>
      </c>
      <c r="AG291" s="3">
        <v>216500</v>
      </c>
      <c r="AH291" s="3">
        <v>218970</v>
      </c>
      <c r="AI291">
        <v>0</v>
      </c>
      <c r="AJ291">
        <v>20</v>
      </c>
      <c r="AK291" t="s">
        <v>165</v>
      </c>
      <c r="AL291" s="8">
        <v>48790</v>
      </c>
      <c r="AM291" t="s">
        <v>206</v>
      </c>
      <c r="AN291" t="s">
        <v>58</v>
      </c>
      <c r="AO291" t="s">
        <v>44</v>
      </c>
      <c r="AP291" s="11" t="s">
        <v>106</v>
      </c>
      <c r="AQ291" s="3">
        <v>0</v>
      </c>
      <c r="AR291" s="3">
        <v>0</v>
      </c>
      <c r="AS291">
        <v>0</v>
      </c>
      <c r="AT291">
        <v>0</v>
      </c>
      <c r="AU291">
        <v>0</v>
      </c>
      <c r="AV291" s="8">
        <v>0</v>
      </c>
      <c r="AW291">
        <v>0</v>
      </c>
      <c r="AX291" t="s">
        <v>46</v>
      </c>
      <c r="AY291">
        <v>0</v>
      </c>
      <c r="AZ291" s="11" t="s">
        <v>106</v>
      </c>
      <c r="BA291" s="3">
        <v>0</v>
      </c>
      <c r="BB291" s="3">
        <v>0</v>
      </c>
      <c r="BC291">
        <v>0</v>
      </c>
      <c r="BD291">
        <v>0</v>
      </c>
      <c r="BE291">
        <v>0</v>
      </c>
      <c r="BF291" s="8">
        <v>0</v>
      </c>
      <c r="BG291">
        <v>0</v>
      </c>
      <c r="BH291" t="s">
        <v>46</v>
      </c>
      <c r="BI291">
        <v>0</v>
      </c>
      <c r="BJ291" s="3">
        <v>1911188</v>
      </c>
      <c r="BK291" t="s">
        <v>255</v>
      </c>
      <c r="BL291" s="3">
        <f t="shared" si="8"/>
        <v>1911188</v>
      </c>
      <c r="BM291" s="14">
        <f t="shared" si="9"/>
        <v>1</v>
      </c>
    </row>
    <row r="292" spans="1:65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R292">
        <v>27</v>
      </c>
      <c r="S292" s="3">
        <v>5914741</v>
      </c>
      <c r="T292" s="3">
        <v>7261427</v>
      </c>
      <c r="U292" s="3">
        <v>110</v>
      </c>
      <c r="V292" s="8" t="s">
        <v>106</v>
      </c>
      <c r="W292" s="9">
        <v>975918</v>
      </c>
      <c r="X292" s="9">
        <v>1013270</v>
      </c>
      <c r="Y292">
        <v>5.5E-2</v>
      </c>
      <c r="Z292">
        <v>15</v>
      </c>
      <c r="AA292">
        <v>0</v>
      </c>
      <c r="AB292" s="10">
        <v>0</v>
      </c>
      <c r="AC292">
        <v>0</v>
      </c>
      <c r="AD292" t="s">
        <v>46</v>
      </c>
      <c r="AE292">
        <v>0</v>
      </c>
      <c r="AF292" s="8" t="s">
        <v>106</v>
      </c>
      <c r="AG292" s="3">
        <v>200000</v>
      </c>
      <c r="AH292" s="3">
        <v>200000</v>
      </c>
      <c r="AI292">
        <v>3.5999999999999997E-2</v>
      </c>
      <c r="AJ292">
        <v>50</v>
      </c>
      <c r="AK292">
        <v>0</v>
      </c>
      <c r="AL292" s="8">
        <v>0</v>
      </c>
      <c r="AM292">
        <v>0</v>
      </c>
      <c r="AN292" t="s">
        <v>46</v>
      </c>
      <c r="AO292">
        <v>0</v>
      </c>
      <c r="AP292" s="11" t="s">
        <v>106</v>
      </c>
      <c r="AQ292" s="3">
        <v>200000</v>
      </c>
      <c r="AR292" s="3">
        <v>198393</v>
      </c>
      <c r="AS292">
        <v>5.7500000000000002E-2</v>
      </c>
      <c r="AT292">
        <v>16.5</v>
      </c>
      <c r="AU292">
        <v>0</v>
      </c>
      <c r="AV292" s="8">
        <v>0</v>
      </c>
      <c r="AW292">
        <v>0</v>
      </c>
      <c r="AX292" t="s">
        <v>46</v>
      </c>
      <c r="AY292">
        <v>0</v>
      </c>
      <c r="AZ292" s="11" t="s">
        <v>106</v>
      </c>
      <c r="BA292" s="3">
        <v>4538713</v>
      </c>
      <c r="BB292" s="3">
        <v>4538713</v>
      </c>
      <c r="BC292">
        <v>0</v>
      </c>
      <c r="BD292">
        <v>0</v>
      </c>
      <c r="BE292">
        <v>0</v>
      </c>
      <c r="BF292" s="8">
        <v>0</v>
      </c>
      <c r="BG292">
        <v>0</v>
      </c>
      <c r="BH292" t="s">
        <v>46</v>
      </c>
      <c r="BI292">
        <v>0</v>
      </c>
      <c r="BJ292" s="3">
        <v>5914741</v>
      </c>
      <c r="BK292">
        <v>0</v>
      </c>
      <c r="BL292" s="3">
        <f t="shared" si="8"/>
        <v>5914741</v>
      </c>
      <c r="BM292" s="14">
        <f t="shared" si="9"/>
        <v>1</v>
      </c>
    </row>
    <row r="293" spans="1:65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 s="3">
        <v>0</v>
      </c>
      <c r="T293" s="3">
        <v>0</v>
      </c>
      <c r="U293" s="3">
        <v>0</v>
      </c>
      <c r="V293" s="8" t="s">
        <v>106</v>
      </c>
      <c r="W293" s="9">
        <v>6574000</v>
      </c>
      <c r="X293" s="9">
        <v>6394791.8399999999</v>
      </c>
      <c r="Y293">
        <v>4.19E-2</v>
      </c>
      <c r="Z293">
        <v>40</v>
      </c>
      <c r="AA293">
        <v>40</v>
      </c>
      <c r="AB293" s="10">
        <v>56705</v>
      </c>
      <c r="AC293">
        <v>0</v>
      </c>
      <c r="AD293" t="s">
        <v>43</v>
      </c>
      <c r="AE293">
        <v>0</v>
      </c>
      <c r="AF293" s="8" t="s">
        <v>106</v>
      </c>
      <c r="AG293" s="3">
        <v>0</v>
      </c>
      <c r="AH293" s="3">
        <v>0</v>
      </c>
      <c r="AI293">
        <v>0</v>
      </c>
      <c r="AJ293">
        <v>0</v>
      </c>
      <c r="AK293">
        <v>0</v>
      </c>
      <c r="AL293" s="8">
        <v>0</v>
      </c>
      <c r="AM293">
        <v>0</v>
      </c>
      <c r="AN293">
        <v>0</v>
      </c>
      <c r="AO293">
        <v>0</v>
      </c>
      <c r="AP293" s="11" t="s">
        <v>106</v>
      </c>
      <c r="AQ293" s="3">
        <v>0</v>
      </c>
      <c r="AR293" s="3">
        <v>0</v>
      </c>
      <c r="AS293">
        <v>0</v>
      </c>
      <c r="AT293">
        <v>0</v>
      </c>
      <c r="AU293">
        <v>0</v>
      </c>
      <c r="AV293" s="8">
        <v>0</v>
      </c>
      <c r="AW293">
        <v>0</v>
      </c>
      <c r="AX293" t="s">
        <v>46</v>
      </c>
      <c r="AY293">
        <v>0</v>
      </c>
      <c r="AZ293" s="11" t="s">
        <v>106</v>
      </c>
      <c r="BA293" s="3">
        <v>0</v>
      </c>
      <c r="BB293" s="3">
        <v>0</v>
      </c>
      <c r="BC293">
        <v>0</v>
      </c>
      <c r="BD293">
        <v>0</v>
      </c>
      <c r="BE293">
        <v>0</v>
      </c>
      <c r="BF293" s="8">
        <v>0</v>
      </c>
      <c r="BG293">
        <v>0</v>
      </c>
      <c r="BH293" t="s">
        <v>46</v>
      </c>
      <c r="BI293">
        <v>0</v>
      </c>
      <c r="BJ293" s="3">
        <v>0</v>
      </c>
      <c r="BK293">
        <v>0</v>
      </c>
      <c r="BL293" s="3">
        <f t="shared" si="8"/>
        <v>6574000</v>
      </c>
      <c r="BM293" s="14" t="str">
        <f t="shared" si="9"/>
        <v xml:space="preserve"> </v>
      </c>
    </row>
    <row r="294" spans="1:65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 s="3">
        <v>0</v>
      </c>
      <c r="T294" s="3">
        <v>0</v>
      </c>
      <c r="U294" s="3">
        <v>0</v>
      </c>
      <c r="V294" s="8" t="s">
        <v>106</v>
      </c>
      <c r="W294" s="9">
        <v>550000</v>
      </c>
      <c r="X294" s="9">
        <v>550000</v>
      </c>
      <c r="Y294">
        <v>0.04</v>
      </c>
      <c r="Z294">
        <v>20</v>
      </c>
      <c r="AA294">
        <v>0</v>
      </c>
      <c r="AB294" s="10">
        <v>0</v>
      </c>
      <c r="AC294">
        <v>0</v>
      </c>
      <c r="AD294" t="s">
        <v>46</v>
      </c>
      <c r="AE294" t="s">
        <v>240</v>
      </c>
      <c r="AF294" s="8" t="s">
        <v>106</v>
      </c>
      <c r="AG294" s="3">
        <v>250000</v>
      </c>
      <c r="AH294" s="3">
        <v>250000</v>
      </c>
      <c r="AI294">
        <v>2.5000000000000001E-3</v>
      </c>
      <c r="AJ294">
        <v>50</v>
      </c>
      <c r="AK294">
        <v>0</v>
      </c>
      <c r="AL294" s="8">
        <v>0</v>
      </c>
      <c r="AM294">
        <v>0</v>
      </c>
      <c r="AN294" t="s">
        <v>46</v>
      </c>
      <c r="AO294" t="s">
        <v>171</v>
      </c>
      <c r="AP294" s="11" t="s">
        <v>106</v>
      </c>
      <c r="AQ294" s="3">
        <v>441055</v>
      </c>
      <c r="AR294" s="3">
        <v>441055</v>
      </c>
      <c r="AS294">
        <v>0.04</v>
      </c>
      <c r="AT294">
        <v>16</v>
      </c>
      <c r="AU294">
        <v>0</v>
      </c>
      <c r="AV294" s="8">
        <v>0</v>
      </c>
      <c r="AW294">
        <v>0</v>
      </c>
      <c r="AX294" t="s">
        <v>46</v>
      </c>
      <c r="AY294">
        <v>0</v>
      </c>
      <c r="AZ294" s="11" t="s">
        <v>106</v>
      </c>
      <c r="BA294" s="3">
        <v>0</v>
      </c>
      <c r="BB294" s="3">
        <v>0</v>
      </c>
      <c r="BC294">
        <v>0</v>
      </c>
      <c r="BD294">
        <v>0</v>
      </c>
      <c r="BE294">
        <v>0</v>
      </c>
      <c r="BF294" s="8">
        <v>0</v>
      </c>
      <c r="BG294">
        <v>0</v>
      </c>
      <c r="BH294" t="s">
        <v>46</v>
      </c>
      <c r="BI294">
        <v>0</v>
      </c>
      <c r="BJ294" s="3">
        <v>1241055</v>
      </c>
      <c r="BK294" t="s">
        <v>62</v>
      </c>
      <c r="BL294" s="3">
        <f t="shared" si="8"/>
        <v>1241055</v>
      </c>
      <c r="BM294" s="14" t="str">
        <f t="shared" si="9"/>
        <v xml:space="preserve"> </v>
      </c>
    </row>
    <row r="295" spans="1:65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R295">
        <v>80</v>
      </c>
      <c r="S295" s="3">
        <v>10524733</v>
      </c>
      <c r="T295" s="3">
        <v>10208767</v>
      </c>
      <c r="U295" s="3">
        <v>8846011</v>
      </c>
      <c r="V295" s="8">
        <v>41944</v>
      </c>
      <c r="W295" s="9">
        <v>1403722</v>
      </c>
      <c r="X295" s="9">
        <v>1389989</v>
      </c>
      <c r="Y295">
        <v>5.9499999999999997E-2</v>
      </c>
      <c r="Z295">
        <v>16</v>
      </c>
      <c r="AA295">
        <v>16</v>
      </c>
      <c r="AB295" s="10">
        <v>47788</v>
      </c>
      <c r="AC295" t="s">
        <v>63</v>
      </c>
      <c r="AD295" t="s">
        <v>43</v>
      </c>
      <c r="AE295" t="s">
        <v>291</v>
      </c>
      <c r="AF295" s="8">
        <v>41990</v>
      </c>
      <c r="AG295" s="3">
        <v>275000</v>
      </c>
      <c r="AH295" s="3">
        <v>281367</v>
      </c>
      <c r="AI295">
        <v>0.05</v>
      </c>
      <c r="AJ295">
        <v>16</v>
      </c>
      <c r="AK295">
        <v>16</v>
      </c>
      <c r="AL295" s="8">
        <v>47036</v>
      </c>
      <c r="AM295">
        <v>0</v>
      </c>
      <c r="AN295" t="s">
        <v>100</v>
      </c>
      <c r="AO295" t="s">
        <v>245</v>
      </c>
      <c r="AP295" s="11">
        <v>42409</v>
      </c>
      <c r="AQ295" s="3">
        <v>668773</v>
      </c>
      <c r="AR295" s="3">
        <v>668773</v>
      </c>
      <c r="AS295">
        <v>5.5E-2</v>
      </c>
      <c r="AT295">
        <v>14</v>
      </c>
      <c r="AU295">
        <v>14</v>
      </c>
      <c r="AV295" s="8">
        <v>47827</v>
      </c>
      <c r="AW295">
        <v>0</v>
      </c>
      <c r="AX295" t="s">
        <v>43</v>
      </c>
      <c r="AY295" t="s">
        <v>472</v>
      </c>
      <c r="AZ295" s="11" t="s">
        <v>106</v>
      </c>
      <c r="BA295" s="3">
        <v>0</v>
      </c>
      <c r="BB295" s="3">
        <v>0</v>
      </c>
      <c r="BC295">
        <v>0</v>
      </c>
      <c r="BD295">
        <v>0</v>
      </c>
      <c r="BE295">
        <v>0</v>
      </c>
      <c r="BF295" s="8">
        <v>0</v>
      </c>
      <c r="BG295">
        <v>0</v>
      </c>
      <c r="BH295" t="s">
        <v>46</v>
      </c>
      <c r="BI295">
        <v>0</v>
      </c>
      <c r="BJ295" s="3">
        <v>10524733</v>
      </c>
      <c r="BK295" t="s">
        <v>62</v>
      </c>
      <c r="BL295" s="3">
        <f t="shared" si="8"/>
        <v>11193506</v>
      </c>
      <c r="BM295" s="14">
        <f t="shared" si="9"/>
        <v>1.0635429896416375</v>
      </c>
    </row>
    <row r="296" spans="1:65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R296">
        <v>20</v>
      </c>
      <c r="S296" s="3">
        <v>0</v>
      </c>
      <c r="T296" s="3">
        <v>0</v>
      </c>
      <c r="U296" s="3">
        <v>0</v>
      </c>
      <c r="V296" s="8" t="s">
        <v>106</v>
      </c>
      <c r="W296" s="9">
        <v>475000</v>
      </c>
      <c r="X296" s="9">
        <v>475000</v>
      </c>
      <c r="Y296">
        <v>1.7000000000000001E-2</v>
      </c>
      <c r="Z296">
        <v>0</v>
      </c>
      <c r="AA296">
        <v>0</v>
      </c>
      <c r="AB296" s="10">
        <v>49674</v>
      </c>
      <c r="AC296">
        <v>0</v>
      </c>
      <c r="AD296" t="s">
        <v>58</v>
      </c>
      <c r="AE296" t="s">
        <v>339</v>
      </c>
      <c r="AF296" s="8" t="s">
        <v>106</v>
      </c>
      <c r="AG296" s="3">
        <v>430000</v>
      </c>
      <c r="AH296" s="3">
        <v>422270</v>
      </c>
      <c r="AI296">
        <v>0.04</v>
      </c>
      <c r="AJ296" t="s">
        <v>45</v>
      </c>
      <c r="AK296">
        <v>0</v>
      </c>
      <c r="AL296" s="8">
        <v>48458</v>
      </c>
      <c r="AM296" t="s">
        <v>54</v>
      </c>
      <c r="AN296" t="s">
        <v>46</v>
      </c>
      <c r="AO296" t="s">
        <v>122</v>
      </c>
      <c r="AP296" s="11" t="s">
        <v>106</v>
      </c>
      <c r="AQ296" s="3">
        <v>160000</v>
      </c>
      <c r="AR296" s="3">
        <v>159577</v>
      </c>
      <c r="AS296">
        <v>5.1499999999999997E-2</v>
      </c>
      <c r="AT296">
        <v>0</v>
      </c>
      <c r="AU296">
        <v>0</v>
      </c>
      <c r="AV296" s="8">
        <v>48349</v>
      </c>
      <c r="AW296">
        <v>0</v>
      </c>
      <c r="AX296" t="s">
        <v>43</v>
      </c>
      <c r="AY296" t="s">
        <v>473</v>
      </c>
      <c r="AZ296" s="11" t="s">
        <v>106</v>
      </c>
      <c r="BA296" s="3">
        <v>125000</v>
      </c>
      <c r="BB296" s="3">
        <v>125000</v>
      </c>
      <c r="BC296">
        <v>0</v>
      </c>
      <c r="BD296">
        <v>0</v>
      </c>
      <c r="BE296">
        <v>0</v>
      </c>
      <c r="BF296" s="8">
        <v>48094</v>
      </c>
      <c r="BG296">
        <v>0</v>
      </c>
      <c r="BH296" t="s">
        <v>100</v>
      </c>
      <c r="BI296" t="s">
        <v>474</v>
      </c>
      <c r="BJ296" s="3">
        <v>0</v>
      </c>
      <c r="BK296">
        <v>0</v>
      </c>
      <c r="BL296" s="3">
        <f t="shared" si="8"/>
        <v>1190000</v>
      </c>
      <c r="BM296" s="14" t="str">
        <f t="shared" si="9"/>
        <v xml:space="preserve"> </v>
      </c>
    </row>
    <row r="297" spans="1:65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R297">
        <v>26</v>
      </c>
      <c r="S297" s="3">
        <v>4722242</v>
      </c>
      <c r="T297" s="3">
        <v>6031496</v>
      </c>
      <c r="U297" s="3">
        <v>5011131</v>
      </c>
      <c r="V297" s="8" t="s">
        <v>106</v>
      </c>
      <c r="W297" s="9">
        <v>0</v>
      </c>
      <c r="X297" s="9">
        <v>0</v>
      </c>
      <c r="Y297">
        <v>0</v>
      </c>
      <c r="Z297">
        <v>0</v>
      </c>
      <c r="AA297">
        <v>0</v>
      </c>
      <c r="AB297" s="10">
        <v>0</v>
      </c>
      <c r="AC297">
        <v>0</v>
      </c>
      <c r="AD297" t="s">
        <v>46</v>
      </c>
      <c r="AE297">
        <v>0</v>
      </c>
      <c r="AF297" s="8" t="s">
        <v>106</v>
      </c>
      <c r="AG297" s="3">
        <v>0</v>
      </c>
      <c r="AH297" s="3">
        <v>0</v>
      </c>
      <c r="AI297">
        <v>0</v>
      </c>
      <c r="AJ297" t="s">
        <v>45</v>
      </c>
      <c r="AK297">
        <v>0</v>
      </c>
      <c r="AL297" s="8">
        <v>0</v>
      </c>
      <c r="AM297">
        <v>0</v>
      </c>
      <c r="AN297" t="s">
        <v>46</v>
      </c>
      <c r="AO297">
        <v>0</v>
      </c>
      <c r="AP297" s="11" t="s">
        <v>106</v>
      </c>
      <c r="AQ297" s="3">
        <v>0</v>
      </c>
      <c r="AR297" s="3">
        <v>0</v>
      </c>
      <c r="AS297">
        <v>0</v>
      </c>
      <c r="AT297">
        <v>0</v>
      </c>
      <c r="AU297">
        <v>0</v>
      </c>
      <c r="AV297" s="8">
        <v>0</v>
      </c>
      <c r="AW297">
        <v>0</v>
      </c>
      <c r="AX297" t="s">
        <v>46</v>
      </c>
      <c r="AY297">
        <v>0</v>
      </c>
      <c r="AZ297" s="11" t="s">
        <v>106</v>
      </c>
      <c r="BA297" s="3">
        <v>0</v>
      </c>
      <c r="BB297" s="3">
        <v>0</v>
      </c>
      <c r="BC297">
        <v>0</v>
      </c>
      <c r="BD297">
        <v>0</v>
      </c>
      <c r="BE297">
        <v>0</v>
      </c>
      <c r="BF297" s="8">
        <v>0</v>
      </c>
      <c r="BG297">
        <v>0</v>
      </c>
      <c r="BH297" t="s">
        <v>46</v>
      </c>
      <c r="BI297">
        <v>0</v>
      </c>
      <c r="BJ297" s="3">
        <v>0</v>
      </c>
      <c r="BK297">
        <v>0</v>
      </c>
      <c r="BL297" s="3">
        <f t="shared" si="8"/>
        <v>5011131</v>
      </c>
      <c r="BM297" s="14">
        <f t="shared" si="9"/>
        <v>1.0611762378971683</v>
      </c>
    </row>
    <row r="298" spans="1:65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R298">
        <v>16</v>
      </c>
      <c r="S298" s="3">
        <v>2705690</v>
      </c>
      <c r="T298" s="3">
        <v>2810308</v>
      </c>
      <c r="U298" s="3">
        <v>2156051</v>
      </c>
      <c r="V298" s="8">
        <v>42394</v>
      </c>
      <c r="W298" s="9">
        <v>53500</v>
      </c>
      <c r="X298" s="9">
        <v>51650.14</v>
      </c>
      <c r="Y298">
        <v>0.05</v>
      </c>
      <c r="Z298">
        <v>17</v>
      </c>
      <c r="AA298">
        <v>30</v>
      </c>
      <c r="AB298" s="10">
        <v>48580</v>
      </c>
      <c r="AC298" t="s">
        <v>54</v>
      </c>
      <c r="AD298" t="s">
        <v>43</v>
      </c>
      <c r="AE298" t="s">
        <v>55</v>
      </c>
      <c r="AF298" s="8">
        <v>42079</v>
      </c>
      <c r="AG298" s="3">
        <v>376139</v>
      </c>
      <c r="AH298" s="3">
        <v>396113</v>
      </c>
      <c r="AI298">
        <v>0.04</v>
      </c>
      <c r="AJ298">
        <v>18</v>
      </c>
      <c r="AK298" t="s">
        <v>358</v>
      </c>
      <c r="AL298" s="8">
        <v>48848</v>
      </c>
      <c r="AM298" t="s">
        <v>71</v>
      </c>
      <c r="AN298" t="s">
        <v>100</v>
      </c>
      <c r="AO298" t="s">
        <v>55</v>
      </c>
      <c r="AP298" s="11">
        <v>42079</v>
      </c>
      <c r="AQ298" s="3">
        <v>120000</v>
      </c>
      <c r="AR298" s="3">
        <v>128191</v>
      </c>
      <c r="AS298">
        <v>0.04</v>
      </c>
      <c r="AT298">
        <v>16</v>
      </c>
      <c r="AU298" t="s">
        <v>358</v>
      </c>
      <c r="AV298" s="8">
        <v>47938</v>
      </c>
      <c r="AW298" t="s">
        <v>75</v>
      </c>
      <c r="AX298" t="s">
        <v>58</v>
      </c>
      <c r="AY298" t="s">
        <v>55</v>
      </c>
      <c r="AZ298" s="11" t="s">
        <v>106</v>
      </c>
      <c r="BA298" s="3">
        <v>0</v>
      </c>
      <c r="BB298" s="3">
        <v>0</v>
      </c>
      <c r="BC298">
        <v>0</v>
      </c>
      <c r="BD298">
        <v>0</v>
      </c>
      <c r="BE298">
        <v>0</v>
      </c>
      <c r="BF298" s="8">
        <v>0</v>
      </c>
      <c r="BG298">
        <v>0</v>
      </c>
      <c r="BH298" t="s">
        <v>46</v>
      </c>
      <c r="BI298">
        <v>0</v>
      </c>
      <c r="BJ298" s="3">
        <v>2705690</v>
      </c>
      <c r="BK298" t="s">
        <v>47</v>
      </c>
      <c r="BL298" s="3">
        <f t="shared" si="8"/>
        <v>2705690</v>
      </c>
      <c r="BM298" s="14">
        <f t="shared" si="9"/>
        <v>1</v>
      </c>
    </row>
    <row r="299" spans="1:65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R299">
        <v>24</v>
      </c>
      <c r="S299" s="3">
        <v>3897081</v>
      </c>
      <c r="T299" s="3">
        <v>4111924</v>
      </c>
      <c r="U299" s="3">
        <v>3178787</v>
      </c>
      <c r="V299" s="8">
        <v>42371</v>
      </c>
      <c r="W299" s="9">
        <v>337635</v>
      </c>
      <c r="X299" s="9">
        <v>327546.21999999997</v>
      </c>
      <c r="Y299">
        <v>0.05</v>
      </c>
      <c r="Z299">
        <v>17</v>
      </c>
      <c r="AA299">
        <v>30</v>
      </c>
      <c r="AB299" s="10">
        <v>48550</v>
      </c>
      <c r="AC299" t="s">
        <v>54</v>
      </c>
      <c r="AD299" t="s">
        <v>43</v>
      </c>
      <c r="AE299" t="s">
        <v>55</v>
      </c>
      <c r="AF299" s="8">
        <v>42352</v>
      </c>
      <c r="AG299" s="3">
        <v>96600</v>
      </c>
      <c r="AH299" s="3">
        <v>74972.5</v>
      </c>
      <c r="AI299">
        <v>0.05</v>
      </c>
      <c r="AJ299">
        <v>17</v>
      </c>
      <c r="AK299" t="s">
        <v>358</v>
      </c>
      <c r="AL299" s="8" t="s">
        <v>475</v>
      </c>
      <c r="AM299" t="s">
        <v>71</v>
      </c>
      <c r="AN299" t="s">
        <v>58</v>
      </c>
      <c r="AO299" t="s">
        <v>55</v>
      </c>
      <c r="AP299" s="11">
        <v>42005</v>
      </c>
      <c r="AQ299" s="3">
        <v>263159</v>
      </c>
      <c r="AR299" s="3">
        <v>263159</v>
      </c>
      <c r="AS299">
        <v>0.05</v>
      </c>
      <c r="AT299">
        <v>17</v>
      </c>
      <c r="AU299" t="s">
        <v>358</v>
      </c>
      <c r="AV299" s="8">
        <v>48853</v>
      </c>
      <c r="AW299" t="s">
        <v>75</v>
      </c>
      <c r="AX299" t="s">
        <v>100</v>
      </c>
      <c r="AY299" t="s">
        <v>55</v>
      </c>
      <c r="AZ299" s="11" t="s">
        <v>106</v>
      </c>
      <c r="BA299" s="3">
        <v>20900</v>
      </c>
      <c r="BB299" s="3">
        <v>20900</v>
      </c>
      <c r="BC299">
        <v>0.02</v>
      </c>
      <c r="BD299">
        <v>7</v>
      </c>
      <c r="BE299" t="s">
        <v>358</v>
      </c>
      <c r="BF299" s="8" t="s">
        <v>476</v>
      </c>
      <c r="BG299" t="s">
        <v>346</v>
      </c>
      <c r="BH299" t="s">
        <v>58</v>
      </c>
      <c r="BI299" t="s">
        <v>47</v>
      </c>
      <c r="BJ299" s="3">
        <v>3897081</v>
      </c>
      <c r="BK299" t="s">
        <v>47</v>
      </c>
      <c r="BL299" s="3">
        <f t="shared" si="8"/>
        <v>3897081</v>
      </c>
      <c r="BM299" s="14">
        <f t="shared" si="9"/>
        <v>1</v>
      </c>
    </row>
    <row r="300" spans="1:65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R300">
        <v>12</v>
      </c>
      <c r="S300" s="3">
        <v>2173292</v>
      </c>
      <c r="T300" s="3">
        <v>2554652</v>
      </c>
      <c r="U300" s="3">
        <v>1424466</v>
      </c>
      <c r="V300" s="8">
        <v>41913</v>
      </c>
      <c r="W300" s="9">
        <v>225000</v>
      </c>
      <c r="X300" s="9">
        <v>220651</v>
      </c>
      <c r="Y300">
        <v>0.06</v>
      </c>
      <c r="Z300">
        <v>16</v>
      </c>
      <c r="AA300">
        <v>30</v>
      </c>
      <c r="AB300" s="10">
        <v>47757</v>
      </c>
      <c r="AC300" t="s">
        <v>63</v>
      </c>
      <c r="AD300" t="s">
        <v>43</v>
      </c>
      <c r="AE300" t="s">
        <v>44</v>
      </c>
      <c r="AF300" s="8">
        <v>41939</v>
      </c>
      <c r="AG300" s="3">
        <v>415000</v>
      </c>
      <c r="AH300" s="3">
        <v>391787</v>
      </c>
      <c r="AI300">
        <v>0.03</v>
      </c>
      <c r="AJ300">
        <v>30</v>
      </c>
      <c r="AK300" t="s">
        <v>165</v>
      </c>
      <c r="AL300" s="8">
        <v>49155</v>
      </c>
      <c r="AM300" t="s">
        <v>206</v>
      </c>
      <c r="AN300" t="s">
        <v>58</v>
      </c>
      <c r="AO300" t="s">
        <v>44</v>
      </c>
      <c r="AP300" s="11">
        <v>42278</v>
      </c>
      <c r="AQ300" s="3">
        <v>146207</v>
      </c>
      <c r="AR300" s="3">
        <v>118187</v>
      </c>
      <c r="AS300">
        <v>0</v>
      </c>
      <c r="AT300" t="s">
        <v>165</v>
      </c>
      <c r="AU300" t="s">
        <v>165</v>
      </c>
      <c r="AV300" s="8" t="s">
        <v>165</v>
      </c>
      <c r="AW300" t="s">
        <v>165</v>
      </c>
      <c r="AX300" t="s">
        <v>58</v>
      </c>
      <c r="AY300">
        <v>0</v>
      </c>
      <c r="AZ300" s="11" t="s">
        <v>106</v>
      </c>
      <c r="BA300" s="3">
        <v>0</v>
      </c>
      <c r="BB300" s="3">
        <v>0</v>
      </c>
      <c r="BC300">
        <v>0</v>
      </c>
      <c r="BD300">
        <v>0</v>
      </c>
      <c r="BE300">
        <v>0</v>
      </c>
      <c r="BF300" s="8">
        <v>0</v>
      </c>
      <c r="BG300">
        <v>0</v>
      </c>
      <c r="BH300" t="s">
        <v>46</v>
      </c>
      <c r="BI300">
        <v>0</v>
      </c>
      <c r="BJ300" s="3">
        <v>2173292</v>
      </c>
      <c r="BK300" t="s">
        <v>255</v>
      </c>
      <c r="BL300" s="3">
        <f t="shared" si="8"/>
        <v>2210673</v>
      </c>
      <c r="BM300" s="14">
        <f t="shared" si="9"/>
        <v>1.0172001737456358</v>
      </c>
    </row>
    <row r="301" spans="1:65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R301">
        <v>32</v>
      </c>
      <c r="S301" s="3">
        <v>5246114</v>
      </c>
      <c r="T301" s="3">
        <v>5503644</v>
      </c>
      <c r="U301" s="3">
        <v>4260429</v>
      </c>
      <c r="V301" s="8">
        <v>42804</v>
      </c>
      <c r="W301" s="9">
        <v>168114</v>
      </c>
      <c r="X301" s="9">
        <v>166485</v>
      </c>
      <c r="Y301">
        <v>0.06</v>
      </c>
      <c r="Z301">
        <v>13</v>
      </c>
      <c r="AA301">
        <v>15</v>
      </c>
      <c r="AB301" s="10">
        <v>47818</v>
      </c>
      <c r="AC301" t="s">
        <v>63</v>
      </c>
      <c r="AD301" t="s">
        <v>43</v>
      </c>
      <c r="AE301" t="s">
        <v>44</v>
      </c>
      <c r="AF301" s="8">
        <v>42522</v>
      </c>
      <c r="AG301" s="3">
        <v>500054</v>
      </c>
      <c r="AH301" s="3">
        <v>224071</v>
      </c>
      <c r="AI301">
        <v>0</v>
      </c>
      <c r="AJ301" t="s">
        <v>165</v>
      </c>
      <c r="AK301" t="s">
        <v>165</v>
      </c>
      <c r="AL301" s="8">
        <v>47818</v>
      </c>
      <c r="AM301" t="s">
        <v>165</v>
      </c>
      <c r="AN301" t="s">
        <v>58</v>
      </c>
      <c r="AO301">
        <v>0</v>
      </c>
      <c r="AP301" s="11">
        <v>41939</v>
      </c>
      <c r="AQ301" s="3">
        <v>495000</v>
      </c>
      <c r="AR301" s="3">
        <v>523520</v>
      </c>
      <c r="AS301">
        <v>0.04</v>
      </c>
      <c r="AT301">
        <v>20</v>
      </c>
      <c r="AU301" t="s">
        <v>165</v>
      </c>
      <c r="AV301" s="8">
        <v>49126</v>
      </c>
      <c r="AW301" t="s">
        <v>206</v>
      </c>
      <c r="AX301" t="s">
        <v>58</v>
      </c>
      <c r="AY301" t="s">
        <v>44</v>
      </c>
      <c r="AZ301" s="11" t="s">
        <v>106</v>
      </c>
      <c r="BA301" s="3">
        <v>0</v>
      </c>
      <c r="BB301" s="3">
        <v>0</v>
      </c>
      <c r="BC301">
        <v>0</v>
      </c>
      <c r="BD301">
        <v>0</v>
      </c>
      <c r="BE301">
        <v>0</v>
      </c>
      <c r="BF301" s="8">
        <v>0</v>
      </c>
      <c r="BG301">
        <v>0</v>
      </c>
      <c r="BH301" t="s">
        <v>46</v>
      </c>
      <c r="BI301">
        <v>0</v>
      </c>
      <c r="BJ301" s="3">
        <v>0</v>
      </c>
      <c r="BK301">
        <v>0</v>
      </c>
      <c r="BL301" s="3">
        <f t="shared" si="8"/>
        <v>5423597</v>
      </c>
      <c r="BM301" s="14">
        <f t="shared" si="9"/>
        <v>1.0338313273405801</v>
      </c>
    </row>
    <row r="302" spans="1:65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R302">
        <v>6</v>
      </c>
      <c r="S302" s="3">
        <v>5246114</v>
      </c>
      <c r="T302" s="3">
        <v>5503644</v>
      </c>
      <c r="U302" s="3">
        <v>4260429</v>
      </c>
      <c r="V302" s="8">
        <v>42804</v>
      </c>
      <c r="W302" s="9">
        <v>168114</v>
      </c>
      <c r="X302" s="9">
        <v>166485</v>
      </c>
      <c r="Y302">
        <v>0.06</v>
      </c>
      <c r="Z302">
        <v>13</v>
      </c>
      <c r="AA302">
        <v>15</v>
      </c>
      <c r="AB302" s="10">
        <v>47818</v>
      </c>
      <c r="AC302" t="s">
        <v>63</v>
      </c>
      <c r="AD302" t="s">
        <v>43</v>
      </c>
      <c r="AE302" t="s">
        <v>44</v>
      </c>
      <c r="AF302" s="8">
        <v>42522</v>
      </c>
      <c r="AG302" s="3">
        <v>500054</v>
      </c>
      <c r="AH302" s="3">
        <v>224071</v>
      </c>
      <c r="AI302">
        <v>0</v>
      </c>
      <c r="AJ302" t="s">
        <v>165</v>
      </c>
      <c r="AK302" t="s">
        <v>165</v>
      </c>
      <c r="AL302" s="8">
        <v>47818</v>
      </c>
      <c r="AM302" t="s">
        <v>165</v>
      </c>
      <c r="AN302" t="s">
        <v>58</v>
      </c>
      <c r="AO302">
        <v>0</v>
      </c>
      <c r="AP302" s="11">
        <v>41939</v>
      </c>
      <c r="AQ302" s="3">
        <v>495000</v>
      </c>
      <c r="AR302" s="3">
        <v>523520</v>
      </c>
      <c r="AS302">
        <v>0.04</v>
      </c>
      <c r="AT302">
        <v>20</v>
      </c>
      <c r="AU302" t="s">
        <v>165</v>
      </c>
      <c r="AV302" s="8">
        <v>49126</v>
      </c>
      <c r="AW302" t="s">
        <v>206</v>
      </c>
      <c r="AX302" t="s">
        <v>58</v>
      </c>
      <c r="AY302" t="s">
        <v>44</v>
      </c>
      <c r="AZ302" s="11" t="s">
        <v>106</v>
      </c>
      <c r="BA302" s="3">
        <v>0</v>
      </c>
      <c r="BB302" s="3">
        <v>0</v>
      </c>
      <c r="BC302">
        <v>0</v>
      </c>
      <c r="BD302">
        <v>0</v>
      </c>
      <c r="BE302">
        <v>0</v>
      </c>
      <c r="BF302" s="8">
        <v>0</v>
      </c>
      <c r="BG302">
        <v>0</v>
      </c>
      <c r="BH302" t="s">
        <v>46</v>
      </c>
      <c r="BI302">
        <v>0</v>
      </c>
      <c r="BJ302" s="3">
        <v>0</v>
      </c>
      <c r="BK302">
        <v>0</v>
      </c>
      <c r="BL302" s="3">
        <f t="shared" si="8"/>
        <v>5423597</v>
      </c>
      <c r="BM302" s="14">
        <f t="shared" si="9"/>
        <v>1.0338313273405801</v>
      </c>
    </row>
    <row r="303" spans="1:65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R303">
        <v>6</v>
      </c>
      <c r="S303" s="3">
        <v>5246114</v>
      </c>
      <c r="T303" s="3">
        <v>5503644</v>
      </c>
      <c r="U303" s="3">
        <v>4260429</v>
      </c>
      <c r="V303" s="8">
        <v>42804</v>
      </c>
      <c r="W303" s="9">
        <v>168114</v>
      </c>
      <c r="X303" s="9">
        <v>166485</v>
      </c>
      <c r="Y303">
        <v>0.06</v>
      </c>
      <c r="Z303">
        <v>13</v>
      </c>
      <c r="AA303">
        <v>15</v>
      </c>
      <c r="AB303" s="10">
        <v>47818</v>
      </c>
      <c r="AC303" t="s">
        <v>63</v>
      </c>
      <c r="AD303" t="s">
        <v>43</v>
      </c>
      <c r="AE303" t="s">
        <v>44</v>
      </c>
      <c r="AF303" s="8">
        <v>42522</v>
      </c>
      <c r="AG303" s="3">
        <v>500054</v>
      </c>
      <c r="AH303" s="3">
        <v>224071</v>
      </c>
      <c r="AI303">
        <v>0</v>
      </c>
      <c r="AJ303" t="s">
        <v>165</v>
      </c>
      <c r="AK303" t="s">
        <v>165</v>
      </c>
      <c r="AL303" s="8">
        <v>47818</v>
      </c>
      <c r="AM303" t="s">
        <v>165</v>
      </c>
      <c r="AN303" t="s">
        <v>58</v>
      </c>
      <c r="AO303">
        <v>0</v>
      </c>
      <c r="AP303" s="11">
        <v>41939</v>
      </c>
      <c r="AQ303" s="3">
        <v>495000</v>
      </c>
      <c r="AR303" s="3">
        <v>523520</v>
      </c>
      <c r="AS303">
        <v>0.04</v>
      </c>
      <c r="AT303">
        <v>20</v>
      </c>
      <c r="AU303" t="s">
        <v>165</v>
      </c>
      <c r="AV303" s="8">
        <v>49126</v>
      </c>
      <c r="AW303" t="s">
        <v>206</v>
      </c>
      <c r="AX303" t="s">
        <v>58</v>
      </c>
      <c r="AY303" t="s">
        <v>44</v>
      </c>
      <c r="AZ303" s="11" t="s">
        <v>106</v>
      </c>
      <c r="BA303" s="3">
        <v>0</v>
      </c>
      <c r="BB303" s="3">
        <v>0</v>
      </c>
      <c r="BC303">
        <v>0</v>
      </c>
      <c r="BD303">
        <v>0</v>
      </c>
      <c r="BE303">
        <v>0</v>
      </c>
      <c r="BF303" s="8">
        <v>0</v>
      </c>
      <c r="BG303">
        <v>0</v>
      </c>
      <c r="BH303" t="s">
        <v>46</v>
      </c>
      <c r="BI303">
        <v>0</v>
      </c>
      <c r="BJ303" s="3">
        <v>0</v>
      </c>
      <c r="BK303">
        <v>0</v>
      </c>
      <c r="BL303" s="3">
        <f t="shared" si="8"/>
        <v>5423597</v>
      </c>
      <c r="BM303" s="14">
        <f t="shared" si="9"/>
        <v>1.0338313273405801</v>
      </c>
    </row>
    <row r="304" spans="1:65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R304">
        <v>20</v>
      </c>
      <c r="S304" s="3">
        <v>5246114</v>
      </c>
      <c r="T304" s="3">
        <v>5503644</v>
      </c>
      <c r="U304" s="3">
        <v>4260429</v>
      </c>
      <c r="V304" s="8">
        <v>42804</v>
      </c>
      <c r="W304" s="9">
        <v>168114</v>
      </c>
      <c r="X304" s="9">
        <v>166485</v>
      </c>
      <c r="Y304">
        <v>0.06</v>
      </c>
      <c r="Z304">
        <v>13</v>
      </c>
      <c r="AA304">
        <v>15</v>
      </c>
      <c r="AB304" s="10">
        <v>47818</v>
      </c>
      <c r="AC304" t="s">
        <v>63</v>
      </c>
      <c r="AD304" t="s">
        <v>43</v>
      </c>
      <c r="AE304" t="s">
        <v>44</v>
      </c>
      <c r="AF304" s="8">
        <v>42522</v>
      </c>
      <c r="AG304" s="3">
        <v>500054</v>
      </c>
      <c r="AH304" s="3">
        <v>224071</v>
      </c>
      <c r="AI304">
        <v>0</v>
      </c>
      <c r="AJ304" t="s">
        <v>165</v>
      </c>
      <c r="AK304" t="s">
        <v>165</v>
      </c>
      <c r="AL304" s="8">
        <v>47818</v>
      </c>
      <c r="AM304" t="s">
        <v>165</v>
      </c>
      <c r="AN304" t="s">
        <v>58</v>
      </c>
      <c r="AO304">
        <v>0</v>
      </c>
      <c r="AP304" s="11">
        <v>41939</v>
      </c>
      <c r="AQ304" s="3">
        <v>495000</v>
      </c>
      <c r="AR304" s="3">
        <v>523520</v>
      </c>
      <c r="AS304">
        <v>0.04</v>
      </c>
      <c r="AT304">
        <v>20</v>
      </c>
      <c r="AU304" t="s">
        <v>165</v>
      </c>
      <c r="AV304" s="8">
        <v>49126</v>
      </c>
      <c r="AW304" t="s">
        <v>206</v>
      </c>
      <c r="AX304" t="s">
        <v>58</v>
      </c>
      <c r="AY304" t="s">
        <v>44</v>
      </c>
      <c r="AZ304" s="11" t="s">
        <v>106</v>
      </c>
      <c r="BA304" s="3">
        <v>0</v>
      </c>
      <c r="BB304" s="3">
        <v>0</v>
      </c>
      <c r="BC304">
        <v>0</v>
      </c>
      <c r="BD304">
        <v>0</v>
      </c>
      <c r="BE304">
        <v>0</v>
      </c>
      <c r="BF304" s="8">
        <v>0</v>
      </c>
      <c r="BG304">
        <v>0</v>
      </c>
      <c r="BH304" t="s">
        <v>46</v>
      </c>
      <c r="BI304">
        <v>0</v>
      </c>
      <c r="BJ304" s="3">
        <v>0</v>
      </c>
      <c r="BK304">
        <v>0</v>
      </c>
      <c r="BL304" s="3">
        <f t="shared" si="8"/>
        <v>5423597</v>
      </c>
      <c r="BM304" s="14">
        <f t="shared" si="9"/>
        <v>1.0338313273405801</v>
      </c>
    </row>
    <row r="305" spans="1:65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 s="3">
        <v>13154112</v>
      </c>
      <c r="T305" s="3">
        <v>8859294</v>
      </c>
      <c r="U305" s="3">
        <v>0</v>
      </c>
      <c r="V305" s="8" t="s">
        <v>106</v>
      </c>
      <c r="W305" s="9">
        <v>10000000</v>
      </c>
      <c r="X305" s="9">
        <v>10000000</v>
      </c>
      <c r="Y305">
        <v>0.05</v>
      </c>
      <c r="Z305">
        <v>40</v>
      </c>
      <c r="AA305">
        <v>0</v>
      </c>
      <c r="AB305" s="10">
        <v>56949</v>
      </c>
      <c r="AC305">
        <v>0</v>
      </c>
      <c r="AD305" t="s">
        <v>43</v>
      </c>
      <c r="AE305">
        <v>0</v>
      </c>
      <c r="AF305" s="8" t="s">
        <v>106</v>
      </c>
      <c r="AG305" s="3">
        <v>3400000</v>
      </c>
      <c r="AH305" s="3">
        <v>3400000</v>
      </c>
      <c r="AI305">
        <v>2.5000000000000001E-3</v>
      </c>
      <c r="AJ305">
        <v>0</v>
      </c>
      <c r="AK305">
        <v>0</v>
      </c>
      <c r="AL305" s="8">
        <v>56949</v>
      </c>
      <c r="AM305">
        <v>0</v>
      </c>
      <c r="AN305" t="s">
        <v>43</v>
      </c>
      <c r="AO305">
        <v>0</v>
      </c>
      <c r="AP305" s="11" t="s">
        <v>106</v>
      </c>
      <c r="AQ305" s="3">
        <v>0</v>
      </c>
      <c r="AR305" s="3">
        <v>0</v>
      </c>
      <c r="AS305">
        <v>0</v>
      </c>
      <c r="AT305">
        <v>0</v>
      </c>
      <c r="AU305">
        <v>0</v>
      </c>
      <c r="AV305" s="8">
        <v>0</v>
      </c>
      <c r="AW305">
        <v>0</v>
      </c>
      <c r="AX305" t="s">
        <v>46</v>
      </c>
      <c r="AY305">
        <v>0</v>
      </c>
      <c r="AZ305" s="11" t="s">
        <v>106</v>
      </c>
      <c r="BA305" s="3">
        <v>0</v>
      </c>
      <c r="BB305" s="3">
        <v>0</v>
      </c>
      <c r="BC305">
        <v>0</v>
      </c>
      <c r="BD305">
        <v>0</v>
      </c>
      <c r="BE305">
        <v>0</v>
      </c>
      <c r="BF305" s="8">
        <v>0</v>
      </c>
      <c r="BG305">
        <v>0</v>
      </c>
      <c r="BH305" t="s">
        <v>46</v>
      </c>
      <c r="BI305">
        <v>0</v>
      </c>
      <c r="BJ305" s="3">
        <v>0</v>
      </c>
      <c r="BK305">
        <v>0</v>
      </c>
      <c r="BL305" s="3">
        <f t="shared" si="8"/>
        <v>13400000</v>
      </c>
      <c r="BM305" s="14">
        <f t="shared" si="9"/>
        <v>1.0186928619735029</v>
      </c>
    </row>
    <row r="306" spans="1:65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R306">
        <v>62</v>
      </c>
      <c r="S306" s="3">
        <v>10019041</v>
      </c>
      <c r="T306" s="3">
        <v>8929763</v>
      </c>
      <c r="U306" s="3">
        <v>8694041</v>
      </c>
      <c r="V306" s="8" t="s">
        <v>106</v>
      </c>
      <c r="W306" s="9">
        <v>1150000</v>
      </c>
      <c r="X306" s="9">
        <v>1150000</v>
      </c>
      <c r="Y306">
        <v>5.3999999999999999E-2</v>
      </c>
      <c r="Z306">
        <v>18</v>
      </c>
      <c r="AA306">
        <v>30</v>
      </c>
      <c r="AB306" s="10">
        <v>0</v>
      </c>
      <c r="AC306" t="s">
        <v>63</v>
      </c>
      <c r="AD306" t="s">
        <v>43</v>
      </c>
      <c r="AE306" t="s">
        <v>55</v>
      </c>
      <c r="AF306" s="8" t="s">
        <v>106</v>
      </c>
      <c r="AG306" s="3">
        <v>175000</v>
      </c>
      <c r="AH306" s="3">
        <v>550000</v>
      </c>
      <c r="AI306">
        <v>0</v>
      </c>
      <c r="AJ306" t="s">
        <v>165</v>
      </c>
      <c r="AK306" t="s">
        <v>165</v>
      </c>
      <c r="AL306" s="8" t="s">
        <v>165</v>
      </c>
      <c r="AM306" t="s">
        <v>165</v>
      </c>
      <c r="AN306" t="s">
        <v>58</v>
      </c>
      <c r="AO306" t="s">
        <v>62</v>
      </c>
      <c r="AP306" s="11" t="s">
        <v>106</v>
      </c>
      <c r="AQ306" s="3">
        <v>0</v>
      </c>
      <c r="AR306" s="3">
        <v>0</v>
      </c>
      <c r="AS306">
        <v>0</v>
      </c>
      <c r="AT306">
        <v>0</v>
      </c>
      <c r="AU306">
        <v>0</v>
      </c>
      <c r="AV306" s="8">
        <v>0</v>
      </c>
      <c r="AW306">
        <v>0</v>
      </c>
      <c r="AX306" t="s">
        <v>46</v>
      </c>
      <c r="AY306">
        <v>0</v>
      </c>
      <c r="AZ306" s="11" t="s">
        <v>106</v>
      </c>
      <c r="BA306" s="3">
        <v>0</v>
      </c>
      <c r="BB306" s="3">
        <v>0</v>
      </c>
      <c r="BC306">
        <v>0</v>
      </c>
      <c r="BD306">
        <v>0</v>
      </c>
      <c r="BE306">
        <v>0</v>
      </c>
      <c r="BF306" s="8">
        <v>0</v>
      </c>
      <c r="BG306">
        <v>0</v>
      </c>
      <c r="BH306" t="s">
        <v>46</v>
      </c>
      <c r="BI306">
        <v>0</v>
      </c>
      <c r="BJ306" s="3">
        <v>10019041</v>
      </c>
      <c r="BK306" t="s">
        <v>62</v>
      </c>
      <c r="BL306" s="3">
        <f t="shared" si="8"/>
        <v>10019041</v>
      </c>
      <c r="BM306" s="14">
        <f t="shared" si="9"/>
        <v>1</v>
      </c>
    </row>
    <row r="307" spans="1:65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R307">
        <v>30</v>
      </c>
      <c r="S307" s="3">
        <v>6695715</v>
      </c>
      <c r="T307" s="3">
        <v>7963073</v>
      </c>
      <c r="U307" s="3">
        <v>12461</v>
      </c>
      <c r="V307" s="8" t="s">
        <v>106</v>
      </c>
      <c r="W307" s="9">
        <v>5713254</v>
      </c>
      <c r="X307" s="9">
        <v>0</v>
      </c>
      <c r="Y307">
        <v>0</v>
      </c>
      <c r="Z307">
        <v>0</v>
      </c>
      <c r="AA307">
        <v>0</v>
      </c>
      <c r="AB307" s="10">
        <v>0</v>
      </c>
      <c r="AC307">
        <v>0</v>
      </c>
      <c r="AD307" t="s">
        <v>46</v>
      </c>
      <c r="AE307">
        <v>0</v>
      </c>
      <c r="AF307" s="8" t="s">
        <v>106</v>
      </c>
      <c r="AG307" s="3">
        <v>300000</v>
      </c>
      <c r="AH307" s="3">
        <v>295648</v>
      </c>
      <c r="AI307">
        <v>0.04</v>
      </c>
      <c r="AJ307">
        <v>16</v>
      </c>
      <c r="AK307">
        <v>0</v>
      </c>
      <c r="AL307" s="8">
        <v>0</v>
      </c>
      <c r="AM307">
        <v>0</v>
      </c>
      <c r="AN307" t="s">
        <v>46</v>
      </c>
      <c r="AO307">
        <v>0</v>
      </c>
      <c r="AP307" s="11" t="s">
        <v>106</v>
      </c>
      <c r="AQ307" s="3">
        <v>670000</v>
      </c>
      <c r="AR307" s="3">
        <v>670000</v>
      </c>
      <c r="AS307">
        <v>0.04</v>
      </c>
      <c r="AT307">
        <v>16</v>
      </c>
      <c r="AU307">
        <v>0</v>
      </c>
      <c r="AV307" s="8">
        <v>0</v>
      </c>
      <c r="AW307">
        <v>0</v>
      </c>
      <c r="AX307" t="s">
        <v>46</v>
      </c>
      <c r="AY307">
        <v>0</v>
      </c>
      <c r="AZ307" s="11" t="s">
        <v>106</v>
      </c>
      <c r="BA307" s="3">
        <v>0</v>
      </c>
      <c r="BB307" s="3">
        <v>0</v>
      </c>
      <c r="BC307">
        <v>0</v>
      </c>
      <c r="BD307">
        <v>0</v>
      </c>
      <c r="BE307">
        <v>0</v>
      </c>
      <c r="BF307" s="8">
        <v>0</v>
      </c>
      <c r="BG307">
        <v>0</v>
      </c>
      <c r="BH307" t="s">
        <v>46</v>
      </c>
      <c r="BI307">
        <v>0</v>
      </c>
      <c r="BJ307" s="3">
        <v>6695715</v>
      </c>
      <c r="BK307">
        <v>0</v>
      </c>
      <c r="BL307" s="3">
        <f t="shared" si="8"/>
        <v>6695715</v>
      </c>
      <c r="BM307" s="14">
        <f t="shared" si="9"/>
        <v>1</v>
      </c>
    </row>
    <row r="308" spans="1:65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 s="3">
        <v>0</v>
      </c>
      <c r="T308" s="3">
        <v>0</v>
      </c>
      <c r="U308" s="3">
        <v>0</v>
      </c>
      <c r="V308" s="8" t="s">
        <v>106</v>
      </c>
      <c r="W308" s="9">
        <v>348000</v>
      </c>
      <c r="X308" s="9">
        <v>313200</v>
      </c>
      <c r="Y308">
        <v>0</v>
      </c>
      <c r="Z308">
        <v>15</v>
      </c>
      <c r="AA308">
        <v>0</v>
      </c>
      <c r="AB308" s="10">
        <v>0</v>
      </c>
      <c r="AC308">
        <v>0</v>
      </c>
      <c r="AD308" t="s">
        <v>100</v>
      </c>
      <c r="AE308" t="s">
        <v>477</v>
      </c>
      <c r="AF308" s="8" t="s">
        <v>106</v>
      </c>
      <c r="AG308" s="3">
        <v>500000</v>
      </c>
      <c r="AH308" s="3">
        <v>450000</v>
      </c>
      <c r="AI308">
        <v>1.7999999999999999E-2</v>
      </c>
      <c r="AJ308">
        <v>15</v>
      </c>
      <c r="AK308">
        <v>0</v>
      </c>
      <c r="AL308" s="8">
        <v>0</v>
      </c>
      <c r="AM308">
        <v>0</v>
      </c>
      <c r="AN308" t="s">
        <v>100</v>
      </c>
      <c r="AO308" t="s">
        <v>477</v>
      </c>
      <c r="AP308" s="11" t="s">
        <v>106</v>
      </c>
      <c r="AQ308" s="3">
        <v>500000</v>
      </c>
      <c r="AR308" s="3">
        <v>400000</v>
      </c>
      <c r="AS308">
        <v>1.7999999999999999E-2</v>
      </c>
      <c r="AT308">
        <v>30</v>
      </c>
      <c r="AU308">
        <v>0</v>
      </c>
      <c r="AV308" s="8">
        <v>0</v>
      </c>
      <c r="AW308">
        <v>0</v>
      </c>
      <c r="AX308" t="s">
        <v>58</v>
      </c>
      <c r="AY308">
        <v>0</v>
      </c>
      <c r="AZ308" s="11" t="s">
        <v>106</v>
      </c>
      <c r="BA308" s="3">
        <v>0</v>
      </c>
      <c r="BB308" s="3">
        <v>0</v>
      </c>
      <c r="BC308">
        <v>0</v>
      </c>
      <c r="BD308">
        <v>0</v>
      </c>
      <c r="BE308">
        <v>0</v>
      </c>
      <c r="BF308" s="8">
        <v>0</v>
      </c>
      <c r="BG308">
        <v>0</v>
      </c>
      <c r="BH308" t="s">
        <v>46</v>
      </c>
      <c r="BI308">
        <v>0</v>
      </c>
      <c r="BJ308" s="3">
        <v>0</v>
      </c>
      <c r="BK308">
        <v>0</v>
      </c>
      <c r="BL308" s="3">
        <f t="shared" si="8"/>
        <v>1348000</v>
      </c>
      <c r="BM308" s="14" t="str">
        <f t="shared" si="9"/>
        <v xml:space="preserve"> </v>
      </c>
    </row>
    <row r="309" spans="1:65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R309">
        <v>16</v>
      </c>
      <c r="S309" s="3">
        <v>3865763</v>
      </c>
      <c r="T309" s="3">
        <v>3908279</v>
      </c>
      <c r="U309" s="3">
        <v>3285383</v>
      </c>
      <c r="V309" s="8">
        <v>42370</v>
      </c>
      <c r="W309" s="9">
        <v>233511</v>
      </c>
      <c r="X309" s="9">
        <v>233511</v>
      </c>
      <c r="Y309">
        <v>5.5E-2</v>
      </c>
      <c r="Z309">
        <v>18</v>
      </c>
      <c r="AA309">
        <v>30</v>
      </c>
      <c r="AB309" s="10">
        <v>49065</v>
      </c>
      <c r="AC309" t="s">
        <v>54</v>
      </c>
      <c r="AD309" t="s">
        <v>43</v>
      </c>
      <c r="AE309" t="s">
        <v>55</v>
      </c>
      <c r="AF309" s="8">
        <v>42522</v>
      </c>
      <c r="AG309" s="3">
        <v>78500</v>
      </c>
      <c r="AH309" s="3">
        <v>78500</v>
      </c>
      <c r="AI309">
        <v>0.03</v>
      </c>
      <c r="AJ309">
        <v>16</v>
      </c>
      <c r="AK309" t="s">
        <v>358</v>
      </c>
      <c r="AL309" s="8">
        <v>48366</v>
      </c>
      <c r="AM309" t="s">
        <v>71</v>
      </c>
      <c r="AN309" t="s">
        <v>58</v>
      </c>
      <c r="AO309" t="s">
        <v>55</v>
      </c>
      <c r="AP309" s="11">
        <v>42549</v>
      </c>
      <c r="AQ309" s="3">
        <v>268369</v>
      </c>
      <c r="AR309" s="3">
        <v>268920</v>
      </c>
      <c r="AS309">
        <v>0.03</v>
      </c>
      <c r="AT309">
        <v>17</v>
      </c>
      <c r="AU309" t="s">
        <v>358</v>
      </c>
      <c r="AV309" s="8">
        <v>48758</v>
      </c>
      <c r="AW309" t="s">
        <v>75</v>
      </c>
      <c r="AX309" t="s">
        <v>100</v>
      </c>
      <c r="AY309" t="s">
        <v>55</v>
      </c>
      <c r="AZ309" s="11" t="s">
        <v>106</v>
      </c>
      <c r="BA309" s="3">
        <v>0</v>
      </c>
      <c r="BB309" s="3">
        <v>0</v>
      </c>
      <c r="BC309">
        <v>0</v>
      </c>
      <c r="BD309">
        <v>0</v>
      </c>
      <c r="BE309">
        <v>0</v>
      </c>
      <c r="BF309" s="8">
        <v>0</v>
      </c>
      <c r="BG309">
        <v>0</v>
      </c>
      <c r="BH309" t="s">
        <v>46</v>
      </c>
      <c r="BI309">
        <v>0</v>
      </c>
      <c r="BJ309" s="3">
        <v>3865763</v>
      </c>
      <c r="BK309" t="s">
        <v>47</v>
      </c>
      <c r="BL309" s="3">
        <f t="shared" si="8"/>
        <v>3865763</v>
      </c>
      <c r="BM309" s="14">
        <f t="shared" si="9"/>
        <v>1</v>
      </c>
    </row>
    <row r="310" spans="1:65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R310">
        <v>14</v>
      </c>
      <c r="S310" s="3">
        <v>2930469</v>
      </c>
      <c r="T310" s="3">
        <v>3323326</v>
      </c>
      <c r="U310" s="3">
        <v>2672169</v>
      </c>
      <c r="V310" s="8">
        <v>42312</v>
      </c>
      <c r="W310" s="9">
        <v>115000</v>
      </c>
      <c r="X310" s="9">
        <v>118545</v>
      </c>
      <c r="Y310">
        <v>0.05</v>
      </c>
      <c r="Z310">
        <v>15</v>
      </c>
      <c r="AA310">
        <v>15</v>
      </c>
      <c r="AB310" s="10">
        <v>47791</v>
      </c>
      <c r="AC310">
        <v>0</v>
      </c>
      <c r="AD310" t="s">
        <v>100</v>
      </c>
      <c r="AE310" t="s">
        <v>288</v>
      </c>
      <c r="AF310" s="8">
        <v>42309</v>
      </c>
      <c r="AG310" s="3">
        <v>143300</v>
      </c>
      <c r="AH310" s="3">
        <v>141573</v>
      </c>
      <c r="AI310">
        <v>5.7500000000000002E-2</v>
      </c>
      <c r="AJ310">
        <v>16</v>
      </c>
      <c r="AK310">
        <v>16</v>
      </c>
      <c r="AL310" s="8">
        <v>48122</v>
      </c>
      <c r="AM310">
        <v>0</v>
      </c>
      <c r="AN310" t="s">
        <v>100</v>
      </c>
      <c r="AO310" t="s">
        <v>291</v>
      </c>
      <c r="AP310" s="11" t="s">
        <v>106</v>
      </c>
      <c r="AQ310" s="3">
        <v>0</v>
      </c>
      <c r="AR310" s="3">
        <v>0</v>
      </c>
      <c r="AS310">
        <v>0</v>
      </c>
      <c r="AT310">
        <v>0</v>
      </c>
      <c r="AU310">
        <v>0</v>
      </c>
      <c r="AV310" s="8">
        <v>0</v>
      </c>
      <c r="AW310">
        <v>0</v>
      </c>
      <c r="AX310" t="s">
        <v>46</v>
      </c>
      <c r="AY310">
        <v>0</v>
      </c>
      <c r="AZ310" s="11" t="s">
        <v>106</v>
      </c>
      <c r="BA310" s="3">
        <v>0</v>
      </c>
      <c r="BB310" s="3">
        <v>0</v>
      </c>
      <c r="BC310">
        <v>0</v>
      </c>
      <c r="BD310">
        <v>0</v>
      </c>
      <c r="BE310">
        <v>0</v>
      </c>
      <c r="BF310" s="8">
        <v>0</v>
      </c>
      <c r="BG310">
        <v>0</v>
      </c>
      <c r="BH310" t="s">
        <v>46</v>
      </c>
      <c r="BI310">
        <v>0</v>
      </c>
      <c r="BJ310" s="3">
        <v>2930469</v>
      </c>
      <c r="BK310" t="s">
        <v>62</v>
      </c>
      <c r="BL310" s="3">
        <f t="shared" si="8"/>
        <v>2930469</v>
      </c>
      <c r="BM310" s="14">
        <f t="shared" si="9"/>
        <v>1</v>
      </c>
    </row>
    <row r="311" spans="1:65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R311">
        <v>16</v>
      </c>
      <c r="S311" s="3">
        <v>3282402</v>
      </c>
      <c r="T311" s="3">
        <v>3607523</v>
      </c>
      <c r="U311" s="3">
        <v>2514000</v>
      </c>
      <c r="V311" s="8">
        <v>42278</v>
      </c>
      <c r="W311" s="9">
        <v>198601</v>
      </c>
      <c r="X311" s="9">
        <v>197606</v>
      </c>
      <c r="Y311">
        <v>5.5E-2</v>
      </c>
      <c r="Z311">
        <v>16</v>
      </c>
      <c r="AA311">
        <v>30</v>
      </c>
      <c r="AB311" s="10">
        <v>48122</v>
      </c>
      <c r="AC311" t="s">
        <v>42</v>
      </c>
      <c r="AD311" t="s">
        <v>43</v>
      </c>
      <c r="AE311" t="s">
        <v>479</v>
      </c>
      <c r="AF311" s="8" t="s">
        <v>106</v>
      </c>
      <c r="AG311" s="3">
        <v>2200000</v>
      </c>
      <c r="AH311" s="3" t="s">
        <v>480</v>
      </c>
      <c r="AI311">
        <v>0.04</v>
      </c>
      <c r="AJ311">
        <v>16</v>
      </c>
      <c r="AK311">
        <v>30</v>
      </c>
      <c r="AL311" s="8">
        <v>42917</v>
      </c>
      <c r="AM311" t="s">
        <v>71</v>
      </c>
      <c r="AN311" t="s">
        <v>100</v>
      </c>
      <c r="AO311" t="s">
        <v>55</v>
      </c>
      <c r="AP311" s="11">
        <v>42324</v>
      </c>
      <c r="AQ311" s="3">
        <v>496301</v>
      </c>
      <c r="AR311" s="3">
        <v>503414</v>
      </c>
      <c r="AS311">
        <v>0.04</v>
      </c>
      <c r="AT311">
        <v>17</v>
      </c>
      <c r="AU311" t="s">
        <v>358</v>
      </c>
      <c r="AV311" s="8">
        <v>48214</v>
      </c>
      <c r="AW311" t="s">
        <v>75</v>
      </c>
      <c r="AX311" t="s">
        <v>58</v>
      </c>
      <c r="AY311" t="s">
        <v>55</v>
      </c>
      <c r="AZ311" s="11">
        <v>42324</v>
      </c>
      <c r="BA311" s="3">
        <v>58500</v>
      </c>
      <c r="BB311" s="3">
        <v>58500</v>
      </c>
      <c r="BC311">
        <v>0.04</v>
      </c>
      <c r="BD311">
        <v>17</v>
      </c>
      <c r="BE311" t="s">
        <v>358</v>
      </c>
      <c r="BF311" s="8">
        <v>48304</v>
      </c>
      <c r="BG311" t="s">
        <v>346</v>
      </c>
      <c r="BH311" t="s">
        <v>58</v>
      </c>
      <c r="BI311" t="s">
        <v>55</v>
      </c>
      <c r="BJ311" s="3">
        <v>3282402</v>
      </c>
      <c r="BK311" t="s">
        <v>47</v>
      </c>
      <c r="BL311" s="3">
        <f t="shared" si="8"/>
        <v>5467402</v>
      </c>
      <c r="BM311" s="14">
        <f t="shared" si="9"/>
        <v>1.6656710543071811</v>
      </c>
    </row>
    <row r="312" spans="1:65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R312" t="s">
        <v>132</v>
      </c>
      <c r="S312" s="3" t="s">
        <v>132</v>
      </c>
      <c r="T312" s="3">
        <v>0</v>
      </c>
      <c r="U312" s="3" t="s">
        <v>132</v>
      </c>
      <c r="V312" s="8" t="s">
        <v>132</v>
      </c>
      <c r="W312" s="9" t="s">
        <v>132</v>
      </c>
      <c r="X312" s="9" t="s">
        <v>132</v>
      </c>
      <c r="Y312" t="s">
        <v>132</v>
      </c>
      <c r="Z312" t="s">
        <v>132</v>
      </c>
      <c r="AA312" t="s">
        <v>132</v>
      </c>
      <c r="AB312" s="10" t="s">
        <v>132</v>
      </c>
      <c r="AC312">
        <v>0</v>
      </c>
      <c r="AD312" t="s">
        <v>46</v>
      </c>
      <c r="AE312" t="s">
        <v>482</v>
      </c>
      <c r="AF312" s="8" t="s">
        <v>132</v>
      </c>
      <c r="AG312" s="3" t="s">
        <v>132</v>
      </c>
      <c r="AH312" s="3" t="s">
        <v>132</v>
      </c>
      <c r="AI312" t="s">
        <v>132</v>
      </c>
      <c r="AJ312" t="s">
        <v>132</v>
      </c>
      <c r="AK312" t="s">
        <v>132</v>
      </c>
      <c r="AL312" s="8" t="s">
        <v>132</v>
      </c>
      <c r="AM312">
        <v>0</v>
      </c>
      <c r="AN312" t="s">
        <v>46</v>
      </c>
      <c r="AO312" t="s">
        <v>482</v>
      </c>
      <c r="AP312" s="11" t="s">
        <v>132</v>
      </c>
      <c r="AQ312" s="3" t="s">
        <v>132</v>
      </c>
      <c r="AR312" s="3" t="s">
        <v>132</v>
      </c>
      <c r="AS312" t="s">
        <v>132</v>
      </c>
      <c r="AT312" t="s">
        <v>132</v>
      </c>
      <c r="AU312" t="s">
        <v>132</v>
      </c>
      <c r="AV312" s="8" t="s">
        <v>132</v>
      </c>
      <c r="AW312">
        <v>0</v>
      </c>
      <c r="AX312" t="s">
        <v>46</v>
      </c>
      <c r="AY312" t="s">
        <v>482</v>
      </c>
      <c r="AZ312" s="11" t="s">
        <v>106</v>
      </c>
      <c r="BA312" s="3">
        <v>0</v>
      </c>
      <c r="BB312" s="3">
        <v>0</v>
      </c>
      <c r="BC312">
        <v>0</v>
      </c>
      <c r="BD312">
        <v>0</v>
      </c>
      <c r="BE312">
        <v>0</v>
      </c>
      <c r="BF312" s="8">
        <v>0</v>
      </c>
      <c r="BG312">
        <v>0</v>
      </c>
      <c r="BH312" t="s">
        <v>46</v>
      </c>
      <c r="BI312">
        <v>0</v>
      </c>
      <c r="BJ312" s="3">
        <v>0</v>
      </c>
      <c r="BK312">
        <v>0</v>
      </c>
      <c r="BL312" s="3" t="e">
        <f t="shared" si="8"/>
        <v>#VALUE!</v>
      </c>
      <c r="BM312" s="14" t="str">
        <f t="shared" si="9"/>
        <v xml:space="preserve"> </v>
      </c>
    </row>
    <row r="313" spans="1:65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R313">
        <v>18</v>
      </c>
      <c r="S313" s="3">
        <v>3494281</v>
      </c>
      <c r="T313" s="3">
        <v>3509836</v>
      </c>
      <c r="U313" s="3">
        <v>2392862</v>
      </c>
      <c r="V313" s="8">
        <v>42776</v>
      </c>
      <c r="W313" s="9">
        <v>179926</v>
      </c>
      <c r="X313" s="9">
        <v>178078</v>
      </c>
      <c r="Y313">
        <v>0.06</v>
      </c>
      <c r="Z313">
        <v>15</v>
      </c>
      <c r="AA313">
        <v>30</v>
      </c>
      <c r="AB313" s="10">
        <v>48183</v>
      </c>
      <c r="AC313" t="s">
        <v>63</v>
      </c>
      <c r="AD313" t="s">
        <v>43</v>
      </c>
      <c r="AE313" t="s">
        <v>44</v>
      </c>
      <c r="AF313" s="8">
        <v>42339</v>
      </c>
      <c r="AG313" s="3">
        <v>804743</v>
      </c>
      <c r="AH313" s="3">
        <v>810248</v>
      </c>
      <c r="AI313">
        <v>0</v>
      </c>
      <c r="AJ313">
        <v>20</v>
      </c>
      <c r="AK313" t="s">
        <v>165</v>
      </c>
      <c r="AL313" s="8">
        <v>49483</v>
      </c>
      <c r="AM313" t="s">
        <v>206</v>
      </c>
      <c r="AN313" t="s">
        <v>58</v>
      </c>
      <c r="AO313">
        <v>0</v>
      </c>
      <c r="AP313" s="11">
        <v>42339</v>
      </c>
      <c r="AQ313" s="3">
        <v>467000</v>
      </c>
      <c r="AR313" s="3">
        <v>209353</v>
      </c>
      <c r="AS313">
        <v>0</v>
      </c>
      <c r="AT313" t="s">
        <v>165</v>
      </c>
      <c r="AU313" t="s">
        <v>165</v>
      </c>
      <c r="AV313" s="8" t="s">
        <v>165</v>
      </c>
      <c r="AW313" t="s">
        <v>165</v>
      </c>
      <c r="AX313" t="s">
        <v>58</v>
      </c>
      <c r="AY313">
        <v>0</v>
      </c>
      <c r="AZ313" s="11" t="s">
        <v>106</v>
      </c>
      <c r="BA313" s="3">
        <v>0</v>
      </c>
      <c r="BB313" s="3">
        <v>0</v>
      </c>
      <c r="BC313">
        <v>0</v>
      </c>
      <c r="BD313">
        <v>0</v>
      </c>
      <c r="BE313">
        <v>0</v>
      </c>
      <c r="BF313" s="8">
        <v>0</v>
      </c>
      <c r="BG313">
        <v>0</v>
      </c>
      <c r="BH313" t="s">
        <v>46</v>
      </c>
      <c r="BI313">
        <v>0</v>
      </c>
      <c r="BJ313" s="3">
        <v>3494281</v>
      </c>
      <c r="BK313" t="s">
        <v>255</v>
      </c>
      <c r="BL313" s="3">
        <f t="shared" si="8"/>
        <v>3844531</v>
      </c>
      <c r="BM313" s="14">
        <f t="shared" si="9"/>
        <v>1.1002352129093225</v>
      </c>
    </row>
    <row r="314" spans="1:65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R314">
        <v>18</v>
      </c>
      <c r="S314" s="3">
        <v>5366274</v>
      </c>
      <c r="T314" s="3">
        <v>4982216</v>
      </c>
      <c r="U314" s="3">
        <v>400000</v>
      </c>
      <c r="V314" s="8">
        <v>42927</v>
      </c>
      <c r="W314" s="9">
        <v>505000</v>
      </c>
      <c r="X314" s="9">
        <v>0</v>
      </c>
      <c r="Y314">
        <v>5.45E-2</v>
      </c>
      <c r="Z314">
        <v>0</v>
      </c>
      <c r="AA314">
        <v>0</v>
      </c>
      <c r="AB314" s="10">
        <v>12610</v>
      </c>
      <c r="AC314">
        <v>0</v>
      </c>
      <c r="AD314" t="s">
        <v>43</v>
      </c>
      <c r="AE314">
        <v>0</v>
      </c>
      <c r="AF314" s="8" t="s">
        <v>106</v>
      </c>
      <c r="AG314" s="3">
        <v>426569</v>
      </c>
      <c r="AH314" s="3">
        <v>0</v>
      </c>
      <c r="AI314">
        <v>0.02</v>
      </c>
      <c r="AJ314">
        <v>0</v>
      </c>
      <c r="AK314">
        <v>0</v>
      </c>
      <c r="AL314" s="8">
        <v>0</v>
      </c>
      <c r="AM314">
        <v>0</v>
      </c>
      <c r="AN314" t="s">
        <v>58</v>
      </c>
      <c r="AO314">
        <v>0</v>
      </c>
      <c r="AP314" s="11" t="s">
        <v>106</v>
      </c>
      <c r="AQ314" s="3">
        <v>110000</v>
      </c>
      <c r="AR314" s="3">
        <v>0</v>
      </c>
      <c r="AS314">
        <v>5.45E-2</v>
      </c>
      <c r="AT314">
        <v>0</v>
      </c>
      <c r="AU314">
        <v>0</v>
      </c>
      <c r="AV314" s="8">
        <v>0</v>
      </c>
      <c r="AW314">
        <v>0</v>
      </c>
      <c r="AX314" t="s">
        <v>46</v>
      </c>
      <c r="AY314">
        <v>0</v>
      </c>
      <c r="AZ314" s="11">
        <v>42905</v>
      </c>
      <c r="BA314" s="3">
        <v>500000</v>
      </c>
      <c r="BB314" s="3">
        <v>0</v>
      </c>
      <c r="BC314">
        <v>0.02</v>
      </c>
      <c r="BD314">
        <v>0</v>
      </c>
      <c r="BE314">
        <v>0</v>
      </c>
      <c r="BF314" s="8">
        <v>0</v>
      </c>
      <c r="BG314">
        <v>0</v>
      </c>
      <c r="BH314" t="s">
        <v>46</v>
      </c>
      <c r="BI314">
        <v>0</v>
      </c>
      <c r="BJ314" s="3">
        <v>5366274</v>
      </c>
      <c r="BK314">
        <v>0</v>
      </c>
      <c r="BL314" s="3">
        <f t="shared" si="8"/>
        <v>1941569</v>
      </c>
      <c r="BM314" s="14">
        <f t="shared" si="9"/>
        <v>0.36180951624907709</v>
      </c>
    </row>
    <row r="315" spans="1:65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R315">
        <v>36</v>
      </c>
      <c r="S315" s="3">
        <v>7331999</v>
      </c>
      <c r="T315" s="3">
        <v>8008956</v>
      </c>
      <c r="U315" s="3">
        <v>6008249</v>
      </c>
      <c r="V315" s="8" t="s">
        <v>106</v>
      </c>
      <c r="W315" s="9">
        <v>600000</v>
      </c>
      <c r="X315" s="9">
        <v>600000</v>
      </c>
      <c r="Y315">
        <v>5.1999999999999998E-2</v>
      </c>
      <c r="Z315">
        <v>18</v>
      </c>
      <c r="AA315">
        <v>30</v>
      </c>
      <c r="AB315" s="10" t="s">
        <v>165</v>
      </c>
      <c r="AC315" t="s">
        <v>63</v>
      </c>
      <c r="AD315" t="s">
        <v>43</v>
      </c>
      <c r="AE315" t="s">
        <v>55</v>
      </c>
      <c r="AF315" s="8">
        <v>42643</v>
      </c>
      <c r="AG315" s="3">
        <v>600000</v>
      </c>
      <c r="AH315" s="3">
        <v>541500</v>
      </c>
      <c r="AI315">
        <v>0</v>
      </c>
      <c r="AJ315">
        <v>20</v>
      </c>
      <c r="AK315">
        <v>20</v>
      </c>
      <c r="AL315" s="8">
        <v>49948</v>
      </c>
      <c r="AM315" t="s">
        <v>206</v>
      </c>
      <c r="AN315" t="s">
        <v>58</v>
      </c>
      <c r="AO315" t="s">
        <v>55</v>
      </c>
      <c r="AP315" s="11">
        <v>42643</v>
      </c>
      <c r="AQ315" s="3">
        <v>123750</v>
      </c>
      <c r="AR315" s="3">
        <v>495000</v>
      </c>
      <c r="AS315">
        <v>0</v>
      </c>
      <c r="AT315" t="s">
        <v>165</v>
      </c>
      <c r="AU315" t="s">
        <v>165</v>
      </c>
      <c r="AV315" s="8" t="s">
        <v>165</v>
      </c>
      <c r="AW315" t="s">
        <v>47</v>
      </c>
      <c r="AX315" t="s">
        <v>58</v>
      </c>
      <c r="AY315" t="s">
        <v>47</v>
      </c>
      <c r="AZ315" s="11" t="s">
        <v>106</v>
      </c>
      <c r="BA315" s="3">
        <v>0</v>
      </c>
      <c r="BB315" s="3">
        <v>0</v>
      </c>
      <c r="BC315">
        <v>0</v>
      </c>
      <c r="BD315">
        <v>0</v>
      </c>
      <c r="BE315">
        <v>0</v>
      </c>
      <c r="BF315" s="8">
        <v>0</v>
      </c>
      <c r="BG315">
        <v>0</v>
      </c>
      <c r="BH315" t="s">
        <v>46</v>
      </c>
      <c r="BI315">
        <v>0</v>
      </c>
      <c r="BJ315" s="3">
        <v>7331999</v>
      </c>
      <c r="BK315" t="s">
        <v>62</v>
      </c>
      <c r="BL315" s="3">
        <f t="shared" si="8"/>
        <v>7331999</v>
      </c>
      <c r="BM315" s="14">
        <f t="shared" si="9"/>
        <v>1</v>
      </c>
    </row>
    <row r="316" spans="1:65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R316">
        <v>28</v>
      </c>
      <c r="S316" s="3">
        <v>5042002</v>
      </c>
      <c r="T316" s="3">
        <v>4794664</v>
      </c>
      <c r="U316" s="3">
        <v>4442663</v>
      </c>
      <c r="V316" s="8">
        <v>42614</v>
      </c>
      <c r="W316" s="9">
        <v>485339</v>
      </c>
      <c r="X316" s="9">
        <v>485339</v>
      </c>
      <c r="Y316">
        <v>5.5E-2</v>
      </c>
      <c r="Z316">
        <v>17</v>
      </c>
      <c r="AA316">
        <v>30</v>
      </c>
      <c r="AB316" s="10">
        <v>49188</v>
      </c>
      <c r="AC316" t="s">
        <v>54</v>
      </c>
      <c r="AD316" t="s">
        <v>43</v>
      </c>
      <c r="AE316" t="s">
        <v>55</v>
      </c>
      <c r="AF316" s="8" t="s">
        <v>106</v>
      </c>
      <c r="AG316" s="3">
        <v>114000</v>
      </c>
      <c r="AH316" s="3">
        <v>114000</v>
      </c>
      <c r="AI316">
        <v>0</v>
      </c>
      <c r="AJ316">
        <v>0</v>
      </c>
      <c r="AK316">
        <v>0</v>
      </c>
      <c r="AL316" s="8">
        <v>46752</v>
      </c>
      <c r="AM316">
        <v>0</v>
      </c>
      <c r="AN316" t="s">
        <v>58</v>
      </c>
      <c r="AO316" t="s">
        <v>484</v>
      </c>
      <c r="AP316" s="11" t="s">
        <v>106</v>
      </c>
      <c r="AQ316" s="3">
        <v>0</v>
      </c>
      <c r="AR316" s="3">
        <v>0</v>
      </c>
      <c r="AS316">
        <v>0</v>
      </c>
      <c r="AT316">
        <v>0</v>
      </c>
      <c r="AU316">
        <v>0</v>
      </c>
      <c r="AV316" s="8">
        <v>0</v>
      </c>
      <c r="AW316">
        <v>0</v>
      </c>
      <c r="AX316" t="s">
        <v>46</v>
      </c>
      <c r="AY316">
        <v>0</v>
      </c>
      <c r="AZ316" s="11" t="s">
        <v>106</v>
      </c>
      <c r="BA316" s="3">
        <v>0</v>
      </c>
      <c r="BB316" s="3">
        <v>0</v>
      </c>
      <c r="BC316">
        <v>0</v>
      </c>
      <c r="BD316">
        <v>0</v>
      </c>
      <c r="BE316">
        <v>0</v>
      </c>
      <c r="BF316" s="8">
        <v>0</v>
      </c>
      <c r="BG316">
        <v>0</v>
      </c>
      <c r="BH316" t="s">
        <v>46</v>
      </c>
      <c r="BI316">
        <v>0</v>
      </c>
      <c r="BJ316" s="3">
        <v>5042002</v>
      </c>
      <c r="BK316">
        <v>0</v>
      </c>
      <c r="BL316" s="3">
        <f t="shared" si="8"/>
        <v>5042002</v>
      </c>
      <c r="BM316" s="14">
        <f t="shared" si="9"/>
        <v>1</v>
      </c>
    </row>
    <row r="317" spans="1:65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R317">
        <v>14</v>
      </c>
      <c r="S317" s="3">
        <v>2927321</v>
      </c>
      <c r="T317" s="3">
        <v>3030717</v>
      </c>
      <c r="U317" s="3">
        <v>2090250</v>
      </c>
      <c r="V317" s="8">
        <v>42669</v>
      </c>
      <c r="W317" s="9">
        <v>183806</v>
      </c>
      <c r="X317" s="9">
        <v>181744.08</v>
      </c>
      <c r="Y317">
        <v>5.5E-2</v>
      </c>
      <c r="Z317">
        <v>18</v>
      </c>
      <c r="AA317">
        <v>30</v>
      </c>
      <c r="AB317" s="10">
        <v>49218</v>
      </c>
      <c r="AC317" t="s">
        <v>54</v>
      </c>
      <c r="AD317" t="s">
        <v>43</v>
      </c>
      <c r="AE317" t="s">
        <v>55</v>
      </c>
      <c r="AF317" s="8">
        <v>42644</v>
      </c>
      <c r="AG317" s="3">
        <v>67000</v>
      </c>
      <c r="AH317" s="3">
        <v>67000</v>
      </c>
      <c r="AI317">
        <v>0.03</v>
      </c>
      <c r="AJ317">
        <v>16</v>
      </c>
      <c r="AK317" t="s">
        <v>358</v>
      </c>
      <c r="AL317" s="8" t="s">
        <v>485</v>
      </c>
      <c r="AM317" t="s">
        <v>71</v>
      </c>
      <c r="AN317" t="s">
        <v>58</v>
      </c>
      <c r="AO317" t="s">
        <v>55</v>
      </c>
      <c r="AP317" s="11">
        <v>42644</v>
      </c>
      <c r="AQ317" s="3">
        <v>586265</v>
      </c>
      <c r="AR317" s="3">
        <v>527638.5</v>
      </c>
      <c r="AS317">
        <v>0.03</v>
      </c>
      <c r="AT317">
        <v>16</v>
      </c>
      <c r="AU317" t="s">
        <v>358</v>
      </c>
      <c r="AV317" s="8" t="s">
        <v>485</v>
      </c>
      <c r="AW317" t="s">
        <v>75</v>
      </c>
      <c r="AX317" t="s">
        <v>100</v>
      </c>
      <c r="AY317" t="s">
        <v>55</v>
      </c>
      <c r="AZ317" s="11" t="s">
        <v>106</v>
      </c>
      <c r="BA317" s="3">
        <v>0</v>
      </c>
      <c r="BB317" s="3">
        <v>0</v>
      </c>
      <c r="BC317">
        <v>0</v>
      </c>
      <c r="BD317">
        <v>0</v>
      </c>
      <c r="BE317">
        <v>0</v>
      </c>
      <c r="BF317" s="8">
        <v>0</v>
      </c>
      <c r="BG317">
        <v>0</v>
      </c>
      <c r="BH317" t="s">
        <v>46</v>
      </c>
      <c r="BI317">
        <v>0</v>
      </c>
      <c r="BJ317" s="3">
        <v>2927321</v>
      </c>
      <c r="BK317" t="s">
        <v>47</v>
      </c>
      <c r="BL317" s="3">
        <f t="shared" si="8"/>
        <v>2927321</v>
      </c>
      <c r="BM317" s="14">
        <f t="shared" si="9"/>
        <v>1</v>
      </c>
    </row>
    <row r="318" spans="1:65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R318">
        <v>12</v>
      </c>
      <c r="S318" s="3">
        <v>2271357</v>
      </c>
      <c r="T318" s="3">
        <v>1890187</v>
      </c>
      <c r="U318" s="3">
        <v>1710761</v>
      </c>
      <c r="V318" s="8">
        <v>43230</v>
      </c>
      <c r="W318" s="9">
        <v>77900</v>
      </c>
      <c r="X318" s="9">
        <v>77900</v>
      </c>
      <c r="Y318">
        <v>5.7500000000000002E-2</v>
      </c>
      <c r="Z318">
        <v>17</v>
      </c>
      <c r="AA318">
        <v>30</v>
      </c>
      <c r="AB318" s="10">
        <v>48731</v>
      </c>
      <c r="AC318" t="s">
        <v>63</v>
      </c>
      <c r="AD318" t="s">
        <v>43</v>
      </c>
      <c r="AE318" t="s">
        <v>44</v>
      </c>
      <c r="AF318" s="8">
        <v>42704</v>
      </c>
      <c r="AG318" s="3">
        <v>368000</v>
      </c>
      <c r="AH318" s="3">
        <v>0</v>
      </c>
      <c r="AI318">
        <v>0.04</v>
      </c>
      <c r="AJ318">
        <v>20</v>
      </c>
      <c r="AK318" t="s">
        <v>165</v>
      </c>
      <c r="AL318" s="8">
        <v>50010</v>
      </c>
      <c r="AM318" t="s">
        <v>206</v>
      </c>
      <c r="AN318" t="s">
        <v>58</v>
      </c>
      <c r="AO318" t="s">
        <v>44</v>
      </c>
      <c r="AP318" s="11">
        <v>43312</v>
      </c>
      <c r="AQ318" s="3">
        <v>114696</v>
      </c>
      <c r="AR318" s="3">
        <v>0</v>
      </c>
      <c r="AS318">
        <v>0</v>
      </c>
      <c r="AT318" t="s">
        <v>165</v>
      </c>
      <c r="AU318" t="s">
        <v>165</v>
      </c>
      <c r="AV318" s="8" t="s">
        <v>165</v>
      </c>
      <c r="AW318" t="s">
        <v>165</v>
      </c>
      <c r="AX318" t="s">
        <v>58</v>
      </c>
      <c r="AY318">
        <v>0</v>
      </c>
      <c r="AZ318" s="11" t="s">
        <v>106</v>
      </c>
      <c r="BA318" s="3">
        <v>0</v>
      </c>
      <c r="BB318" s="3">
        <v>0</v>
      </c>
      <c r="BC318">
        <v>0</v>
      </c>
      <c r="BD318">
        <v>0</v>
      </c>
      <c r="BE318">
        <v>0</v>
      </c>
      <c r="BF318" s="8">
        <v>0</v>
      </c>
      <c r="BG318">
        <v>0</v>
      </c>
      <c r="BH318" t="s">
        <v>46</v>
      </c>
      <c r="BI318">
        <v>0</v>
      </c>
      <c r="BJ318" s="3">
        <v>0</v>
      </c>
      <c r="BK318" t="s">
        <v>255</v>
      </c>
      <c r="BL318" s="3">
        <f t="shared" si="8"/>
        <v>2271357</v>
      </c>
      <c r="BM318" s="14">
        <f t="shared" si="9"/>
        <v>1</v>
      </c>
    </row>
    <row r="319" spans="1:65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R319">
        <v>10</v>
      </c>
      <c r="S319" s="3">
        <v>2058815</v>
      </c>
      <c r="T319" s="3">
        <v>1732221</v>
      </c>
      <c r="U319" s="3">
        <v>1802041</v>
      </c>
      <c r="V319" s="8">
        <v>43141</v>
      </c>
      <c r="W319" s="9">
        <v>175172</v>
      </c>
      <c r="X319" s="9">
        <v>175172</v>
      </c>
      <c r="Y319">
        <v>5.7500000000000002E-2</v>
      </c>
      <c r="Z319">
        <v>15</v>
      </c>
      <c r="AA319">
        <v>30</v>
      </c>
      <c r="AB319" s="10">
        <v>48853</v>
      </c>
      <c r="AC319" t="s">
        <v>63</v>
      </c>
      <c r="AD319" t="s">
        <v>43</v>
      </c>
      <c r="AE319" t="s">
        <v>44</v>
      </c>
      <c r="AF319" s="8">
        <v>43281</v>
      </c>
      <c r="AG319" s="3">
        <v>139395</v>
      </c>
      <c r="AH319" s="3">
        <v>125855</v>
      </c>
      <c r="AI319">
        <v>0</v>
      </c>
      <c r="AJ319" t="s">
        <v>165</v>
      </c>
      <c r="AK319" t="s">
        <v>165</v>
      </c>
      <c r="AL319" s="8" t="s">
        <v>165</v>
      </c>
      <c r="AM319" t="s">
        <v>165</v>
      </c>
      <c r="AN319" t="s">
        <v>58</v>
      </c>
      <c r="AO319">
        <v>0</v>
      </c>
      <c r="AP319" s="11" t="s">
        <v>106</v>
      </c>
      <c r="AQ319" s="3">
        <v>0</v>
      </c>
      <c r="AR319" s="3">
        <v>0</v>
      </c>
      <c r="AS319">
        <v>0</v>
      </c>
      <c r="AT319">
        <v>0</v>
      </c>
      <c r="AU319">
        <v>0</v>
      </c>
      <c r="AV319" s="8">
        <v>0</v>
      </c>
      <c r="AW319">
        <v>0</v>
      </c>
      <c r="AX319" t="s">
        <v>46</v>
      </c>
      <c r="AY319">
        <v>0</v>
      </c>
      <c r="AZ319" s="11" t="s">
        <v>106</v>
      </c>
      <c r="BA319" s="3">
        <v>0</v>
      </c>
      <c r="BB319" s="3">
        <v>0</v>
      </c>
      <c r="BC319">
        <v>0</v>
      </c>
      <c r="BD319">
        <v>0</v>
      </c>
      <c r="BE319">
        <v>0</v>
      </c>
      <c r="BF319" s="8">
        <v>0</v>
      </c>
      <c r="BG319">
        <v>0</v>
      </c>
      <c r="BH319" t="s">
        <v>46</v>
      </c>
      <c r="BI319">
        <v>0</v>
      </c>
      <c r="BJ319" s="3">
        <v>2058815</v>
      </c>
      <c r="BK319" t="s">
        <v>255</v>
      </c>
      <c r="BL319" s="3">
        <f t="shared" si="8"/>
        <v>2116608</v>
      </c>
      <c r="BM319" s="14">
        <f t="shared" si="9"/>
        <v>1.0280710020084369</v>
      </c>
    </row>
    <row r="320" spans="1:65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R320">
        <v>15</v>
      </c>
      <c r="S320" s="3">
        <v>3275383</v>
      </c>
      <c r="T320" s="3">
        <v>2649808</v>
      </c>
      <c r="U320" s="3">
        <v>2232382</v>
      </c>
      <c r="V320" s="8">
        <v>42933</v>
      </c>
      <c r="W320" s="9">
        <v>363353</v>
      </c>
      <c r="X320" s="9">
        <v>363353</v>
      </c>
      <c r="Y320">
        <v>5.7500000000000002E-2</v>
      </c>
      <c r="Z320">
        <v>17</v>
      </c>
      <c r="AA320">
        <v>30</v>
      </c>
      <c r="AB320" s="10">
        <v>49157</v>
      </c>
      <c r="AC320" t="s">
        <v>63</v>
      </c>
      <c r="AD320" t="s">
        <v>43</v>
      </c>
      <c r="AE320" t="s">
        <v>44</v>
      </c>
      <c r="AF320" s="8">
        <v>42566</v>
      </c>
      <c r="AG320" s="3">
        <v>572848</v>
      </c>
      <c r="AH320" s="3">
        <v>572848</v>
      </c>
      <c r="AI320">
        <v>0.04</v>
      </c>
      <c r="AJ320">
        <v>20</v>
      </c>
      <c r="AK320" t="s">
        <v>165</v>
      </c>
      <c r="AL320" s="8">
        <v>49888</v>
      </c>
      <c r="AM320" t="s">
        <v>206</v>
      </c>
      <c r="AN320" t="s">
        <v>58</v>
      </c>
      <c r="AO320" t="s">
        <v>44</v>
      </c>
      <c r="AP320" s="11" t="s">
        <v>106</v>
      </c>
      <c r="AQ320" s="3">
        <v>106800</v>
      </c>
      <c r="AR320" s="3">
        <v>106800</v>
      </c>
      <c r="AS320">
        <v>0</v>
      </c>
      <c r="AT320">
        <v>15</v>
      </c>
      <c r="AU320" t="s">
        <v>165</v>
      </c>
      <c r="AV320" s="8" t="s">
        <v>165</v>
      </c>
      <c r="AW320" t="s">
        <v>165</v>
      </c>
      <c r="AX320" t="s">
        <v>58</v>
      </c>
      <c r="AY320">
        <v>0</v>
      </c>
      <c r="AZ320" s="11" t="s">
        <v>106</v>
      </c>
      <c r="BA320" s="3">
        <v>0</v>
      </c>
      <c r="BB320" s="3">
        <v>0</v>
      </c>
      <c r="BC320">
        <v>0</v>
      </c>
      <c r="BD320">
        <v>0</v>
      </c>
      <c r="BE320">
        <v>0</v>
      </c>
      <c r="BF320" s="8">
        <v>0</v>
      </c>
      <c r="BG320">
        <v>0</v>
      </c>
      <c r="BH320" t="s">
        <v>46</v>
      </c>
      <c r="BI320">
        <v>0</v>
      </c>
      <c r="BJ320" s="3">
        <v>3275383</v>
      </c>
      <c r="BK320" t="s">
        <v>255</v>
      </c>
      <c r="BL320" s="3">
        <f t="shared" si="8"/>
        <v>3275383</v>
      </c>
      <c r="BM320" s="14">
        <f t="shared" si="9"/>
        <v>1</v>
      </c>
    </row>
    <row r="321" spans="1:65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R321">
        <v>13</v>
      </c>
      <c r="S321" s="3">
        <v>30006439</v>
      </c>
      <c r="T321" s="3">
        <v>2038668</v>
      </c>
      <c r="U321" s="3">
        <v>2236439</v>
      </c>
      <c r="V321" s="8">
        <v>43059</v>
      </c>
      <c r="W321" s="9">
        <v>270000</v>
      </c>
      <c r="X321" s="9">
        <v>270000</v>
      </c>
      <c r="Y321">
        <v>5.91E-2</v>
      </c>
      <c r="Z321">
        <v>16</v>
      </c>
      <c r="AA321">
        <v>30</v>
      </c>
      <c r="AB321" s="10">
        <v>48944</v>
      </c>
      <c r="AC321" t="s">
        <v>63</v>
      </c>
      <c r="AD321" t="s">
        <v>43</v>
      </c>
      <c r="AE321" t="s">
        <v>55</v>
      </c>
      <c r="AF321" s="8">
        <v>43059</v>
      </c>
      <c r="AG321" s="3">
        <v>500000</v>
      </c>
      <c r="AH321" s="3">
        <v>500000</v>
      </c>
      <c r="AI321">
        <v>4.4999999999999998E-2</v>
      </c>
      <c r="AJ321">
        <v>20</v>
      </c>
      <c r="AK321" t="s">
        <v>490</v>
      </c>
      <c r="AL321" s="8">
        <v>50364</v>
      </c>
      <c r="AM321" t="s">
        <v>206</v>
      </c>
      <c r="AN321" t="s">
        <v>100</v>
      </c>
      <c r="AO321" t="s">
        <v>55</v>
      </c>
      <c r="AX321" t="s">
        <v>46</v>
      </c>
      <c r="AY321">
        <v>0</v>
      </c>
      <c r="BH321" t="s">
        <v>46</v>
      </c>
      <c r="BI321">
        <v>0</v>
      </c>
      <c r="BJ321" s="3">
        <v>3006439</v>
      </c>
      <c r="BK321" t="s">
        <v>62</v>
      </c>
      <c r="BL321" s="3">
        <f t="shared" si="8"/>
        <v>3006439</v>
      </c>
      <c r="BM321" s="14">
        <f t="shared" si="9"/>
        <v>0.10019312854817594</v>
      </c>
    </row>
    <row r="322" spans="1:65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R322">
        <v>32</v>
      </c>
      <c r="S322" s="3">
        <v>6815031</v>
      </c>
      <c r="T322" s="3">
        <v>5803727</v>
      </c>
      <c r="U322" s="3">
        <v>5046894</v>
      </c>
      <c r="V322" s="8">
        <v>43252</v>
      </c>
      <c r="W322" s="9">
        <v>864827</v>
      </c>
      <c r="X322" s="9">
        <v>864827</v>
      </c>
      <c r="Y322">
        <v>5.5E-2</v>
      </c>
      <c r="Z322">
        <v>17</v>
      </c>
      <c r="AA322">
        <v>30</v>
      </c>
      <c r="AB322" s="10">
        <v>49461</v>
      </c>
      <c r="AC322" t="s">
        <v>63</v>
      </c>
      <c r="AD322" t="s">
        <v>43</v>
      </c>
      <c r="AE322" t="s">
        <v>44</v>
      </c>
      <c r="AF322" s="8">
        <v>43252</v>
      </c>
      <c r="AG322" s="3">
        <v>713000</v>
      </c>
      <c r="AH322" s="3">
        <v>0</v>
      </c>
      <c r="AI322">
        <v>0.04</v>
      </c>
      <c r="AJ322">
        <v>20</v>
      </c>
      <c r="AK322" t="s">
        <v>165</v>
      </c>
      <c r="AL322" s="8" t="s">
        <v>165</v>
      </c>
      <c r="AM322" t="s">
        <v>206</v>
      </c>
      <c r="AN322" t="s">
        <v>58</v>
      </c>
      <c r="AO322" t="s">
        <v>44</v>
      </c>
      <c r="AP322" s="11" t="s">
        <v>106</v>
      </c>
      <c r="AQ322" s="3">
        <v>190310</v>
      </c>
      <c r="AR322" s="3">
        <v>0</v>
      </c>
      <c r="AS322">
        <v>0</v>
      </c>
      <c r="AT322" t="s">
        <v>165</v>
      </c>
      <c r="AU322" t="s">
        <v>165</v>
      </c>
      <c r="AV322" s="8" t="s">
        <v>165</v>
      </c>
      <c r="AW322" t="s">
        <v>165</v>
      </c>
      <c r="AX322" t="s">
        <v>58</v>
      </c>
      <c r="AY322">
        <v>0</v>
      </c>
      <c r="AZ322" s="11" t="s">
        <v>106</v>
      </c>
      <c r="BA322" s="3">
        <v>0</v>
      </c>
      <c r="BB322" s="3">
        <v>0</v>
      </c>
      <c r="BC322">
        <v>0</v>
      </c>
      <c r="BD322">
        <v>0</v>
      </c>
      <c r="BE322">
        <v>0</v>
      </c>
      <c r="BF322" s="8">
        <v>0</v>
      </c>
      <c r="BG322">
        <v>0</v>
      </c>
      <c r="BH322" t="s">
        <v>46</v>
      </c>
      <c r="BI322">
        <v>0</v>
      </c>
      <c r="BJ322" s="3">
        <v>6815031</v>
      </c>
      <c r="BK322" t="s">
        <v>255</v>
      </c>
      <c r="BL322" s="3">
        <f t="shared" si="8"/>
        <v>6815031</v>
      </c>
      <c r="BM322" s="14">
        <f t="shared" si="9"/>
        <v>1</v>
      </c>
    </row>
    <row r="323" spans="1:65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R323">
        <v>48</v>
      </c>
      <c r="S323" s="3">
        <v>9875428</v>
      </c>
      <c r="T323" s="3">
        <v>8545471</v>
      </c>
      <c r="U323" s="3">
        <v>7918849</v>
      </c>
      <c r="V323" s="8">
        <v>43344</v>
      </c>
      <c r="W323" s="9">
        <v>906504</v>
      </c>
      <c r="X323" s="9">
        <v>0</v>
      </c>
      <c r="Y323">
        <v>5.5E-2</v>
      </c>
      <c r="Z323">
        <v>17</v>
      </c>
      <c r="AA323">
        <v>30</v>
      </c>
      <c r="AB323" s="10">
        <v>49553</v>
      </c>
      <c r="AC323" t="s">
        <v>63</v>
      </c>
      <c r="AD323" t="s">
        <v>43</v>
      </c>
      <c r="AE323" t="s">
        <v>44</v>
      </c>
      <c r="AF323" s="8">
        <v>43344</v>
      </c>
      <c r="AG323" s="3">
        <v>588325</v>
      </c>
      <c r="AH323" s="3">
        <v>0</v>
      </c>
      <c r="AI323">
        <v>0.04</v>
      </c>
      <c r="AJ323">
        <v>20</v>
      </c>
      <c r="AK323" t="s">
        <v>165</v>
      </c>
      <c r="AL323" s="8" t="s">
        <v>165</v>
      </c>
      <c r="AM323" t="s">
        <v>206</v>
      </c>
      <c r="AN323" t="s">
        <v>58</v>
      </c>
      <c r="AO323" t="s">
        <v>44</v>
      </c>
      <c r="AP323" s="11" t="s">
        <v>106</v>
      </c>
      <c r="AQ323" s="3">
        <v>461750</v>
      </c>
      <c r="AR323" s="3">
        <v>0</v>
      </c>
      <c r="AS323">
        <v>0</v>
      </c>
      <c r="AT323" t="s">
        <v>165</v>
      </c>
      <c r="AU323" t="s">
        <v>165</v>
      </c>
      <c r="AV323" s="8" t="s">
        <v>165</v>
      </c>
      <c r="AW323" t="s">
        <v>165</v>
      </c>
      <c r="AX323" t="s">
        <v>58</v>
      </c>
      <c r="AY323" t="s">
        <v>494</v>
      </c>
      <c r="AZ323" s="11" t="s">
        <v>106</v>
      </c>
      <c r="BA323" s="3">
        <v>0</v>
      </c>
      <c r="BB323" s="3">
        <v>0</v>
      </c>
      <c r="BC323">
        <v>0</v>
      </c>
      <c r="BD323">
        <v>0</v>
      </c>
      <c r="BE323">
        <v>0</v>
      </c>
      <c r="BF323" s="8">
        <v>0</v>
      </c>
      <c r="BG323">
        <v>0</v>
      </c>
      <c r="BH323" t="s">
        <v>46</v>
      </c>
      <c r="BI323">
        <v>0</v>
      </c>
      <c r="BJ323" s="3">
        <v>9875428</v>
      </c>
      <c r="BK323" t="s">
        <v>255</v>
      </c>
      <c r="BL323" s="3">
        <f t="shared" si="8"/>
        <v>9875428</v>
      </c>
      <c r="BM323" s="14">
        <f t="shared" si="9"/>
        <v>1</v>
      </c>
    </row>
    <row r="324" spans="1:65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3">
        <v>549268</v>
      </c>
      <c r="I324" t="s">
        <v>40</v>
      </c>
      <c r="J324" t="s">
        <v>69</v>
      </c>
      <c r="K324" t="s">
        <v>141</v>
      </c>
      <c r="L324" t="s">
        <v>41</v>
      </c>
      <c r="M324">
        <v>0</v>
      </c>
      <c r="N324">
        <v>0</v>
      </c>
      <c r="O324">
        <v>4</v>
      </c>
      <c r="P324">
        <v>16</v>
      </c>
      <c r="Q324">
        <v>0</v>
      </c>
      <c r="R324">
        <v>20</v>
      </c>
      <c r="S324" s="3">
        <v>3717795</v>
      </c>
      <c r="T324" s="3">
        <v>3089357</v>
      </c>
      <c r="U324" s="3">
        <v>3323072</v>
      </c>
      <c r="V324" s="8">
        <v>43027</v>
      </c>
      <c r="W324" s="9">
        <v>332223</v>
      </c>
      <c r="X324" s="9">
        <v>332223</v>
      </c>
      <c r="Y324">
        <v>5.7500000000000002E-2</v>
      </c>
      <c r="Z324">
        <v>17</v>
      </c>
      <c r="AA324">
        <v>30</v>
      </c>
      <c r="AB324" s="10" t="s">
        <v>104</v>
      </c>
      <c r="AC324" t="s">
        <v>54</v>
      </c>
      <c r="AD324" t="s">
        <v>43</v>
      </c>
      <c r="AE324" t="s">
        <v>55</v>
      </c>
      <c r="AF324" s="8" t="s">
        <v>495</v>
      </c>
      <c r="AG324" s="3">
        <v>62500</v>
      </c>
      <c r="AH324" s="3">
        <v>62500</v>
      </c>
      <c r="AI324">
        <v>0.03</v>
      </c>
      <c r="AJ324">
        <v>17</v>
      </c>
      <c r="AK324" t="s">
        <v>476</v>
      </c>
      <c r="AL324" s="8" t="s">
        <v>104</v>
      </c>
      <c r="AM324" t="s">
        <v>358</v>
      </c>
      <c r="AN324" t="s">
        <v>100</v>
      </c>
      <c r="AO324" t="s">
        <v>47</v>
      </c>
      <c r="AP324" s="11" t="s">
        <v>106</v>
      </c>
      <c r="AQ324" s="3">
        <v>0</v>
      </c>
      <c r="AR324" s="3">
        <v>0</v>
      </c>
      <c r="AS324">
        <v>0</v>
      </c>
      <c r="AT324">
        <v>0</v>
      </c>
      <c r="AU324">
        <v>0</v>
      </c>
      <c r="AV324" s="8">
        <v>0</v>
      </c>
      <c r="AW324">
        <v>0</v>
      </c>
      <c r="AX324">
        <v>0</v>
      </c>
      <c r="AY324">
        <v>0</v>
      </c>
      <c r="AZ324" s="11" t="s">
        <v>106</v>
      </c>
      <c r="BA324" s="3">
        <v>0</v>
      </c>
      <c r="BB324" s="3">
        <v>0</v>
      </c>
      <c r="BC324">
        <v>0</v>
      </c>
      <c r="BD324">
        <v>0</v>
      </c>
      <c r="BE324">
        <v>0</v>
      </c>
      <c r="BF324" s="8">
        <v>0</v>
      </c>
      <c r="BG324">
        <v>0</v>
      </c>
      <c r="BH324">
        <v>0</v>
      </c>
      <c r="BI324">
        <v>0</v>
      </c>
      <c r="BJ324" s="3">
        <v>3717795</v>
      </c>
      <c r="BK324" t="s">
        <v>47</v>
      </c>
      <c r="BL324" s="3">
        <f t="shared" ref="BL324" si="10">+U324+W324+AG324+AQ324+BA324</f>
        <v>3717795</v>
      </c>
      <c r="BM324" s="14">
        <f t="shared" ref="BM324" si="11">IFERROR(BL324/S324," ")</f>
        <v>1</v>
      </c>
    </row>
  </sheetData>
  <sheetProtection sheet="1" objects="1" scenarios="1"/>
  <mergeCells count="3">
    <mergeCell ref="A1:E1"/>
    <mergeCell ref="F1:R1"/>
    <mergeCell ref="S1:B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L334"/>
  <sheetViews>
    <sheetView topLeftCell="A290" zoomScale="85" zoomScaleNormal="85" workbookViewId="0">
      <selection activeCell="AF330" sqref="A1:AF330"/>
    </sheetView>
  </sheetViews>
  <sheetFormatPr defaultColWidth="18.7109375" defaultRowHeight="15" x14ac:dyDescent="0.25"/>
  <cols>
    <col min="1" max="1" width="11.140625" customWidth="1"/>
    <col min="2" max="2" width="7.7109375" customWidth="1"/>
    <col min="3" max="3" width="21" customWidth="1"/>
    <col min="4" max="4" width="13.28515625" customWidth="1"/>
    <col min="5" max="5" width="12.140625" customWidth="1"/>
    <col min="6" max="6" width="11.28515625" customWidth="1"/>
    <col min="7" max="7" width="5.7109375" customWidth="1"/>
    <col min="8" max="8" width="10.42578125" customWidth="1"/>
    <col min="9" max="9" width="7.28515625" customWidth="1"/>
    <col min="10" max="10" width="10.42578125" customWidth="1"/>
    <col min="11" max="11" width="8.7109375" style="21" customWidth="1"/>
    <col min="14" max="14" width="8.28515625" style="21" bestFit="1" customWidth="1"/>
    <col min="16" max="17" width="18.7109375" hidden="1" customWidth="1"/>
    <col min="19" max="20" width="18.7109375" hidden="1" customWidth="1"/>
    <col min="22" max="23" width="18.7109375" hidden="1" customWidth="1"/>
    <col min="25" max="26" width="18.7109375" hidden="1" customWidth="1"/>
    <col min="28" max="28" width="6.28515625" customWidth="1"/>
    <col min="29" max="29" width="14.42578125" bestFit="1" customWidth="1"/>
    <col min="30" max="30" width="14.42578125" style="14" customWidth="1"/>
    <col min="31" max="31" width="19" bestFit="1" customWidth="1"/>
    <col min="32" max="32" width="10.7109375" customWidth="1"/>
  </cols>
  <sheetData>
    <row r="1" spans="1:32" x14ac:dyDescent="0.25">
      <c r="A1" s="101"/>
      <c r="B1" s="101"/>
      <c r="C1" s="101"/>
      <c r="D1" s="102" t="s">
        <v>0</v>
      </c>
      <c r="E1" s="102"/>
      <c r="F1" s="102"/>
      <c r="G1" s="102"/>
      <c r="H1" s="102"/>
      <c r="I1" s="102"/>
      <c r="J1" s="102"/>
      <c r="K1" s="20"/>
      <c r="L1" s="101" t="s">
        <v>1</v>
      </c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32" x14ac:dyDescent="0.25">
      <c r="A2" s="1" t="s">
        <v>3</v>
      </c>
      <c r="B2" s="1" t="s">
        <v>4</v>
      </c>
      <c r="C2" s="1" t="s">
        <v>5</v>
      </c>
      <c r="D2" s="3" t="s">
        <v>7</v>
      </c>
      <c r="E2" s="3" t="s">
        <v>8</v>
      </c>
      <c r="F2" s="3" t="s">
        <v>9</v>
      </c>
      <c r="G2" t="s">
        <v>17</v>
      </c>
      <c r="H2" t="s">
        <v>18</v>
      </c>
      <c r="J2" t="s">
        <v>19</v>
      </c>
      <c r="K2" s="15" t="s">
        <v>499</v>
      </c>
      <c r="L2" s="4" t="s">
        <v>20</v>
      </c>
      <c r="M2" s="4" t="s">
        <v>22</v>
      </c>
      <c r="N2" s="17" t="s">
        <v>500</v>
      </c>
      <c r="O2" s="5" t="s">
        <v>24</v>
      </c>
      <c r="P2" s="1" t="s">
        <v>26</v>
      </c>
      <c r="Q2" s="1" t="s">
        <v>27</v>
      </c>
      <c r="R2" s="4" t="s">
        <v>24</v>
      </c>
      <c r="S2" s="1" t="s">
        <v>26</v>
      </c>
      <c r="T2" s="1" t="s">
        <v>27</v>
      </c>
      <c r="U2" s="4" t="s">
        <v>24</v>
      </c>
      <c r="V2" s="1" t="s">
        <v>26</v>
      </c>
      <c r="W2" s="1" t="s">
        <v>27</v>
      </c>
      <c r="X2" s="4" t="s">
        <v>24</v>
      </c>
      <c r="Y2" s="1" t="s">
        <v>26</v>
      </c>
      <c r="Z2" s="1" t="s">
        <v>27</v>
      </c>
      <c r="AA2" s="4" t="s">
        <v>33</v>
      </c>
      <c r="AB2" s="1" t="s">
        <v>34</v>
      </c>
      <c r="AC2" s="1" t="s">
        <v>501</v>
      </c>
      <c r="AD2" s="76" t="s">
        <v>535</v>
      </c>
      <c r="AE2" s="1" t="s">
        <v>502</v>
      </c>
      <c r="AF2" s="1" t="s">
        <v>503</v>
      </c>
    </row>
    <row r="3" spans="1:32" x14ac:dyDescent="0.25">
      <c r="A3" t="s">
        <v>36</v>
      </c>
      <c r="B3">
        <v>196</v>
      </c>
      <c r="C3" t="s">
        <v>37</v>
      </c>
      <c r="D3" s="3">
        <v>6777430</v>
      </c>
      <c r="E3" s="3">
        <v>0</v>
      </c>
      <c r="F3" s="3">
        <v>6777430</v>
      </c>
      <c r="G3">
        <v>196</v>
      </c>
      <c r="H3">
        <v>0</v>
      </c>
      <c r="J3">
        <v>196</v>
      </c>
      <c r="K3" s="16">
        <f t="shared" ref="K3:K66" si="0">IFERROR(F3/L3,0)</f>
        <v>0.26878856426994291</v>
      </c>
      <c r="L3" s="3">
        <v>25214726</v>
      </c>
      <c r="M3" s="3">
        <v>9114726</v>
      </c>
      <c r="N3" s="18">
        <f t="shared" ref="N3:N66" si="1">IFERROR(M3/L3,0)</f>
        <v>0.36148423742538388</v>
      </c>
      <c r="O3" s="9">
        <v>16100000</v>
      </c>
      <c r="P3">
        <v>4.6600000000000003E-2</v>
      </c>
      <c r="Q3">
        <v>15</v>
      </c>
      <c r="R3" s="3">
        <v>0</v>
      </c>
      <c r="S3">
        <v>0</v>
      </c>
      <c r="T3" t="s">
        <v>45</v>
      </c>
      <c r="U3" s="3">
        <v>0</v>
      </c>
      <c r="V3">
        <v>0</v>
      </c>
      <c r="W3">
        <v>0</v>
      </c>
      <c r="X3" s="3">
        <v>0</v>
      </c>
      <c r="Y3">
        <v>0</v>
      </c>
      <c r="Z3">
        <v>0</v>
      </c>
      <c r="AA3" s="3">
        <v>25214726</v>
      </c>
      <c r="AB3" t="s">
        <v>47</v>
      </c>
      <c r="AC3" s="19">
        <f t="shared" ref="AC3:AC66" si="2">+O3+R3+U3+X3</f>
        <v>16100000</v>
      </c>
      <c r="AD3" s="16">
        <f>+AC3/L3</f>
        <v>0.63851576257461606</v>
      </c>
      <c r="AE3" s="19">
        <f t="shared" ref="AE3:AE66" si="3">+AC3+M3</f>
        <v>25214726</v>
      </c>
      <c r="AF3" s="13">
        <f t="shared" ref="AF3:AF66" si="4">IFERROR(+AE3/L3,0)</f>
        <v>1</v>
      </c>
    </row>
    <row r="4" spans="1:32" hidden="1" x14ac:dyDescent="0.25">
      <c r="A4" t="s">
        <v>49</v>
      </c>
      <c r="B4">
        <v>50</v>
      </c>
      <c r="C4" t="s">
        <v>37</v>
      </c>
      <c r="D4" s="3">
        <v>0</v>
      </c>
      <c r="E4" s="3">
        <v>0</v>
      </c>
      <c r="F4" s="3">
        <v>0</v>
      </c>
      <c r="G4">
        <v>0</v>
      </c>
      <c r="H4">
        <v>0</v>
      </c>
      <c r="J4">
        <v>0</v>
      </c>
      <c r="K4" s="16">
        <f t="shared" si="0"/>
        <v>0</v>
      </c>
      <c r="L4" s="3">
        <v>0</v>
      </c>
      <c r="M4" s="3">
        <v>0</v>
      </c>
      <c r="N4" s="18">
        <f t="shared" si="1"/>
        <v>0</v>
      </c>
      <c r="O4" s="9">
        <v>2300000</v>
      </c>
      <c r="P4">
        <v>2.8694999999999998E-2</v>
      </c>
      <c r="Q4">
        <v>7</v>
      </c>
      <c r="R4" s="3">
        <v>0</v>
      </c>
      <c r="S4">
        <v>0</v>
      </c>
      <c r="T4">
        <v>0</v>
      </c>
      <c r="U4" s="3">
        <v>0</v>
      </c>
      <c r="V4">
        <v>0</v>
      </c>
      <c r="W4">
        <v>0</v>
      </c>
      <c r="X4" s="3">
        <v>0</v>
      </c>
      <c r="Y4">
        <v>0</v>
      </c>
      <c r="Z4">
        <v>0</v>
      </c>
      <c r="AA4" s="3">
        <v>0</v>
      </c>
      <c r="AB4">
        <v>0</v>
      </c>
      <c r="AC4" s="19">
        <f t="shared" si="2"/>
        <v>2300000</v>
      </c>
      <c r="AD4" s="19"/>
      <c r="AE4" s="19">
        <f t="shared" si="3"/>
        <v>2300000</v>
      </c>
      <c r="AF4" s="13">
        <f t="shared" si="4"/>
        <v>0</v>
      </c>
    </row>
    <row r="5" spans="1:32" hidden="1" x14ac:dyDescent="0.25">
      <c r="A5" t="s">
        <v>49</v>
      </c>
      <c r="B5">
        <v>324</v>
      </c>
      <c r="C5" t="s">
        <v>37</v>
      </c>
      <c r="D5" s="3">
        <v>530000</v>
      </c>
      <c r="E5" s="3">
        <v>0</v>
      </c>
      <c r="F5" s="3">
        <v>530000</v>
      </c>
      <c r="G5">
        <v>134</v>
      </c>
      <c r="H5">
        <v>190</v>
      </c>
      <c r="J5">
        <v>324</v>
      </c>
      <c r="K5" s="16">
        <f t="shared" si="0"/>
        <v>0</v>
      </c>
      <c r="L5" s="3">
        <v>0</v>
      </c>
      <c r="M5" s="3">
        <v>0</v>
      </c>
      <c r="N5" s="18">
        <f t="shared" si="1"/>
        <v>0</v>
      </c>
      <c r="O5" s="9">
        <v>16000000</v>
      </c>
      <c r="P5" t="s">
        <v>53</v>
      </c>
      <c r="Q5">
        <v>7</v>
      </c>
      <c r="R5" s="3">
        <v>0</v>
      </c>
      <c r="S5">
        <v>0</v>
      </c>
      <c r="T5" t="s">
        <v>45</v>
      </c>
      <c r="U5" s="3">
        <v>0</v>
      </c>
      <c r="V5">
        <v>0</v>
      </c>
      <c r="W5">
        <v>0</v>
      </c>
      <c r="X5" s="3">
        <v>0</v>
      </c>
      <c r="Y5">
        <v>0</v>
      </c>
      <c r="Z5">
        <v>0</v>
      </c>
      <c r="AA5" s="3">
        <v>0</v>
      </c>
      <c r="AB5">
        <v>0</v>
      </c>
      <c r="AC5" s="19">
        <f t="shared" si="2"/>
        <v>16000000</v>
      </c>
      <c r="AD5" s="19"/>
      <c r="AE5" s="19">
        <f t="shared" si="3"/>
        <v>16000000</v>
      </c>
      <c r="AF5" s="13">
        <f t="shared" si="4"/>
        <v>0</v>
      </c>
    </row>
    <row r="6" spans="1:32" hidden="1" x14ac:dyDescent="0.25">
      <c r="A6" t="s">
        <v>57</v>
      </c>
      <c r="B6">
        <v>84</v>
      </c>
      <c r="C6" t="s">
        <v>37</v>
      </c>
      <c r="D6" s="3">
        <v>121673</v>
      </c>
      <c r="E6" s="3">
        <v>0</v>
      </c>
      <c r="F6" s="3">
        <v>121673</v>
      </c>
      <c r="G6">
        <v>0</v>
      </c>
      <c r="H6">
        <v>84</v>
      </c>
      <c r="J6">
        <v>84</v>
      </c>
      <c r="K6" s="16">
        <f t="shared" si="0"/>
        <v>0</v>
      </c>
      <c r="L6" s="3">
        <v>0</v>
      </c>
      <c r="M6" s="3">
        <v>0</v>
      </c>
      <c r="N6" s="18">
        <f t="shared" si="1"/>
        <v>0</v>
      </c>
      <c r="O6" s="9">
        <v>2467500</v>
      </c>
      <c r="P6">
        <v>4.2000000000000003E-2</v>
      </c>
      <c r="Q6">
        <v>10</v>
      </c>
      <c r="R6" s="3">
        <v>0</v>
      </c>
      <c r="S6">
        <v>0</v>
      </c>
      <c r="T6">
        <v>30</v>
      </c>
      <c r="U6" s="3">
        <v>0</v>
      </c>
      <c r="V6">
        <v>0</v>
      </c>
      <c r="W6">
        <v>0</v>
      </c>
      <c r="X6" s="3">
        <v>0</v>
      </c>
      <c r="Y6">
        <v>0</v>
      </c>
      <c r="Z6">
        <v>0</v>
      </c>
      <c r="AA6" s="3">
        <v>0</v>
      </c>
      <c r="AB6">
        <v>0</v>
      </c>
      <c r="AC6" s="19">
        <f t="shared" si="2"/>
        <v>2467500</v>
      </c>
      <c r="AD6" s="19"/>
      <c r="AE6" s="19">
        <f t="shared" si="3"/>
        <v>2467500</v>
      </c>
      <c r="AF6" s="13">
        <f t="shared" si="4"/>
        <v>0</v>
      </c>
    </row>
    <row r="7" spans="1:32" hidden="1" x14ac:dyDescent="0.25">
      <c r="A7" t="s">
        <v>60</v>
      </c>
      <c r="B7">
        <v>84</v>
      </c>
      <c r="C7" t="s">
        <v>37</v>
      </c>
      <c r="D7" s="3">
        <v>112556</v>
      </c>
      <c r="E7" s="3">
        <v>0</v>
      </c>
      <c r="F7" s="3">
        <v>112556</v>
      </c>
      <c r="G7">
        <v>15</v>
      </c>
      <c r="H7">
        <v>65</v>
      </c>
      <c r="J7">
        <v>84</v>
      </c>
      <c r="K7" s="16">
        <f t="shared" si="0"/>
        <v>0</v>
      </c>
      <c r="L7" s="3">
        <v>0</v>
      </c>
      <c r="M7" s="3">
        <v>0</v>
      </c>
      <c r="N7" s="18">
        <f t="shared" si="1"/>
        <v>0</v>
      </c>
      <c r="O7" s="9">
        <v>2400000</v>
      </c>
      <c r="P7">
        <v>3.9899999999999998E-2</v>
      </c>
      <c r="Q7">
        <v>10</v>
      </c>
      <c r="R7" s="3">
        <v>0</v>
      </c>
      <c r="S7">
        <v>0</v>
      </c>
      <c r="T7" t="s">
        <v>45</v>
      </c>
      <c r="U7" s="3">
        <v>0</v>
      </c>
      <c r="V7">
        <v>0</v>
      </c>
      <c r="W7">
        <v>0</v>
      </c>
      <c r="X7" s="3">
        <v>0</v>
      </c>
      <c r="Y7">
        <v>0</v>
      </c>
      <c r="Z7">
        <v>0</v>
      </c>
      <c r="AA7" s="3">
        <v>0</v>
      </c>
      <c r="AB7">
        <v>0</v>
      </c>
      <c r="AC7" s="19">
        <f t="shared" si="2"/>
        <v>2400000</v>
      </c>
      <c r="AD7" s="19"/>
      <c r="AE7" s="19">
        <f t="shared" si="3"/>
        <v>2400000</v>
      </c>
      <c r="AF7" s="13">
        <f t="shared" si="4"/>
        <v>0</v>
      </c>
    </row>
    <row r="8" spans="1:32" hidden="1" x14ac:dyDescent="0.25">
      <c r="A8" t="s">
        <v>49</v>
      </c>
      <c r="B8">
        <v>182</v>
      </c>
      <c r="C8" t="s">
        <v>37</v>
      </c>
      <c r="D8" s="3">
        <v>3662889</v>
      </c>
      <c r="E8" s="3">
        <v>0</v>
      </c>
      <c r="F8" s="3">
        <v>3662889</v>
      </c>
      <c r="G8">
        <v>182</v>
      </c>
      <c r="H8">
        <v>0</v>
      </c>
      <c r="J8">
        <v>182</v>
      </c>
      <c r="K8" s="16">
        <f t="shared" si="0"/>
        <v>0</v>
      </c>
      <c r="L8" s="3">
        <v>0</v>
      </c>
      <c r="M8" s="3">
        <v>2129846</v>
      </c>
      <c r="N8" s="18">
        <f t="shared" si="1"/>
        <v>0</v>
      </c>
      <c r="O8" s="9">
        <v>5100000</v>
      </c>
      <c r="P8">
        <v>0.06</v>
      </c>
      <c r="Q8">
        <v>27</v>
      </c>
      <c r="R8" s="3">
        <v>0</v>
      </c>
      <c r="S8">
        <v>0</v>
      </c>
      <c r="T8" t="s">
        <v>45</v>
      </c>
      <c r="U8" s="3">
        <v>0</v>
      </c>
      <c r="V8">
        <v>0</v>
      </c>
      <c r="W8">
        <v>0</v>
      </c>
      <c r="X8" s="3">
        <v>0</v>
      </c>
      <c r="Y8">
        <v>0</v>
      </c>
      <c r="Z8">
        <v>0</v>
      </c>
      <c r="AA8" s="3">
        <v>0</v>
      </c>
      <c r="AB8" t="s">
        <v>62</v>
      </c>
      <c r="AC8" s="19">
        <f t="shared" si="2"/>
        <v>5100000</v>
      </c>
      <c r="AD8" s="19"/>
      <c r="AE8" s="19">
        <f t="shared" si="3"/>
        <v>7229846</v>
      </c>
      <c r="AF8" s="13">
        <f t="shared" si="4"/>
        <v>0</v>
      </c>
    </row>
    <row r="9" spans="1:32" hidden="1" x14ac:dyDescent="0.25">
      <c r="A9" t="s">
        <v>49</v>
      </c>
      <c r="B9">
        <v>246</v>
      </c>
      <c r="C9" t="s">
        <v>37</v>
      </c>
      <c r="D9" s="3">
        <v>4235680</v>
      </c>
      <c r="E9" s="3">
        <v>0</v>
      </c>
      <c r="F9" s="3">
        <v>4235680</v>
      </c>
      <c r="G9">
        <v>171</v>
      </c>
      <c r="H9">
        <v>75</v>
      </c>
      <c r="J9">
        <v>246</v>
      </c>
      <c r="K9" s="16">
        <f t="shared" si="0"/>
        <v>0</v>
      </c>
      <c r="L9" s="3">
        <v>0</v>
      </c>
      <c r="M9" s="3">
        <v>8134953</v>
      </c>
      <c r="N9" s="18">
        <f t="shared" si="1"/>
        <v>0</v>
      </c>
      <c r="O9" s="9">
        <v>8100000</v>
      </c>
      <c r="P9">
        <v>3.9699999999999999E-2</v>
      </c>
      <c r="Q9">
        <v>7</v>
      </c>
      <c r="R9" s="3">
        <v>0</v>
      </c>
      <c r="S9">
        <v>0</v>
      </c>
      <c r="T9" t="s">
        <v>45</v>
      </c>
      <c r="U9" s="3">
        <v>0</v>
      </c>
      <c r="V9">
        <v>0</v>
      </c>
      <c r="W9">
        <v>0</v>
      </c>
      <c r="X9" s="3">
        <v>0</v>
      </c>
      <c r="Y9">
        <v>0</v>
      </c>
      <c r="Z9">
        <v>0</v>
      </c>
      <c r="AA9" s="3">
        <v>0</v>
      </c>
      <c r="AB9" t="s">
        <v>62</v>
      </c>
      <c r="AC9" s="19">
        <f t="shared" si="2"/>
        <v>8100000</v>
      </c>
      <c r="AD9" s="19"/>
      <c r="AE9" s="19">
        <f t="shared" si="3"/>
        <v>16234953</v>
      </c>
      <c r="AF9" s="13">
        <f t="shared" si="4"/>
        <v>0</v>
      </c>
    </row>
    <row r="10" spans="1:32" hidden="1" x14ac:dyDescent="0.25">
      <c r="A10" t="s">
        <v>36</v>
      </c>
      <c r="B10">
        <v>180</v>
      </c>
      <c r="C10" t="s">
        <v>64</v>
      </c>
      <c r="D10" s="3">
        <v>0</v>
      </c>
      <c r="E10" s="3">
        <v>0</v>
      </c>
      <c r="F10" s="3">
        <v>0</v>
      </c>
      <c r="G10">
        <v>0</v>
      </c>
      <c r="H10">
        <v>0</v>
      </c>
      <c r="J10">
        <v>0</v>
      </c>
      <c r="K10" s="16">
        <f t="shared" si="0"/>
        <v>0</v>
      </c>
      <c r="L10" s="3">
        <v>0</v>
      </c>
      <c r="M10" s="3">
        <v>0</v>
      </c>
      <c r="N10" s="18">
        <f t="shared" si="1"/>
        <v>0</v>
      </c>
      <c r="O10" s="9">
        <v>7282600</v>
      </c>
      <c r="P10">
        <v>2.6800000000000001E-2</v>
      </c>
      <c r="Q10">
        <v>0</v>
      </c>
      <c r="R10" s="3">
        <v>0</v>
      </c>
      <c r="S10">
        <v>0</v>
      </c>
      <c r="T10" t="s">
        <v>45</v>
      </c>
      <c r="U10" s="3">
        <v>0</v>
      </c>
      <c r="V10">
        <v>0</v>
      </c>
      <c r="W10">
        <v>0</v>
      </c>
      <c r="X10" s="3">
        <v>0</v>
      </c>
      <c r="Y10">
        <v>0</v>
      </c>
      <c r="Z10">
        <v>0</v>
      </c>
      <c r="AA10" s="3">
        <v>0</v>
      </c>
      <c r="AB10">
        <v>0</v>
      </c>
      <c r="AC10" s="19">
        <f t="shared" si="2"/>
        <v>7282600</v>
      </c>
      <c r="AD10" s="19"/>
      <c r="AE10" s="19">
        <f t="shared" si="3"/>
        <v>7282600</v>
      </c>
      <c r="AF10" s="13">
        <f t="shared" si="4"/>
        <v>0</v>
      </c>
    </row>
    <row r="11" spans="1:32" hidden="1" x14ac:dyDescent="0.25">
      <c r="A11" t="s">
        <v>66</v>
      </c>
      <c r="B11">
        <v>212</v>
      </c>
      <c r="C11" t="s">
        <v>37</v>
      </c>
      <c r="D11" s="3">
        <v>3913630</v>
      </c>
      <c r="E11" s="3">
        <v>0</v>
      </c>
      <c r="F11" s="3">
        <v>3913630</v>
      </c>
      <c r="G11">
        <v>159</v>
      </c>
      <c r="H11">
        <v>53</v>
      </c>
      <c r="J11">
        <v>212</v>
      </c>
      <c r="K11" s="16">
        <f t="shared" si="0"/>
        <v>0</v>
      </c>
      <c r="L11" s="3">
        <v>0</v>
      </c>
      <c r="M11" s="3">
        <v>6991420</v>
      </c>
      <c r="N11" s="18">
        <f t="shared" si="1"/>
        <v>0</v>
      </c>
      <c r="O11" s="9">
        <v>7310000</v>
      </c>
      <c r="P11">
        <v>4.2299999999999997E-2</v>
      </c>
      <c r="Q11">
        <v>7</v>
      </c>
      <c r="R11" s="3">
        <v>0</v>
      </c>
      <c r="S11">
        <v>0</v>
      </c>
      <c r="T11" t="s">
        <v>45</v>
      </c>
      <c r="U11" s="3">
        <v>0</v>
      </c>
      <c r="V11">
        <v>0</v>
      </c>
      <c r="W11">
        <v>0</v>
      </c>
      <c r="X11" s="3">
        <v>0</v>
      </c>
      <c r="Y11">
        <v>0</v>
      </c>
      <c r="Z11">
        <v>0</v>
      </c>
      <c r="AA11" s="3">
        <v>0</v>
      </c>
      <c r="AB11" t="s">
        <v>62</v>
      </c>
      <c r="AC11" s="19">
        <f t="shared" si="2"/>
        <v>7310000</v>
      </c>
      <c r="AD11" s="19"/>
      <c r="AE11" s="19">
        <f t="shared" si="3"/>
        <v>14301420</v>
      </c>
      <c r="AF11" s="13">
        <f t="shared" si="4"/>
        <v>0</v>
      </c>
    </row>
    <row r="12" spans="1:32" hidden="1" x14ac:dyDescent="0.25">
      <c r="A12" t="s">
        <v>68</v>
      </c>
      <c r="B12">
        <v>18</v>
      </c>
      <c r="C12" t="s">
        <v>37</v>
      </c>
      <c r="D12" s="3">
        <v>32164</v>
      </c>
      <c r="E12" s="3">
        <v>0</v>
      </c>
      <c r="F12" s="3">
        <v>32164</v>
      </c>
      <c r="G12">
        <v>9</v>
      </c>
      <c r="H12">
        <v>6</v>
      </c>
      <c r="J12">
        <v>18</v>
      </c>
      <c r="K12" s="16">
        <f t="shared" si="0"/>
        <v>2.5424619765025417E-2</v>
      </c>
      <c r="L12" s="3">
        <v>1265073</v>
      </c>
      <c r="M12" s="3">
        <v>0</v>
      </c>
      <c r="N12" s="18">
        <f t="shared" si="1"/>
        <v>0</v>
      </c>
      <c r="O12" s="9">
        <v>610000</v>
      </c>
      <c r="P12">
        <v>6.6000000000000003E-2</v>
      </c>
      <c r="Q12">
        <v>30</v>
      </c>
      <c r="R12" s="3">
        <v>60000</v>
      </c>
      <c r="S12">
        <v>6.83E-2</v>
      </c>
      <c r="T12">
        <v>30</v>
      </c>
      <c r="U12" s="3">
        <v>300000</v>
      </c>
      <c r="V12">
        <v>0.03</v>
      </c>
      <c r="W12">
        <v>40</v>
      </c>
      <c r="X12" s="3">
        <v>0</v>
      </c>
      <c r="Y12">
        <v>0</v>
      </c>
      <c r="Z12">
        <v>0</v>
      </c>
      <c r="AA12" s="3">
        <v>0</v>
      </c>
      <c r="AB12">
        <v>0</v>
      </c>
      <c r="AC12" s="19">
        <f t="shared" si="2"/>
        <v>970000</v>
      </c>
      <c r="AD12" s="19"/>
      <c r="AE12" s="19">
        <f t="shared" si="3"/>
        <v>970000</v>
      </c>
      <c r="AF12" s="13">
        <f t="shared" si="4"/>
        <v>0.76675417149840364</v>
      </c>
    </row>
    <row r="13" spans="1:32" hidden="1" x14ac:dyDescent="0.25">
      <c r="A13" t="s">
        <v>73</v>
      </c>
      <c r="B13">
        <v>32</v>
      </c>
      <c r="C13" t="s">
        <v>37</v>
      </c>
      <c r="D13" s="3">
        <v>49760</v>
      </c>
      <c r="E13" s="3">
        <v>0</v>
      </c>
      <c r="F13" s="3">
        <v>49760</v>
      </c>
      <c r="G13">
        <v>13</v>
      </c>
      <c r="H13">
        <v>15</v>
      </c>
      <c r="J13">
        <v>32</v>
      </c>
      <c r="K13" s="16">
        <f t="shared" si="0"/>
        <v>2.4902088152190992E-2</v>
      </c>
      <c r="L13" s="3">
        <v>1998226</v>
      </c>
      <c r="M13" s="3">
        <v>0</v>
      </c>
      <c r="N13" s="18">
        <f t="shared" si="1"/>
        <v>0</v>
      </c>
      <c r="O13" s="9">
        <v>1020000</v>
      </c>
      <c r="P13">
        <v>6.6000000000000003E-2</v>
      </c>
      <c r="Q13">
        <v>30</v>
      </c>
      <c r="R13" s="3">
        <v>110000</v>
      </c>
      <c r="S13">
        <v>6.8250000000000005E-2</v>
      </c>
      <c r="T13">
        <v>30</v>
      </c>
      <c r="U13" s="3">
        <v>350000</v>
      </c>
      <c r="V13">
        <v>0.03</v>
      </c>
      <c r="W13">
        <v>40</v>
      </c>
      <c r="X13" s="3">
        <v>0</v>
      </c>
      <c r="Y13">
        <v>0</v>
      </c>
      <c r="Z13">
        <v>0</v>
      </c>
      <c r="AA13" s="3">
        <v>1998226</v>
      </c>
      <c r="AB13">
        <v>410117</v>
      </c>
      <c r="AC13" s="19">
        <f t="shared" si="2"/>
        <v>1480000</v>
      </c>
      <c r="AD13" s="19"/>
      <c r="AE13" s="19">
        <f t="shared" si="3"/>
        <v>1480000</v>
      </c>
      <c r="AF13" s="13">
        <f t="shared" si="4"/>
        <v>0.74065696272593795</v>
      </c>
    </row>
    <row r="14" spans="1:32" hidden="1" x14ac:dyDescent="0.25">
      <c r="A14" t="s">
        <v>77</v>
      </c>
      <c r="B14">
        <v>32</v>
      </c>
      <c r="C14" t="s">
        <v>37</v>
      </c>
      <c r="D14" s="3">
        <v>50649</v>
      </c>
      <c r="E14" s="3">
        <v>0</v>
      </c>
      <c r="F14" s="3">
        <v>50649</v>
      </c>
      <c r="G14">
        <v>11</v>
      </c>
      <c r="H14">
        <v>19</v>
      </c>
      <c r="J14">
        <v>32</v>
      </c>
      <c r="K14" s="16">
        <f t="shared" si="0"/>
        <v>2.4989786795658945E-2</v>
      </c>
      <c r="L14" s="3">
        <v>2026788</v>
      </c>
      <c r="M14" s="3">
        <v>0</v>
      </c>
      <c r="N14" s="18">
        <f t="shared" si="1"/>
        <v>0</v>
      </c>
      <c r="O14" s="9">
        <v>1030000</v>
      </c>
      <c r="P14">
        <v>6.6000000000000003E-2</v>
      </c>
      <c r="Q14">
        <v>30</v>
      </c>
      <c r="R14" s="3">
        <v>85000</v>
      </c>
      <c r="S14">
        <v>6.83E-2</v>
      </c>
      <c r="T14">
        <v>30</v>
      </c>
      <c r="U14" s="3">
        <v>0</v>
      </c>
      <c r="V14">
        <v>0</v>
      </c>
      <c r="W14">
        <v>0</v>
      </c>
      <c r="X14" s="3">
        <v>350000</v>
      </c>
      <c r="Y14">
        <v>0.03</v>
      </c>
      <c r="Z14">
        <v>40</v>
      </c>
      <c r="AA14" s="3">
        <v>2026788</v>
      </c>
      <c r="AB14">
        <v>369362</v>
      </c>
      <c r="AC14" s="19">
        <f t="shared" si="2"/>
        <v>1465000</v>
      </c>
      <c r="AD14" s="19"/>
      <c r="AE14" s="19">
        <f t="shared" si="3"/>
        <v>1465000</v>
      </c>
      <c r="AF14" s="13">
        <f t="shared" si="4"/>
        <v>0.72281856809888356</v>
      </c>
    </row>
    <row r="15" spans="1:32" hidden="1" x14ac:dyDescent="0.25">
      <c r="A15" t="s">
        <v>48</v>
      </c>
      <c r="B15">
        <v>64</v>
      </c>
      <c r="C15" t="s">
        <v>79</v>
      </c>
      <c r="D15" s="3">
        <v>103666</v>
      </c>
      <c r="E15" s="3">
        <v>0</v>
      </c>
      <c r="F15" s="3">
        <v>103666</v>
      </c>
      <c r="G15">
        <v>10</v>
      </c>
      <c r="H15">
        <v>48</v>
      </c>
      <c r="J15">
        <v>64</v>
      </c>
      <c r="K15" s="16">
        <f t="shared" si="0"/>
        <v>2.5488735299830593E-2</v>
      </c>
      <c r="L15" s="3">
        <v>4067130</v>
      </c>
      <c r="M15" s="3">
        <v>0</v>
      </c>
      <c r="N15" s="18">
        <f t="shared" si="1"/>
        <v>0</v>
      </c>
      <c r="O15" s="9">
        <v>1912000</v>
      </c>
      <c r="P15">
        <v>6.3E-2</v>
      </c>
      <c r="Q15">
        <v>10</v>
      </c>
      <c r="R15" s="3">
        <v>700000</v>
      </c>
      <c r="S15">
        <v>0.03</v>
      </c>
      <c r="T15">
        <v>40</v>
      </c>
      <c r="U15" s="3">
        <v>0</v>
      </c>
      <c r="V15">
        <v>0</v>
      </c>
      <c r="W15">
        <v>0</v>
      </c>
      <c r="X15" s="3">
        <v>0</v>
      </c>
      <c r="Y15">
        <v>0</v>
      </c>
      <c r="Z15">
        <v>0</v>
      </c>
      <c r="AA15" s="3">
        <v>4067130</v>
      </c>
      <c r="AB15" t="s">
        <v>62</v>
      </c>
      <c r="AC15" s="19">
        <f t="shared" si="2"/>
        <v>2612000</v>
      </c>
      <c r="AD15" s="19"/>
      <c r="AE15" s="19">
        <f t="shared" si="3"/>
        <v>2612000</v>
      </c>
      <c r="AF15" s="13">
        <f t="shared" si="4"/>
        <v>0.64222191078229607</v>
      </c>
    </row>
    <row r="16" spans="1:32" hidden="1" x14ac:dyDescent="0.25">
      <c r="A16" t="s">
        <v>36</v>
      </c>
      <c r="B16">
        <v>214</v>
      </c>
      <c r="C16" t="s">
        <v>37</v>
      </c>
      <c r="D16" s="3">
        <v>2790376</v>
      </c>
      <c r="E16" s="3">
        <v>0</v>
      </c>
      <c r="F16" s="3">
        <v>2790376</v>
      </c>
      <c r="G16">
        <v>107</v>
      </c>
      <c r="H16">
        <v>107</v>
      </c>
      <c r="J16">
        <v>214</v>
      </c>
      <c r="K16" s="16">
        <f t="shared" si="0"/>
        <v>0</v>
      </c>
      <c r="L16" s="3">
        <v>0</v>
      </c>
      <c r="M16" s="3">
        <v>6817628</v>
      </c>
      <c r="N16" s="18">
        <f t="shared" si="1"/>
        <v>0</v>
      </c>
      <c r="O16" s="9">
        <v>9480000</v>
      </c>
      <c r="P16">
        <v>5.2999999999999999E-2</v>
      </c>
      <c r="Q16">
        <v>30</v>
      </c>
      <c r="R16" s="3">
        <v>0</v>
      </c>
      <c r="S16">
        <v>0</v>
      </c>
      <c r="T16" t="s">
        <v>45</v>
      </c>
      <c r="U16" s="3">
        <v>0</v>
      </c>
      <c r="V16">
        <v>0</v>
      </c>
      <c r="W16">
        <v>0</v>
      </c>
      <c r="X16" s="3">
        <v>0</v>
      </c>
      <c r="Y16">
        <v>0</v>
      </c>
      <c r="Z16">
        <v>0</v>
      </c>
      <c r="AA16" s="3">
        <v>0</v>
      </c>
      <c r="AB16" t="s">
        <v>62</v>
      </c>
      <c r="AC16" s="19">
        <f t="shared" si="2"/>
        <v>9480000</v>
      </c>
      <c r="AD16" s="19"/>
      <c r="AE16" s="19">
        <f t="shared" si="3"/>
        <v>16297628</v>
      </c>
      <c r="AF16" s="13">
        <f t="shared" si="4"/>
        <v>0</v>
      </c>
    </row>
    <row r="17" spans="1:32" x14ac:dyDescent="0.25">
      <c r="A17" t="s">
        <v>36</v>
      </c>
      <c r="B17">
        <v>198</v>
      </c>
      <c r="C17" t="s">
        <v>37</v>
      </c>
      <c r="D17" s="3">
        <v>6697380</v>
      </c>
      <c r="E17" s="3">
        <v>0</v>
      </c>
      <c r="F17" s="3">
        <v>6697380</v>
      </c>
      <c r="G17">
        <v>198</v>
      </c>
      <c r="H17">
        <v>0</v>
      </c>
      <c r="J17">
        <v>198</v>
      </c>
      <c r="K17" s="16">
        <f t="shared" si="0"/>
        <v>0.28514433351538621</v>
      </c>
      <c r="L17" s="3">
        <v>23487684</v>
      </c>
      <c r="M17" s="3">
        <v>7887684</v>
      </c>
      <c r="N17" s="18">
        <f t="shared" si="1"/>
        <v>0.33582212703474723</v>
      </c>
      <c r="O17" s="9">
        <v>15600000</v>
      </c>
      <c r="P17">
        <v>4.6600000000000003E-2</v>
      </c>
      <c r="Q17">
        <v>15</v>
      </c>
      <c r="R17" s="3">
        <v>0</v>
      </c>
      <c r="S17">
        <v>0</v>
      </c>
      <c r="T17" t="s">
        <v>45</v>
      </c>
      <c r="U17" s="3">
        <v>0</v>
      </c>
      <c r="V17">
        <v>0</v>
      </c>
      <c r="W17">
        <v>0</v>
      </c>
      <c r="X17" s="3">
        <v>0</v>
      </c>
      <c r="Y17">
        <v>0</v>
      </c>
      <c r="Z17">
        <v>0</v>
      </c>
      <c r="AA17" s="3">
        <v>23487684</v>
      </c>
      <c r="AB17" t="s">
        <v>47</v>
      </c>
      <c r="AC17" s="19">
        <f t="shared" si="2"/>
        <v>15600000</v>
      </c>
      <c r="AD17" s="16">
        <f>+AC17/L17</f>
        <v>0.66417787296525277</v>
      </c>
      <c r="AE17" s="19">
        <f t="shared" si="3"/>
        <v>23487684</v>
      </c>
      <c r="AF17" s="13">
        <f t="shared" si="4"/>
        <v>1</v>
      </c>
    </row>
    <row r="18" spans="1:32" hidden="1" x14ac:dyDescent="0.25">
      <c r="A18" t="s">
        <v>36</v>
      </c>
      <c r="B18">
        <v>150</v>
      </c>
      <c r="C18" t="s">
        <v>37</v>
      </c>
      <c r="D18" s="3">
        <v>124762</v>
      </c>
      <c r="E18" s="3">
        <v>0</v>
      </c>
      <c r="F18" s="3">
        <v>124762</v>
      </c>
      <c r="G18">
        <v>0</v>
      </c>
      <c r="H18">
        <v>0</v>
      </c>
      <c r="J18">
        <v>0</v>
      </c>
      <c r="K18" s="16">
        <f t="shared" si="0"/>
        <v>2.868748138942126E-2</v>
      </c>
      <c r="L18" s="3">
        <v>4349005</v>
      </c>
      <c r="M18" s="3">
        <v>0</v>
      </c>
      <c r="N18" s="18">
        <f t="shared" si="1"/>
        <v>0</v>
      </c>
      <c r="O18" s="9">
        <v>6311300</v>
      </c>
      <c r="P18">
        <v>4.7300000000000002E-2</v>
      </c>
      <c r="Q18">
        <v>35</v>
      </c>
      <c r="R18" s="3">
        <v>0</v>
      </c>
      <c r="S18">
        <v>0</v>
      </c>
      <c r="T18">
        <v>0</v>
      </c>
      <c r="U18" s="3">
        <v>0</v>
      </c>
      <c r="V18">
        <v>0</v>
      </c>
      <c r="W18">
        <v>0</v>
      </c>
      <c r="X18" s="3">
        <v>0</v>
      </c>
      <c r="Y18">
        <v>0</v>
      </c>
      <c r="Z18">
        <v>0</v>
      </c>
      <c r="AA18" s="3">
        <v>0</v>
      </c>
      <c r="AB18">
        <v>0</v>
      </c>
      <c r="AC18" s="19">
        <f t="shared" si="2"/>
        <v>6311300</v>
      </c>
      <c r="AD18" s="19"/>
      <c r="AE18" s="19">
        <f t="shared" si="3"/>
        <v>6311300</v>
      </c>
      <c r="AF18" s="13">
        <f t="shared" si="4"/>
        <v>1.4512055056271491</v>
      </c>
    </row>
    <row r="19" spans="1:32" hidden="1" x14ac:dyDescent="0.25">
      <c r="A19" t="s">
        <v>82</v>
      </c>
      <c r="B19">
        <v>24</v>
      </c>
      <c r="C19" t="s">
        <v>37</v>
      </c>
      <c r="D19" s="3">
        <v>30650</v>
      </c>
      <c r="E19" s="3">
        <v>0</v>
      </c>
      <c r="F19" s="3">
        <v>30650</v>
      </c>
      <c r="G19">
        <v>5</v>
      </c>
      <c r="H19">
        <v>18</v>
      </c>
      <c r="J19">
        <v>24</v>
      </c>
      <c r="K19" s="16">
        <f t="shared" si="0"/>
        <v>1.98633865615927E-2</v>
      </c>
      <c r="L19" s="3">
        <v>1543040</v>
      </c>
      <c r="M19" s="3">
        <v>0</v>
      </c>
      <c r="N19" s="18">
        <f t="shared" si="1"/>
        <v>0</v>
      </c>
      <c r="O19" s="9">
        <v>604225</v>
      </c>
      <c r="P19">
        <v>4.4999999999999998E-2</v>
      </c>
      <c r="Q19">
        <v>5</v>
      </c>
      <c r="R19" s="3">
        <v>120000</v>
      </c>
      <c r="S19">
        <v>0</v>
      </c>
      <c r="T19">
        <v>40</v>
      </c>
      <c r="U19" s="3">
        <v>239490</v>
      </c>
      <c r="V19">
        <v>0</v>
      </c>
      <c r="W19">
        <v>30</v>
      </c>
      <c r="X19" s="3">
        <v>0</v>
      </c>
      <c r="Y19">
        <v>0</v>
      </c>
      <c r="Z19">
        <v>0</v>
      </c>
      <c r="AA19" s="3">
        <v>1543040</v>
      </c>
      <c r="AB19">
        <v>0</v>
      </c>
      <c r="AC19" s="19">
        <f t="shared" si="2"/>
        <v>963715</v>
      </c>
      <c r="AD19" s="19"/>
      <c r="AE19" s="19">
        <f t="shared" si="3"/>
        <v>963715</v>
      </c>
      <c r="AF19" s="13">
        <f t="shared" si="4"/>
        <v>0.62455607113231026</v>
      </c>
    </row>
    <row r="20" spans="1:32" hidden="1" x14ac:dyDescent="0.25">
      <c r="A20" t="s">
        <v>84</v>
      </c>
      <c r="B20">
        <v>24</v>
      </c>
      <c r="C20" t="s">
        <v>37</v>
      </c>
      <c r="D20" s="3">
        <v>38659</v>
      </c>
      <c r="E20" s="3">
        <v>0</v>
      </c>
      <c r="F20" s="3">
        <v>38659</v>
      </c>
      <c r="G20">
        <v>3</v>
      </c>
      <c r="H20">
        <v>19</v>
      </c>
      <c r="J20">
        <v>24</v>
      </c>
      <c r="K20" s="16">
        <f t="shared" si="0"/>
        <v>2.5159938302538837E-2</v>
      </c>
      <c r="L20" s="3">
        <v>1536530</v>
      </c>
      <c r="M20" s="3">
        <v>0</v>
      </c>
      <c r="N20" s="18">
        <f t="shared" si="1"/>
        <v>0</v>
      </c>
      <c r="O20" s="9">
        <v>662435</v>
      </c>
      <c r="P20">
        <v>4.4999999999999998E-2</v>
      </c>
      <c r="Q20">
        <v>5</v>
      </c>
      <c r="R20" s="3">
        <v>175000</v>
      </c>
      <c r="S20">
        <v>0</v>
      </c>
      <c r="T20">
        <v>30</v>
      </c>
      <c r="U20" s="3">
        <v>158340</v>
      </c>
      <c r="V20">
        <v>0</v>
      </c>
      <c r="W20">
        <v>30</v>
      </c>
      <c r="X20" s="3">
        <v>0</v>
      </c>
      <c r="Y20">
        <v>0</v>
      </c>
      <c r="Z20">
        <v>0</v>
      </c>
      <c r="AA20" s="3">
        <v>1536530</v>
      </c>
      <c r="AB20">
        <v>0</v>
      </c>
      <c r="AC20" s="19">
        <f t="shared" si="2"/>
        <v>995775</v>
      </c>
      <c r="AD20" s="19"/>
      <c r="AE20" s="19">
        <f t="shared" si="3"/>
        <v>995775</v>
      </c>
      <c r="AF20" s="13">
        <f t="shared" si="4"/>
        <v>0.64806739861896612</v>
      </c>
    </row>
    <row r="21" spans="1:32" hidden="1" x14ac:dyDescent="0.25">
      <c r="A21" t="s">
        <v>86</v>
      </c>
      <c r="B21">
        <v>48</v>
      </c>
      <c r="C21" t="s">
        <v>37</v>
      </c>
      <c r="D21" s="3">
        <v>55027</v>
      </c>
      <c r="E21" s="3">
        <v>0</v>
      </c>
      <c r="F21" s="3">
        <v>55027</v>
      </c>
      <c r="G21">
        <v>39</v>
      </c>
      <c r="H21">
        <v>7</v>
      </c>
      <c r="J21">
        <v>48</v>
      </c>
      <c r="K21" s="16">
        <f t="shared" si="0"/>
        <v>1.8494095884158741E-2</v>
      </c>
      <c r="L21" s="3">
        <v>2975382</v>
      </c>
      <c r="M21" s="3">
        <v>0</v>
      </c>
      <c r="N21" s="18">
        <f t="shared" si="1"/>
        <v>0</v>
      </c>
      <c r="O21" s="9">
        <v>0</v>
      </c>
      <c r="P21">
        <v>0</v>
      </c>
      <c r="Q21">
        <v>0</v>
      </c>
      <c r="R21" s="3">
        <v>1348988</v>
      </c>
      <c r="S21">
        <v>4.4999999999999998E-2</v>
      </c>
      <c r="T21">
        <v>5</v>
      </c>
      <c r="U21" s="3">
        <v>299962</v>
      </c>
      <c r="V21">
        <v>0</v>
      </c>
      <c r="W21">
        <v>30</v>
      </c>
      <c r="X21" s="3">
        <v>336000</v>
      </c>
      <c r="Y21">
        <v>0</v>
      </c>
      <c r="Z21">
        <v>30</v>
      </c>
      <c r="AA21" s="3">
        <v>0</v>
      </c>
      <c r="AB21" t="s">
        <v>47</v>
      </c>
      <c r="AC21" s="19">
        <f t="shared" si="2"/>
        <v>1984950</v>
      </c>
      <c r="AD21" s="19"/>
      <c r="AE21" s="19">
        <f t="shared" si="3"/>
        <v>1984950</v>
      </c>
      <c r="AF21" s="13">
        <f t="shared" si="4"/>
        <v>0.6671244230152632</v>
      </c>
    </row>
    <row r="22" spans="1:32" hidden="1" x14ac:dyDescent="0.25">
      <c r="A22" t="s">
        <v>73</v>
      </c>
      <c r="B22">
        <v>24</v>
      </c>
      <c r="C22" t="s">
        <v>37</v>
      </c>
      <c r="D22" s="3">
        <v>37656</v>
      </c>
      <c r="E22" s="3">
        <v>0</v>
      </c>
      <c r="F22" s="3">
        <v>37656</v>
      </c>
      <c r="G22">
        <v>4</v>
      </c>
      <c r="H22">
        <v>19</v>
      </c>
      <c r="J22">
        <v>24</v>
      </c>
      <c r="K22" s="16">
        <f t="shared" si="0"/>
        <v>2.4777025848880935E-2</v>
      </c>
      <c r="L22" s="3">
        <v>1519795</v>
      </c>
      <c r="M22" s="3">
        <v>0</v>
      </c>
      <c r="N22" s="18">
        <f t="shared" si="1"/>
        <v>0</v>
      </c>
      <c r="O22" s="9">
        <v>645178</v>
      </c>
      <c r="P22">
        <v>4.4999999999999998E-2</v>
      </c>
      <c r="Q22">
        <v>5</v>
      </c>
      <c r="R22" s="3">
        <v>120000</v>
      </c>
      <c r="S22">
        <v>0</v>
      </c>
      <c r="T22">
        <v>30</v>
      </c>
      <c r="U22" s="3">
        <v>234212</v>
      </c>
      <c r="V22">
        <v>0</v>
      </c>
      <c r="W22">
        <v>30</v>
      </c>
      <c r="X22" s="3">
        <v>0</v>
      </c>
      <c r="Y22">
        <v>0</v>
      </c>
      <c r="Z22">
        <v>0</v>
      </c>
      <c r="AA22" s="3">
        <v>1519795</v>
      </c>
      <c r="AB22" t="s">
        <v>62</v>
      </c>
      <c r="AC22" s="19">
        <f t="shared" si="2"/>
        <v>999390</v>
      </c>
      <c r="AD22" s="19"/>
      <c r="AE22" s="19">
        <f t="shared" si="3"/>
        <v>999390</v>
      </c>
      <c r="AF22" s="13">
        <f t="shared" si="4"/>
        <v>0.65758210811326523</v>
      </c>
    </row>
    <row r="23" spans="1:32" hidden="1" x14ac:dyDescent="0.25">
      <c r="A23" t="s">
        <v>82</v>
      </c>
      <c r="B23">
        <v>24</v>
      </c>
      <c r="C23" t="s">
        <v>37</v>
      </c>
      <c r="D23" s="3">
        <v>29395</v>
      </c>
      <c r="E23" s="3">
        <v>0</v>
      </c>
      <c r="F23" s="3">
        <v>29395</v>
      </c>
      <c r="G23">
        <v>12</v>
      </c>
      <c r="H23">
        <v>12</v>
      </c>
      <c r="J23">
        <v>24</v>
      </c>
      <c r="K23" s="16">
        <f t="shared" si="0"/>
        <v>1.7649757244536352E-2</v>
      </c>
      <c r="L23" s="3">
        <v>1665462</v>
      </c>
      <c r="M23" s="3">
        <v>0</v>
      </c>
      <c r="N23" s="18">
        <f t="shared" si="1"/>
        <v>0</v>
      </c>
      <c r="O23" s="9">
        <v>912053</v>
      </c>
      <c r="P23">
        <v>3.3000000000000002E-2</v>
      </c>
      <c r="Q23">
        <v>30</v>
      </c>
      <c r="R23" s="3">
        <v>437176</v>
      </c>
      <c r="S23">
        <v>0.03</v>
      </c>
      <c r="T23">
        <v>30</v>
      </c>
      <c r="U23" s="3">
        <v>0</v>
      </c>
      <c r="V23">
        <v>0</v>
      </c>
      <c r="W23">
        <v>0</v>
      </c>
      <c r="X23" s="3">
        <v>0</v>
      </c>
      <c r="Y23">
        <v>0</v>
      </c>
      <c r="Z23">
        <v>0</v>
      </c>
      <c r="AA23" s="3">
        <v>0</v>
      </c>
      <c r="AB23">
        <v>0</v>
      </c>
      <c r="AC23" s="19">
        <f t="shared" si="2"/>
        <v>1349229</v>
      </c>
      <c r="AD23" s="19"/>
      <c r="AE23" s="19">
        <f t="shared" si="3"/>
        <v>1349229</v>
      </c>
      <c r="AF23" s="13">
        <f t="shared" si="4"/>
        <v>0.810122956873228</v>
      </c>
    </row>
    <row r="24" spans="1:32" hidden="1" x14ac:dyDescent="0.25">
      <c r="A24" t="s">
        <v>91</v>
      </c>
      <c r="B24">
        <v>24</v>
      </c>
      <c r="C24" t="s">
        <v>37</v>
      </c>
      <c r="D24" s="3">
        <v>30386</v>
      </c>
      <c r="E24" s="3">
        <v>0</v>
      </c>
      <c r="F24" s="3">
        <v>30386</v>
      </c>
      <c r="G24">
        <v>12</v>
      </c>
      <c r="H24">
        <v>12</v>
      </c>
      <c r="J24">
        <v>24</v>
      </c>
      <c r="K24" s="16">
        <f t="shared" si="0"/>
        <v>1.7650157908096733E-2</v>
      </c>
      <c r="L24" s="3">
        <v>1721571</v>
      </c>
      <c r="M24" s="3">
        <v>0</v>
      </c>
      <c r="N24" s="18">
        <f t="shared" si="1"/>
        <v>0</v>
      </c>
      <c r="O24" s="9">
        <v>920030.83</v>
      </c>
      <c r="P24">
        <v>5.6000000000000001E-2</v>
      </c>
      <c r="Q24">
        <v>30</v>
      </c>
      <c r="R24" s="3">
        <v>460693</v>
      </c>
      <c r="S24">
        <v>0.03</v>
      </c>
      <c r="T24">
        <v>30</v>
      </c>
      <c r="U24" s="3">
        <v>0</v>
      </c>
      <c r="V24">
        <v>0</v>
      </c>
      <c r="W24">
        <v>0</v>
      </c>
      <c r="X24" s="3">
        <v>0</v>
      </c>
      <c r="Y24">
        <v>0</v>
      </c>
      <c r="Z24">
        <v>0</v>
      </c>
      <c r="AA24" s="3">
        <v>1721571</v>
      </c>
      <c r="AB24" t="s">
        <v>62</v>
      </c>
      <c r="AC24" s="19">
        <f t="shared" si="2"/>
        <v>1380723.83</v>
      </c>
      <c r="AD24" s="19"/>
      <c r="AE24" s="19">
        <f t="shared" si="3"/>
        <v>1380723.83</v>
      </c>
      <c r="AF24" s="13">
        <f t="shared" si="4"/>
        <v>0.80201387569841731</v>
      </c>
    </row>
    <row r="25" spans="1:32" hidden="1" x14ac:dyDescent="0.25">
      <c r="A25" t="s">
        <v>93</v>
      </c>
      <c r="B25">
        <v>24</v>
      </c>
      <c r="C25" t="s">
        <v>37</v>
      </c>
      <c r="D25" s="3">
        <v>21682</v>
      </c>
      <c r="E25" s="3">
        <v>0</v>
      </c>
      <c r="F25" s="3">
        <v>21682</v>
      </c>
      <c r="G25">
        <v>10</v>
      </c>
      <c r="H25">
        <v>14</v>
      </c>
      <c r="J25">
        <v>24</v>
      </c>
      <c r="K25" s="16">
        <f t="shared" si="0"/>
        <v>1.2066309608081456E-2</v>
      </c>
      <c r="L25" s="3">
        <v>1796904</v>
      </c>
      <c r="M25" s="3">
        <v>0</v>
      </c>
      <c r="N25" s="18">
        <f t="shared" si="1"/>
        <v>0</v>
      </c>
      <c r="O25" s="9">
        <v>700000</v>
      </c>
      <c r="P25">
        <v>4.4999999999999998E-2</v>
      </c>
      <c r="Q25">
        <v>20</v>
      </c>
      <c r="R25" s="3">
        <v>459361</v>
      </c>
      <c r="S25">
        <v>0.03</v>
      </c>
      <c r="T25">
        <v>30</v>
      </c>
      <c r="U25" s="3">
        <v>0</v>
      </c>
      <c r="V25">
        <v>0</v>
      </c>
      <c r="W25">
        <v>0</v>
      </c>
      <c r="X25" s="3">
        <v>0</v>
      </c>
      <c r="Y25">
        <v>0</v>
      </c>
      <c r="Z25">
        <v>0</v>
      </c>
      <c r="AA25" s="3">
        <v>0</v>
      </c>
      <c r="AB25">
        <v>0</v>
      </c>
      <c r="AC25" s="19">
        <f t="shared" si="2"/>
        <v>1159361</v>
      </c>
      <c r="AD25" s="19"/>
      <c r="AE25" s="19">
        <f t="shared" si="3"/>
        <v>1159361</v>
      </c>
      <c r="AF25" s="13">
        <f t="shared" si="4"/>
        <v>0.64519918704616386</v>
      </c>
    </row>
    <row r="26" spans="1:32" hidden="1" x14ac:dyDescent="0.25">
      <c r="A26" t="s">
        <v>95</v>
      </c>
      <c r="B26">
        <v>24</v>
      </c>
      <c r="C26" t="s">
        <v>37</v>
      </c>
      <c r="D26" s="3">
        <v>29669</v>
      </c>
      <c r="E26" s="3">
        <v>0</v>
      </c>
      <c r="F26" s="3">
        <v>29669</v>
      </c>
      <c r="G26">
        <v>12</v>
      </c>
      <c r="H26">
        <v>12</v>
      </c>
      <c r="J26">
        <v>24</v>
      </c>
      <c r="K26" s="16">
        <f t="shared" si="0"/>
        <v>1.7650064814269492E-2</v>
      </c>
      <c r="L26" s="3">
        <v>1680957</v>
      </c>
      <c r="M26" s="3">
        <v>0</v>
      </c>
      <c r="N26" s="18">
        <f t="shared" si="1"/>
        <v>0</v>
      </c>
      <c r="O26" s="9">
        <v>700000</v>
      </c>
      <c r="P26">
        <v>4.4999999999999998E-2</v>
      </c>
      <c r="Q26">
        <v>20</v>
      </c>
      <c r="R26" s="3">
        <v>473464</v>
      </c>
      <c r="S26">
        <v>0.03</v>
      </c>
      <c r="T26">
        <v>30</v>
      </c>
      <c r="U26" s="3">
        <v>0</v>
      </c>
      <c r="V26">
        <v>0</v>
      </c>
      <c r="W26">
        <v>0</v>
      </c>
      <c r="X26" s="3">
        <v>0</v>
      </c>
      <c r="Y26">
        <v>0</v>
      </c>
      <c r="Z26">
        <v>0</v>
      </c>
      <c r="AA26" s="3">
        <v>1680957</v>
      </c>
      <c r="AB26" t="s">
        <v>47</v>
      </c>
      <c r="AC26" s="19">
        <f t="shared" si="2"/>
        <v>1173464</v>
      </c>
      <c r="AD26" s="19"/>
      <c r="AE26" s="19">
        <f t="shared" si="3"/>
        <v>1173464</v>
      </c>
      <c r="AF26" s="13">
        <f t="shared" si="4"/>
        <v>0.6980928126061523</v>
      </c>
    </row>
    <row r="27" spans="1:32" hidden="1" x14ac:dyDescent="0.25">
      <c r="A27" t="s">
        <v>97</v>
      </c>
      <c r="B27">
        <v>160</v>
      </c>
      <c r="C27" t="s">
        <v>37</v>
      </c>
      <c r="D27" s="3">
        <v>3036290</v>
      </c>
      <c r="E27" s="3">
        <v>0</v>
      </c>
      <c r="F27" s="3">
        <v>3036290</v>
      </c>
      <c r="G27">
        <v>128</v>
      </c>
      <c r="H27">
        <v>32</v>
      </c>
      <c r="J27">
        <v>160</v>
      </c>
      <c r="K27" s="16">
        <f t="shared" si="0"/>
        <v>0.27191155085648433</v>
      </c>
      <c r="L27" s="3">
        <v>11166462</v>
      </c>
      <c r="M27" s="3">
        <v>2051073</v>
      </c>
      <c r="N27" s="18">
        <f t="shared" si="1"/>
        <v>0.18368154568564332</v>
      </c>
      <c r="O27" s="9">
        <v>6400000</v>
      </c>
      <c r="P27">
        <v>3.4200000000000001E-2</v>
      </c>
      <c r="Q27">
        <v>35</v>
      </c>
      <c r="R27" s="3">
        <v>2665389</v>
      </c>
      <c r="S27">
        <v>0</v>
      </c>
      <c r="T27" t="s">
        <v>45</v>
      </c>
      <c r="U27" s="3">
        <v>500000</v>
      </c>
      <c r="V27">
        <v>0.1</v>
      </c>
      <c r="W27">
        <v>32</v>
      </c>
      <c r="X27" s="3">
        <v>0</v>
      </c>
      <c r="Y27">
        <v>0</v>
      </c>
      <c r="Z27">
        <v>0</v>
      </c>
      <c r="AA27" s="3">
        <v>11166462</v>
      </c>
      <c r="AB27" t="s">
        <v>47</v>
      </c>
      <c r="AC27" s="19">
        <f t="shared" si="2"/>
        <v>9565389</v>
      </c>
      <c r="AD27" s="19"/>
      <c r="AE27" s="19">
        <f t="shared" si="3"/>
        <v>11616462</v>
      </c>
      <c r="AF27" s="13">
        <f t="shared" si="4"/>
        <v>1.0402992460817042</v>
      </c>
    </row>
    <row r="28" spans="1:32" hidden="1" x14ac:dyDescent="0.25">
      <c r="A28" t="s">
        <v>66</v>
      </c>
      <c r="B28">
        <v>264</v>
      </c>
      <c r="C28" t="s">
        <v>37</v>
      </c>
      <c r="D28" s="3">
        <v>0</v>
      </c>
      <c r="E28" s="3">
        <v>0</v>
      </c>
      <c r="F28" s="3">
        <v>0</v>
      </c>
      <c r="G28">
        <v>0</v>
      </c>
      <c r="H28">
        <v>0</v>
      </c>
      <c r="J28">
        <v>0</v>
      </c>
      <c r="K28" s="16">
        <f t="shared" si="0"/>
        <v>0</v>
      </c>
      <c r="L28" s="3">
        <v>0</v>
      </c>
      <c r="M28" s="3">
        <v>0</v>
      </c>
      <c r="N28" s="18">
        <f t="shared" si="1"/>
        <v>0</v>
      </c>
      <c r="O28" s="9">
        <v>8950000</v>
      </c>
      <c r="P28">
        <v>0.06</v>
      </c>
      <c r="Q28">
        <v>30</v>
      </c>
      <c r="R28" s="3">
        <v>1500000</v>
      </c>
      <c r="S28" t="s">
        <v>101</v>
      </c>
      <c r="T28">
        <v>0</v>
      </c>
      <c r="U28" s="3">
        <v>0</v>
      </c>
      <c r="V28">
        <v>0</v>
      </c>
      <c r="W28">
        <v>0</v>
      </c>
      <c r="X28" s="3">
        <v>0</v>
      </c>
      <c r="Y28">
        <v>0</v>
      </c>
      <c r="Z28">
        <v>0</v>
      </c>
      <c r="AA28" s="3">
        <v>0</v>
      </c>
      <c r="AB28">
        <v>0</v>
      </c>
      <c r="AC28" s="19">
        <f t="shared" si="2"/>
        <v>10450000</v>
      </c>
      <c r="AD28" s="19"/>
      <c r="AE28" s="19">
        <f t="shared" si="3"/>
        <v>10450000</v>
      </c>
      <c r="AF28" s="13">
        <f t="shared" si="4"/>
        <v>0</v>
      </c>
    </row>
    <row r="29" spans="1:32" hidden="1" x14ac:dyDescent="0.25">
      <c r="A29" t="s">
        <v>49</v>
      </c>
      <c r="B29">
        <v>106</v>
      </c>
      <c r="C29" t="s">
        <v>37</v>
      </c>
      <c r="D29" s="3">
        <v>0</v>
      </c>
      <c r="E29" s="3">
        <v>0</v>
      </c>
      <c r="F29" s="3">
        <v>0</v>
      </c>
      <c r="G29">
        <v>53</v>
      </c>
      <c r="H29">
        <v>25</v>
      </c>
      <c r="J29">
        <v>106</v>
      </c>
      <c r="K29" s="16">
        <f t="shared" si="0"/>
        <v>0</v>
      </c>
      <c r="L29" s="3">
        <v>0</v>
      </c>
      <c r="M29" s="3">
        <v>0</v>
      </c>
      <c r="N29" s="18">
        <f t="shared" si="1"/>
        <v>0</v>
      </c>
      <c r="O29" s="9">
        <v>5125000</v>
      </c>
      <c r="P29">
        <v>4.0599999999999997E-2</v>
      </c>
      <c r="Q29">
        <v>10</v>
      </c>
      <c r="R29" s="3">
        <v>0</v>
      </c>
      <c r="S29">
        <v>0</v>
      </c>
      <c r="T29" t="s">
        <v>45</v>
      </c>
      <c r="U29" s="3">
        <v>0</v>
      </c>
      <c r="V29">
        <v>0</v>
      </c>
      <c r="W29">
        <v>0</v>
      </c>
      <c r="X29" s="3">
        <v>0</v>
      </c>
      <c r="Y29">
        <v>0</v>
      </c>
      <c r="Z29">
        <v>0</v>
      </c>
      <c r="AA29" s="3">
        <v>0</v>
      </c>
      <c r="AB29">
        <v>0</v>
      </c>
      <c r="AC29" s="19">
        <f t="shared" si="2"/>
        <v>5125000</v>
      </c>
      <c r="AD29" s="19"/>
      <c r="AE29" s="19">
        <f t="shared" si="3"/>
        <v>5125000</v>
      </c>
      <c r="AF29" s="13">
        <f t="shared" si="4"/>
        <v>0</v>
      </c>
    </row>
    <row r="30" spans="1:32" x14ac:dyDescent="0.25">
      <c r="A30" t="s">
        <v>36</v>
      </c>
      <c r="B30">
        <v>160</v>
      </c>
      <c r="C30" t="s">
        <v>46</v>
      </c>
      <c r="D30" s="3">
        <v>5354030</v>
      </c>
      <c r="E30" s="3">
        <v>0</v>
      </c>
      <c r="F30" s="3">
        <v>5354030</v>
      </c>
      <c r="G30">
        <v>160</v>
      </c>
      <c r="H30">
        <v>0</v>
      </c>
      <c r="J30">
        <v>160</v>
      </c>
      <c r="K30" s="16">
        <f t="shared" si="0"/>
        <v>0.2968129431449511</v>
      </c>
      <c r="L30" s="3">
        <v>18038398</v>
      </c>
      <c r="M30" s="3">
        <v>4755548</v>
      </c>
      <c r="N30" s="18">
        <f t="shared" si="1"/>
        <v>0.26363471966856478</v>
      </c>
      <c r="O30" s="9">
        <v>11150000</v>
      </c>
      <c r="P30">
        <v>3.39E-2</v>
      </c>
      <c r="Q30">
        <v>35</v>
      </c>
      <c r="R30" s="3">
        <v>2132850</v>
      </c>
      <c r="S30">
        <v>0</v>
      </c>
      <c r="T30" t="s">
        <v>45</v>
      </c>
      <c r="U30" s="3">
        <v>0</v>
      </c>
      <c r="V30">
        <v>0</v>
      </c>
      <c r="W30">
        <v>0</v>
      </c>
      <c r="X30" s="3">
        <v>0</v>
      </c>
      <c r="Y30">
        <v>0</v>
      </c>
      <c r="Z30">
        <v>0</v>
      </c>
      <c r="AA30" s="3">
        <v>18038398</v>
      </c>
      <c r="AB30" t="s">
        <v>47</v>
      </c>
      <c r="AC30" s="19">
        <f t="shared" si="2"/>
        <v>13282850</v>
      </c>
      <c r="AD30" s="16">
        <f>+AC30/L30</f>
        <v>0.73636528033143522</v>
      </c>
      <c r="AE30" s="19">
        <f t="shared" si="3"/>
        <v>18038398</v>
      </c>
      <c r="AF30" s="13">
        <f t="shared" si="4"/>
        <v>1</v>
      </c>
    </row>
    <row r="31" spans="1:32" hidden="1" x14ac:dyDescent="0.25">
      <c r="A31" t="s">
        <v>36</v>
      </c>
      <c r="B31">
        <v>62</v>
      </c>
      <c r="C31" t="s">
        <v>37</v>
      </c>
      <c r="D31" s="3">
        <v>705000</v>
      </c>
      <c r="E31" s="3">
        <v>0</v>
      </c>
      <c r="F31" s="3">
        <v>705000</v>
      </c>
      <c r="G31">
        <v>0</v>
      </c>
      <c r="H31">
        <v>0</v>
      </c>
      <c r="J31">
        <v>0</v>
      </c>
      <c r="K31" s="16">
        <f t="shared" si="0"/>
        <v>0</v>
      </c>
      <c r="L31" s="3" t="s">
        <v>104</v>
      </c>
      <c r="M31" s="3">
        <v>0</v>
      </c>
      <c r="N31" s="18">
        <f t="shared" si="1"/>
        <v>0</v>
      </c>
      <c r="O31" s="9">
        <v>0</v>
      </c>
      <c r="P31">
        <v>0</v>
      </c>
      <c r="Q31">
        <v>0</v>
      </c>
      <c r="R31" s="3">
        <v>0</v>
      </c>
      <c r="S31">
        <v>0</v>
      </c>
      <c r="T31">
        <v>0</v>
      </c>
      <c r="U31" s="3">
        <v>0</v>
      </c>
      <c r="V31">
        <v>0</v>
      </c>
      <c r="W31">
        <v>0</v>
      </c>
      <c r="X31" s="3">
        <v>0</v>
      </c>
      <c r="Y31">
        <v>0</v>
      </c>
      <c r="Z31">
        <v>0</v>
      </c>
      <c r="AA31" s="3">
        <v>0</v>
      </c>
      <c r="AB31">
        <v>0</v>
      </c>
      <c r="AC31" s="19">
        <f t="shared" si="2"/>
        <v>0</v>
      </c>
      <c r="AD31" s="19"/>
      <c r="AE31" s="19">
        <f t="shared" si="3"/>
        <v>0</v>
      </c>
      <c r="AF31" s="13">
        <f t="shared" si="4"/>
        <v>0</v>
      </c>
    </row>
    <row r="32" spans="1:32" x14ac:dyDescent="0.25">
      <c r="A32" t="s">
        <v>36</v>
      </c>
      <c r="B32">
        <v>198</v>
      </c>
      <c r="C32" t="s">
        <v>37</v>
      </c>
      <c r="D32" s="3">
        <v>6697380</v>
      </c>
      <c r="E32" s="3">
        <v>0</v>
      </c>
      <c r="F32" s="3">
        <v>6697380</v>
      </c>
      <c r="G32">
        <v>198</v>
      </c>
      <c r="H32">
        <v>0</v>
      </c>
      <c r="J32">
        <v>198</v>
      </c>
      <c r="K32" s="16">
        <f t="shared" si="0"/>
        <v>0.28514433351538621</v>
      </c>
      <c r="L32" s="3">
        <v>23487684</v>
      </c>
      <c r="M32" s="3">
        <v>7887684</v>
      </c>
      <c r="N32" s="18">
        <f t="shared" si="1"/>
        <v>0.33582212703474723</v>
      </c>
      <c r="O32" s="9">
        <v>15600000</v>
      </c>
      <c r="P32">
        <v>4.6600000000000003E-2</v>
      </c>
      <c r="Q32">
        <v>15</v>
      </c>
      <c r="R32" s="3">
        <v>0</v>
      </c>
      <c r="S32">
        <v>0</v>
      </c>
      <c r="T32" t="s">
        <v>45</v>
      </c>
      <c r="U32" s="3">
        <v>0</v>
      </c>
      <c r="V32">
        <v>0</v>
      </c>
      <c r="W32">
        <v>0</v>
      </c>
      <c r="X32" s="3">
        <v>0</v>
      </c>
      <c r="Y32">
        <v>0</v>
      </c>
      <c r="Z32">
        <v>0</v>
      </c>
      <c r="AA32" s="3">
        <v>23487684</v>
      </c>
      <c r="AB32" t="s">
        <v>47</v>
      </c>
      <c r="AC32" s="19">
        <f t="shared" si="2"/>
        <v>15600000</v>
      </c>
      <c r="AD32" s="16">
        <f t="shared" ref="AD32:AD33" si="5">+AC32/L32</f>
        <v>0.66417787296525277</v>
      </c>
      <c r="AE32" s="19">
        <f t="shared" si="3"/>
        <v>23487684</v>
      </c>
      <c r="AF32" s="13">
        <f t="shared" si="4"/>
        <v>1</v>
      </c>
    </row>
    <row r="33" spans="1:32" x14ac:dyDescent="0.25">
      <c r="A33" t="s">
        <v>60</v>
      </c>
      <c r="B33">
        <v>40</v>
      </c>
      <c r="C33" t="s">
        <v>37</v>
      </c>
      <c r="D33" s="3">
        <v>59875</v>
      </c>
      <c r="E33" s="3">
        <v>0</v>
      </c>
      <c r="F33" s="3">
        <v>59875</v>
      </c>
      <c r="G33">
        <v>40</v>
      </c>
      <c r="H33">
        <v>0</v>
      </c>
      <c r="J33">
        <v>40</v>
      </c>
      <c r="K33" s="16">
        <f t="shared" si="0"/>
        <v>3.615834425884E-2</v>
      </c>
      <c r="L33" s="3">
        <v>1655911</v>
      </c>
      <c r="M33" s="3">
        <v>345441</v>
      </c>
      <c r="N33" s="18">
        <f t="shared" si="1"/>
        <v>0.20861084925457951</v>
      </c>
      <c r="O33" s="9">
        <v>0</v>
      </c>
      <c r="P33">
        <v>0</v>
      </c>
      <c r="Q33">
        <v>0</v>
      </c>
      <c r="R33" s="3">
        <v>1310470</v>
      </c>
      <c r="S33">
        <v>8.7499999999999994E-2</v>
      </c>
      <c r="T33">
        <v>50</v>
      </c>
      <c r="U33" s="3">
        <v>0</v>
      </c>
      <c r="V33">
        <v>0</v>
      </c>
      <c r="W33">
        <v>0</v>
      </c>
      <c r="X33" s="3">
        <v>0</v>
      </c>
      <c r="Y33">
        <v>0</v>
      </c>
      <c r="Z33">
        <v>0</v>
      </c>
      <c r="AA33" s="3">
        <v>1655911</v>
      </c>
      <c r="AB33" t="s">
        <v>47</v>
      </c>
      <c r="AC33" s="19">
        <f t="shared" si="2"/>
        <v>1310470</v>
      </c>
      <c r="AD33" s="16">
        <f t="shared" si="5"/>
        <v>0.79138915074542049</v>
      </c>
      <c r="AE33" s="19">
        <f t="shared" si="3"/>
        <v>1655911</v>
      </c>
      <c r="AF33" s="13">
        <f t="shared" si="4"/>
        <v>1</v>
      </c>
    </row>
    <row r="34" spans="1:32" hidden="1" x14ac:dyDescent="0.25">
      <c r="A34" t="s">
        <v>66</v>
      </c>
      <c r="B34">
        <v>16</v>
      </c>
      <c r="C34" t="s">
        <v>37</v>
      </c>
      <c r="D34" s="3">
        <v>0</v>
      </c>
      <c r="E34" s="3">
        <v>23970</v>
      </c>
      <c r="F34" s="3">
        <v>23970</v>
      </c>
      <c r="G34">
        <v>16</v>
      </c>
      <c r="H34">
        <v>0</v>
      </c>
      <c r="J34">
        <v>16</v>
      </c>
      <c r="K34" s="16">
        <f t="shared" si="0"/>
        <v>3.5856931292913882E-2</v>
      </c>
      <c r="L34" s="3">
        <v>668490</v>
      </c>
      <c r="M34" s="3">
        <v>617783</v>
      </c>
      <c r="N34" s="18">
        <f t="shared" si="1"/>
        <v>0.92414695806967939</v>
      </c>
      <c r="O34" s="9">
        <v>566778</v>
      </c>
      <c r="P34">
        <v>0.01</v>
      </c>
      <c r="Q34">
        <v>50</v>
      </c>
      <c r="R34" s="3">
        <v>0</v>
      </c>
      <c r="S34">
        <v>0</v>
      </c>
      <c r="T34" t="s">
        <v>45</v>
      </c>
      <c r="U34" s="3">
        <v>0</v>
      </c>
      <c r="V34">
        <v>0</v>
      </c>
      <c r="W34">
        <v>0</v>
      </c>
      <c r="X34" s="3">
        <v>0</v>
      </c>
      <c r="Y34">
        <v>0</v>
      </c>
      <c r="Z34">
        <v>0</v>
      </c>
      <c r="AA34" s="3">
        <v>0</v>
      </c>
      <c r="AB34">
        <v>0</v>
      </c>
      <c r="AC34" s="19">
        <f t="shared" si="2"/>
        <v>566778</v>
      </c>
      <c r="AD34" s="19"/>
      <c r="AE34" s="19">
        <f t="shared" si="3"/>
        <v>1184561</v>
      </c>
      <c r="AF34" s="13">
        <f t="shared" si="4"/>
        <v>1.7719950934194977</v>
      </c>
    </row>
    <row r="35" spans="1:32" hidden="1" x14ac:dyDescent="0.25">
      <c r="A35" t="s">
        <v>66</v>
      </c>
      <c r="B35">
        <v>16</v>
      </c>
      <c r="C35" t="s">
        <v>79</v>
      </c>
      <c r="D35" s="3">
        <v>0</v>
      </c>
      <c r="E35" s="3">
        <v>23970</v>
      </c>
      <c r="F35" s="3">
        <v>23970</v>
      </c>
      <c r="G35">
        <v>16</v>
      </c>
      <c r="H35">
        <v>0</v>
      </c>
      <c r="J35">
        <v>16</v>
      </c>
      <c r="K35" s="16">
        <f t="shared" si="0"/>
        <v>3.5856931292913882E-2</v>
      </c>
      <c r="L35" s="3">
        <v>668490</v>
      </c>
      <c r="M35" s="3">
        <v>617783</v>
      </c>
      <c r="N35" s="18">
        <f t="shared" si="1"/>
        <v>0.92414695806967939</v>
      </c>
      <c r="O35" s="9">
        <v>566778</v>
      </c>
      <c r="P35">
        <v>0.01</v>
      </c>
      <c r="Q35">
        <v>50</v>
      </c>
      <c r="R35" s="3">
        <v>0</v>
      </c>
      <c r="S35">
        <v>0</v>
      </c>
      <c r="T35" t="s">
        <v>45</v>
      </c>
      <c r="U35" s="3">
        <v>0</v>
      </c>
      <c r="V35">
        <v>0</v>
      </c>
      <c r="W35">
        <v>0</v>
      </c>
      <c r="X35" s="3">
        <v>0</v>
      </c>
      <c r="Y35">
        <v>0</v>
      </c>
      <c r="Z35">
        <v>0</v>
      </c>
      <c r="AA35" s="3">
        <v>658490</v>
      </c>
      <c r="AB35">
        <v>0</v>
      </c>
      <c r="AC35" s="19">
        <f t="shared" si="2"/>
        <v>566778</v>
      </c>
      <c r="AD35" s="19"/>
      <c r="AE35" s="19">
        <f t="shared" si="3"/>
        <v>1184561</v>
      </c>
      <c r="AF35" s="13">
        <f t="shared" si="4"/>
        <v>1.7719950934194977</v>
      </c>
    </row>
    <row r="36" spans="1:32" x14ac:dyDescent="0.25">
      <c r="A36" t="s">
        <v>111</v>
      </c>
      <c r="B36">
        <v>20</v>
      </c>
      <c r="C36" t="s">
        <v>37</v>
      </c>
      <c r="D36" s="3">
        <v>29298</v>
      </c>
      <c r="E36" s="3">
        <v>0</v>
      </c>
      <c r="F36" s="3">
        <v>29298</v>
      </c>
      <c r="G36">
        <v>20</v>
      </c>
      <c r="H36">
        <v>0</v>
      </c>
      <c r="J36">
        <v>20</v>
      </c>
      <c r="K36" s="16">
        <f t="shared" si="0"/>
        <v>3.5839233550748396E-2</v>
      </c>
      <c r="L36" s="3">
        <v>817484</v>
      </c>
      <c r="M36" s="3">
        <v>155944</v>
      </c>
      <c r="N36" s="18">
        <f t="shared" si="1"/>
        <v>0.19076092009140241</v>
      </c>
      <c r="O36" s="9">
        <v>0</v>
      </c>
      <c r="P36">
        <v>0</v>
      </c>
      <c r="Q36">
        <v>0</v>
      </c>
      <c r="R36" s="3">
        <v>661540</v>
      </c>
      <c r="S36">
        <v>8.2500000000000004E-2</v>
      </c>
      <c r="T36">
        <v>50</v>
      </c>
      <c r="U36" s="3">
        <v>0</v>
      </c>
      <c r="V36">
        <v>0</v>
      </c>
      <c r="W36">
        <v>0</v>
      </c>
      <c r="X36" s="3">
        <v>0</v>
      </c>
      <c r="Y36">
        <v>0</v>
      </c>
      <c r="Z36">
        <v>0</v>
      </c>
      <c r="AA36" s="3">
        <v>817484</v>
      </c>
      <c r="AB36" t="s">
        <v>47</v>
      </c>
      <c r="AC36" s="19">
        <f t="shared" si="2"/>
        <v>661540</v>
      </c>
      <c r="AD36" s="16">
        <f>+AC36/L36</f>
        <v>0.80923907990859756</v>
      </c>
      <c r="AE36" s="19">
        <f t="shared" si="3"/>
        <v>817484</v>
      </c>
      <c r="AF36" s="13">
        <f t="shared" si="4"/>
        <v>1</v>
      </c>
    </row>
    <row r="37" spans="1:32" hidden="1" x14ac:dyDescent="0.25">
      <c r="A37" t="s">
        <v>113</v>
      </c>
      <c r="B37">
        <v>24</v>
      </c>
      <c r="C37" t="s">
        <v>37</v>
      </c>
      <c r="D37" s="3">
        <v>0</v>
      </c>
      <c r="E37" s="3">
        <v>34981</v>
      </c>
      <c r="F37" s="3">
        <v>34981</v>
      </c>
      <c r="G37">
        <v>24</v>
      </c>
      <c r="H37">
        <v>0</v>
      </c>
      <c r="J37">
        <v>24</v>
      </c>
      <c r="K37" s="16">
        <f t="shared" si="0"/>
        <v>3.6195878464792289E-2</v>
      </c>
      <c r="L37" s="3">
        <v>966436</v>
      </c>
      <c r="M37" s="3">
        <v>901561</v>
      </c>
      <c r="N37" s="18">
        <f t="shared" si="1"/>
        <v>0.93287191288403992</v>
      </c>
      <c r="O37" s="9">
        <v>858174</v>
      </c>
      <c r="P37">
        <v>0.01</v>
      </c>
      <c r="Q37">
        <v>50</v>
      </c>
      <c r="R37" s="3">
        <v>0</v>
      </c>
      <c r="S37">
        <v>0</v>
      </c>
      <c r="T37" t="s">
        <v>45</v>
      </c>
      <c r="U37" s="3">
        <v>0</v>
      </c>
      <c r="V37">
        <v>0</v>
      </c>
      <c r="W37">
        <v>0</v>
      </c>
      <c r="X37" s="3">
        <v>0</v>
      </c>
      <c r="Y37">
        <v>0</v>
      </c>
      <c r="Z37">
        <v>0</v>
      </c>
      <c r="AA37" s="3">
        <v>966436</v>
      </c>
      <c r="AB37">
        <v>0</v>
      </c>
      <c r="AC37" s="19">
        <f t="shared" si="2"/>
        <v>858174</v>
      </c>
      <c r="AD37" s="19"/>
      <c r="AE37" s="19">
        <f t="shared" si="3"/>
        <v>1759735</v>
      </c>
      <c r="AF37" s="13">
        <f t="shared" si="4"/>
        <v>1.8208500097264588</v>
      </c>
    </row>
    <row r="38" spans="1:32" hidden="1" x14ac:dyDescent="0.25">
      <c r="A38" t="s">
        <v>113</v>
      </c>
      <c r="B38">
        <v>24</v>
      </c>
      <c r="C38" t="s">
        <v>79</v>
      </c>
      <c r="D38" s="3">
        <v>0</v>
      </c>
      <c r="E38" s="3">
        <v>34981</v>
      </c>
      <c r="F38" s="3">
        <v>34981</v>
      </c>
      <c r="G38">
        <v>24</v>
      </c>
      <c r="H38">
        <v>0</v>
      </c>
      <c r="J38">
        <v>24</v>
      </c>
      <c r="K38" s="16">
        <f t="shared" si="0"/>
        <v>3.6195878464792289E-2</v>
      </c>
      <c r="L38" s="3">
        <v>966436</v>
      </c>
      <c r="M38" s="3">
        <v>901561</v>
      </c>
      <c r="N38" s="18">
        <f t="shared" si="1"/>
        <v>0.93287191288403992</v>
      </c>
      <c r="O38" s="9">
        <v>685198.57</v>
      </c>
      <c r="P38">
        <v>0.5</v>
      </c>
      <c r="Q38">
        <v>50</v>
      </c>
      <c r="R38" s="3">
        <v>0</v>
      </c>
      <c r="S38">
        <v>0</v>
      </c>
      <c r="T38" t="s">
        <v>45</v>
      </c>
      <c r="U38" s="3">
        <v>0</v>
      </c>
      <c r="V38">
        <v>0</v>
      </c>
      <c r="W38">
        <v>0</v>
      </c>
      <c r="X38" s="3">
        <v>0</v>
      </c>
      <c r="Y38">
        <v>0</v>
      </c>
      <c r="Z38">
        <v>0</v>
      </c>
      <c r="AA38" s="3">
        <v>966436</v>
      </c>
      <c r="AB38">
        <v>0</v>
      </c>
      <c r="AC38" s="19">
        <f t="shared" si="2"/>
        <v>685198.57</v>
      </c>
      <c r="AD38" s="19"/>
      <c r="AE38" s="19">
        <f t="shared" si="3"/>
        <v>1586759.5699999998</v>
      </c>
      <c r="AF38" s="13">
        <f t="shared" si="4"/>
        <v>1.6418672007251385</v>
      </c>
    </row>
    <row r="39" spans="1:32" hidden="1" x14ac:dyDescent="0.25">
      <c r="A39" t="s">
        <v>91</v>
      </c>
      <c r="B39">
        <v>8</v>
      </c>
      <c r="C39" t="s">
        <v>37</v>
      </c>
      <c r="D39" s="3">
        <v>0</v>
      </c>
      <c r="E39" s="3">
        <v>3815</v>
      </c>
      <c r="F39" s="3">
        <v>3815</v>
      </c>
      <c r="G39">
        <v>3</v>
      </c>
      <c r="H39">
        <v>3</v>
      </c>
      <c r="J39">
        <v>8</v>
      </c>
      <c r="K39" s="16">
        <f t="shared" si="0"/>
        <v>0</v>
      </c>
      <c r="L39" s="3">
        <v>0</v>
      </c>
      <c r="M39" s="3">
        <v>8400</v>
      </c>
      <c r="N39" s="18">
        <f t="shared" si="1"/>
        <v>0</v>
      </c>
      <c r="O39" s="9">
        <v>0</v>
      </c>
      <c r="P39">
        <v>0</v>
      </c>
      <c r="Q39">
        <v>0</v>
      </c>
      <c r="R39" s="3">
        <v>0</v>
      </c>
      <c r="S39">
        <v>0</v>
      </c>
      <c r="T39" t="s">
        <v>45</v>
      </c>
      <c r="U39" s="3">
        <v>0</v>
      </c>
      <c r="V39">
        <v>0</v>
      </c>
      <c r="W39">
        <v>0</v>
      </c>
      <c r="X39" s="3">
        <v>0</v>
      </c>
      <c r="Y39">
        <v>0</v>
      </c>
      <c r="Z39">
        <v>0</v>
      </c>
      <c r="AA39" s="3">
        <v>0</v>
      </c>
      <c r="AB39">
        <v>0</v>
      </c>
      <c r="AC39" s="19">
        <f t="shared" si="2"/>
        <v>0</v>
      </c>
      <c r="AD39" s="19"/>
      <c r="AE39" s="19">
        <f t="shared" si="3"/>
        <v>8400</v>
      </c>
      <c r="AF39" s="13">
        <f t="shared" si="4"/>
        <v>0</v>
      </c>
    </row>
    <row r="40" spans="1:32" hidden="1" x14ac:dyDescent="0.25">
      <c r="A40" t="s">
        <v>91</v>
      </c>
      <c r="B40">
        <v>16</v>
      </c>
      <c r="C40" t="s">
        <v>46</v>
      </c>
      <c r="D40" s="3">
        <v>7981</v>
      </c>
      <c r="E40" s="3">
        <v>0</v>
      </c>
      <c r="F40" s="3">
        <v>7981</v>
      </c>
      <c r="G40">
        <v>16</v>
      </c>
      <c r="H40">
        <v>0</v>
      </c>
      <c r="J40">
        <v>16</v>
      </c>
      <c r="K40" s="16">
        <f t="shared" si="0"/>
        <v>1.3341557924862003E-2</v>
      </c>
      <c r="L40" s="3">
        <v>598206</v>
      </c>
      <c r="M40" s="3">
        <v>0</v>
      </c>
      <c r="N40" s="18">
        <f t="shared" si="1"/>
        <v>0</v>
      </c>
      <c r="O40" s="3">
        <v>538350</v>
      </c>
      <c r="P40">
        <v>8.7499999999999994E-2</v>
      </c>
      <c r="Q40">
        <v>0</v>
      </c>
      <c r="R40" s="3">
        <v>0</v>
      </c>
      <c r="S40">
        <v>0</v>
      </c>
      <c r="T40" t="s">
        <v>45</v>
      </c>
      <c r="U40" s="3">
        <v>0</v>
      </c>
      <c r="V40">
        <v>0</v>
      </c>
      <c r="W40">
        <v>0</v>
      </c>
      <c r="X40" s="3">
        <v>0</v>
      </c>
      <c r="Y40">
        <v>0</v>
      </c>
      <c r="Z40">
        <v>0</v>
      </c>
      <c r="AA40" s="3">
        <v>0</v>
      </c>
      <c r="AB40">
        <v>0</v>
      </c>
      <c r="AC40" s="19">
        <f t="shared" si="2"/>
        <v>538350</v>
      </c>
      <c r="AD40" s="19"/>
      <c r="AE40" s="19">
        <f t="shared" si="3"/>
        <v>538350</v>
      </c>
      <c r="AF40" s="13">
        <f t="shared" si="4"/>
        <v>0.89994082306095224</v>
      </c>
    </row>
    <row r="41" spans="1:32" x14ac:dyDescent="0.25">
      <c r="A41" t="s">
        <v>91</v>
      </c>
      <c r="B41">
        <v>24</v>
      </c>
      <c r="C41" t="s">
        <v>37</v>
      </c>
      <c r="D41" s="3">
        <v>4151</v>
      </c>
      <c r="E41" s="3">
        <v>0</v>
      </c>
      <c r="F41" s="3">
        <v>4151</v>
      </c>
      <c r="G41">
        <v>24</v>
      </c>
      <c r="H41">
        <v>0</v>
      </c>
      <c r="J41">
        <v>24</v>
      </c>
      <c r="K41" s="16">
        <f t="shared" si="0"/>
        <v>5.0037669891209351E-3</v>
      </c>
      <c r="L41" s="3">
        <v>829575</v>
      </c>
      <c r="M41" s="3">
        <v>24475</v>
      </c>
      <c r="N41" s="18">
        <f t="shared" si="1"/>
        <v>2.9503058795166199E-2</v>
      </c>
      <c r="O41" s="9">
        <v>805100</v>
      </c>
      <c r="P41">
        <v>0.09</v>
      </c>
      <c r="Q41">
        <v>50</v>
      </c>
      <c r="R41" s="3">
        <v>0</v>
      </c>
      <c r="S41">
        <v>0</v>
      </c>
      <c r="T41" t="s">
        <v>45</v>
      </c>
      <c r="U41" s="3">
        <v>0</v>
      </c>
      <c r="V41">
        <v>0</v>
      </c>
      <c r="W41">
        <v>0</v>
      </c>
      <c r="X41" s="3">
        <v>0</v>
      </c>
      <c r="Y41">
        <v>0</v>
      </c>
      <c r="Z41">
        <v>0</v>
      </c>
      <c r="AA41" s="3">
        <v>805100</v>
      </c>
      <c r="AB41">
        <v>0</v>
      </c>
      <c r="AC41" s="19">
        <f t="shared" si="2"/>
        <v>805100</v>
      </c>
      <c r="AD41" s="16">
        <f>+AC41/L41</f>
        <v>0.97049694120483376</v>
      </c>
      <c r="AE41" s="19">
        <f t="shared" si="3"/>
        <v>829575</v>
      </c>
      <c r="AF41" s="13">
        <f t="shared" si="4"/>
        <v>1</v>
      </c>
    </row>
    <row r="42" spans="1:32" hidden="1" x14ac:dyDescent="0.25">
      <c r="A42" t="s">
        <v>49</v>
      </c>
      <c r="B42">
        <v>10</v>
      </c>
      <c r="C42" t="s">
        <v>123</v>
      </c>
      <c r="D42" s="3">
        <v>0</v>
      </c>
      <c r="E42" s="3">
        <v>35043</v>
      </c>
      <c r="F42" s="3">
        <v>35043</v>
      </c>
      <c r="G42">
        <v>10</v>
      </c>
      <c r="H42">
        <v>0</v>
      </c>
      <c r="J42">
        <v>10</v>
      </c>
      <c r="K42" s="16">
        <f t="shared" si="0"/>
        <v>7.0085999999999996E-2</v>
      </c>
      <c r="L42" s="3">
        <v>500000</v>
      </c>
      <c r="M42" s="3">
        <v>472600</v>
      </c>
      <c r="N42" s="18">
        <f t="shared" si="1"/>
        <v>0.94520000000000004</v>
      </c>
      <c r="O42" s="9">
        <v>0</v>
      </c>
      <c r="P42">
        <v>0</v>
      </c>
      <c r="Q42">
        <v>0</v>
      </c>
      <c r="R42" s="3">
        <v>0</v>
      </c>
      <c r="S42">
        <v>0</v>
      </c>
      <c r="T42" t="s">
        <v>45</v>
      </c>
      <c r="U42" s="3">
        <v>0</v>
      </c>
      <c r="V42">
        <v>0</v>
      </c>
      <c r="W42">
        <v>0</v>
      </c>
      <c r="X42" s="3">
        <v>0</v>
      </c>
      <c r="Y42">
        <v>0</v>
      </c>
      <c r="Z42">
        <v>0</v>
      </c>
      <c r="AA42" s="3">
        <v>0</v>
      </c>
      <c r="AB42">
        <v>0</v>
      </c>
      <c r="AC42" s="19">
        <f t="shared" si="2"/>
        <v>0</v>
      </c>
      <c r="AD42" s="19"/>
      <c r="AE42" s="19">
        <f t="shared" si="3"/>
        <v>472600</v>
      </c>
      <c r="AF42" s="13">
        <f t="shared" si="4"/>
        <v>0.94520000000000004</v>
      </c>
    </row>
    <row r="43" spans="1:32" hidden="1" x14ac:dyDescent="0.25">
      <c r="A43" t="s">
        <v>95</v>
      </c>
      <c r="B43">
        <v>40</v>
      </c>
      <c r="C43" t="s">
        <v>37</v>
      </c>
      <c r="D43" s="3">
        <v>27863</v>
      </c>
      <c r="E43" s="3">
        <v>0</v>
      </c>
      <c r="F43" s="3">
        <v>27863</v>
      </c>
      <c r="G43">
        <v>40</v>
      </c>
      <c r="H43">
        <v>0</v>
      </c>
      <c r="J43">
        <v>40</v>
      </c>
      <c r="K43" s="16">
        <f t="shared" si="0"/>
        <v>2.8406183031936694E-2</v>
      </c>
      <c r="L43" s="3">
        <v>980878</v>
      </c>
      <c r="M43" s="3">
        <v>167178</v>
      </c>
      <c r="N43" s="18">
        <f t="shared" si="1"/>
        <v>0.17043709819162017</v>
      </c>
      <c r="O43" s="9">
        <v>0</v>
      </c>
      <c r="P43">
        <v>0</v>
      </c>
      <c r="Q43">
        <v>0</v>
      </c>
      <c r="R43" s="3">
        <v>813700</v>
      </c>
      <c r="S43">
        <v>8.7499999999999994E-2</v>
      </c>
      <c r="T43">
        <v>50</v>
      </c>
      <c r="U43" s="3">
        <v>575910</v>
      </c>
      <c r="V43">
        <v>7.2499999999999995E-2</v>
      </c>
      <c r="W43">
        <v>50</v>
      </c>
      <c r="X43" s="3">
        <v>0</v>
      </c>
      <c r="Y43">
        <v>0</v>
      </c>
      <c r="Z43">
        <v>0</v>
      </c>
      <c r="AA43" s="3">
        <v>980878</v>
      </c>
      <c r="AB43" t="s">
        <v>47</v>
      </c>
      <c r="AC43" s="19">
        <f t="shared" si="2"/>
        <v>1389610</v>
      </c>
      <c r="AD43" s="19"/>
      <c r="AE43" s="19">
        <f t="shared" si="3"/>
        <v>1556788</v>
      </c>
      <c r="AF43" s="13">
        <f t="shared" si="4"/>
        <v>1.5871372382702029</v>
      </c>
    </row>
    <row r="44" spans="1:32" hidden="1" x14ac:dyDescent="0.25">
      <c r="A44" t="s">
        <v>60</v>
      </c>
      <c r="B44">
        <v>8</v>
      </c>
      <c r="C44" t="s">
        <v>64</v>
      </c>
      <c r="D44" s="3">
        <v>8657</v>
      </c>
      <c r="E44" s="3">
        <v>0</v>
      </c>
      <c r="F44" s="3">
        <v>8657</v>
      </c>
      <c r="G44">
        <v>8</v>
      </c>
      <c r="H44">
        <v>0</v>
      </c>
      <c r="J44">
        <v>8</v>
      </c>
      <c r="K44" s="16">
        <f t="shared" si="0"/>
        <v>2.7240831353545526E-2</v>
      </c>
      <c r="L44" s="3">
        <v>317795</v>
      </c>
      <c r="M44" s="3">
        <v>8490</v>
      </c>
      <c r="N44" s="18">
        <f t="shared" si="1"/>
        <v>2.6715335357699144E-2</v>
      </c>
      <c r="O44" s="9">
        <v>274510</v>
      </c>
      <c r="P44">
        <v>8.2500000000000004E-2</v>
      </c>
      <c r="Q44">
        <v>50</v>
      </c>
      <c r="R44" s="3">
        <v>0</v>
      </c>
      <c r="S44">
        <v>0</v>
      </c>
      <c r="T44" t="s">
        <v>45</v>
      </c>
      <c r="U44" s="3">
        <v>0</v>
      </c>
      <c r="V44">
        <v>0</v>
      </c>
      <c r="W44">
        <v>0</v>
      </c>
      <c r="X44" s="3">
        <v>0</v>
      </c>
      <c r="Y44">
        <v>0</v>
      </c>
      <c r="Z44">
        <v>0</v>
      </c>
      <c r="AA44" s="3">
        <v>274510</v>
      </c>
      <c r="AB44">
        <v>0</v>
      </c>
      <c r="AC44" s="19">
        <f t="shared" si="2"/>
        <v>274510</v>
      </c>
      <c r="AD44" s="19"/>
      <c r="AE44" s="19">
        <f t="shared" si="3"/>
        <v>283000</v>
      </c>
      <c r="AF44" s="13">
        <f t="shared" si="4"/>
        <v>0.89051117858997153</v>
      </c>
    </row>
    <row r="45" spans="1:32" x14ac:dyDescent="0.25">
      <c r="A45" t="s">
        <v>125</v>
      </c>
      <c r="B45">
        <v>36</v>
      </c>
      <c r="C45" t="s">
        <v>37</v>
      </c>
      <c r="D45" s="3">
        <v>51941</v>
      </c>
      <c r="E45" s="3">
        <v>0</v>
      </c>
      <c r="F45" s="3">
        <v>51941</v>
      </c>
      <c r="G45">
        <v>36</v>
      </c>
      <c r="H45">
        <v>0</v>
      </c>
      <c r="J45">
        <v>36</v>
      </c>
      <c r="K45" s="16">
        <f t="shared" si="0"/>
        <v>3.5988165844465382E-2</v>
      </c>
      <c r="L45" s="3">
        <v>1443280</v>
      </c>
      <c r="M45" s="3">
        <v>305280</v>
      </c>
      <c r="N45" s="18">
        <f t="shared" si="1"/>
        <v>0.21151820852502634</v>
      </c>
      <c r="O45" s="9">
        <v>0</v>
      </c>
      <c r="P45">
        <v>0</v>
      </c>
      <c r="Q45">
        <v>0</v>
      </c>
      <c r="R45" s="3">
        <v>1138000</v>
      </c>
      <c r="S45">
        <v>8.7499999999999994E-2</v>
      </c>
      <c r="T45">
        <v>50</v>
      </c>
      <c r="U45" s="3">
        <v>0</v>
      </c>
      <c r="V45">
        <v>0</v>
      </c>
      <c r="W45">
        <v>0</v>
      </c>
      <c r="X45" s="3">
        <v>0</v>
      </c>
      <c r="Y45">
        <v>0</v>
      </c>
      <c r="Z45">
        <v>0</v>
      </c>
      <c r="AA45" s="3">
        <v>1443280</v>
      </c>
      <c r="AB45" t="s">
        <v>47</v>
      </c>
      <c r="AC45" s="19">
        <f t="shared" si="2"/>
        <v>1138000</v>
      </c>
      <c r="AD45" s="16">
        <f>+AC45/L45</f>
        <v>0.78848179147497366</v>
      </c>
      <c r="AE45" s="19">
        <f t="shared" si="3"/>
        <v>1443280</v>
      </c>
      <c r="AF45" s="13">
        <f t="shared" si="4"/>
        <v>1</v>
      </c>
    </row>
    <row r="46" spans="1:32" hidden="1" x14ac:dyDescent="0.25">
      <c r="A46" t="s">
        <v>36</v>
      </c>
      <c r="B46">
        <v>24</v>
      </c>
      <c r="C46" t="s">
        <v>37</v>
      </c>
      <c r="D46" s="3">
        <v>0</v>
      </c>
      <c r="E46" s="3">
        <v>174831</v>
      </c>
      <c r="F46" s="3">
        <v>174831</v>
      </c>
      <c r="G46">
        <v>24</v>
      </c>
      <c r="H46">
        <v>0</v>
      </c>
      <c r="J46">
        <v>24</v>
      </c>
      <c r="K46" s="16">
        <f t="shared" si="0"/>
        <v>0.10025454864493991</v>
      </c>
      <c r="L46" s="3">
        <v>1743871</v>
      </c>
      <c r="M46" s="3">
        <v>0</v>
      </c>
      <c r="N46" s="18">
        <f t="shared" si="1"/>
        <v>0</v>
      </c>
      <c r="O46" s="9">
        <v>280000</v>
      </c>
      <c r="P46">
        <v>5.7500000000000002E-2</v>
      </c>
      <c r="Q46">
        <v>15</v>
      </c>
      <c r="R46" s="3">
        <v>360000</v>
      </c>
      <c r="S46">
        <v>0</v>
      </c>
      <c r="T46">
        <v>30</v>
      </c>
      <c r="U46" s="3">
        <v>0</v>
      </c>
      <c r="V46">
        <v>0</v>
      </c>
      <c r="W46">
        <v>0</v>
      </c>
      <c r="X46" s="3">
        <v>0</v>
      </c>
      <c r="Y46">
        <v>0</v>
      </c>
      <c r="Z46">
        <v>0</v>
      </c>
      <c r="AA46" s="3">
        <v>471564</v>
      </c>
      <c r="AB46" t="s">
        <v>62</v>
      </c>
      <c r="AC46" s="19">
        <f t="shared" si="2"/>
        <v>640000</v>
      </c>
      <c r="AD46" s="19"/>
      <c r="AE46" s="19">
        <f t="shared" si="3"/>
        <v>640000</v>
      </c>
      <c r="AF46" s="13">
        <f t="shared" si="4"/>
        <v>0.36699962325194924</v>
      </c>
    </row>
    <row r="47" spans="1:32" hidden="1" x14ac:dyDescent="0.25">
      <c r="A47" t="s">
        <v>36</v>
      </c>
      <c r="B47">
        <v>10</v>
      </c>
      <c r="C47" t="s">
        <v>37</v>
      </c>
      <c r="D47" s="3">
        <v>0</v>
      </c>
      <c r="E47" s="3">
        <v>0</v>
      </c>
      <c r="F47" s="3">
        <v>0</v>
      </c>
      <c r="G47">
        <v>0</v>
      </c>
      <c r="H47">
        <v>10</v>
      </c>
      <c r="J47">
        <v>10</v>
      </c>
      <c r="K47" s="16">
        <f t="shared" si="0"/>
        <v>0</v>
      </c>
      <c r="L47" s="3">
        <v>0</v>
      </c>
      <c r="M47" s="3">
        <v>0</v>
      </c>
      <c r="N47" s="18">
        <f t="shared" si="1"/>
        <v>0</v>
      </c>
      <c r="O47" s="9">
        <v>200000</v>
      </c>
      <c r="P47">
        <v>4.2000000000000003E-2</v>
      </c>
      <c r="Q47">
        <v>10</v>
      </c>
      <c r="R47" s="3">
        <v>360000</v>
      </c>
      <c r="S47">
        <v>0</v>
      </c>
      <c r="T47">
        <v>0</v>
      </c>
      <c r="U47" s="3">
        <v>0</v>
      </c>
      <c r="V47">
        <v>0</v>
      </c>
      <c r="W47">
        <v>0</v>
      </c>
      <c r="X47" s="3">
        <v>0</v>
      </c>
      <c r="Y47">
        <v>0</v>
      </c>
      <c r="Z47">
        <v>0</v>
      </c>
      <c r="AA47" s="3">
        <v>360000</v>
      </c>
      <c r="AB47" t="s">
        <v>62</v>
      </c>
      <c r="AC47" s="19">
        <f t="shared" si="2"/>
        <v>560000</v>
      </c>
      <c r="AD47" s="19"/>
      <c r="AE47" s="19">
        <f t="shared" si="3"/>
        <v>560000</v>
      </c>
      <c r="AF47" s="13">
        <f t="shared" si="4"/>
        <v>0</v>
      </c>
    </row>
    <row r="48" spans="1:32" hidden="1" x14ac:dyDescent="0.25">
      <c r="A48" t="s">
        <v>36</v>
      </c>
      <c r="B48">
        <v>11</v>
      </c>
      <c r="C48" t="s">
        <v>37</v>
      </c>
      <c r="D48" s="3">
        <v>0</v>
      </c>
      <c r="E48" s="3">
        <v>0</v>
      </c>
      <c r="F48" s="3">
        <v>0</v>
      </c>
      <c r="G48">
        <v>9</v>
      </c>
      <c r="H48">
        <v>0</v>
      </c>
      <c r="J48">
        <v>11</v>
      </c>
      <c r="K48" s="16">
        <f t="shared" si="0"/>
        <v>0</v>
      </c>
      <c r="L48" s="3">
        <v>0</v>
      </c>
      <c r="M48" s="3">
        <v>0</v>
      </c>
      <c r="N48" s="18">
        <f t="shared" si="1"/>
        <v>0</v>
      </c>
      <c r="O48" s="9">
        <v>0</v>
      </c>
      <c r="P48">
        <v>0</v>
      </c>
      <c r="Q48">
        <v>0</v>
      </c>
      <c r="R48" s="3">
        <v>0</v>
      </c>
      <c r="S48">
        <v>0</v>
      </c>
      <c r="T48" t="s">
        <v>45</v>
      </c>
      <c r="U48" s="3">
        <v>0</v>
      </c>
      <c r="V48">
        <v>0</v>
      </c>
      <c r="W48">
        <v>0</v>
      </c>
      <c r="X48" s="3">
        <v>0</v>
      </c>
      <c r="Y48">
        <v>0</v>
      </c>
      <c r="Z48">
        <v>0</v>
      </c>
      <c r="AA48" s="3">
        <v>0</v>
      </c>
      <c r="AB48" t="s">
        <v>62</v>
      </c>
      <c r="AC48" s="19">
        <f t="shared" si="2"/>
        <v>0</v>
      </c>
      <c r="AD48" s="19"/>
      <c r="AE48" s="19">
        <f t="shared" si="3"/>
        <v>0</v>
      </c>
      <c r="AF48" s="13">
        <f t="shared" si="4"/>
        <v>0</v>
      </c>
    </row>
    <row r="49" spans="1:32" hidden="1" x14ac:dyDescent="0.25">
      <c r="A49" t="s">
        <v>36</v>
      </c>
      <c r="B49">
        <v>21</v>
      </c>
      <c r="C49" t="s">
        <v>37</v>
      </c>
      <c r="D49" s="3">
        <v>119710</v>
      </c>
      <c r="E49" s="3">
        <v>0</v>
      </c>
      <c r="F49" s="3">
        <v>119710</v>
      </c>
      <c r="G49">
        <v>0</v>
      </c>
      <c r="H49">
        <v>0</v>
      </c>
      <c r="J49">
        <v>21</v>
      </c>
      <c r="K49" s="16">
        <f t="shared" si="0"/>
        <v>0.10709429235999285</v>
      </c>
      <c r="L49" s="3">
        <v>1117800</v>
      </c>
      <c r="M49" s="3">
        <v>0</v>
      </c>
      <c r="N49" s="18">
        <f t="shared" si="1"/>
        <v>0</v>
      </c>
      <c r="O49" s="9">
        <v>0</v>
      </c>
      <c r="P49">
        <v>0</v>
      </c>
      <c r="Q49">
        <v>0</v>
      </c>
      <c r="R49" s="3">
        <v>336000</v>
      </c>
      <c r="S49">
        <v>4.7500000000000001E-2</v>
      </c>
      <c r="T49">
        <v>20</v>
      </c>
      <c r="U49" s="3">
        <v>0</v>
      </c>
      <c r="V49">
        <v>0</v>
      </c>
      <c r="W49">
        <v>0</v>
      </c>
      <c r="X49" s="3">
        <v>0</v>
      </c>
      <c r="Y49">
        <v>0</v>
      </c>
      <c r="Z49">
        <v>0</v>
      </c>
      <c r="AA49" s="3">
        <v>0</v>
      </c>
      <c r="AB49" t="s">
        <v>47</v>
      </c>
      <c r="AC49" s="19">
        <f t="shared" si="2"/>
        <v>336000</v>
      </c>
      <c r="AD49" s="19"/>
      <c r="AE49" s="19">
        <f t="shared" si="3"/>
        <v>336000</v>
      </c>
      <c r="AF49" s="13">
        <f t="shared" si="4"/>
        <v>0.30059044551798175</v>
      </c>
    </row>
    <row r="50" spans="1:32" hidden="1" x14ac:dyDescent="0.25">
      <c r="A50" t="s">
        <v>49</v>
      </c>
      <c r="B50">
        <v>30</v>
      </c>
      <c r="C50" t="s">
        <v>37</v>
      </c>
      <c r="D50" s="3">
        <v>189780</v>
      </c>
      <c r="E50" s="3">
        <v>0</v>
      </c>
      <c r="F50" s="3">
        <v>189780</v>
      </c>
      <c r="G50">
        <v>0</v>
      </c>
      <c r="H50">
        <v>0</v>
      </c>
      <c r="J50">
        <v>0</v>
      </c>
      <c r="K50" s="16">
        <f t="shared" si="0"/>
        <v>7.781159900416898E-2</v>
      </c>
      <c r="L50" s="3">
        <v>2438968</v>
      </c>
      <c r="M50" s="3">
        <v>0</v>
      </c>
      <c r="N50" s="18">
        <f t="shared" si="1"/>
        <v>0</v>
      </c>
      <c r="O50" s="9">
        <v>1040000</v>
      </c>
      <c r="P50">
        <v>4.7500000000000001E-2</v>
      </c>
      <c r="Q50">
        <v>0</v>
      </c>
      <c r="R50" s="3">
        <v>0</v>
      </c>
      <c r="S50">
        <v>0</v>
      </c>
      <c r="T50">
        <v>0</v>
      </c>
      <c r="U50" s="3">
        <v>0</v>
      </c>
      <c r="V50">
        <v>0</v>
      </c>
      <c r="W50">
        <v>0</v>
      </c>
      <c r="X50" s="3">
        <v>0</v>
      </c>
      <c r="Y50">
        <v>0</v>
      </c>
      <c r="Z50">
        <v>0</v>
      </c>
      <c r="AA50" s="3">
        <v>0</v>
      </c>
      <c r="AB50">
        <v>0</v>
      </c>
      <c r="AC50" s="19">
        <f t="shared" si="2"/>
        <v>1040000</v>
      </c>
      <c r="AD50" s="19"/>
      <c r="AE50" s="19">
        <f t="shared" si="3"/>
        <v>1040000</v>
      </c>
      <c r="AF50" s="13">
        <f t="shared" si="4"/>
        <v>0.42640985859593072</v>
      </c>
    </row>
    <row r="51" spans="1:32" hidden="1" x14ac:dyDescent="0.25">
      <c r="A51" t="s">
        <v>36</v>
      </c>
      <c r="B51">
        <v>10</v>
      </c>
      <c r="C51" t="s">
        <v>37</v>
      </c>
      <c r="D51" s="3">
        <v>0</v>
      </c>
      <c r="E51" s="3">
        <v>311676</v>
      </c>
      <c r="F51" s="3">
        <v>311676</v>
      </c>
      <c r="G51">
        <v>23</v>
      </c>
      <c r="H51">
        <v>0</v>
      </c>
      <c r="J51">
        <v>34</v>
      </c>
      <c r="K51" s="16">
        <f t="shared" si="0"/>
        <v>0.10138198481983063</v>
      </c>
      <c r="L51" s="3">
        <v>3074274</v>
      </c>
      <c r="M51" s="3">
        <v>0</v>
      </c>
      <c r="N51" s="18">
        <f t="shared" si="1"/>
        <v>0</v>
      </c>
      <c r="O51" s="9">
        <v>400000</v>
      </c>
      <c r="P51">
        <v>6.6000000000000003E-2</v>
      </c>
      <c r="Q51">
        <v>7</v>
      </c>
      <c r="R51" s="3">
        <v>680000</v>
      </c>
      <c r="S51">
        <v>0</v>
      </c>
      <c r="T51">
        <v>40</v>
      </c>
      <c r="U51" s="3">
        <v>247000</v>
      </c>
      <c r="V51">
        <v>5.3600000000000002E-2</v>
      </c>
      <c r="W51">
        <v>15</v>
      </c>
      <c r="X51" s="3">
        <v>0</v>
      </c>
      <c r="Y51">
        <v>0</v>
      </c>
      <c r="Z51">
        <v>0</v>
      </c>
      <c r="AA51" s="3">
        <v>1080000</v>
      </c>
      <c r="AB51" t="s">
        <v>62</v>
      </c>
      <c r="AC51" s="19">
        <f t="shared" si="2"/>
        <v>1327000</v>
      </c>
      <c r="AD51" s="19"/>
      <c r="AE51" s="19">
        <f t="shared" si="3"/>
        <v>1327000</v>
      </c>
      <c r="AF51" s="13">
        <f t="shared" si="4"/>
        <v>0.43164662616279487</v>
      </c>
    </row>
    <row r="52" spans="1:32" x14ac:dyDescent="0.25">
      <c r="A52" t="s">
        <v>131</v>
      </c>
      <c r="B52">
        <v>24</v>
      </c>
      <c r="C52" t="s">
        <v>37</v>
      </c>
      <c r="D52" s="3">
        <v>35929</v>
      </c>
      <c r="E52" s="3">
        <v>0</v>
      </c>
      <c r="F52" s="3">
        <v>35929</v>
      </c>
      <c r="G52">
        <v>24</v>
      </c>
      <c r="H52">
        <v>0</v>
      </c>
      <c r="J52">
        <v>24</v>
      </c>
      <c r="K52" s="16">
        <f t="shared" si="0"/>
        <v>3.3471209114707058E-2</v>
      </c>
      <c r="L52" s="3">
        <v>1073430</v>
      </c>
      <c r="M52" s="3">
        <v>189960</v>
      </c>
      <c r="N52" s="18">
        <f t="shared" si="1"/>
        <v>0.17696542857941366</v>
      </c>
      <c r="O52" s="9">
        <v>0</v>
      </c>
      <c r="P52">
        <v>0</v>
      </c>
      <c r="Q52">
        <v>0</v>
      </c>
      <c r="R52" s="3">
        <v>883470</v>
      </c>
      <c r="S52">
        <v>7.2499999999999995E-2</v>
      </c>
      <c r="T52">
        <v>50</v>
      </c>
      <c r="U52" s="3">
        <v>0</v>
      </c>
      <c r="V52">
        <v>0</v>
      </c>
      <c r="W52">
        <v>0</v>
      </c>
      <c r="X52" s="3">
        <v>0</v>
      </c>
      <c r="Y52">
        <v>0</v>
      </c>
      <c r="Z52">
        <v>0</v>
      </c>
      <c r="AA52" s="3">
        <v>1073430</v>
      </c>
      <c r="AB52" t="s">
        <v>47</v>
      </c>
      <c r="AC52" s="19">
        <f t="shared" si="2"/>
        <v>883470</v>
      </c>
      <c r="AD52" s="16">
        <f>+AC52/L52</f>
        <v>0.82303457142058634</v>
      </c>
      <c r="AE52" s="19">
        <f t="shared" si="3"/>
        <v>1073430</v>
      </c>
      <c r="AF52" s="13">
        <f t="shared" si="4"/>
        <v>1</v>
      </c>
    </row>
    <row r="53" spans="1:32" hidden="1" x14ac:dyDescent="0.25">
      <c r="A53" t="s">
        <v>66</v>
      </c>
      <c r="B53">
        <v>24</v>
      </c>
      <c r="C53" t="s">
        <v>37</v>
      </c>
      <c r="D53" s="3">
        <v>0</v>
      </c>
      <c r="E53" s="3">
        <v>33480</v>
      </c>
      <c r="F53" s="3">
        <v>33480</v>
      </c>
      <c r="G53">
        <v>24</v>
      </c>
      <c r="H53">
        <v>0</v>
      </c>
      <c r="J53">
        <v>24</v>
      </c>
      <c r="K53" s="16">
        <f t="shared" si="0"/>
        <v>3.2849422485959519E-2</v>
      </c>
      <c r="L53" s="3">
        <v>1019196</v>
      </c>
      <c r="M53" s="3">
        <v>73435</v>
      </c>
      <c r="N53" s="18">
        <f t="shared" si="1"/>
        <v>7.2051891883406133E-2</v>
      </c>
      <c r="O53" s="9">
        <v>863634</v>
      </c>
      <c r="P53">
        <v>0.02</v>
      </c>
      <c r="Q53">
        <v>50</v>
      </c>
      <c r="R53" s="3">
        <v>0</v>
      </c>
      <c r="S53">
        <v>0</v>
      </c>
      <c r="T53" t="s">
        <v>45</v>
      </c>
      <c r="U53" s="3">
        <v>0</v>
      </c>
      <c r="V53">
        <v>0</v>
      </c>
      <c r="W53">
        <v>0</v>
      </c>
      <c r="X53" s="3">
        <v>0</v>
      </c>
      <c r="Y53">
        <v>0</v>
      </c>
      <c r="Z53">
        <v>0</v>
      </c>
      <c r="AA53" s="3">
        <v>0</v>
      </c>
      <c r="AB53">
        <v>0</v>
      </c>
      <c r="AC53" s="19">
        <f t="shared" si="2"/>
        <v>863634</v>
      </c>
      <c r="AD53" s="19"/>
      <c r="AE53" s="19">
        <f t="shared" si="3"/>
        <v>937069</v>
      </c>
      <c r="AF53" s="13">
        <f t="shared" si="4"/>
        <v>0.91941981718923549</v>
      </c>
    </row>
    <row r="54" spans="1:32" hidden="1" x14ac:dyDescent="0.25">
      <c r="A54" t="s">
        <v>66</v>
      </c>
      <c r="B54">
        <v>24</v>
      </c>
      <c r="C54" t="s">
        <v>79</v>
      </c>
      <c r="D54" s="3">
        <v>0</v>
      </c>
      <c r="E54" s="3">
        <v>33480</v>
      </c>
      <c r="F54" s="3">
        <v>33480</v>
      </c>
      <c r="G54">
        <v>24</v>
      </c>
      <c r="H54">
        <v>0</v>
      </c>
      <c r="J54">
        <v>24</v>
      </c>
      <c r="K54" s="16">
        <f t="shared" si="0"/>
        <v>3.2849422485959519E-2</v>
      </c>
      <c r="L54" s="3">
        <v>1019196</v>
      </c>
      <c r="M54" s="3">
        <v>945751</v>
      </c>
      <c r="N54" s="18">
        <f t="shared" si="1"/>
        <v>0.92793829646113213</v>
      </c>
      <c r="O54" s="9">
        <v>863634</v>
      </c>
      <c r="P54">
        <v>0.01</v>
      </c>
      <c r="Q54">
        <v>50</v>
      </c>
      <c r="R54" s="3">
        <v>0</v>
      </c>
      <c r="S54">
        <v>0</v>
      </c>
      <c r="T54" t="s">
        <v>45</v>
      </c>
      <c r="U54" s="3">
        <v>0</v>
      </c>
      <c r="V54">
        <v>0</v>
      </c>
      <c r="W54">
        <v>0</v>
      </c>
      <c r="X54" s="3">
        <v>0</v>
      </c>
      <c r="Y54">
        <v>0</v>
      </c>
      <c r="Z54">
        <v>0</v>
      </c>
      <c r="AA54" s="3">
        <v>1019196</v>
      </c>
      <c r="AB54">
        <v>0</v>
      </c>
      <c r="AC54" s="19">
        <f t="shared" si="2"/>
        <v>863634</v>
      </c>
      <c r="AD54" s="19"/>
      <c r="AE54" s="19">
        <f t="shared" si="3"/>
        <v>1809385</v>
      </c>
      <c r="AF54" s="13">
        <f t="shared" si="4"/>
        <v>1.7753062217669615</v>
      </c>
    </row>
    <row r="55" spans="1:32" x14ac:dyDescent="0.25">
      <c r="A55" t="s">
        <v>60</v>
      </c>
      <c r="B55">
        <v>42</v>
      </c>
      <c r="C55" t="s">
        <v>64</v>
      </c>
      <c r="D55" s="3">
        <v>71728</v>
      </c>
      <c r="E55" s="3">
        <v>0</v>
      </c>
      <c r="F55" s="3">
        <v>71728</v>
      </c>
      <c r="G55">
        <v>41</v>
      </c>
      <c r="H55">
        <v>0</v>
      </c>
      <c r="J55">
        <v>41</v>
      </c>
      <c r="K55" s="16">
        <f t="shared" si="0"/>
        <v>3.45641794669653E-2</v>
      </c>
      <c r="L55" s="3">
        <v>2075212</v>
      </c>
      <c r="M55" s="3">
        <v>363661</v>
      </c>
      <c r="N55" s="18">
        <f t="shared" si="1"/>
        <v>0.17524040917265321</v>
      </c>
      <c r="O55" s="9">
        <v>990000</v>
      </c>
      <c r="P55">
        <v>7.2499999999999995E-2</v>
      </c>
      <c r="Q55">
        <v>50</v>
      </c>
      <c r="R55" s="3">
        <v>167800</v>
      </c>
      <c r="S55">
        <v>4.4999999999999998E-2</v>
      </c>
      <c r="T55">
        <v>7.17</v>
      </c>
      <c r="U55" s="3">
        <v>553200</v>
      </c>
      <c r="V55">
        <v>0</v>
      </c>
      <c r="W55">
        <v>50</v>
      </c>
      <c r="X55" s="3">
        <v>0</v>
      </c>
      <c r="Y55">
        <v>0</v>
      </c>
      <c r="Z55">
        <v>0</v>
      </c>
      <c r="AA55" s="3">
        <v>2075212</v>
      </c>
      <c r="AB55" t="s">
        <v>47</v>
      </c>
      <c r="AC55" s="19">
        <f t="shared" si="2"/>
        <v>1711000</v>
      </c>
      <c r="AD55" s="16">
        <f>+AC55/L55</f>
        <v>0.82449407578599199</v>
      </c>
      <c r="AE55" s="19">
        <f t="shared" si="3"/>
        <v>2074661</v>
      </c>
      <c r="AF55" s="13">
        <f t="shared" si="4"/>
        <v>0.99973448495864514</v>
      </c>
    </row>
    <row r="56" spans="1:32" hidden="1" x14ac:dyDescent="0.25">
      <c r="A56" t="s">
        <v>36</v>
      </c>
      <c r="B56">
        <v>48</v>
      </c>
      <c r="C56" t="s">
        <v>37</v>
      </c>
      <c r="D56" s="3">
        <v>0</v>
      </c>
      <c r="E56" s="3">
        <v>259863</v>
      </c>
      <c r="F56" s="3">
        <v>259863</v>
      </c>
      <c r="G56">
        <v>38</v>
      </c>
      <c r="H56">
        <v>0</v>
      </c>
      <c r="J56">
        <v>48</v>
      </c>
      <c r="K56" s="16">
        <f t="shared" si="0"/>
        <v>7.7227141939268648E-2</v>
      </c>
      <c r="L56" s="3">
        <v>3364918</v>
      </c>
      <c r="M56" s="3">
        <v>0</v>
      </c>
      <c r="N56" s="18">
        <f t="shared" si="1"/>
        <v>0</v>
      </c>
      <c r="O56" s="9">
        <v>658224</v>
      </c>
      <c r="P56">
        <v>3.3399999999999999E-2</v>
      </c>
      <c r="Q56">
        <v>10</v>
      </c>
      <c r="R56" s="3">
        <v>980000</v>
      </c>
      <c r="S56">
        <v>0</v>
      </c>
      <c r="T56">
        <v>0</v>
      </c>
      <c r="U56" s="3">
        <v>0</v>
      </c>
      <c r="V56">
        <v>0</v>
      </c>
      <c r="W56">
        <v>0</v>
      </c>
      <c r="X56" s="3">
        <v>0</v>
      </c>
      <c r="Y56">
        <v>0</v>
      </c>
      <c r="Z56">
        <v>0</v>
      </c>
      <c r="AA56" s="3">
        <v>1638224</v>
      </c>
      <c r="AB56" t="s">
        <v>62</v>
      </c>
      <c r="AC56" s="19">
        <f t="shared" si="2"/>
        <v>1638224</v>
      </c>
      <c r="AD56" s="19"/>
      <c r="AE56" s="19">
        <f t="shared" si="3"/>
        <v>1638224</v>
      </c>
      <c r="AF56" s="13">
        <f t="shared" si="4"/>
        <v>0.48685406301134232</v>
      </c>
    </row>
    <row r="57" spans="1:32" hidden="1" x14ac:dyDescent="0.25">
      <c r="A57" t="s">
        <v>36</v>
      </c>
      <c r="B57">
        <v>36</v>
      </c>
      <c r="C57" t="s">
        <v>37</v>
      </c>
      <c r="D57" s="3">
        <v>0</v>
      </c>
      <c r="E57" s="3">
        <v>0</v>
      </c>
      <c r="F57" s="3">
        <v>0</v>
      </c>
      <c r="G57">
        <v>0</v>
      </c>
      <c r="H57">
        <v>0</v>
      </c>
      <c r="J57">
        <v>0</v>
      </c>
      <c r="K57" s="16">
        <f t="shared" si="0"/>
        <v>0</v>
      </c>
      <c r="L57" s="3">
        <v>2403133</v>
      </c>
      <c r="M57" s="3">
        <v>0</v>
      </c>
      <c r="N57" s="18">
        <f t="shared" si="1"/>
        <v>0</v>
      </c>
      <c r="O57" s="9">
        <v>0</v>
      </c>
      <c r="P57">
        <v>7.2999999999999995E-2</v>
      </c>
      <c r="Q57">
        <v>9</v>
      </c>
      <c r="R57" s="3">
        <v>850000</v>
      </c>
      <c r="S57">
        <v>0.03</v>
      </c>
      <c r="T57">
        <v>50</v>
      </c>
      <c r="U57" s="3">
        <v>0</v>
      </c>
      <c r="V57">
        <v>0</v>
      </c>
      <c r="W57">
        <v>0</v>
      </c>
      <c r="X57" s="3">
        <v>0</v>
      </c>
      <c r="Y57">
        <v>0</v>
      </c>
      <c r="Z57">
        <v>0</v>
      </c>
      <c r="AA57" s="3">
        <v>0</v>
      </c>
      <c r="AB57">
        <v>0</v>
      </c>
      <c r="AC57" s="19">
        <f t="shared" si="2"/>
        <v>850000</v>
      </c>
      <c r="AD57" s="19"/>
      <c r="AE57" s="19">
        <f t="shared" si="3"/>
        <v>850000</v>
      </c>
      <c r="AF57" s="13">
        <f t="shared" si="4"/>
        <v>0.35370493435028355</v>
      </c>
    </row>
    <row r="58" spans="1:32" hidden="1" x14ac:dyDescent="0.25">
      <c r="A58" t="s">
        <v>97</v>
      </c>
      <c r="B58">
        <v>16</v>
      </c>
      <c r="C58" t="s">
        <v>123</v>
      </c>
      <c r="D58" s="3">
        <v>80624</v>
      </c>
      <c r="E58" s="3">
        <v>0</v>
      </c>
      <c r="F58" s="3">
        <v>80624</v>
      </c>
      <c r="G58">
        <v>0</v>
      </c>
      <c r="H58">
        <v>0</v>
      </c>
      <c r="J58">
        <v>0</v>
      </c>
      <c r="K58" s="16">
        <f t="shared" si="0"/>
        <v>8.0732057436917595E-2</v>
      </c>
      <c r="L58" s="3">
        <v>998661.53</v>
      </c>
      <c r="M58" s="3">
        <v>0</v>
      </c>
      <c r="N58" s="18">
        <f t="shared" si="1"/>
        <v>0</v>
      </c>
      <c r="O58" s="9">
        <v>0</v>
      </c>
      <c r="P58">
        <v>0</v>
      </c>
      <c r="Q58">
        <v>0</v>
      </c>
      <c r="R58" s="3">
        <v>0</v>
      </c>
      <c r="S58">
        <v>0</v>
      </c>
      <c r="T58" t="s">
        <v>45</v>
      </c>
      <c r="U58" s="3">
        <v>0</v>
      </c>
      <c r="V58">
        <v>0</v>
      </c>
      <c r="W58">
        <v>0</v>
      </c>
      <c r="X58" s="3">
        <v>0</v>
      </c>
      <c r="Y58">
        <v>0</v>
      </c>
      <c r="Z58">
        <v>0</v>
      </c>
      <c r="AA58" s="3">
        <v>998661.53</v>
      </c>
      <c r="AB58" t="s">
        <v>62</v>
      </c>
      <c r="AC58" s="19">
        <f t="shared" si="2"/>
        <v>0</v>
      </c>
      <c r="AD58" s="19"/>
      <c r="AE58" s="19">
        <f t="shared" si="3"/>
        <v>0</v>
      </c>
      <c r="AF58" s="13">
        <f t="shared" si="4"/>
        <v>0</v>
      </c>
    </row>
    <row r="59" spans="1:32" hidden="1" x14ac:dyDescent="0.25">
      <c r="A59" t="s">
        <v>125</v>
      </c>
      <c r="B59">
        <v>12</v>
      </c>
      <c r="C59" t="s">
        <v>79</v>
      </c>
      <c r="D59" s="3">
        <v>0</v>
      </c>
      <c r="E59" s="3">
        <v>18701</v>
      </c>
      <c r="F59" s="3">
        <v>18701</v>
      </c>
      <c r="G59">
        <v>12</v>
      </c>
      <c r="H59">
        <v>0</v>
      </c>
      <c r="J59">
        <v>12</v>
      </c>
      <c r="K59" s="16">
        <f t="shared" si="0"/>
        <v>3.140386230058774E-2</v>
      </c>
      <c r="L59" s="3">
        <v>595500</v>
      </c>
      <c r="M59" s="3">
        <v>557295</v>
      </c>
      <c r="N59" s="18">
        <f t="shared" si="1"/>
        <v>0.9358438287153652</v>
      </c>
      <c r="O59" s="9">
        <v>523189</v>
      </c>
      <c r="P59">
        <v>0.01</v>
      </c>
      <c r="Q59">
        <v>50</v>
      </c>
      <c r="R59" s="3">
        <v>0</v>
      </c>
      <c r="S59">
        <v>0</v>
      </c>
      <c r="T59" t="s">
        <v>45</v>
      </c>
      <c r="U59" s="3">
        <v>0</v>
      </c>
      <c r="V59">
        <v>0</v>
      </c>
      <c r="W59">
        <v>0</v>
      </c>
      <c r="X59" s="3">
        <v>0</v>
      </c>
      <c r="Y59">
        <v>0</v>
      </c>
      <c r="Z59">
        <v>0</v>
      </c>
      <c r="AA59" s="3">
        <v>595500</v>
      </c>
      <c r="AB59">
        <v>0</v>
      </c>
      <c r="AC59" s="19">
        <f t="shared" si="2"/>
        <v>523189</v>
      </c>
      <c r="AD59" s="19"/>
      <c r="AE59" s="19">
        <f t="shared" si="3"/>
        <v>1080484</v>
      </c>
      <c r="AF59" s="13">
        <f t="shared" si="4"/>
        <v>1.8144147774979009</v>
      </c>
    </row>
    <row r="60" spans="1:32" hidden="1" x14ac:dyDescent="0.25">
      <c r="A60" t="s">
        <v>125</v>
      </c>
      <c r="B60">
        <v>12</v>
      </c>
      <c r="C60" t="s">
        <v>37</v>
      </c>
      <c r="D60" s="3">
        <v>0</v>
      </c>
      <c r="E60" s="3">
        <v>18701</v>
      </c>
      <c r="F60" s="3">
        <v>18701</v>
      </c>
      <c r="G60">
        <v>12</v>
      </c>
      <c r="H60">
        <v>0</v>
      </c>
      <c r="J60">
        <v>12</v>
      </c>
      <c r="K60" s="16">
        <f t="shared" si="0"/>
        <v>3.140386230058774E-2</v>
      </c>
      <c r="L60" s="3">
        <v>595500</v>
      </c>
      <c r="M60" s="3">
        <v>38205</v>
      </c>
      <c r="N60" s="18">
        <f t="shared" si="1"/>
        <v>6.4156171284634758E-2</v>
      </c>
      <c r="O60" s="9">
        <v>523189</v>
      </c>
      <c r="P60">
        <v>0.01</v>
      </c>
      <c r="Q60">
        <v>50</v>
      </c>
      <c r="R60" s="3">
        <v>0</v>
      </c>
      <c r="S60">
        <v>0</v>
      </c>
      <c r="T60" t="s">
        <v>45</v>
      </c>
      <c r="U60" s="3">
        <v>0</v>
      </c>
      <c r="V60">
        <v>0</v>
      </c>
      <c r="W60">
        <v>0</v>
      </c>
      <c r="X60" s="3">
        <v>0</v>
      </c>
      <c r="Y60">
        <v>0</v>
      </c>
      <c r="Z60">
        <v>0</v>
      </c>
      <c r="AA60" s="3">
        <v>0</v>
      </c>
      <c r="AB60">
        <v>0</v>
      </c>
      <c r="AC60" s="19">
        <f t="shared" si="2"/>
        <v>523189</v>
      </c>
      <c r="AD60" s="19"/>
      <c r="AE60" s="19">
        <f t="shared" si="3"/>
        <v>561394</v>
      </c>
      <c r="AF60" s="13">
        <f t="shared" si="4"/>
        <v>0.94272712006717041</v>
      </c>
    </row>
    <row r="61" spans="1:32" hidden="1" x14ac:dyDescent="0.25">
      <c r="A61" t="s">
        <v>57</v>
      </c>
      <c r="B61">
        <v>16</v>
      </c>
      <c r="C61" t="s">
        <v>123</v>
      </c>
      <c r="D61" s="3">
        <v>107376</v>
      </c>
      <c r="E61" s="3">
        <v>0</v>
      </c>
      <c r="F61" s="3">
        <v>107376</v>
      </c>
      <c r="G61">
        <v>4</v>
      </c>
      <c r="H61">
        <v>10</v>
      </c>
      <c r="J61">
        <v>16</v>
      </c>
      <c r="K61" s="16">
        <f t="shared" si="0"/>
        <v>7.5728307347922408E-2</v>
      </c>
      <c r="L61" s="3">
        <v>1417911</v>
      </c>
      <c r="M61" s="3">
        <v>828339</v>
      </c>
      <c r="N61" s="18">
        <f t="shared" si="1"/>
        <v>0.58419675141810734</v>
      </c>
      <c r="O61" s="9">
        <v>706481</v>
      </c>
      <c r="P61">
        <v>0.09</v>
      </c>
      <c r="Q61">
        <v>5</v>
      </c>
      <c r="R61" s="3">
        <v>422000</v>
      </c>
      <c r="S61">
        <v>5.7500000000000002E-2</v>
      </c>
      <c r="T61">
        <v>20</v>
      </c>
      <c r="U61" s="3">
        <v>165630</v>
      </c>
      <c r="V61">
        <v>0.08</v>
      </c>
      <c r="W61">
        <v>5</v>
      </c>
      <c r="X61" s="3">
        <v>123800</v>
      </c>
      <c r="Y61">
        <v>9.4899999999999998E-2</v>
      </c>
      <c r="Z61">
        <v>15</v>
      </c>
      <c r="AA61" s="3">
        <v>1417911</v>
      </c>
      <c r="AB61" t="s">
        <v>47</v>
      </c>
      <c r="AC61" s="19">
        <f t="shared" si="2"/>
        <v>1417911</v>
      </c>
      <c r="AD61" s="19"/>
      <c r="AE61" s="19">
        <f t="shared" si="3"/>
        <v>2246250</v>
      </c>
      <c r="AF61" s="13">
        <f t="shared" si="4"/>
        <v>1.5841967514181075</v>
      </c>
    </row>
    <row r="62" spans="1:32" hidden="1" x14ac:dyDescent="0.25">
      <c r="A62" t="s">
        <v>36</v>
      </c>
      <c r="B62">
        <v>34</v>
      </c>
      <c r="C62" t="s">
        <v>37</v>
      </c>
      <c r="D62" s="3">
        <v>0</v>
      </c>
      <c r="E62" s="3">
        <v>321625</v>
      </c>
      <c r="F62" s="3">
        <v>321625</v>
      </c>
      <c r="G62">
        <v>36</v>
      </c>
      <c r="H62">
        <v>0</v>
      </c>
      <c r="J62">
        <v>36</v>
      </c>
      <c r="K62" s="16">
        <f t="shared" si="0"/>
        <v>9.9340560909315548E-2</v>
      </c>
      <c r="L62" s="3">
        <v>3237600</v>
      </c>
      <c r="M62" s="3">
        <v>3108353</v>
      </c>
      <c r="N62" s="18">
        <f t="shared" si="1"/>
        <v>0.96007937978749691</v>
      </c>
      <c r="O62" s="9">
        <v>468000</v>
      </c>
      <c r="P62">
        <v>5.2499999999999998E-2</v>
      </c>
      <c r="Q62">
        <v>0</v>
      </c>
      <c r="R62" s="3">
        <v>800000</v>
      </c>
      <c r="S62">
        <v>0</v>
      </c>
      <c r="T62">
        <v>50</v>
      </c>
      <c r="U62" s="3">
        <v>0</v>
      </c>
      <c r="V62">
        <v>0</v>
      </c>
      <c r="W62">
        <v>0</v>
      </c>
      <c r="X62" s="3">
        <v>0</v>
      </c>
      <c r="Y62">
        <v>0</v>
      </c>
      <c r="Z62">
        <v>0</v>
      </c>
      <c r="AA62" s="3">
        <v>1268000</v>
      </c>
      <c r="AB62" t="s">
        <v>62</v>
      </c>
      <c r="AC62" s="19">
        <f t="shared" si="2"/>
        <v>1268000</v>
      </c>
      <c r="AD62" s="19"/>
      <c r="AE62" s="19">
        <f t="shared" si="3"/>
        <v>4376353</v>
      </c>
      <c r="AF62" s="13">
        <f t="shared" si="4"/>
        <v>1.3517275142080554</v>
      </c>
    </row>
    <row r="63" spans="1:32" hidden="1" x14ac:dyDescent="0.25">
      <c r="A63" t="s">
        <v>66</v>
      </c>
      <c r="B63">
        <v>48</v>
      </c>
      <c r="C63" t="s">
        <v>37</v>
      </c>
      <c r="D63" s="3">
        <v>0</v>
      </c>
      <c r="E63" s="3">
        <v>174385</v>
      </c>
      <c r="F63" s="3">
        <v>174385</v>
      </c>
      <c r="G63">
        <v>48</v>
      </c>
      <c r="H63">
        <v>0</v>
      </c>
      <c r="J63">
        <v>48</v>
      </c>
      <c r="K63" s="16">
        <f t="shared" si="0"/>
        <v>8.4724517176895622E-2</v>
      </c>
      <c r="L63" s="3">
        <v>2058259</v>
      </c>
      <c r="M63" s="3">
        <v>0</v>
      </c>
      <c r="N63" s="18">
        <f t="shared" si="1"/>
        <v>0</v>
      </c>
      <c r="O63" s="9">
        <v>0</v>
      </c>
      <c r="P63">
        <v>0</v>
      </c>
      <c r="Q63">
        <v>0</v>
      </c>
      <c r="R63" s="3">
        <v>0</v>
      </c>
      <c r="S63">
        <v>0</v>
      </c>
      <c r="T63" t="s">
        <v>45</v>
      </c>
      <c r="U63" s="3">
        <v>0</v>
      </c>
      <c r="V63">
        <v>0</v>
      </c>
      <c r="W63">
        <v>0</v>
      </c>
      <c r="X63" s="3">
        <v>0</v>
      </c>
      <c r="Y63">
        <v>0</v>
      </c>
      <c r="Z63">
        <v>0</v>
      </c>
      <c r="AA63" s="3">
        <v>0</v>
      </c>
      <c r="AB63" t="s">
        <v>62</v>
      </c>
      <c r="AC63" s="19">
        <f t="shared" si="2"/>
        <v>0</v>
      </c>
      <c r="AD63" s="19"/>
      <c r="AE63" s="19">
        <f t="shared" si="3"/>
        <v>0</v>
      </c>
      <c r="AF63" s="13">
        <f t="shared" si="4"/>
        <v>0</v>
      </c>
    </row>
    <row r="64" spans="1:32" hidden="1" x14ac:dyDescent="0.25">
      <c r="A64" t="s">
        <v>97</v>
      </c>
      <c r="B64">
        <v>12</v>
      </c>
      <c r="C64" t="s">
        <v>64</v>
      </c>
      <c r="D64" s="3">
        <v>54674</v>
      </c>
      <c r="E64" s="3">
        <v>0</v>
      </c>
      <c r="F64" s="3">
        <v>54674</v>
      </c>
      <c r="G64">
        <v>12</v>
      </c>
      <c r="H64">
        <v>0</v>
      </c>
      <c r="J64">
        <v>12</v>
      </c>
      <c r="K64" s="16">
        <f t="shared" si="0"/>
        <v>7.9317573497943578E-2</v>
      </c>
      <c r="L64" s="3">
        <v>689305</v>
      </c>
      <c r="M64" s="3">
        <v>218072</v>
      </c>
      <c r="N64" s="18">
        <f t="shared" si="1"/>
        <v>0.31636503434618929</v>
      </c>
      <c r="O64" s="9">
        <v>0</v>
      </c>
      <c r="P64">
        <v>0</v>
      </c>
      <c r="Q64">
        <v>0</v>
      </c>
      <c r="R64" s="3">
        <v>0</v>
      </c>
      <c r="S64">
        <v>0</v>
      </c>
      <c r="T64" t="s">
        <v>45</v>
      </c>
      <c r="U64" s="3">
        <v>0</v>
      </c>
      <c r="V64">
        <v>0</v>
      </c>
      <c r="W64">
        <v>0</v>
      </c>
      <c r="X64" s="3">
        <v>0</v>
      </c>
      <c r="Y64">
        <v>0</v>
      </c>
      <c r="Z64">
        <v>0</v>
      </c>
      <c r="AA64" s="3">
        <v>0</v>
      </c>
      <c r="AB64" t="s">
        <v>62</v>
      </c>
      <c r="AC64" s="19">
        <f t="shared" si="2"/>
        <v>0</v>
      </c>
      <c r="AD64" s="19"/>
      <c r="AE64" s="19">
        <f t="shared" si="3"/>
        <v>218072</v>
      </c>
      <c r="AF64" s="13">
        <f t="shared" si="4"/>
        <v>0.31636503434618929</v>
      </c>
    </row>
    <row r="65" spans="1:32" hidden="1" x14ac:dyDescent="0.25">
      <c r="A65" t="s">
        <v>93</v>
      </c>
      <c r="B65">
        <v>24</v>
      </c>
      <c r="C65" t="s">
        <v>64</v>
      </c>
      <c r="D65" s="3">
        <v>0</v>
      </c>
      <c r="E65" s="3">
        <v>0</v>
      </c>
      <c r="F65" s="3">
        <v>0</v>
      </c>
      <c r="G65">
        <v>0</v>
      </c>
      <c r="H65">
        <v>0</v>
      </c>
      <c r="J65">
        <v>0</v>
      </c>
      <c r="K65" s="16">
        <f t="shared" si="0"/>
        <v>0</v>
      </c>
      <c r="L65" s="3">
        <v>0</v>
      </c>
      <c r="M65" s="3">
        <v>0</v>
      </c>
      <c r="N65" s="18">
        <f t="shared" si="1"/>
        <v>0</v>
      </c>
      <c r="O65" s="9">
        <v>0</v>
      </c>
      <c r="P65">
        <v>0</v>
      </c>
      <c r="Q65">
        <v>0</v>
      </c>
      <c r="R65" s="3">
        <v>0</v>
      </c>
      <c r="S65">
        <v>0</v>
      </c>
      <c r="T65" t="s">
        <v>45</v>
      </c>
      <c r="U65" s="3">
        <v>0</v>
      </c>
      <c r="V65">
        <v>0</v>
      </c>
      <c r="W65">
        <v>0</v>
      </c>
      <c r="X65" s="3">
        <v>0</v>
      </c>
      <c r="Y65">
        <v>0</v>
      </c>
      <c r="Z65">
        <v>0</v>
      </c>
      <c r="AA65" s="3">
        <v>0</v>
      </c>
      <c r="AB65">
        <v>0</v>
      </c>
      <c r="AC65" s="19">
        <f t="shared" si="2"/>
        <v>0</v>
      </c>
      <c r="AD65" s="19"/>
      <c r="AE65" s="19">
        <f t="shared" si="3"/>
        <v>0</v>
      </c>
      <c r="AF65" s="13">
        <f t="shared" si="4"/>
        <v>0</v>
      </c>
    </row>
    <row r="66" spans="1:32" x14ac:dyDescent="0.25">
      <c r="A66" t="s">
        <v>158</v>
      </c>
      <c r="B66">
        <v>8</v>
      </c>
      <c r="C66" t="s">
        <v>159</v>
      </c>
      <c r="D66" s="3">
        <v>35624</v>
      </c>
      <c r="E66" s="3">
        <v>0</v>
      </c>
      <c r="F66" s="3">
        <v>35624</v>
      </c>
      <c r="G66">
        <v>8</v>
      </c>
      <c r="H66">
        <v>0</v>
      </c>
      <c r="J66">
        <v>8</v>
      </c>
      <c r="K66" s="16">
        <f t="shared" si="0"/>
        <v>7.7069523529309958E-2</v>
      </c>
      <c r="L66" s="3">
        <v>462232</v>
      </c>
      <c r="M66" s="3">
        <v>111863</v>
      </c>
      <c r="N66" s="18">
        <f t="shared" si="1"/>
        <v>0.24200617871545024</v>
      </c>
      <c r="O66" s="9">
        <v>350369</v>
      </c>
      <c r="P66">
        <v>8.2500000000000004E-2</v>
      </c>
      <c r="Q66">
        <v>20</v>
      </c>
      <c r="R66" s="3">
        <v>0</v>
      </c>
      <c r="S66">
        <v>0</v>
      </c>
      <c r="T66" t="s">
        <v>45</v>
      </c>
      <c r="U66" s="3">
        <v>0</v>
      </c>
      <c r="V66">
        <v>0</v>
      </c>
      <c r="W66">
        <v>0</v>
      </c>
      <c r="X66" s="3">
        <v>0</v>
      </c>
      <c r="Y66">
        <v>0</v>
      </c>
      <c r="Z66">
        <v>0</v>
      </c>
      <c r="AA66" s="3">
        <v>462232</v>
      </c>
      <c r="AB66">
        <v>0</v>
      </c>
      <c r="AC66" s="19">
        <f t="shared" si="2"/>
        <v>350369</v>
      </c>
      <c r="AD66" s="16">
        <f t="shared" ref="AD66:AD67" si="6">+AC66/L66</f>
        <v>0.75799382128454973</v>
      </c>
      <c r="AE66" s="19">
        <f t="shared" si="3"/>
        <v>462232</v>
      </c>
      <c r="AF66" s="13">
        <f t="shared" si="4"/>
        <v>1</v>
      </c>
    </row>
    <row r="67" spans="1:32" x14ac:dyDescent="0.25">
      <c r="A67" t="s">
        <v>158</v>
      </c>
      <c r="B67">
        <v>4</v>
      </c>
      <c r="C67" t="s">
        <v>159</v>
      </c>
      <c r="D67" s="3">
        <v>18222</v>
      </c>
      <c r="E67" s="3">
        <v>0</v>
      </c>
      <c r="F67" s="3">
        <v>18222</v>
      </c>
      <c r="G67">
        <v>4</v>
      </c>
      <c r="H67">
        <v>0</v>
      </c>
      <c r="J67">
        <v>4</v>
      </c>
      <c r="K67" s="16">
        <f t="shared" ref="K67:K130" si="7">IFERROR(F67/L67,0)</f>
        <v>6.8717662498302995E-2</v>
      </c>
      <c r="L67" s="3">
        <v>265172</v>
      </c>
      <c r="M67" s="3">
        <v>75000</v>
      </c>
      <c r="N67" s="18">
        <f t="shared" ref="N67:N130" si="8">IFERROR(M67/L67,0)</f>
        <v>0.28283529181059841</v>
      </c>
      <c r="O67" s="9">
        <v>190172</v>
      </c>
      <c r="P67">
        <v>8.2500000000000004E-2</v>
      </c>
      <c r="Q67">
        <v>0</v>
      </c>
      <c r="R67" s="3">
        <v>0</v>
      </c>
      <c r="S67">
        <v>0</v>
      </c>
      <c r="T67" t="s">
        <v>45</v>
      </c>
      <c r="U67" s="3">
        <v>0</v>
      </c>
      <c r="V67">
        <v>0</v>
      </c>
      <c r="W67">
        <v>0</v>
      </c>
      <c r="X67" s="3">
        <v>0</v>
      </c>
      <c r="Y67">
        <v>0</v>
      </c>
      <c r="Z67">
        <v>0</v>
      </c>
      <c r="AA67" s="3">
        <v>265172</v>
      </c>
      <c r="AB67">
        <v>0</v>
      </c>
      <c r="AC67" s="19">
        <f t="shared" ref="AC67:AC130" si="9">+O67+R67+U67+X67</f>
        <v>190172</v>
      </c>
      <c r="AD67" s="16">
        <f t="shared" si="6"/>
        <v>0.71716470818940159</v>
      </c>
      <c r="AE67" s="19">
        <f t="shared" ref="AE67:AE130" si="10">+AC67+M67</f>
        <v>265172</v>
      </c>
      <c r="AF67" s="13">
        <f t="shared" ref="AF67:AF130" si="11">IFERROR(+AE67/L67,0)</f>
        <v>1</v>
      </c>
    </row>
    <row r="68" spans="1:32" hidden="1" x14ac:dyDescent="0.25">
      <c r="A68" t="s">
        <v>164</v>
      </c>
      <c r="B68">
        <v>8</v>
      </c>
      <c r="C68" t="s">
        <v>64</v>
      </c>
      <c r="D68" s="3">
        <v>35414</v>
      </c>
      <c r="E68" s="3">
        <v>0</v>
      </c>
      <c r="F68" s="3">
        <v>35414</v>
      </c>
      <c r="G68">
        <v>0</v>
      </c>
      <c r="H68">
        <v>0</v>
      </c>
      <c r="J68">
        <v>8</v>
      </c>
      <c r="K68" s="16">
        <f t="shared" si="7"/>
        <v>7.8697777777777783E-2</v>
      </c>
      <c r="L68" s="3">
        <v>450000</v>
      </c>
      <c r="M68" s="3">
        <v>135000</v>
      </c>
      <c r="N68" s="18">
        <f t="shared" si="8"/>
        <v>0.3</v>
      </c>
      <c r="O68" s="9">
        <v>0</v>
      </c>
      <c r="P68">
        <v>0</v>
      </c>
      <c r="Q68">
        <v>0</v>
      </c>
      <c r="R68" s="3">
        <v>0</v>
      </c>
      <c r="S68">
        <v>0</v>
      </c>
      <c r="T68" t="s">
        <v>45</v>
      </c>
      <c r="U68" s="3">
        <v>0</v>
      </c>
      <c r="V68">
        <v>0</v>
      </c>
      <c r="W68">
        <v>0</v>
      </c>
      <c r="X68" s="3">
        <v>0</v>
      </c>
      <c r="Y68">
        <v>0</v>
      </c>
      <c r="Z68">
        <v>0</v>
      </c>
      <c r="AA68" s="3">
        <v>0</v>
      </c>
      <c r="AB68">
        <v>0</v>
      </c>
      <c r="AC68" s="19">
        <f t="shared" si="9"/>
        <v>0</v>
      </c>
      <c r="AD68" s="19"/>
      <c r="AE68" s="19">
        <f t="shared" si="10"/>
        <v>135000</v>
      </c>
      <c r="AF68" s="13">
        <f t="shared" si="11"/>
        <v>0.3</v>
      </c>
    </row>
    <row r="69" spans="1:32" hidden="1" x14ac:dyDescent="0.25">
      <c r="A69" t="s">
        <v>49</v>
      </c>
      <c r="B69">
        <v>28</v>
      </c>
      <c r="C69" t="s">
        <v>37</v>
      </c>
      <c r="D69" s="3">
        <v>196389</v>
      </c>
      <c r="E69" s="3">
        <v>0</v>
      </c>
      <c r="F69" s="3">
        <v>196389</v>
      </c>
      <c r="G69">
        <v>17</v>
      </c>
      <c r="H69">
        <v>0</v>
      </c>
      <c r="J69">
        <v>28</v>
      </c>
      <c r="K69" s="16">
        <f t="shared" si="7"/>
        <v>7.7911397401723592E-2</v>
      </c>
      <c r="L69" s="3">
        <v>2520671</v>
      </c>
      <c r="M69" s="3">
        <v>1769732</v>
      </c>
      <c r="N69" s="18">
        <f t="shared" si="8"/>
        <v>0.70208765840524212</v>
      </c>
      <c r="O69" s="9">
        <v>510000</v>
      </c>
      <c r="P69">
        <v>3.8899999999999997E-2</v>
      </c>
      <c r="Q69">
        <v>30</v>
      </c>
      <c r="R69" s="3">
        <v>350000</v>
      </c>
      <c r="S69">
        <v>0</v>
      </c>
      <c r="T69" t="s">
        <v>40</v>
      </c>
      <c r="U69" s="3">
        <v>90000</v>
      </c>
      <c r="V69">
        <v>0</v>
      </c>
      <c r="W69">
        <v>0</v>
      </c>
      <c r="X69" s="3">
        <v>0</v>
      </c>
      <c r="Y69">
        <v>0</v>
      </c>
      <c r="Z69">
        <v>0</v>
      </c>
      <c r="AA69" s="3">
        <v>2520671</v>
      </c>
      <c r="AB69">
        <v>0</v>
      </c>
      <c r="AC69" s="19">
        <f t="shared" si="9"/>
        <v>950000</v>
      </c>
      <c r="AD69" s="19"/>
      <c r="AE69" s="19">
        <f t="shared" si="10"/>
        <v>2719732</v>
      </c>
      <c r="AF69" s="13">
        <f t="shared" si="11"/>
        <v>1.0789714326066353</v>
      </c>
    </row>
    <row r="70" spans="1:32" hidden="1" x14ac:dyDescent="0.25">
      <c r="A70" t="s">
        <v>49</v>
      </c>
      <c r="B70">
        <v>11</v>
      </c>
      <c r="C70" t="s">
        <v>159</v>
      </c>
      <c r="D70" s="3">
        <v>0</v>
      </c>
      <c r="E70" s="3">
        <v>0</v>
      </c>
      <c r="F70" s="3">
        <v>0</v>
      </c>
      <c r="G70">
        <v>0</v>
      </c>
      <c r="H70">
        <v>0</v>
      </c>
      <c r="J70">
        <v>0</v>
      </c>
      <c r="K70" s="16">
        <f t="shared" si="7"/>
        <v>0</v>
      </c>
      <c r="L70" s="3">
        <v>0</v>
      </c>
      <c r="M70" s="3">
        <v>0</v>
      </c>
      <c r="N70" s="18">
        <f t="shared" si="8"/>
        <v>0</v>
      </c>
      <c r="O70" s="9">
        <v>546790</v>
      </c>
      <c r="P70">
        <v>0.04</v>
      </c>
      <c r="Q70">
        <v>8</v>
      </c>
      <c r="R70" s="3">
        <v>0</v>
      </c>
      <c r="S70">
        <v>0</v>
      </c>
      <c r="T70" t="s">
        <v>45</v>
      </c>
      <c r="U70" s="3">
        <v>0</v>
      </c>
      <c r="V70">
        <v>0</v>
      </c>
      <c r="W70">
        <v>0</v>
      </c>
      <c r="X70" s="3">
        <v>0</v>
      </c>
      <c r="Y70">
        <v>0</v>
      </c>
      <c r="Z70">
        <v>0</v>
      </c>
      <c r="AA70" s="3">
        <v>0</v>
      </c>
      <c r="AB70">
        <v>0</v>
      </c>
      <c r="AC70" s="19">
        <f t="shared" si="9"/>
        <v>546790</v>
      </c>
      <c r="AD70" s="19"/>
      <c r="AE70" s="19">
        <f t="shared" si="10"/>
        <v>546790</v>
      </c>
      <c r="AF70" s="13">
        <f t="shared" si="11"/>
        <v>0</v>
      </c>
    </row>
    <row r="71" spans="1:32" hidden="1" x14ac:dyDescent="0.25">
      <c r="A71" t="s">
        <v>36</v>
      </c>
      <c r="B71">
        <v>19</v>
      </c>
      <c r="C71" t="s">
        <v>37</v>
      </c>
      <c r="D71" s="3">
        <v>0</v>
      </c>
      <c r="E71" s="3">
        <v>0</v>
      </c>
      <c r="F71" s="3">
        <v>0</v>
      </c>
      <c r="G71">
        <v>0</v>
      </c>
      <c r="H71">
        <v>0</v>
      </c>
      <c r="J71">
        <v>0</v>
      </c>
      <c r="K71" s="16">
        <f t="shared" si="7"/>
        <v>0</v>
      </c>
      <c r="L71" s="3">
        <v>1993423</v>
      </c>
      <c r="M71" s="3">
        <v>0</v>
      </c>
      <c r="N71" s="18">
        <f t="shared" si="8"/>
        <v>0</v>
      </c>
      <c r="O71" s="9">
        <v>50350</v>
      </c>
      <c r="P71">
        <v>0</v>
      </c>
      <c r="Q71">
        <v>30</v>
      </c>
      <c r="R71" s="3">
        <v>119915</v>
      </c>
      <c r="S71">
        <v>4.2500000000000003E-2</v>
      </c>
      <c r="T71">
        <v>5</v>
      </c>
      <c r="U71" s="3">
        <v>475000</v>
      </c>
      <c r="V71">
        <v>0.01</v>
      </c>
      <c r="W71">
        <v>50</v>
      </c>
      <c r="X71" s="3">
        <v>0</v>
      </c>
      <c r="Y71">
        <v>0</v>
      </c>
      <c r="Z71">
        <v>0</v>
      </c>
      <c r="AA71" s="3">
        <v>0</v>
      </c>
      <c r="AB71">
        <v>0</v>
      </c>
      <c r="AC71" s="19">
        <f t="shared" si="9"/>
        <v>645265</v>
      </c>
      <c r="AD71" s="19"/>
      <c r="AE71" s="19">
        <f t="shared" si="10"/>
        <v>645265</v>
      </c>
      <c r="AF71" s="13">
        <f t="shared" si="11"/>
        <v>0.32369697751054344</v>
      </c>
    </row>
    <row r="72" spans="1:32" hidden="1" x14ac:dyDescent="0.25">
      <c r="A72" t="s">
        <v>97</v>
      </c>
      <c r="B72">
        <v>20</v>
      </c>
      <c r="C72" t="s">
        <v>37</v>
      </c>
      <c r="D72" s="3">
        <v>153280</v>
      </c>
      <c r="E72" s="3">
        <v>0</v>
      </c>
      <c r="F72" s="3">
        <v>153280</v>
      </c>
      <c r="G72">
        <v>20</v>
      </c>
      <c r="H72">
        <v>0</v>
      </c>
      <c r="J72">
        <v>20</v>
      </c>
      <c r="K72" s="16">
        <f t="shared" si="7"/>
        <v>7.7821406776270557E-2</v>
      </c>
      <c r="L72" s="3">
        <v>1969638</v>
      </c>
      <c r="M72" s="3">
        <v>1669638</v>
      </c>
      <c r="N72" s="18">
        <f t="shared" si="8"/>
        <v>0.84768774769780031</v>
      </c>
      <c r="O72" s="9">
        <v>0</v>
      </c>
      <c r="P72">
        <v>0</v>
      </c>
      <c r="Q72">
        <v>0</v>
      </c>
      <c r="R72" s="3">
        <v>0</v>
      </c>
      <c r="S72">
        <v>0</v>
      </c>
      <c r="T72" t="s">
        <v>45</v>
      </c>
      <c r="U72" s="3">
        <v>0</v>
      </c>
      <c r="V72">
        <v>0</v>
      </c>
      <c r="W72">
        <v>0</v>
      </c>
      <c r="X72" s="3">
        <v>0</v>
      </c>
      <c r="Y72">
        <v>0</v>
      </c>
      <c r="Z72">
        <v>0</v>
      </c>
      <c r="AA72" s="3">
        <v>1669638</v>
      </c>
      <c r="AB72" t="s">
        <v>62</v>
      </c>
      <c r="AC72" s="19">
        <f t="shared" si="9"/>
        <v>0</v>
      </c>
      <c r="AD72" s="19"/>
      <c r="AE72" s="19">
        <f t="shared" si="10"/>
        <v>1669638</v>
      </c>
      <c r="AF72" s="13">
        <f t="shared" si="11"/>
        <v>0.84768774769780031</v>
      </c>
    </row>
    <row r="73" spans="1:32" x14ac:dyDescent="0.25">
      <c r="A73" t="s">
        <v>125</v>
      </c>
      <c r="B73">
        <v>4</v>
      </c>
      <c r="C73" t="s">
        <v>123</v>
      </c>
      <c r="D73" s="3">
        <v>18872</v>
      </c>
      <c r="E73" s="3">
        <v>0</v>
      </c>
      <c r="F73" s="3">
        <v>18872</v>
      </c>
      <c r="G73">
        <v>4</v>
      </c>
      <c r="H73">
        <v>0</v>
      </c>
      <c r="J73">
        <v>4</v>
      </c>
      <c r="K73" s="16">
        <f t="shared" si="7"/>
        <v>7.8633333333333333E-2</v>
      </c>
      <c r="L73" s="3">
        <v>240000</v>
      </c>
      <c r="M73" s="3">
        <v>240000</v>
      </c>
      <c r="N73" s="18">
        <f t="shared" si="8"/>
        <v>1</v>
      </c>
      <c r="O73" s="9">
        <v>0</v>
      </c>
      <c r="P73">
        <v>0</v>
      </c>
      <c r="Q73">
        <v>0</v>
      </c>
      <c r="R73" s="3">
        <v>0</v>
      </c>
      <c r="S73">
        <v>0</v>
      </c>
      <c r="T73" t="s">
        <v>45</v>
      </c>
      <c r="U73" s="3">
        <v>0</v>
      </c>
      <c r="V73">
        <v>0</v>
      </c>
      <c r="W73">
        <v>0</v>
      </c>
      <c r="X73" s="3">
        <v>0</v>
      </c>
      <c r="Y73">
        <v>0</v>
      </c>
      <c r="Z73">
        <v>0</v>
      </c>
      <c r="AA73" s="3">
        <v>240000</v>
      </c>
      <c r="AB73" t="s">
        <v>62</v>
      </c>
      <c r="AC73" s="19">
        <f t="shared" si="9"/>
        <v>0</v>
      </c>
      <c r="AD73" s="16">
        <f>+AC73/L73</f>
        <v>0</v>
      </c>
      <c r="AE73" s="19">
        <f t="shared" si="10"/>
        <v>240000</v>
      </c>
      <c r="AF73" s="13">
        <f t="shared" si="11"/>
        <v>1</v>
      </c>
    </row>
    <row r="74" spans="1:32" hidden="1" x14ac:dyDescent="0.25">
      <c r="A74" t="s">
        <v>176</v>
      </c>
      <c r="B74">
        <v>12</v>
      </c>
      <c r="C74" t="s">
        <v>46</v>
      </c>
      <c r="D74" s="3">
        <v>439950</v>
      </c>
      <c r="E74" s="3">
        <v>0</v>
      </c>
      <c r="F74" s="3">
        <v>439950</v>
      </c>
      <c r="G74">
        <v>12</v>
      </c>
      <c r="H74">
        <v>0</v>
      </c>
      <c r="J74">
        <v>12</v>
      </c>
      <c r="K74" s="16">
        <f t="shared" si="7"/>
        <v>0.84627577106408192</v>
      </c>
      <c r="L74" s="3">
        <v>519866</v>
      </c>
      <c r="M74" s="3">
        <v>0</v>
      </c>
      <c r="N74" s="18">
        <f t="shared" si="8"/>
        <v>0</v>
      </c>
      <c r="O74" s="9">
        <v>210000</v>
      </c>
      <c r="P74">
        <v>6.7500000000000004E-2</v>
      </c>
      <c r="Q74">
        <v>50</v>
      </c>
      <c r="R74" s="3">
        <v>120000</v>
      </c>
      <c r="S74">
        <v>6.7500000000000004E-2</v>
      </c>
      <c r="T74">
        <v>50</v>
      </c>
      <c r="U74" s="3">
        <v>0</v>
      </c>
      <c r="V74">
        <v>0</v>
      </c>
      <c r="W74">
        <v>0</v>
      </c>
      <c r="X74" s="3">
        <v>0</v>
      </c>
      <c r="Y74">
        <v>0</v>
      </c>
      <c r="Z74">
        <v>0</v>
      </c>
      <c r="AA74" s="3">
        <v>0</v>
      </c>
      <c r="AB74" t="s">
        <v>47</v>
      </c>
      <c r="AC74" s="19">
        <f t="shared" si="9"/>
        <v>330000</v>
      </c>
      <c r="AD74" s="19"/>
      <c r="AE74" s="19">
        <f t="shared" si="10"/>
        <v>330000</v>
      </c>
      <c r="AF74" s="13">
        <f t="shared" si="11"/>
        <v>0.6347789622710468</v>
      </c>
    </row>
    <row r="75" spans="1:32" x14ac:dyDescent="0.25">
      <c r="A75" t="s">
        <v>82</v>
      </c>
      <c r="B75">
        <v>8</v>
      </c>
      <c r="C75" t="s">
        <v>37</v>
      </c>
      <c r="D75" s="3">
        <v>49234</v>
      </c>
      <c r="E75" s="3">
        <v>0</v>
      </c>
      <c r="F75" s="3">
        <v>49234</v>
      </c>
      <c r="G75">
        <v>4</v>
      </c>
      <c r="H75">
        <v>0</v>
      </c>
      <c r="J75">
        <v>8</v>
      </c>
      <c r="K75" s="16">
        <f t="shared" si="7"/>
        <v>7.5523042397151741E-2</v>
      </c>
      <c r="L75" s="3">
        <v>651907</v>
      </c>
      <c r="M75" s="3">
        <v>343937</v>
      </c>
      <c r="N75" s="18">
        <f t="shared" si="8"/>
        <v>0.52758599002618467</v>
      </c>
      <c r="O75" s="9">
        <v>45000</v>
      </c>
      <c r="P75">
        <v>8.2500000000000004E-2</v>
      </c>
      <c r="Q75">
        <v>15</v>
      </c>
      <c r="R75" s="3">
        <v>262970</v>
      </c>
      <c r="S75">
        <v>0.03</v>
      </c>
      <c r="T75">
        <v>20</v>
      </c>
      <c r="U75" s="3">
        <v>0</v>
      </c>
      <c r="V75">
        <v>0</v>
      </c>
      <c r="W75">
        <v>0</v>
      </c>
      <c r="X75" s="3">
        <v>0</v>
      </c>
      <c r="Y75">
        <v>0</v>
      </c>
      <c r="Z75">
        <v>0</v>
      </c>
      <c r="AA75" s="3">
        <v>651907</v>
      </c>
      <c r="AB75">
        <v>0</v>
      </c>
      <c r="AC75" s="19">
        <f t="shared" si="9"/>
        <v>307970</v>
      </c>
      <c r="AD75" s="16">
        <f>+AC75/L75</f>
        <v>0.47241400997381527</v>
      </c>
      <c r="AE75" s="19">
        <f t="shared" si="10"/>
        <v>651907</v>
      </c>
      <c r="AF75" s="13">
        <f t="shared" si="11"/>
        <v>1</v>
      </c>
    </row>
    <row r="76" spans="1:32" hidden="1" x14ac:dyDescent="0.25">
      <c r="A76" t="s">
        <v>48</v>
      </c>
      <c r="B76">
        <v>38</v>
      </c>
      <c r="C76" t="s">
        <v>64</v>
      </c>
      <c r="D76" s="3">
        <v>163692</v>
      </c>
      <c r="E76" s="3">
        <v>0</v>
      </c>
      <c r="F76" s="3">
        <v>163692</v>
      </c>
      <c r="G76">
        <v>38</v>
      </c>
      <c r="H76">
        <v>0</v>
      </c>
      <c r="J76">
        <v>38</v>
      </c>
      <c r="K76" s="16">
        <f t="shared" si="7"/>
        <v>0</v>
      </c>
      <c r="L76" s="3">
        <v>0</v>
      </c>
      <c r="M76" s="3">
        <v>0</v>
      </c>
      <c r="N76" s="18">
        <f t="shared" si="8"/>
        <v>0</v>
      </c>
      <c r="O76" s="9">
        <v>0</v>
      </c>
      <c r="P76">
        <v>0</v>
      </c>
      <c r="Q76">
        <v>0</v>
      </c>
      <c r="R76" s="3">
        <v>0</v>
      </c>
      <c r="S76">
        <v>0</v>
      </c>
      <c r="T76" t="s">
        <v>45</v>
      </c>
      <c r="U76" s="3">
        <v>0</v>
      </c>
      <c r="V76">
        <v>0</v>
      </c>
      <c r="W76">
        <v>0</v>
      </c>
      <c r="X76" s="3">
        <v>0</v>
      </c>
      <c r="Y76">
        <v>0</v>
      </c>
      <c r="Z76">
        <v>0</v>
      </c>
      <c r="AA76" s="3">
        <v>0</v>
      </c>
      <c r="AB76">
        <v>0</v>
      </c>
      <c r="AC76" s="19">
        <f t="shared" si="9"/>
        <v>0</v>
      </c>
      <c r="AD76" s="19"/>
      <c r="AE76" s="19">
        <f t="shared" si="10"/>
        <v>0</v>
      </c>
      <c r="AF76" s="13">
        <f t="shared" si="11"/>
        <v>0</v>
      </c>
    </row>
    <row r="77" spans="1:32" hidden="1" x14ac:dyDescent="0.25">
      <c r="A77" t="s">
        <v>48</v>
      </c>
      <c r="B77">
        <v>38</v>
      </c>
      <c r="C77" t="s">
        <v>64</v>
      </c>
      <c r="D77" s="3">
        <v>163692</v>
      </c>
      <c r="E77" s="3">
        <v>0</v>
      </c>
      <c r="F77" s="3">
        <v>163692</v>
      </c>
      <c r="G77">
        <v>38</v>
      </c>
      <c r="H77">
        <v>0</v>
      </c>
      <c r="J77">
        <v>38</v>
      </c>
      <c r="K77" s="16">
        <f t="shared" si="7"/>
        <v>0</v>
      </c>
      <c r="L77" s="3">
        <v>0</v>
      </c>
      <c r="M77" s="3">
        <v>0</v>
      </c>
      <c r="N77" s="18">
        <f t="shared" si="8"/>
        <v>0</v>
      </c>
      <c r="O77" s="9">
        <v>0</v>
      </c>
      <c r="P77">
        <v>0</v>
      </c>
      <c r="Q77">
        <v>0</v>
      </c>
      <c r="R77" s="3">
        <v>0</v>
      </c>
      <c r="S77">
        <v>0</v>
      </c>
      <c r="T77" t="s">
        <v>45</v>
      </c>
      <c r="U77" s="3">
        <v>0</v>
      </c>
      <c r="V77">
        <v>0</v>
      </c>
      <c r="W77">
        <v>0</v>
      </c>
      <c r="X77" s="3">
        <v>0</v>
      </c>
      <c r="Y77">
        <v>0</v>
      </c>
      <c r="Z77">
        <v>0</v>
      </c>
      <c r="AA77" s="3">
        <v>0</v>
      </c>
      <c r="AB77">
        <v>0</v>
      </c>
      <c r="AC77" s="19">
        <f t="shared" si="9"/>
        <v>0</v>
      </c>
      <c r="AD77" s="19"/>
      <c r="AE77" s="19">
        <f t="shared" si="10"/>
        <v>0</v>
      </c>
      <c r="AF77" s="13">
        <f t="shared" si="11"/>
        <v>0</v>
      </c>
    </row>
    <row r="78" spans="1:32" hidden="1" x14ac:dyDescent="0.25">
      <c r="A78" t="s">
        <v>36</v>
      </c>
      <c r="B78">
        <v>19</v>
      </c>
      <c r="C78" t="s">
        <v>37</v>
      </c>
      <c r="D78" s="3">
        <v>0</v>
      </c>
      <c r="E78" s="3">
        <v>0</v>
      </c>
      <c r="F78" s="3">
        <v>0</v>
      </c>
      <c r="G78">
        <v>0</v>
      </c>
      <c r="H78">
        <v>0</v>
      </c>
      <c r="J78">
        <v>0</v>
      </c>
      <c r="K78" s="16">
        <f t="shared" si="7"/>
        <v>0</v>
      </c>
      <c r="L78" s="3">
        <v>2083010</v>
      </c>
      <c r="M78" s="3">
        <v>0</v>
      </c>
      <c r="N78" s="18">
        <f t="shared" si="8"/>
        <v>0</v>
      </c>
      <c r="O78" s="9">
        <v>275000</v>
      </c>
      <c r="P78">
        <v>4.2500000000000003E-2</v>
      </c>
      <c r="Q78">
        <v>5</v>
      </c>
      <c r="R78" s="3">
        <v>325000</v>
      </c>
      <c r="S78">
        <v>0.01</v>
      </c>
      <c r="T78">
        <v>50</v>
      </c>
      <c r="U78" s="3">
        <v>75000</v>
      </c>
      <c r="V78">
        <v>0.01</v>
      </c>
      <c r="W78">
        <v>50</v>
      </c>
      <c r="X78" s="3">
        <v>0</v>
      </c>
      <c r="Y78">
        <v>0</v>
      </c>
      <c r="Z78">
        <v>0</v>
      </c>
      <c r="AA78" s="3">
        <v>0</v>
      </c>
      <c r="AB78">
        <v>0</v>
      </c>
      <c r="AC78" s="19">
        <f t="shared" si="9"/>
        <v>675000</v>
      </c>
      <c r="AD78" s="19"/>
      <c r="AE78" s="19">
        <f t="shared" si="10"/>
        <v>675000</v>
      </c>
      <c r="AF78" s="13">
        <f t="shared" si="11"/>
        <v>0.32405029260541235</v>
      </c>
    </row>
    <row r="79" spans="1:32" hidden="1" x14ac:dyDescent="0.25">
      <c r="A79" t="s">
        <v>36</v>
      </c>
      <c r="B79">
        <v>24</v>
      </c>
      <c r="C79" t="s">
        <v>37</v>
      </c>
      <c r="D79" s="3">
        <v>145574</v>
      </c>
      <c r="E79" s="3">
        <v>0</v>
      </c>
      <c r="F79" s="3">
        <v>145574</v>
      </c>
      <c r="G79">
        <v>19</v>
      </c>
      <c r="H79">
        <v>0</v>
      </c>
      <c r="J79">
        <v>24</v>
      </c>
      <c r="K79" s="16">
        <f t="shared" si="7"/>
        <v>7.5996086755421174E-2</v>
      </c>
      <c r="L79" s="3">
        <v>1915546</v>
      </c>
      <c r="M79" s="3">
        <v>0</v>
      </c>
      <c r="N79" s="18">
        <f t="shared" si="8"/>
        <v>0</v>
      </c>
      <c r="O79" s="9">
        <v>341000</v>
      </c>
      <c r="P79">
        <v>3.3399999999999999E-2</v>
      </c>
      <c r="Q79">
        <v>10</v>
      </c>
      <c r="R79" s="3">
        <v>470000</v>
      </c>
      <c r="S79">
        <v>0</v>
      </c>
      <c r="T79">
        <v>0</v>
      </c>
      <c r="U79" s="3">
        <v>0</v>
      </c>
      <c r="V79">
        <v>0</v>
      </c>
      <c r="W79">
        <v>0</v>
      </c>
      <c r="X79" s="3">
        <v>0</v>
      </c>
      <c r="Y79">
        <v>0</v>
      </c>
      <c r="Z79">
        <v>0</v>
      </c>
      <c r="AA79" s="3">
        <v>811000</v>
      </c>
      <c r="AB79" t="s">
        <v>62</v>
      </c>
      <c r="AC79" s="19">
        <f t="shared" si="9"/>
        <v>811000</v>
      </c>
      <c r="AD79" s="19"/>
      <c r="AE79" s="19">
        <f t="shared" si="10"/>
        <v>811000</v>
      </c>
      <c r="AF79" s="13">
        <f t="shared" si="11"/>
        <v>0.42337798204793831</v>
      </c>
    </row>
    <row r="80" spans="1:32" x14ac:dyDescent="0.25">
      <c r="A80" t="s">
        <v>186</v>
      </c>
      <c r="B80">
        <v>8</v>
      </c>
      <c r="C80" t="s">
        <v>37</v>
      </c>
      <c r="D80" s="3">
        <v>48223</v>
      </c>
      <c r="E80" s="3">
        <v>0</v>
      </c>
      <c r="F80" s="3">
        <v>48223</v>
      </c>
      <c r="G80">
        <v>4</v>
      </c>
      <c r="H80">
        <v>0</v>
      </c>
      <c r="J80">
        <v>8</v>
      </c>
      <c r="K80" s="16">
        <f t="shared" si="7"/>
        <v>7.813479763503825E-2</v>
      </c>
      <c r="L80" s="3">
        <v>617177</v>
      </c>
      <c r="M80" s="3">
        <v>332177</v>
      </c>
      <c r="N80" s="18">
        <f t="shared" si="8"/>
        <v>0.53821999199581316</v>
      </c>
      <c r="O80" s="9">
        <v>90000</v>
      </c>
      <c r="P80">
        <v>0</v>
      </c>
      <c r="Q80">
        <v>15</v>
      </c>
      <c r="R80" s="3">
        <v>195000</v>
      </c>
      <c r="S80">
        <v>0.01</v>
      </c>
      <c r="T80">
        <v>20</v>
      </c>
      <c r="U80" s="3">
        <v>0</v>
      </c>
      <c r="V80">
        <v>0</v>
      </c>
      <c r="W80">
        <v>0</v>
      </c>
      <c r="X80" s="3">
        <v>0</v>
      </c>
      <c r="Y80">
        <v>0</v>
      </c>
      <c r="Z80">
        <v>0</v>
      </c>
      <c r="AA80" s="3">
        <v>617177</v>
      </c>
      <c r="AB80">
        <v>0</v>
      </c>
      <c r="AC80" s="19">
        <f t="shared" si="9"/>
        <v>285000</v>
      </c>
      <c r="AD80" s="16">
        <f>+AC80/L80</f>
        <v>0.46178000800418678</v>
      </c>
      <c r="AE80" s="19">
        <f t="shared" si="10"/>
        <v>617177</v>
      </c>
      <c r="AF80" s="13">
        <f t="shared" si="11"/>
        <v>1</v>
      </c>
    </row>
    <row r="81" spans="1:32" hidden="1" x14ac:dyDescent="0.25">
      <c r="A81" t="s">
        <v>97</v>
      </c>
      <c r="B81">
        <v>124</v>
      </c>
      <c r="C81" t="s">
        <v>37</v>
      </c>
      <c r="D81" s="3">
        <v>649233</v>
      </c>
      <c r="E81" s="3">
        <v>0</v>
      </c>
      <c r="F81" s="3">
        <v>649233</v>
      </c>
      <c r="G81">
        <v>119</v>
      </c>
      <c r="H81">
        <v>1</v>
      </c>
      <c r="J81">
        <v>124</v>
      </c>
      <c r="K81" s="16">
        <f t="shared" si="7"/>
        <v>0</v>
      </c>
      <c r="L81" s="3">
        <v>0</v>
      </c>
      <c r="M81" s="3">
        <v>0</v>
      </c>
      <c r="N81" s="18">
        <f t="shared" si="8"/>
        <v>0</v>
      </c>
      <c r="O81" s="9">
        <v>3502000</v>
      </c>
      <c r="P81">
        <v>4.1500000000000002E-2</v>
      </c>
      <c r="Q81">
        <v>10</v>
      </c>
      <c r="R81" s="3">
        <v>0</v>
      </c>
      <c r="S81">
        <v>0</v>
      </c>
      <c r="T81" t="s">
        <v>45</v>
      </c>
      <c r="U81" s="3">
        <v>0</v>
      </c>
      <c r="V81">
        <v>0</v>
      </c>
      <c r="W81">
        <v>0</v>
      </c>
      <c r="X81" s="3">
        <v>0</v>
      </c>
      <c r="Y81">
        <v>0</v>
      </c>
      <c r="Z81">
        <v>0</v>
      </c>
      <c r="AA81" s="3">
        <v>0</v>
      </c>
      <c r="AB81">
        <v>0</v>
      </c>
      <c r="AC81" s="19">
        <f t="shared" si="9"/>
        <v>3502000</v>
      </c>
      <c r="AD81" s="19"/>
      <c r="AE81" s="19">
        <f t="shared" si="10"/>
        <v>3502000</v>
      </c>
      <c r="AF81" s="13">
        <f t="shared" si="11"/>
        <v>0</v>
      </c>
    </row>
    <row r="82" spans="1:32" hidden="1" x14ac:dyDescent="0.25">
      <c r="A82" t="s">
        <v>189</v>
      </c>
      <c r="B82">
        <v>18</v>
      </c>
      <c r="C82" t="s">
        <v>123</v>
      </c>
      <c r="D82" s="3">
        <v>0</v>
      </c>
      <c r="E82" s="3">
        <v>125580</v>
      </c>
      <c r="F82" s="3">
        <v>125580</v>
      </c>
      <c r="G82">
        <v>0</v>
      </c>
      <c r="H82">
        <v>0</v>
      </c>
      <c r="J82">
        <v>0</v>
      </c>
      <c r="K82" s="16">
        <f t="shared" si="7"/>
        <v>7.2616837183428928E-2</v>
      </c>
      <c r="L82" s="3">
        <v>1729351</v>
      </c>
      <c r="M82" s="3">
        <v>0</v>
      </c>
      <c r="N82" s="18">
        <f t="shared" si="8"/>
        <v>0</v>
      </c>
      <c r="O82" s="9">
        <v>0</v>
      </c>
      <c r="P82">
        <v>0</v>
      </c>
      <c r="Q82">
        <v>0</v>
      </c>
      <c r="R82" s="3">
        <v>0</v>
      </c>
      <c r="S82">
        <v>0</v>
      </c>
      <c r="T82" t="s">
        <v>45</v>
      </c>
      <c r="U82" s="3">
        <v>0</v>
      </c>
      <c r="V82">
        <v>0</v>
      </c>
      <c r="W82">
        <v>0</v>
      </c>
      <c r="X82" s="3">
        <v>0</v>
      </c>
      <c r="Y82">
        <v>0</v>
      </c>
      <c r="Z82">
        <v>0</v>
      </c>
      <c r="AA82" s="3">
        <v>0</v>
      </c>
      <c r="AB82">
        <v>0</v>
      </c>
      <c r="AC82" s="19">
        <f t="shared" si="9"/>
        <v>0</v>
      </c>
      <c r="AD82" s="19"/>
      <c r="AE82" s="19">
        <f t="shared" si="10"/>
        <v>0</v>
      </c>
      <c r="AF82" s="13">
        <f t="shared" si="11"/>
        <v>0</v>
      </c>
    </row>
    <row r="83" spans="1:32" x14ac:dyDescent="0.25">
      <c r="A83" t="s">
        <v>49</v>
      </c>
      <c r="B83" t="s">
        <v>190</v>
      </c>
      <c r="C83" t="s">
        <v>191</v>
      </c>
      <c r="D83" s="3">
        <v>70641</v>
      </c>
      <c r="E83" s="3">
        <v>0</v>
      </c>
      <c r="F83" s="3">
        <v>70641</v>
      </c>
      <c r="G83">
        <v>0</v>
      </c>
      <c r="H83">
        <v>0</v>
      </c>
      <c r="J83">
        <v>8</v>
      </c>
      <c r="K83" s="16">
        <f t="shared" si="7"/>
        <v>7.2184890436659266E-2</v>
      </c>
      <c r="L83" s="3">
        <v>978612</v>
      </c>
      <c r="M83" s="3">
        <v>978612</v>
      </c>
      <c r="N83" s="18">
        <f t="shared" si="8"/>
        <v>1</v>
      </c>
      <c r="O83" s="9">
        <v>0</v>
      </c>
      <c r="P83">
        <v>0</v>
      </c>
      <c r="Q83">
        <v>0</v>
      </c>
      <c r="R83" s="3">
        <v>0</v>
      </c>
      <c r="S83">
        <v>0</v>
      </c>
      <c r="T83" t="s">
        <v>45</v>
      </c>
      <c r="U83" s="3">
        <v>0</v>
      </c>
      <c r="V83">
        <v>0</v>
      </c>
      <c r="W83">
        <v>0</v>
      </c>
      <c r="X83" s="3">
        <v>0</v>
      </c>
      <c r="Y83">
        <v>0</v>
      </c>
      <c r="Z83">
        <v>0</v>
      </c>
      <c r="AA83" s="3">
        <v>0</v>
      </c>
      <c r="AB83">
        <v>0</v>
      </c>
      <c r="AC83" s="19">
        <f t="shared" si="9"/>
        <v>0</v>
      </c>
      <c r="AD83" s="16">
        <f>+AC83/L83</f>
        <v>0</v>
      </c>
      <c r="AE83" s="19">
        <f t="shared" si="10"/>
        <v>978612</v>
      </c>
      <c r="AF83" s="13">
        <f t="shared" si="11"/>
        <v>1</v>
      </c>
    </row>
    <row r="84" spans="1:32" hidden="1" x14ac:dyDescent="0.25">
      <c r="A84" t="s">
        <v>113</v>
      </c>
      <c r="B84">
        <v>24</v>
      </c>
      <c r="C84" t="s">
        <v>46</v>
      </c>
      <c r="D84" s="3">
        <v>66390</v>
      </c>
      <c r="E84" s="3">
        <v>0</v>
      </c>
      <c r="F84" s="3">
        <v>66390</v>
      </c>
      <c r="G84">
        <v>0</v>
      </c>
      <c r="H84">
        <v>0</v>
      </c>
      <c r="J84">
        <v>24</v>
      </c>
      <c r="K84" s="16">
        <f t="shared" si="7"/>
        <v>3.2568256472444282E-2</v>
      </c>
      <c r="L84" s="3">
        <v>2038488</v>
      </c>
      <c r="M84" s="3">
        <v>0</v>
      </c>
      <c r="N84" s="18">
        <f t="shared" si="8"/>
        <v>0</v>
      </c>
      <c r="O84" s="9">
        <v>882294</v>
      </c>
      <c r="P84">
        <v>6.8750000000000006E-2</v>
      </c>
      <c r="Q84">
        <v>0</v>
      </c>
      <c r="R84" s="3">
        <v>85465</v>
      </c>
      <c r="S84">
        <v>6.8750000000000006E-2</v>
      </c>
      <c r="T84" t="s">
        <v>45</v>
      </c>
      <c r="U84" s="3">
        <v>400000</v>
      </c>
      <c r="V84">
        <v>0.03</v>
      </c>
      <c r="W84">
        <v>20</v>
      </c>
      <c r="X84" s="3">
        <v>0</v>
      </c>
      <c r="Y84">
        <v>0</v>
      </c>
      <c r="Z84">
        <v>0</v>
      </c>
      <c r="AA84" s="3">
        <v>1367759</v>
      </c>
      <c r="AB84">
        <v>0</v>
      </c>
      <c r="AC84" s="19">
        <f t="shared" si="9"/>
        <v>1367759</v>
      </c>
      <c r="AD84" s="19"/>
      <c r="AE84" s="19">
        <f t="shared" si="10"/>
        <v>1367759</v>
      </c>
      <c r="AF84" s="13">
        <f t="shared" si="11"/>
        <v>0.67096740329106674</v>
      </c>
    </row>
    <row r="85" spans="1:32" hidden="1" x14ac:dyDescent="0.25">
      <c r="A85" t="s">
        <v>82</v>
      </c>
      <c r="B85">
        <v>17</v>
      </c>
      <c r="C85" t="s">
        <v>159</v>
      </c>
      <c r="D85" s="3">
        <v>0</v>
      </c>
      <c r="E85" s="3">
        <v>165282</v>
      </c>
      <c r="F85" s="3">
        <v>165282</v>
      </c>
      <c r="G85">
        <v>17</v>
      </c>
      <c r="H85">
        <v>0</v>
      </c>
      <c r="J85">
        <v>17</v>
      </c>
      <c r="K85" s="16">
        <f t="shared" si="7"/>
        <v>7.9542233440732663E-2</v>
      </c>
      <c r="L85" s="3">
        <v>2077915</v>
      </c>
      <c r="M85" s="3">
        <v>50220</v>
      </c>
      <c r="N85" s="18">
        <f t="shared" si="8"/>
        <v>2.4168457323807759E-2</v>
      </c>
      <c r="O85" s="9">
        <v>367000</v>
      </c>
      <c r="P85">
        <v>0.05</v>
      </c>
      <c r="Q85">
        <v>15</v>
      </c>
      <c r="R85" s="3">
        <v>150000</v>
      </c>
      <c r="S85">
        <v>7.0000000000000007E-2</v>
      </c>
      <c r="T85">
        <v>10</v>
      </c>
      <c r="U85" s="3">
        <v>0</v>
      </c>
      <c r="V85">
        <v>0</v>
      </c>
      <c r="W85">
        <v>0</v>
      </c>
      <c r="X85" s="3">
        <v>0</v>
      </c>
      <c r="Y85">
        <v>0</v>
      </c>
      <c r="Z85">
        <v>0</v>
      </c>
      <c r="AA85" s="3">
        <v>2077915</v>
      </c>
      <c r="AB85">
        <v>0</v>
      </c>
      <c r="AC85" s="19">
        <f t="shared" si="9"/>
        <v>517000</v>
      </c>
      <c r="AD85" s="19"/>
      <c r="AE85" s="19">
        <f t="shared" si="10"/>
        <v>567220</v>
      </c>
      <c r="AF85" s="13">
        <f t="shared" si="11"/>
        <v>0.27297555482298363</v>
      </c>
    </row>
    <row r="86" spans="1:32" hidden="1" x14ac:dyDescent="0.25">
      <c r="A86" t="s">
        <v>196</v>
      </c>
      <c r="B86">
        <v>0</v>
      </c>
      <c r="C86" t="s">
        <v>46</v>
      </c>
      <c r="D86" s="3">
        <v>0</v>
      </c>
      <c r="E86" s="3">
        <v>0</v>
      </c>
      <c r="F86" s="3">
        <v>0</v>
      </c>
      <c r="G86">
        <v>0</v>
      </c>
      <c r="H86">
        <v>0</v>
      </c>
      <c r="J86">
        <v>0</v>
      </c>
      <c r="K86" s="16">
        <f t="shared" si="7"/>
        <v>0</v>
      </c>
      <c r="L86" s="3">
        <v>0</v>
      </c>
      <c r="M86" s="3">
        <v>0</v>
      </c>
      <c r="N86" s="18">
        <f t="shared" si="8"/>
        <v>0</v>
      </c>
      <c r="O86" s="9">
        <v>0</v>
      </c>
      <c r="P86">
        <v>0</v>
      </c>
      <c r="Q86">
        <v>0</v>
      </c>
      <c r="R86" s="3">
        <v>0</v>
      </c>
      <c r="S86">
        <v>0</v>
      </c>
      <c r="T86" t="s">
        <v>45</v>
      </c>
      <c r="U86" s="3">
        <v>0</v>
      </c>
      <c r="V86">
        <v>0</v>
      </c>
      <c r="W86">
        <v>0</v>
      </c>
      <c r="X86" s="3">
        <v>0</v>
      </c>
      <c r="Y86">
        <v>0</v>
      </c>
      <c r="Z86">
        <v>0</v>
      </c>
      <c r="AA86" s="3">
        <v>0</v>
      </c>
      <c r="AB86">
        <v>0</v>
      </c>
      <c r="AC86" s="19">
        <f t="shared" si="9"/>
        <v>0</v>
      </c>
      <c r="AD86" s="19"/>
      <c r="AE86" s="19">
        <f t="shared" si="10"/>
        <v>0</v>
      </c>
      <c r="AF86" s="13">
        <f t="shared" si="11"/>
        <v>0</v>
      </c>
    </row>
    <row r="87" spans="1:32" x14ac:dyDescent="0.25">
      <c r="A87" t="s">
        <v>82</v>
      </c>
      <c r="B87">
        <v>16</v>
      </c>
      <c r="C87" t="s">
        <v>37</v>
      </c>
      <c r="D87" s="3">
        <v>99300</v>
      </c>
      <c r="E87" s="3">
        <v>0</v>
      </c>
      <c r="F87" s="3">
        <v>99300</v>
      </c>
      <c r="G87">
        <v>9</v>
      </c>
      <c r="H87">
        <v>0</v>
      </c>
      <c r="J87">
        <v>16</v>
      </c>
      <c r="K87" s="16">
        <f t="shared" si="7"/>
        <v>7.5444346688426242E-2</v>
      </c>
      <c r="L87" s="3">
        <v>1316202</v>
      </c>
      <c r="M87" s="3">
        <v>756476</v>
      </c>
      <c r="N87" s="18">
        <f t="shared" si="8"/>
        <v>0.57474156702390666</v>
      </c>
      <c r="O87" s="9">
        <v>170500</v>
      </c>
      <c r="P87">
        <v>0.08</v>
      </c>
      <c r="Q87">
        <v>20</v>
      </c>
      <c r="R87" s="3">
        <v>370000</v>
      </c>
      <c r="S87">
        <v>0.03</v>
      </c>
      <c r="T87">
        <v>20</v>
      </c>
      <c r="U87" s="3">
        <v>19226</v>
      </c>
      <c r="V87">
        <v>0</v>
      </c>
      <c r="W87">
        <v>5</v>
      </c>
      <c r="X87" s="3">
        <v>0</v>
      </c>
      <c r="Y87">
        <v>0</v>
      </c>
      <c r="Z87">
        <v>0</v>
      </c>
      <c r="AA87" s="3">
        <v>1316202</v>
      </c>
      <c r="AB87">
        <v>0</v>
      </c>
      <c r="AC87" s="19">
        <f t="shared" si="9"/>
        <v>559726</v>
      </c>
      <c r="AD87" s="16">
        <f>+AC87/L87</f>
        <v>0.42525843297609334</v>
      </c>
      <c r="AE87" s="19">
        <f t="shared" si="10"/>
        <v>1316202</v>
      </c>
      <c r="AF87" s="13">
        <f t="shared" si="11"/>
        <v>1</v>
      </c>
    </row>
    <row r="88" spans="1:32" hidden="1" x14ac:dyDescent="0.25">
      <c r="A88" t="s">
        <v>66</v>
      </c>
      <c r="B88">
        <v>48</v>
      </c>
      <c r="C88" t="s">
        <v>37</v>
      </c>
      <c r="D88" s="3">
        <v>0</v>
      </c>
      <c r="E88" s="3">
        <v>190454</v>
      </c>
      <c r="F88" s="3">
        <v>190454</v>
      </c>
      <c r="G88">
        <v>48</v>
      </c>
      <c r="H88">
        <v>0</v>
      </c>
      <c r="J88">
        <v>48</v>
      </c>
      <c r="K88" s="16">
        <f t="shared" si="7"/>
        <v>8.3930759128848301E-2</v>
      </c>
      <c r="L88" s="3">
        <v>2269180</v>
      </c>
      <c r="M88" s="3">
        <v>0</v>
      </c>
      <c r="N88" s="18">
        <f t="shared" si="8"/>
        <v>0</v>
      </c>
      <c r="O88" s="9">
        <v>0</v>
      </c>
      <c r="P88">
        <v>0</v>
      </c>
      <c r="Q88">
        <v>0</v>
      </c>
      <c r="R88" s="3">
        <v>0</v>
      </c>
      <c r="S88">
        <v>0</v>
      </c>
      <c r="T88" t="s">
        <v>45</v>
      </c>
      <c r="U88" s="3">
        <v>0</v>
      </c>
      <c r="V88">
        <v>0</v>
      </c>
      <c r="W88">
        <v>0</v>
      </c>
      <c r="X88" s="3">
        <v>0</v>
      </c>
      <c r="Y88">
        <v>0</v>
      </c>
      <c r="Z88">
        <v>0</v>
      </c>
      <c r="AA88" s="3">
        <v>0</v>
      </c>
      <c r="AB88" t="s">
        <v>62</v>
      </c>
      <c r="AC88" s="19">
        <f t="shared" si="9"/>
        <v>0</v>
      </c>
      <c r="AD88" s="19"/>
      <c r="AE88" s="19">
        <f t="shared" si="10"/>
        <v>0</v>
      </c>
      <c r="AF88" s="13">
        <f t="shared" si="11"/>
        <v>0</v>
      </c>
    </row>
    <row r="89" spans="1:32" x14ac:dyDescent="0.25">
      <c r="A89" t="s">
        <v>97</v>
      </c>
      <c r="B89">
        <v>52</v>
      </c>
      <c r="C89" t="s">
        <v>64</v>
      </c>
      <c r="D89" s="3">
        <v>0</v>
      </c>
      <c r="E89" s="3">
        <v>0</v>
      </c>
      <c r="F89" s="3">
        <v>0</v>
      </c>
      <c r="G89">
        <v>43</v>
      </c>
      <c r="H89">
        <v>9</v>
      </c>
      <c r="J89">
        <v>52</v>
      </c>
      <c r="K89" s="16">
        <f t="shared" si="7"/>
        <v>0</v>
      </c>
      <c r="L89" s="3">
        <v>3975026</v>
      </c>
      <c r="M89" s="3">
        <v>0</v>
      </c>
      <c r="N89" s="18">
        <f t="shared" si="8"/>
        <v>0</v>
      </c>
      <c r="O89" s="9">
        <v>3468022</v>
      </c>
      <c r="P89">
        <v>7.4999999999999997E-2</v>
      </c>
      <c r="Q89">
        <v>15</v>
      </c>
      <c r="R89" s="3">
        <v>507004</v>
      </c>
      <c r="S89">
        <v>6.5000000000000002E-2</v>
      </c>
      <c r="T89">
        <v>30</v>
      </c>
      <c r="U89" s="3">
        <v>0</v>
      </c>
      <c r="V89">
        <v>0</v>
      </c>
      <c r="W89">
        <v>0</v>
      </c>
      <c r="X89" s="3">
        <v>0</v>
      </c>
      <c r="Y89">
        <v>0</v>
      </c>
      <c r="Z89">
        <v>0</v>
      </c>
      <c r="AA89" s="3">
        <v>3975026</v>
      </c>
      <c r="AB89">
        <v>0</v>
      </c>
      <c r="AC89" s="19">
        <f t="shared" si="9"/>
        <v>3975026</v>
      </c>
      <c r="AD89" s="16">
        <f>+AC89/L89</f>
        <v>1</v>
      </c>
      <c r="AE89" s="19">
        <f t="shared" si="10"/>
        <v>3975026</v>
      </c>
      <c r="AF89" s="13">
        <f t="shared" si="11"/>
        <v>1</v>
      </c>
    </row>
    <row r="90" spans="1:32" hidden="1" x14ac:dyDescent="0.25">
      <c r="A90" t="s">
        <v>201</v>
      </c>
      <c r="B90">
        <v>48</v>
      </c>
      <c r="C90" t="s">
        <v>37</v>
      </c>
      <c r="D90" s="3">
        <v>253704</v>
      </c>
      <c r="E90" s="3">
        <v>0</v>
      </c>
      <c r="F90" s="3">
        <v>253704</v>
      </c>
      <c r="G90">
        <v>48</v>
      </c>
      <c r="H90">
        <v>0</v>
      </c>
      <c r="J90">
        <v>48</v>
      </c>
      <c r="K90" s="16">
        <f t="shared" si="7"/>
        <v>5.4410855748951367E-2</v>
      </c>
      <c r="L90" s="3">
        <v>4662746</v>
      </c>
      <c r="M90" s="3">
        <v>3844998.42</v>
      </c>
      <c r="N90" s="18">
        <f t="shared" si="8"/>
        <v>0.82462103232730244</v>
      </c>
      <c r="O90" s="9">
        <v>2910832.5</v>
      </c>
      <c r="P90">
        <v>4.1250000000000002E-2</v>
      </c>
      <c r="Q90">
        <v>5</v>
      </c>
      <c r="R90" s="3">
        <v>500000</v>
      </c>
      <c r="S90">
        <v>0</v>
      </c>
      <c r="T90">
        <v>30</v>
      </c>
      <c r="U90" s="3">
        <v>0</v>
      </c>
      <c r="V90">
        <v>0</v>
      </c>
      <c r="W90">
        <v>0</v>
      </c>
      <c r="X90" s="3">
        <v>0</v>
      </c>
      <c r="Y90">
        <v>0</v>
      </c>
      <c r="Z90">
        <v>0</v>
      </c>
      <c r="AA90" s="3">
        <v>0</v>
      </c>
      <c r="AB90">
        <v>0</v>
      </c>
      <c r="AC90" s="19">
        <f t="shared" si="9"/>
        <v>3410832.5</v>
      </c>
      <c r="AD90" s="19"/>
      <c r="AE90" s="19">
        <f t="shared" si="10"/>
        <v>7255830.9199999999</v>
      </c>
      <c r="AF90" s="13">
        <f t="shared" si="11"/>
        <v>1.5561282814890625</v>
      </c>
    </row>
    <row r="91" spans="1:32" hidden="1" x14ac:dyDescent="0.25">
      <c r="A91" t="s">
        <v>204</v>
      </c>
      <c r="B91">
        <v>24</v>
      </c>
      <c r="C91" t="s">
        <v>37</v>
      </c>
      <c r="D91" s="3">
        <v>1096910</v>
      </c>
      <c r="E91" s="3">
        <v>0</v>
      </c>
      <c r="F91" s="3">
        <v>1096910</v>
      </c>
      <c r="G91">
        <v>24</v>
      </c>
      <c r="H91">
        <v>0</v>
      </c>
      <c r="J91">
        <v>24</v>
      </c>
      <c r="K91" s="16">
        <f t="shared" si="7"/>
        <v>0.78165629242187251</v>
      </c>
      <c r="L91" s="3">
        <v>1403315</v>
      </c>
      <c r="M91" s="3">
        <v>729824</v>
      </c>
      <c r="N91" s="18">
        <f t="shared" si="8"/>
        <v>0.5200714023579881</v>
      </c>
      <c r="O91" s="9">
        <v>500000</v>
      </c>
      <c r="P91">
        <v>8.5000000000000006E-2</v>
      </c>
      <c r="Q91">
        <v>15</v>
      </c>
      <c r="R91" s="3">
        <v>0</v>
      </c>
      <c r="S91">
        <v>0</v>
      </c>
      <c r="T91" t="s">
        <v>45</v>
      </c>
      <c r="U91" s="3">
        <v>0</v>
      </c>
      <c r="V91">
        <v>0</v>
      </c>
      <c r="W91">
        <v>0</v>
      </c>
      <c r="X91" s="3">
        <v>0</v>
      </c>
      <c r="Y91">
        <v>0</v>
      </c>
      <c r="Z91">
        <v>0</v>
      </c>
      <c r="AA91" s="3">
        <v>1403315</v>
      </c>
      <c r="AB91">
        <v>0</v>
      </c>
      <c r="AC91" s="19">
        <f t="shared" si="9"/>
        <v>500000</v>
      </c>
      <c r="AD91" s="19"/>
      <c r="AE91" s="19">
        <f t="shared" si="10"/>
        <v>1229824</v>
      </c>
      <c r="AF91" s="13">
        <f t="shared" si="11"/>
        <v>0.8763705939151224</v>
      </c>
    </row>
    <row r="92" spans="1:32" hidden="1" x14ac:dyDescent="0.25">
      <c r="A92" t="s">
        <v>36</v>
      </c>
      <c r="B92">
        <v>18</v>
      </c>
      <c r="C92" t="s">
        <v>37</v>
      </c>
      <c r="D92" s="3">
        <v>0</v>
      </c>
      <c r="E92" s="3">
        <v>95597</v>
      </c>
      <c r="F92" s="3">
        <v>95597</v>
      </c>
      <c r="G92">
        <v>18</v>
      </c>
      <c r="H92">
        <v>0</v>
      </c>
      <c r="J92">
        <v>18</v>
      </c>
      <c r="K92" s="16">
        <f t="shared" si="7"/>
        <v>4.8342669256485629E-2</v>
      </c>
      <c r="L92" s="3">
        <v>1977487</v>
      </c>
      <c r="M92" s="3">
        <v>0</v>
      </c>
      <c r="N92" s="18">
        <f t="shared" si="8"/>
        <v>0</v>
      </c>
      <c r="O92" s="9">
        <v>320000</v>
      </c>
      <c r="P92">
        <v>4.6699999999999998E-2</v>
      </c>
      <c r="Q92">
        <v>10</v>
      </c>
      <c r="R92" s="3">
        <v>250000</v>
      </c>
      <c r="S92">
        <v>0.03</v>
      </c>
      <c r="T92">
        <v>30</v>
      </c>
      <c r="U92" s="3">
        <v>0</v>
      </c>
      <c r="V92">
        <v>0</v>
      </c>
      <c r="W92">
        <v>0</v>
      </c>
      <c r="X92" s="3">
        <v>0</v>
      </c>
      <c r="Y92">
        <v>0</v>
      </c>
      <c r="Z92">
        <v>0</v>
      </c>
      <c r="AA92" s="3">
        <v>570000</v>
      </c>
      <c r="AB92" t="s">
        <v>62</v>
      </c>
      <c r="AC92" s="19">
        <f t="shared" si="9"/>
        <v>570000</v>
      </c>
      <c r="AD92" s="19"/>
      <c r="AE92" s="19">
        <f t="shared" si="10"/>
        <v>570000</v>
      </c>
      <c r="AF92" s="13">
        <f t="shared" si="11"/>
        <v>0.28824462562838593</v>
      </c>
    </row>
    <row r="93" spans="1:32" hidden="1" x14ac:dyDescent="0.25">
      <c r="A93" t="s">
        <v>36</v>
      </c>
      <c r="B93">
        <v>16</v>
      </c>
      <c r="C93" t="s">
        <v>37</v>
      </c>
      <c r="D93" s="3">
        <v>110791</v>
      </c>
      <c r="E93" s="3">
        <v>0</v>
      </c>
      <c r="F93" s="3">
        <v>110791</v>
      </c>
      <c r="G93">
        <v>0</v>
      </c>
      <c r="H93">
        <v>0</v>
      </c>
      <c r="J93">
        <v>0</v>
      </c>
      <c r="K93" s="16">
        <f t="shared" si="7"/>
        <v>4.9265865631110101E-2</v>
      </c>
      <c r="L93" s="3">
        <v>2248839</v>
      </c>
      <c r="M93" s="3">
        <v>713094</v>
      </c>
      <c r="N93" s="18">
        <f t="shared" si="8"/>
        <v>0.31709428731892325</v>
      </c>
      <c r="O93" s="9">
        <v>515000</v>
      </c>
      <c r="P93">
        <v>3.9899999999999998E-2</v>
      </c>
      <c r="Q93">
        <v>10</v>
      </c>
      <c r="R93" s="3">
        <v>600000</v>
      </c>
      <c r="S93">
        <v>2.53E-2</v>
      </c>
      <c r="T93">
        <v>15</v>
      </c>
      <c r="U93" s="3">
        <v>0</v>
      </c>
      <c r="V93">
        <v>0</v>
      </c>
      <c r="W93">
        <v>0</v>
      </c>
      <c r="X93" s="3">
        <v>0</v>
      </c>
      <c r="Y93">
        <v>0</v>
      </c>
      <c r="Z93">
        <v>0</v>
      </c>
      <c r="AA93" s="3">
        <v>0</v>
      </c>
      <c r="AB93" t="s">
        <v>209</v>
      </c>
      <c r="AC93" s="19">
        <f t="shared" si="9"/>
        <v>1115000</v>
      </c>
      <c r="AD93" s="19"/>
      <c r="AE93" s="19">
        <f t="shared" si="10"/>
        <v>1828094</v>
      </c>
      <c r="AF93" s="13">
        <f t="shared" si="11"/>
        <v>0.81290568155390408</v>
      </c>
    </row>
    <row r="94" spans="1:32" hidden="1" x14ac:dyDescent="0.25">
      <c r="A94" t="s">
        <v>97</v>
      </c>
      <c r="B94">
        <v>8</v>
      </c>
      <c r="C94" t="s">
        <v>37</v>
      </c>
      <c r="D94" s="3">
        <v>38210</v>
      </c>
      <c r="E94" s="3">
        <v>0</v>
      </c>
      <c r="F94" s="3">
        <v>38210</v>
      </c>
      <c r="G94">
        <v>5</v>
      </c>
      <c r="H94">
        <v>0</v>
      </c>
      <c r="J94">
        <v>8</v>
      </c>
      <c r="K94" s="16">
        <f t="shared" si="7"/>
        <v>6.1675089623380037E-2</v>
      </c>
      <c r="L94" s="3">
        <v>619537</v>
      </c>
      <c r="M94" s="3">
        <v>387378</v>
      </c>
      <c r="N94" s="18">
        <f t="shared" si="8"/>
        <v>0.62527016142700109</v>
      </c>
      <c r="O94" s="9">
        <v>0</v>
      </c>
      <c r="P94">
        <v>0</v>
      </c>
      <c r="Q94">
        <v>0</v>
      </c>
      <c r="R94" s="3">
        <v>0</v>
      </c>
      <c r="S94">
        <v>0</v>
      </c>
      <c r="T94" t="s">
        <v>45</v>
      </c>
      <c r="U94" s="3">
        <v>0</v>
      </c>
      <c r="V94">
        <v>0</v>
      </c>
      <c r="W94">
        <v>0</v>
      </c>
      <c r="X94" s="3">
        <v>0</v>
      </c>
      <c r="Y94">
        <v>0</v>
      </c>
      <c r="Z94">
        <v>0</v>
      </c>
      <c r="AA94" s="3">
        <v>619537</v>
      </c>
      <c r="AB94" t="s">
        <v>47</v>
      </c>
      <c r="AC94" s="19">
        <f t="shared" si="9"/>
        <v>0</v>
      </c>
      <c r="AD94" s="19"/>
      <c r="AE94" s="19">
        <f t="shared" si="10"/>
        <v>387378</v>
      </c>
      <c r="AF94" s="13">
        <f t="shared" si="11"/>
        <v>0.62527016142700109</v>
      </c>
    </row>
    <row r="95" spans="1:32" hidden="1" x14ac:dyDescent="0.25">
      <c r="A95" t="s">
        <v>36</v>
      </c>
      <c r="B95">
        <v>8</v>
      </c>
      <c r="C95" t="s">
        <v>37</v>
      </c>
      <c r="D95" s="3">
        <v>0</v>
      </c>
      <c r="E95" s="3">
        <v>0</v>
      </c>
      <c r="F95" s="3">
        <v>0</v>
      </c>
      <c r="G95">
        <v>0</v>
      </c>
      <c r="H95">
        <v>0</v>
      </c>
      <c r="J95">
        <v>0</v>
      </c>
      <c r="K95" s="16">
        <f t="shared" si="7"/>
        <v>0</v>
      </c>
      <c r="L95" s="3">
        <v>752079</v>
      </c>
      <c r="M95" s="3">
        <v>0</v>
      </c>
      <c r="N95" s="18">
        <f t="shared" si="8"/>
        <v>0</v>
      </c>
      <c r="O95" s="9">
        <v>125000</v>
      </c>
      <c r="P95">
        <v>4.4999999999999998E-2</v>
      </c>
      <c r="Q95">
        <v>21</v>
      </c>
      <c r="R95" s="3">
        <v>180000</v>
      </c>
      <c r="S95">
        <v>0.01</v>
      </c>
      <c r="T95">
        <v>50</v>
      </c>
      <c r="U95" s="3">
        <v>0</v>
      </c>
      <c r="V95">
        <v>0</v>
      </c>
      <c r="W95">
        <v>0</v>
      </c>
      <c r="X95" s="3">
        <v>0</v>
      </c>
      <c r="Y95">
        <v>0</v>
      </c>
      <c r="Z95">
        <v>0</v>
      </c>
      <c r="AA95" s="3">
        <v>0</v>
      </c>
      <c r="AB95">
        <v>0</v>
      </c>
      <c r="AC95" s="19">
        <f t="shared" si="9"/>
        <v>305000</v>
      </c>
      <c r="AD95" s="19"/>
      <c r="AE95" s="19">
        <f t="shared" si="10"/>
        <v>305000</v>
      </c>
      <c r="AF95" s="13">
        <f t="shared" si="11"/>
        <v>0.40554250284876986</v>
      </c>
    </row>
    <row r="96" spans="1:32" hidden="1" x14ac:dyDescent="0.25">
      <c r="A96" t="s">
        <v>36</v>
      </c>
      <c r="B96">
        <v>21</v>
      </c>
      <c r="C96" t="s">
        <v>37</v>
      </c>
      <c r="D96" s="3">
        <v>124560</v>
      </c>
      <c r="E96" s="3">
        <v>0</v>
      </c>
      <c r="F96" s="3">
        <v>124560</v>
      </c>
      <c r="G96">
        <v>0</v>
      </c>
      <c r="H96">
        <v>0</v>
      </c>
      <c r="J96">
        <v>0</v>
      </c>
      <c r="K96" s="16">
        <f t="shared" si="7"/>
        <v>6.1710688047418541E-2</v>
      </c>
      <c r="L96" s="3">
        <v>2018451</v>
      </c>
      <c r="M96" s="3">
        <v>0</v>
      </c>
      <c r="N96" s="18">
        <f t="shared" si="8"/>
        <v>0</v>
      </c>
      <c r="O96" s="9">
        <v>505380</v>
      </c>
      <c r="P96">
        <v>4.1500000000000002E-2</v>
      </c>
      <c r="Q96">
        <v>5</v>
      </c>
      <c r="R96" s="3">
        <v>0</v>
      </c>
      <c r="S96">
        <v>0</v>
      </c>
      <c r="T96">
        <v>0</v>
      </c>
      <c r="U96" s="3">
        <v>0</v>
      </c>
      <c r="V96">
        <v>0</v>
      </c>
      <c r="W96">
        <v>0</v>
      </c>
      <c r="X96" s="3">
        <v>0</v>
      </c>
      <c r="Y96">
        <v>0</v>
      </c>
      <c r="Z96">
        <v>0</v>
      </c>
      <c r="AA96" s="3">
        <v>0</v>
      </c>
      <c r="AB96">
        <v>0</v>
      </c>
      <c r="AC96" s="19">
        <f t="shared" si="9"/>
        <v>505380</v>
      </c>
      <c r="AD96" s="19"/>
      <c r="AE96" s="19">
        <f t="shared" si="10"/>
        <v>505380</v>
      </c>
      <c r="AF96" s="13">
        <f t="shared" si="11"/>
        <v>0.25038011821936723</v>
      </c>
    </row>
    <row r="97" spans="1:32" hidden="1" x14ac:dyDescent="0.25">
      <c r="A97" t="s">
        <v>36</v>
      </c>
      <c r="B97">
        <v>0</v>
      </c>
      <c r="C97" t="s">
        <v>46</v>
      </c>
      <c r="D97" s="3">
        <v>0</v>
      </c>
      <c r="E97" s="3">
        <v>0</v>
      </c>
      <c r="F97" s="3">
        <v>0</v>
      </c>
      <c r="G97">
        <v>0</v>
      </c>
      <c r="H97">
        <v>0</v>
      </c>
      <c r="J97">
        <v>0</v>
      </c>
      <c r="K97" s="16">
        <f t="shared" si="7"/>
        <v>0</v>
      </c>
      <c r="L97" s="3">
        <v>0</v>
      </c>
      <c r="M97" s="3">
        <v>0</v>
      </c>
      <c r="N97" s="18">
        <f t="shared" si="8"/>
        <v>0</v>
      </c>
      <c r="O97" s="9">
        <v>0</v>
      </c>
      <c r="P97">
        <v>0</v>
      </c>
      <c r="Q97">
        <v>0</v>
      </c>
      <c r="R97" s="3">
        <v>0</v>
      </c>
      <c r="S97">
        <v>0</v>
      </c>
      <c r="T97" t="s">
        <v>45</v>
      </c>
      <c r="U97" s="3">
        <v>0</v>
      </c>
      <c r="V97">
        <v>0</v>
      </c>
      <c r="W97">
        <v>0</v>
      </c>
      <c r="X97" s="3">
        <v>0</v>
      </c>
      <c r="Y97">
        <v>0</v>
      </c>
      <c r="Z97">
        <v>0</v>
      </c>
      <c r="AA97" s="3">
        <v>0</v>
      </c>
      <c r="AB97">
        <v>0</v>
      </c>
      <c r="AC97" s="19">
        <f t="shared" si="9"/>
        <v>0</v>
      </c>
      <c r="AD97" s="19"/>
      <c r="AE97" s="19">
        <f t="shared" si="10"/>
        <v>0</v>
      </c>
      <c r="AF97" s="13">
        <f t="shared" si="11"/>
        <v>0</v>
      </c>
    </row>
    <row r="98" spans="1:32" hidden="1" x14ac:dyDescent="0.25">
      <c r="A98" t="s">
        <v>36</v>
      </c>
      <c r="B98">
        <v>19</v>
      </c>
      <c r="C98" t="s">
        <v>37</v>
      </c>
      <c r="D98" s="3">
        <v>112428</v>
      </c>
      <c r="E98" s="3">
        <v>0</v>
      </c>
      <c r="F98" s="3">
        <v>112428</v>
      </c>
      <c r="G98">
        <v>0</v>
      </c>
      <c r="H98">
        <v>0</v>
      </c>
      <c r="J98">
        <v>0</v>
      </c>
      <c r="K98" s="16">
        <f t="shared" si="7"/>
        <v>6.1617888852351199E-2</v>
      </c>
      <c r="L98" s="3">
        <v>1824600</v>
      </c>
      <c r="M98" s="3">
        <v>0</v>
      </c>
      <c r="N98" s="18">
        <f t="shared" si="8"/>
        <v>0</v>
      </c>
      <c r="O98" s="9">
        <v>492745</v>
      </c>
      <c r="P98">
        <v>4.1500000000000002E-2</v>
      </c>
      <c r="Q98">
        <v>5</v>
      </c>
      <c r="R98" s="3">
        <v>0</v>
      </c>
      <c r="S98">
        <v>0</v>
      </c>
      <c r="T98">
        <v>0</v>
      </c>
      <c r="U98" s="3">
        <v>0</v>
      </c>
      <c r="V98">
        <v>0</v>
      </c>
      <c r="W98">
        <v>0</v>
      </c>
      <c r="X98" s="3">
        <v>0</v>
      </c>
      <c r="Y98">
        <v>0</v>
      </c>
      <c r="Z98">
        <v>0</v>
      </c>
      <c r="AA98" s="3">
        <v>0</v>
      </c>
      <c r="AB98">
        <v>0</v>
      </c>
      <c r="AC98" s="19">
        <f t="shared" si="9"/>
        <v>492745</v>
      </c>
      <c r="AD98" s="19"/>
      <c r="AE98" s="19">
        <f t="shared" si="10"/>
        <v>492745</v>
      </c>
      <c r="AF98" s="13">
        <f t="shared" si="11"/>
        <v>0.27005645072892687</v>
      </c>
    </row>
    <row r="99" spans="1:32" hidden="1" x14ac:dyDescent="0.25">
      <c r="A99" t="s">
        <v>215</v>
      </c>
      <c r="B99">
        <v>35</v>
      </c>
      <c r="C99" t="s">
        <v>37</v>
      </c>
      <c r="D99" s="3">
        <v>88845</v>
      </c>
      <c r="E99" s="3">
        <v>0</v>
      </c>
      <c r="F99" s="3">
        <v>88845</v>
      </c>
      <c r="G99">
        <v>21</v>
      </c>
      <c r="H99">
        <v>0</v>
      </c>
      <c r="J99">
        <v>35</v>
      </c>
      <c r="K99" s="16">
        <f t="shared" si="7"/>
        <v>2.8725690910337175E-2</v>
      </c>
      <c r="L99" s="3">
        <v>3092876</v>
      </c>
      <c r="M99" s="3">
        <v>1257376</v>
      </c>
      <c r="N99" s="18">
        <f t="shared" si="8"/>
        <v>0.40653941509455926</v>
      </c>
      <c r="O99" s="9">
        <v>1236935.83</v>
      </c>
      <c r="P99">
        <v>7.2499999999999995E-2</v>
      </c>
      <c r="Q99">
        <v>30</v>
      </c>
      <c r="R99" s="3">
        <v>126000</v>
      </c>
      <c r="S99">
        <v>0.01</v>
      </c>
      <c r="T99">
        <v>50</v>
      </c>
      <c r="U99" s="3">
        <v>100000</v>
      </c>
      <c r="V99">
        <v>0</v>
      </c>
      <c r="W99">
        <v>30</v>
      </c>
      <c r="X99" s="3">
        <v>25000</v>
      </c>
      <c r="Y99">
        <v>0</v>
      </c>
      <c r="Z99">
        <v>30</v>
      </c>
      <c r="AA99" s="3">
        <v>2745311.83</v>
      </c>
      <c r="AB99" t="s">
        <v>47</v>
      </c>
      <c r="AC99" s="19">
        <f t="shared" si="9"/>
        <v>1487935.83</v>
      </c>
      <c r="AD99" s="19"/>
      <c r="AE99" s="19">
        <f t="shared" si="10"/>
        <v>2745311.83</v>
      </c>
      <c r="AF99" s="13">
        <f t="shared" si="11"/>
        <v>0.88762427914989162</v>
      </c>
    </row>
    <row r="100" spans="1:32" hidden="1" x14ac:dyDescent="0.25">
      <c r="A100" t="s">
        <v>217</v>
      </c>
      <c r="B100">
        <v>16</v>
      </c>
      <c r="C100" t="s">
        <v>37</v>
      </c>
      <c r="D100" s="3">
        <v>802750</v>
      </c>
      <c r="E100" s="3">
        <v>0</v>
      </c>
      <c r="F100" s="3">
        <v>802750</v>
      </c>
      <c r="G100">
        <v>16</v>
      </c>
      <c r="H100">
        <v>0</v>
      </c>
      <c r="J100">
        <v>16</v>
      </c>
      <c r="K100" s="16">
        <f t="shared" si="7"/>
        <v>0.79867357009821871</v>
      </c>
      <c r="L100" s="3">
        <v>1005104</v>
      </c>
      <c r="M100" s="3">
        <v>602062</v>
      </c>
      <c r="N100" s="18">
        <f t="shared" si="8"/>
        <v>0.5990046801127048</v>
      </c>
      <c r="O100" s="9">
        <v>288000</v>
      </c>
      <c r="P100">
        <v>8.5000000000000006E-2</v>
      </c>
      <c r="Q100">
        <v>15</v>
      </c>
      <c r="R100" s="3">
        <v>50000</v>
      </c>
      <c r="S100">
        <v>0.03</v>
      </c>
      <c r="T100">
        <v>20</v>
      </c>
      <c r="U100" s="3">
        <v>0</v>
      </c>
      <c r="V100">
        <v>0</v>
      </c>
      <c r="W100">
        <v>0</v>
      </c>
      <c r="X100" s="3">
        <v>0</v>
      </c>
      <c r="Y100">
        <v>0</v>
      </c>
      <c r="Z100">
        <v>0</v>
      </c>
      <c r="AA100" s="3">
        <v>1005104</v>
      </c>
      <c r="AB100">
        <v>0</v>
      </c>
      <c r="AC100" s="19">
        <f t="shared" si="9"/>
        <v>338000</v>
      </c>
      <c r="AD100" s="19"/>
      <c r="AE100" s="19">
        <f t="shared" si="10"/>
        <v>940062</v>
      </c>
      <c r="AF100" s="13">
        <f t="shared" si="11"/>
        <v>0.93528828857511259</v>
      </c>
    </row>
    <row r="101" spans="1:32" hidden="1" x14ac:dyDescent="0.25">
      <c r="A101" t="s">
        <v>36</v>
      </c>
      <c r="B101">
        <v>64</v>
      </c>
      <c r="C101" t="s">
        <v>37</v>
      </c>
      <c r="D101" s="3">
        <v>142201</v>
      </c>
      <c r="E101" s="3">
        <v>0</v>
      </c>
      <c r="F101" s="3">
        <v>142201</v>
      </c>
      <c r="G101">
        <v>0</v>
      </c>
      <c r="H101">
        <v>0</v>
      </c>
      <c r="J101">
        <v>0</v>
      </c>
      <c r="K101" s="16">
        <f t="shared" si="7"/>
        <v>6.4316638262612663E-2</v>
      </c>
      <c r="L101" s="3">
        <v>2210952</v>
      </c>
      <c r="M101" s="3">
        <v>0</v>
      </c>
      <c r="N101" s="18">
        <f t="shared" si="8"/>
        <v>0</v>
      </c>
      <c r="O101" s="9">
        <v>2872000</v>
      </c>
      <c r="P101">
        <v>3.4799999999999998E-2</v>
      </c>
      <c r="Q101">
        <v>35</v>
      </c>
      <c r="R101" s="3">
        <v>61704</v>
      </c>
      <c r="S101">
        <v>0.01</v>
      </c>
      <c r="T101" t="s">
        <v>45</v>
      </c>
      <c r="U101" s="3">
        <v>170000</v>
      </c>
      <c r="V101">
        <v>0.01</v>
      </c>
      <c r="W101">
        <v>47</v>
      </c>
      <c r="X101" s="3">
        <v>125312</v>
      </c>
      <c r="Y101">
        <v>0</v>
      </c>
      <c r="Z101">
        <v>20</v>
      </c>
      <c r="AA101" s="3">
        <v>0</v>
      </c>
      <c r="AB101" t="s">
        <v>47</v>
      </c>
      <c r="AC101" s="19">
        <f t="shared" si="9"/>
        <v>3229016</v>
      </c>
      <c r="AD101" s="19"/>
      <c r="AE101" s="19">
        <f t="shared" si="10"/>
        <v>3229016</v>
      </c>
      <c r="AF101" s="13">
        <f t="shared" si="11"/>
        <v>1.460464089677207</v>
      </c>
    </row>
    <row r="102" spans="1:32" hidden="1" x14ac:dyDescent="0.25">
      <c r="A102" t="s">
        <v>77</v>
      </c>
      <c r="B102">
        <v>5</v>
      </c>
      <c r="C102" t="s">
        <v>64</v>
      </c>
      <c r="D102" s="3">
        <v>22911</v>
      </c>
      <c r="E102" s="3">
        <v>0</v>
      </c>
      <c r="F102" s="3">
        <v>22911</v>
      </c>
      <c r="G102">
        <v>5</v>
      </c>
      <c r="H102">
        <v>0</v>
      </c>
      <c r="J102">
        <v>5</v>
      </c>
      <c r="K102" s="16">
        <f t="shared" si="7"/>
        <v>6.9935683957008679E-2</v>
      </c>
      <c r="L102" s="3">
        <v>327601</v>
      </c>
      <c r="M102" s="3">
        <v>0</v>
      </c>
      <c r="N102" s="18">
        <f t="shared" si="8"/>
        <v>0</v>
      </c>
      <c r="O102" s="9">
        <v>0</v>
      </c>
      <c r="P102">
        <v>0</v>
      </c>
      <c r="Q102">
        <v>0</v>
      </c>
      <c r="R102" s="3">
        <v>0</v>
      </c>
      <c r="S102">
        <v>0</v>
      </c>
      <c r="T102" t="s">
        <v>45</v>
      </c>
      <c r="U102" s="3">
        <v>0</v>
      </c>
      <c r="V102">
        <v>0</v>
      </c>
      <c r="W102">
        <v>0</v>
      </c>
      <c r="X102" s="3">
        <v>0</v>
      </c>
      <c r="Y102">
        <v>0</v>
      </c>
      <c r="Z102">
        <v>0</v>
      </c>
      <c r="AA102" s="3">
        <v>327601</v>
      </c>
      <c r="AB102" t="s">
        <v>47</v>
      </c>
      <c r="AC102" s="19">
        <f t="shared" si="9"/>
        <v>0</v>
      </c>
      <c r="AD102" s="19"/>
      <c r="AE102" s="19">
        <f t="shared" si="10"/>
        <v>0</v>
      </c>
      <c r="AF102" s="13">
        <f t="shared" si="11"/>
        <v>0</v>
      </c>
    </row>
    <row r="103" spans="1:32" hidden="1" x14ac:dyDescent="0.25">
      <c r="A103" t="s">
        <v>220</v>
      </c>
      <c r="B103">
        <v>16</v>
      </c>
      <c r="C103" t="s">
        <v>37</v>
      </c>
      <c r="D103" s="3">
        <v>0</v>
      </c>
      <c r="E103" s="3">
        <v>90065</v>
      </c>
      <c r="F103" s="3">
        <v>90065</v>
      </c>
      <c r="G103">
        <v>16</v>
      </c>
      <c r="H103">
        <v>0</v>
      </c>
      <c r="J103">
        <v>16</v>
      </c>
      <c r="K103" s="16">
        <f t="shared" si="7"/>
        <v>6.7097469196551296E-2</v>
      </c>
      <c r="L103" s="3">
        <v>1342301</v>
      </c>
      <c r="M103" s="3">
        <v>72000</v>
      </c>
      <c r="N103" s="18">
        <f t="shared" si="8"/>
        <v>5.3639235909084475E-2</v>
      </c>
      <c r="O103" s="9">
        <v>252000</v>
      </c>
      <c r="P103">
        <v>0.05</v>
      </c>
      <c r="Q103">
        <v>20</v>
      </c>
      <c r="R103" s="3">
        <v>0</v>
      </c>
      <c r="S103">
        <v>0</v>
      </c>
      <c r="T103" t="s">
        <v>45</v>
      </c>
      <c r="U103" s="3">
        <v>0</v>
      </c>
      <c r="V103">
        <v>0</v>
      </c>
      <c r="W103">
        <v>0</v>
      </c>
      <c r="X103" s="3">
        <v>0</v>
      </c>
      <c r="Y103">
        <v>0</v>
      </c>
      <c r="Z103">
        <v>0</v>
      </c>
      <c r="AA103" s="3">
        <v>1342301</v>
      </c>
      <c r="AB103">
        <v>0</v>
      </c>
      <c r="AC103" s="19">
        <f t="shared" si="9"/>
        <v>252000</v>
      </c>
      <c r="AD103" s="19"/>
      <c r="AE103" s="19">
        <f t="shared" si="10"/>
        <v>324000</v>
      </c>
      <c r="AF103" s="13">
        <f t="shared" si="11"/>
        <v>0.24137656159088014</v>
      </c>
    </row>
    <row r="104" spans="1:32" hidden="1" x14ac:dyDescent="0.25">
      <c r="A104" t="s">
        <v>220</v>
      </c>
      <c r="B104">
        <v>16</v>
      </c>
      <c r="C104" t="s">
        <v>79</v>
      </c>
      <c r="D104" s="3">
        <v>0</v>
      </c>
      <c r="E104" s="3">
        <v>90065</v>
      </c>
      <c r="F104" s="3">
        <v>90065</v>
      </c>
      <c r="G104">
        <v>16</v>
      </c>
      <c r="H104">
        <v>0</v>
      </c>
      <c r="J104">
        <v>16</v>
      </c>
      <c r="K104" s="16">
        <f t="shared" si="7"/>
        <v>6.7097469196551296E-2</v>
      </c>
      <c r="L104" s="3">
        <v>1342301</v>
      </c>
      <c r="M104" s="3">
        <v>1050933</v>
      </c>
      <c r="N104" s="18">
        <f t="shared" si="8"/>
        <v>0.78293393210613715</v>
      </c>
      <c r="O104" s="9">
        <v>252000</v>
      </c>
      <c r="P104">
        <v>0.05</v>
      </c>
      <c r="Q104">
        <v>20</v>
      </c>
      <c r="R104" s="3">
        <v>0</v>
      </c>
      <c r="S104">
        <v>0</v>
      </c>
      <c r="T104" t="s">
        <v>45</v>
      </c>
      <c r="U104" s="3">
        <v>0</v>
      </c>
      <c r="V104">
        <v>0</v>
      </c>
      <c r="W104">
        <v>0</v>
      </c>
      <c r="X104" s="3">
        <v>0</v>
      </c>
      <c r="Y104">
        <v>0</v>
      </c>
      <c r="Z104">
        <v>0</v>
      </c>
      <c r="AA104" s="3">
        <v>1342301</v>
      </c>
      <c r="AB104">
        <v>0</v>
      </c>
      <c r="AC104" s="19">
        <f t="shared" si="9"/>
        <v>252000</v>
      </c>
      <c r="AD104" s="19"/>
      <c r="AE104" s="19">
        <f t="shared" si="10"/>
        <v>1302933</v>
      </c>
      <c r="AF104" s="13">
        <f t="shared" si="11"/>
        <v>0.97067125778793284</v>
      </c>
    </row>
    <row r="105" spans="1:32" hidden="1" x14ac:dyDescent="0.25">
      <c r="A105" t="s">
        <v>222</v>
      </c>
      <c r="B105" t="s">
        <v>223</v>
      </c>
      <c r="C105" t="s">
        <v>46</v>
      </c>
      <c r="D105" s="3">
        <v>0</v>
      </c>
      <c r="E105" s="3">
        <v>0</v>
      </c>
      <c r="F105" s="3">
        <v>0</v>
      </c>
      <c r="G105">
        <v>0</v>
      </c>
      <c r="H105">
        <v>0</v>
      </c>
      <c r="J105">
        <v>0</v>
      </c>
      <c r="K105" s="16">
        <f t="shared" si="7"/>
        <v>0</v>
      </c>
      <c r="L105" s="3">
        <v>801993</v>
      </c>
      <c r="M105" s="3">
        <v>0</v>
      </c>
      <c r="N105" s="18">
        <f t="shared" si="8"/>
        <v>0</v>
      </c>
      <c r="O105" s="9">
        <v>0</v>
      </c>
      <c r="P105">
        <v>0</v>
      </c>
      <c r="Q105">
        <v>0</v>
      </c>
      <c r="R105" s="3">
        <v>0</v>
      </c>
      <c r="S105">
        <v>0</v>
      </c>
      <c r="T105" t="s">
        <v>45</v>
      </c>
      <c r="U105" s="3">
        <v>195000</v>
      </c>
      <c r="V105">
        <v>5.2499999999999998E-2</v>
      </c>
      <c r="W105">
        <v>0</v>
      </c>
      <c r="X105" s="3">
        <v>0</v>
      </c>
      <c r="Y105">
        <v>0</v>
      </c>
      <c r="Z105">
        <v>0</v>
      </c>
      <c r="AA105" s="3">
        <v>0</v>
      </c>
      <c r="AB105">
        <v>0</v>
      </c>
      <c r="AC105" s="19">
        <f t="shared" si="9"/>
        <v>195000</v>
      </c>
      <c r="AD105" s="19"/>
      <c r="AE105" s="19">
        <f t="shared" si="10"/>
        <v>195000</v>
      </c>
      <c r="AF105" s="13">
        <f t="shared" si="11"/>
        <v>0.24314426684522183</v>
      </c>
    </row>
    <row r="106" spans="1:32" hidden="1" x14ac:dyDescent="0.25">
      <c r="A106" t="s">
        <v>222</v>
      </c>
      <c r="B106" t="s">
        <v>223</v>
      </c>
      <c r="C106" t="s">
        <v>46</v>
      </c>
      <c r="D106" s="3">
        <v>0</v>
      </c>
      <c r="E106" s="3">
        <v>0</v>
      </c>
      <c r="F106" s="3">
        <v>0</v>
      </c>
      <c r="G106">
        <v>0</v>
      </c>
      <c r="H106">
        <v>0</v>
      </c>
      <c r="J106">
        <v>0</v>
      </c>
      <c r="K106" s="16">
        <f t="shared" si="7"/>
        <v>0</v>
      </c>
      <c r="L106" s="3">
        <v>801993</v>
      </c>
      <c r="M106" s="3">
        <v>0</v>
      </c>
      <c r="N106" s="18">
        <f t="shared" si="8"/>
        <v>0</v>
      </c>
      <c r="O106" s="9">
        <v>0</v>
      </c>
      <c r="P106">
        <v>0</v>
      </c>
      <c r="Q106">
        <v>0</v>
      </c>
      <c r="R106" s="3">
        <v>0</v>
      </c>
      <c r="S106">
        <v>0</v>
      </c>
      <c r="T106" t="s">
        <v>45</v>
      </c>
      <c r="U106" s="3">
        <v>195000</v>
      </c>
      <c r="V106">
        <v>5.2499999999999998E-2</v>
      </c>
      <c r="W106">
        <v>0</v>
      </c>
      <c r="X106" s="3">
        <v>0</v>
      </c>
      <c r="Y106">
        <v>0</v>
      </c>
      <c r="Z106">
        <v>0</v>
      </c>
      <c r="AA106" s="3">
        <v>0</v>
      </c>
      <c r="AB106">
        <v>0</v>
      </c>
      <c r="AC106" s="19">
        <f t="shared" si="9"/>
        <v>195000</v>
      </c>
      <c r="AD106" s="19"/>
      <c r="AE106" s="19">
        <f t="shared" si="10"/>
        <v>195000</v>
      </c>
      <c r="AF106" s="13">
        <f t="shared" si="11"/>
        <v>0.24314426684522183</v>
      </c>
    </row>
    <row r="107" spans="1:32" hidden="1" x14ac:dyDescent="0.25">
      <c r="A107" t="s">
        <v>225</v>
      </c>
      <c r="B107">
        <v>12</v>
      </c>
      <c r="C107" t="s">
        <v>64</v>
      </c>
      <c r="D107" s="3">
        <v>0</v>
      </c>
      <c r="E107" s="3">
        <v>0</v>
      </c>
      <c r="F107" s="3">
        <v>0</v>
      </c>
      <c r="G107">
        <v>0</v>
      </c>
      <c r="H107">
        <v>0</v>
      </c>
      <c r="J107">
        <v>0</v>
      </c>
      <c r="K107" s="16">
        <f t="shared" si="7"/>
        <v>0</v>
      </c>
      <c r="L107" s="3">
        <v>0</v>
      </c>
      <c r="M107" s="3">
        <v>0</v>
      </c>
      <c r="N107" s="18">
        <f t="shared" si="8"/>
        <v>0</v>
      </c>
      <c r="O107" s="9">
        <v>181425.54</v>
      </c>
      <c r="P107">
        <v>4.65E-2</v>
      </c>
      <c r="Q107">
        <v>10</v>
      </c>
      <c r="R107" s="3">
        <v>0</v>
      </c>
      <c r="S107">
        <v>0</v>
      </c>
      <c r="T107" t="s">
        <v>45</v>
      </c>
      <c r="U107" s="3">
        <v>0</v>
      </c>
      <c r="V107">
        <v>0</v>
      </c>
      <c r="W107">
        <v>0</v>
      </c>
      <c r="X107" s="3">
        <v>0</v>
      </c>
      <c r="Y107">
        <v>0</v>
      </c>
      <c r="Z107">
        <v>0</v>
      </c>
      <c r="AA107" s="3">
        <v>0</v>
      </c>
      <c r="AB107">
        <v>0</v>
      </c>
      <c r="AC107" s="19">
        <f t="shared" si="9"/>
        <v>181425.54</v>
      </c>
      <c r="AD107" s="19"/>
      <c r="AE107" s="19">
        <f t="shared" si="10"/>
        <v>181425.54</v>
      </c>
      <c r="AF107" s="13">
        <f t="shared" si="11"/>
        <v>0</v>
      </c>
    </row>
    <row r="108" spans="1:32" x14ac:dyDescent="0.25">
      <c r="A108" t="s">
        <v>82</v>
      </c>
      <c r="B108">
        <v>17</v>
      </c>
      <c r="C108" t="s">
        <v>159</v>
      </c>
      <c r="D108" s="3">
        <v>150000</v>
      </c>
      <c r="E108" s="3">
        <v>0</v>
      </c>
      <c r="F108" s="3">
        <v>150000</v>
      </c>
      <c r="G108">
        <v>10</v>
      </c>
      <c r="H108">
        <v>0</v>
      </c>
      <c r="J108">
        <v>17</v>
      </c>
      <c r="K108" s="16">
        <f t="shared" si="7"/>
        <v>7.4350658523782545E-2</v>
      </c>
      <c r="L108" s="3">
        <v>2017467</v>
      </c>
      <c r="M108" s="3">
        <v>1214219</v>
      </c>
      <c r="N108" s="18">
        <f t="shared" si="8"/>
        <v>0.60185321494725808</v>
      </c>
      <c r="O108" s="9">
        <v>165000</v>
      </c>
      <c r="P108">
        <v>7.8700000000000006E-2</v>
      </c>
      <c r="Q108">
        <v>15</v>
      </c>
      <c r="R108" s="3">
        <v>250000</v>
      </c>
      <c r="S108">
        <v>0.02</v>
      </c>
      <c r="T108">
        <v>20</v>
      </c>
      <c r="U108" s="3">
        <v>350000</v>
      </c>
      <c r="V108">
        <v>0.02</v>
      </c>
      <c r="W108">
        <v>20</v>
      </c>
      <c r="X108" s="3">
        <v>38248</v>
      </c>
      <c r="Y108">
        <v>0</v>
      </c>
      <c r="Z108">
        <v>20</v>
      </c>
      <c r="AA108" s="3">
        <v>2017467</v>
      </c>
      <c r="AB108">
        <v>0</v>
      </c>
      <c r="AC108" s="19">
        <f t="shared" si="9"/>
        <v>803248</v>
      </c>
      <c r="AD108" s="16">
        <f t="shared" ref="AD108:AD109" si="12">+AC108/L108</f>
        <v>0.39814678505274187</v>
      </c>
      <c r="AE108" s="19">
        <f t="shared" si="10"/>
        <v>2017467</v>
      </c>
      <c r="AF108" s="13">
        <f t="shared" si="11"/>
        <v>1</v>
      </c>
    </row>
    <row r="109" spans="1:32" x14ac:dyDescent="0.25">
      <c r="A109" t="s">
        <v>36</v>
      </c>
      <c r="B109">
        <v>12</v>
      </c>
      <c r="C109" t="s">
        <v>159</v>
      </c>
      <c r="D109" s="3">
        <v>178051</v>
      </c>
      <c r="E109" s="3">
        <v>0</v>
      </c>
      <c r="F109" s="3">
        <v>178051</v>
      </c>
      <c r="G109">
        <v>12</v>
      </c>
      <c r="H109">
        <v>0</v>
      </c>
      <c r="J109">
        <v>12</v>
      </c>
      <c r="K109" s="16">
        <f t="shared" si="7"/>
        <v>0.10118005800843759</v>
      </c>
      <c r="L109" s="3">
        <v>1759744</v>
      </c>
      <c r="M109" s="3">
        <v>0</v>
      </c>
      <c r="N109" s="18">
        <f t="shared" si="8"/>
        <v>0</v>
      </c>
      <c r="O109" s="9">
        <v>125000</v>
      </c>
      <c r="P109">
        <v>0</v>
      </c>
      <c r="Q109">
        <v>0</v>
      </c>
      <c r="R109" s="3">
        <v>250000</v>
      </c>
      <c r="S109">
        <v>0</v>
      </c>
      <c r="T109" t="s">
        <v>45</v>
      </c>
      <c r="U109" s="3">
        <v>1384744</v>
      </c>
      <c r="V109">
        <v>0</v>
      </c>
      <c r="W109">
        <v>0</v>
      </c>
      <c r="X109" s="3">
        <v>0</v>
      </c>
      <c r="Y109">
        <v>0</v>
      </c>
      <c r="Z109">
        <v>0</v>
      </c>
      <c r="AA109" s="3">
        <v>1759744</v>
      </c>
      <c r="AB109">
        <v>0</v>
      </c>
      <c r="AC109" s="19">
        <f t="shared" si="9"/>
        <v>1759744</v>
      </c>
      <c r="AD109" s="16">
        <f t="shared" si="12"/>
        <v>1</v>
      </c>
      <c r="AE109" s="19">
        <f t="shared" si="10"/>
        <v>1759744</v>
      </c>
      <c r="AF109" s="13">
        <f t="shared" si="11"/>
        <v>1</v>
      </c>
    </row>
    <row r="110" spans="1:32" hidden="1" x14ac:dyDescent="0.25">
      <c r="A110" t="s">
        <v>36</v>
      </c>
      <c r="B110">
        <v>20</v>
      </c>
      <c r="C110" t="s">
        <v>37</v>
      </c>
      <c r="D110" s="3">
        <v>0</v>
      </c>
      <c r="E110" s="3">
        <v>0</v>
      </c>
      <c r="F110" s="3">
        <v>0</v>
      </c>
      <c r="G110">
        <v>0</v>
      </c>
      <c r="H110">
        <v>0</v>
      </c>
      <c r="J110">
        <v>0</v>
      </c>
      <c r="K110" s="16">
        <f t="shared" si="7"/>
        <v>0</v>
      </c>
      <c r="L110" s="3">
        <v>2556520</v>
      </c>
      <c r="M110" s="3">
        <v>0</v>
      </c>
      <c r="N110" s="18">
        <f t="shared" si="8"/>
        <v>0</v>
      </c>
      <c r="O110" s="9">
        <v>140000</v>
      </c>
      <c r="P110">
        <v>8.2500000000000004E-2</v>
      </c>
      <c r="Q110">
        <v>7</v>
      </c>
      <c r="R110" s="3">
        <v>500000</v>
      </c>
      <c r="S110">
        <v>0.01</v>
      </c>
      <c r="T110">
        <v>50</v>
      </c>
      <c r="U110" s="3">
        <v>0</v>
      </c>
      <c r="V110">
        <v>0</v>
      </c>
      <c r="W110">
        <v>0</v>
      </c>
      <c r="X110" s="3">
        <v>0</v>
      </c>
      <c r="Y110">
        <v>0</v>
      </c>
      <c r="Z110">
        <v>0</v>
      </c>
      <c r="AA110" s="3">
        <v>0</v>
      </c>
      <c r="AB110">
        <v>0</v>
      </c>
      <c r="AC110" s="19">
        <f t="shared" si="9"/>
        <v>640000</v>
      </c>
      <c r="AD110" s="19"/>
      <c r="AE110" s="19">
        <f t="shared" si="10"/>
        <v>640000</v>
      </c>
      <c r="AF110" s="13">
        <f t="shared" si="11"/>
        <v>0.25034030635394988</v>
      </c>
    </row>
    <row r="111" spans="1:32" hidden="1" x14ac:dyDescent="0.25">
      <c r="A111" t="s">
        <v>232</v>
      </c>
      <c r="B111">
        <v>6</v>
      </c>
      <c r="C111" t="s">
        <v>37</v>
      </c>
      <c r="D111" s="3">
        <v>320090</v>
      </c>
      <c r="E111" s="3">
        <v>135578</v>
      </c>
      <c r="F111" s="3">
        <v>455608</v>
      </c>
      <c r="G111">
        <v>6</v>
      </c>
      <c r="H111">
        <v>0</v>
      </c>
      <c r="J111">
        <v>6</v>
      </c>
      <c r="K111" s="16">
        <f t="shared" si="7"/>
        <v>0</v>
      </c>
      <c r="L111" s="3">
        <v>0</v>
      </c>
      <c r="M111" s="3">
        <v>0</v>
      </c>
      <c r="N111" s="18">
        <f t="shared" si="8"/>
        <v>0</v>
      </c>
      <c r="O111" s="9">
        <v>0</v>
      </c>
      <c r="P111">
        <v>0</v>
      </c>
      <c r="Q111">
        <v>0</v>
      </c>
      <c r="R111" s="3">
        <v>25000</v>
      </c>
      <c r="S111">
        <v>4.4999999999999998E-2</v>
      </c>
      <c r="T111">
        <v>0</v>
      </c>
      <c r="U111" s="3">
        <v>0</v>
      </c>
      <c r="V111">
        <v>0</v>
      </c>
      <c r="W111">
        <v>0</v>
      </c>
      <c r="X111" s="3">
        <v>0</v>
      </c>
      <c r="Y111">
        <v>0</v>
      </c>
      <c r="Z111">
        <v>0</v>
      </c>
      <c r="AA111" s="3">
        <v>25000</v>
      </c>
      <c r="AB111">
        <v>0</v>
      </c>
      <c r="AC111" s="19">
        <f t="shared" si="9"/>
        <v>25000</v>
      </c>
      <c r="AD111" s="19"/>
      <c r="AE111" s="19">
        <f t="shared" si="10"/>
        <v>25000</v>
      </c>
      <c r="AF111" s="13">
        <f t="shared" si="11"/>
        <v>0</v>
      </c>
    </row>
    <row r="112" spans="1:32" hidden="1" x14ac:dyDescent="0.25">
      <c r="A112" t="s">
        <v>36</v>
      </c>
      <c r="B112">
        <v>60</v>
      </c>
      <c r="C112" t="s">
        <v>37</v>
      </c>
      <c r="D112" s="3">
        <v>108995</v>
      </c>
      <c r="E112" s="3">
        <v>0</v>
      </c>
      <c r="F112" s="3">
        <v>108995</v>
      </c>
      <c r="G112">
        <v>0</v>
      </c>
      <c r="H112">
        <v>0</v>
      </c>
      <c r="J112">
        <v>60</v>
      </c>
      <c r="K112" s="16">
        <f t="shared" si="7"/>
        <v>3.0479279291371786E-2</v>
      </c>
      <c r="L112" s="3">
        <v>3576036</v>
      </c>
      <c r="M112" s="3">
        <v>0</v>
      </c>
      <c r="N112" s="18">
        <f t="shared" si="8"/>
        <v>0</v>
      </c>
      <c r="O112" s="9">
        <v>1791813.13</v>
      </c>
      <c r="P112">
        <v>2.92E-2</v>
      </c>
      <c r="Q112">
        <v>52</v>
      </c>
      <c r="R112" s="3">
        <v>0</v>
      </c>
      <c r="S112">
        <v>0</v>
      </c>
      <c r="T112" t="s">
        <v>45</v>
      </c>
      <c r="U112" s="3">
        <v>0</v>
      </c>
      <c r="V112">
        <v>0</v>
      </c>
      <c r="W112">
        <v>0</v>
      </c>
      <c r="X112" s="3">
        <v>0</v>
      </c>
      <c r="Y112">
        <v>0</v>
      </c>
      <c r="Z112">
        <v>0</v>
      </c>
      <c r="AA112" s="3">
        <v>0</v>
      </c>
      <c r="AB112">
        <v>0</v>
      </c>
      <c r="AC112" s="19">
        <f t="shared" si="9"/>
        <v>1791813.13</v>
      </c>
      <c r="AD112" s="19"/>
      <c r="AE112" s="19">
        <f t="shared" si="10"/>
        <v>1791813.13</v>
      </c>
      <c r="AF112" s="13">
        <f t="shared" si="11"/>
        <v>0.50106126728030698</v>
      </c>
    </row>
    <row r="113" spans="1:32" hidden="1" x14ac:dyDescent="0.25">
      <c r="A113" t="s">
        <v>49</v>
      </c>
      <c r="B113">
        <v>8</v>
      </c>
      <c r="C113" t="s">
        <v>46</v>
      </c>
      <c r="D113" s="3">
        <v>65141</v>
      </c>
      <c r="E113" s="3">
        <v>0</v>
      </c>
      <c r="F113" s="3">
        <v>65141</v>
      </c>
      <c r="G113">
        <v>8</v>
      </c>
      <c r="H113">
        <v>0</v>
      </c>
      <c r="J113">
        <v>8</v>
      </c>
      <c r="K113" s="16">
        <f t="shared" si="7"/>
        <v>0</v>
      </c>
      <c r="L113" s="3">
        <v>0</v>
      </c>
      <c r="M113" s="3">
        <v>0</v>
      </c>
      <c r="N113" s="18">
        <f t="shared" si="8"/>
        <v>0</v>
      </c>
      <c r="O113" s="9">
        <v>0</v>
      </c>
      <c r="P113">
        <v>0</v>
      </c>
      <c r="Q113">
        <v>0</v>
      </c>
      <c r="R113" s="3">
        <v>0</v>
      </c>
      <c r="S113">
        <v>0</v>
      </c>
      <c r="T113" t="s">
        <v>45</v>
      </c>
      <c r="U113" s="3">
        <v>0</v>
      </c>
      <c r="V113">
        <v>0</v>
      </c>
      <c r="W113">
        <v>0</v>
      </c>
      <c r="X113" s="3">
        <v>0</v>
      </c>
      <c r="Y113">
        <v>0</v>
      </c>
      <c r="Z113">
        <v>0</v>
      </c>
      <c r="AA113" s="3">
        <v>0</v>
      </c>
      <c r="AB113">
        <v>0</v>
      </c>
      <c r="AC113" s="19">
        <f t="shared" si="9"/>
        <v>0</v>
      </c>
      <c r="AD113" s="19"/>
      <c r="AE113" s="19">
        <f t="shared" si="10"/>
        <v>0</v>
      </c>
      <c r="AF113" s="13">
        <f t="shared" si="11"/>
        <v>0</v>
      </c>
    </row>
    <row r="114" spans="1:32" hidden="1" x14ac:dyDescent="0.25">
      <c r="A114" t="s">
        <v>235</v>
      </c>
      <c r="B114" t="s">
        <v>236</v>
      </c>
      <c r="C114" t="s">
        <v>123</v>
      </c>
      <c r="D114" s="3">
        <v>0</v>
      </c>
      <c r="E114" s="3">
        <v>50645</v>
      </c>
      <c r="F114" s="3">
        <v>50645</v>
      </c>
      <c r="G114">
        <v>3</v>
      </c>
      <c r="H114">
        <v>0</v>
      </c>
      <c r="J114">
        <v>6</v>
      </c>
      <c r="K114" s="16">
        <f t="shared" si="7"/>
        <v>7.8133798634027737E-2</v>
      </c>
      <c r="L114" s="3">
        <v>648183</v>
      </c>
      <c r="M114" s="3">
        <v>40000</v>
      </c>
      <c r="N114" s="18">
        <f t="shared" si="8"/>
        <v>6.1710967427408621E-2</v>
      </c>
      <c r="O114" s="9">
        <v>188500</v>
      </c>
      <c r="P114">
        <v>0.02</v>
      </c>
      <c r="Q114">
        <v>0</v>
      </c>
      <c r="R114" s="3">
        <v>27000</v>
      </c>
      <c r="S114">
        <v>0</v>
      </c>
      <c r="T114">
        <v>20</v>
      </c>
      <c r="U114" s="3">
        <v>0</v>
      </c>
      <c r="V114">
        <v>0</v>
      </c>
      <c r="W114">
        <v>0</v>
      </c>
      <c r="X114" s="3">
        <v>0</v>
      </c>
      <c r="Y114">
        <v>0</v>
      </c>
      <c r="Z114">
        <v>0</v>
      </c>
      <c r="AA114" s="3">
        <v>0</v>
      </c>
      <c r="AB114">
        <v>0</v>
      </c>
      <c r="AC114" s="19">
        <f t="shared" si="9"/>
        <v>215500</v>
      </c>
      <c r="AD114" s="19"/>
      <c r="AE114" s="19">
        <f t="shared" si="10"/>
        <v>255500</v>
      </c>
      <c r="AF114" s="13">
        <f t="shared" si="11"/>
        <v>0.39417880444257253</v>
      </c>
    </row>
    <row r="115" spans="1:32" hidden="1" x14ac:dyDescent="0.25">
      <c r="A115" t="s">
        <v>36</v>
      </c>
      <c r="B115">
        <v>24</v>
      </c>
      <c r="C115" t="s">
        <v>37</v>
      </c>
      <c r="D115" s="3">
        <v>0</v>
      </c>
      <c r="E115" s="3">
        <v>249506</v>
      </c>
      <c r="F115" s="3">
        <v>249506</v>
      </c>
      <c r="G115">
        <v>9</v>
      </c>
      <c r="H115">
        <v>0</v>
      </c>
      <c r="J115">
        <v>24</v>
      </c>
      <c r="K115" s="16">
        <f t="shared" si="7"/>
        <v>9.6823264344050766E-2</v>
      </c>
      <c r="L115" s="3">
        <v>2576922</v>
      </c>
      <c r="M115" s="3">
        <v>0</v>
      </c>
      <c r="N115" s="18">
        <f t="shared" si="8"/>
        <v>0</v>
      </c>
      <c r="O115" s="9">
        <v>300000</v>
      </c>
      <c r="P115">
        <v>4.9500000000000002E-2</v>
      </c>
      <c r="Q115">
        <v>0</v>
      </c>
      <c r="R115" s="3">
        <v>250000</v>
      </c>
      <c r="S115">
        <v>0.03</v>
      </c>
      <c r="T115">
        <v>50</v>
      </c>
      <c r="U115" s="3">
        <v>0</v>
      </c>
      <c r="V115">
        <v>0</v>
      </c>
      <c r="W115">
        <v>0</v>
      </c>
      <c r="X115" s="3">
        <v>0</v>
      </c>
      <c r="Y115">
        <v>0</v>
      </c>
      <c r="Z115">
        <v>0</v>
      </c>
      <c r="AA115" s="3">
        <v>550000</v>
      </c>
      <c r="AB115" t="s">
        <v>62</v>
      </c>
      <c r="AC115" s="19">
        <f t="shared" si="9"/>
        <v>550000</v>
      </c>
      <c r="AD115" s="19"/>
      <c r="AE115" s="19">
        <f t="shared" si="10"/>
        <v>550000</v>
      </c>
      <c r="AF115" s="13">
        <f t="shared" si="11"/>
        <v>0.2134329250167448</v>
      </c>
    </row>
    <row r="116" spans="1:32" hidden="1" x14ac:dyDescent="0.25">
      <c r="A116" t="s">
        <v>49</v>
      </c>
      <c r="B116">
        <v>98</v>
      </c>
      <c r="C116" t="s">
        <v>191</v>
      </c>
      <c r="D116" s="3">
        <v>300812</v>
      </c>
      <c r="E116" s="3">
        <v>0</v>
      </c>
      <c r="F116" s="3">
        <v>300812</v>
      </c>
      <c r="G116">
        <v>52</v>
      </c>
      <c r="H116">
        <v>46</v>
      </c>
      <c r="J116">
        <v>98</v>
      </c>
      <c r="K116" s="16">
        <f t="shared" si="7"/>
        <v>3.4222121147619446E-2</v>
      </c>
      <c r="L116" s="3">
        <v>8789987</v>
      </c>
      <c r="M116" s="3">
        <v>1981980</v>
      </c>
      <c r="N116" s="18">
        <f t="shared" si="8"/>
        <v>0.22548156214565504</v>
      </c>
      <c r="O116" s="9">
        <v>9575000</v>
      </c>
      <c r="P116">
        <v>5.0900000000000001E-2</v>
      </c>
      <c r="Q116">
        <v>12</v>
      </c>
      <c r="R116" s="3">
        <v>0</v>
      </c>
      <c r="S116">
        <v>0</v>
      </c>
      <c r="T116" t="s">
        <v>45</v>
      </c>
      <c r="U116" s="3">
        <v>0</v>
      </c>
      <c r="V116">
        <v>0</v>
      </c>
      <c r="W116">
        <v>0</v>
      </c>
      <c r="X116" s="3">
        <v>0</v>
      </c>
      <c r="Y116">
        <v>0</v>
      </c>
      <c r="Z116">
        <v>0</v>
      </c>
      <c r="AA116" s="3">
        <v>0</v>
      </c>
      <c r="AB116">
        <v>0</v>
      </c>
      <c r="AC116" s="19">
        <f t="shared" si="9"/>
        <v>9575000</v>
      </c>
      <c r="AD116" s="19"/>
      <c r="AE116" s="19">
        <f t="shared" si="10"/>
        <v>11556980</v>
      </c>
      <c r="AF116" s="13">
        <f t="shared" si="11"/>
        <v>1.3147892027599131</v>
      </c>
    </row>
    <row r="117" spans="1:32" hidden="1" x14ac:dyDescent="0.25">
      <c r="A117" t="s">
        <v>49</v>
      </c>
      <c r="B117">
        <v>8</v>
      </c>
      <c r="C117" t="s">
        <v>159</v>
      </c>
      <c r="D117" s="3">
        <v>0</v>
      </c>
      <c r="E117" s="3">
        <v>0</v>
      </c>
      <c r="F117" s="3">
        <v>0</v>
      </c>
      <c r="G117">
        <v>0</v>
      </c>
      <c r="H117">
        <v>0</v>
      </c>
      <c r="J117">
        <v>0</v>
      </c>
      <c r="K117" s="16">
        <f t="shared" si="7"/>
        <v>0</v>
      </c>
      <c r="L117" s="3">
        <v>0</v>
      </c>
      <c r="M117" s="3">
        <v>0</v>
      </c>
      <c r="N117" s="18">
        <f t="shared" si="8"/>
        <v>0</v>
      </c>
      <c r="O117" s="9">
        <v>306603</v>
      </c>
      <c r="P117">
        <v>3.95E-2</v>
      </c>
      <c r="Q117">
        <v>10</v>
      </c>
      <c r="R117" s="3">
        <v>0</v>
      </c>
      <c r="S117">
        <v>0</v>
      </c>
      <c r="T117" t="s">
        <v>45</v>
      </c>
      <c r="U117" s="3">
        <v>0</v>
      </c>
      <c r="V117">
        <v>0</v>
      </c>
      <c r="W117">
        <v>0</v>
      </c>
      <c r="X117" s="3">
        <v>0</v>
      </c>
      <c r="Y117">
        <v>0</v>
      </c>
      <c r="Z117">
        <v>0</v>
      </c>
      <c r="AA117" s="3">
        <v>0</v>
      </c>
      <c r="AB117">
        <v>0</v>
      </c>
      <c r="AC117" s="19">
        <f t="shared" si="9"/>
        <v>306603</v>
      </c>
      <c r="AD117" s="19"/>
      <c r="AE117" s="19">
        <f t="shared" si="10"/>
        <v>306603</v>
      </c>
      <c r="AF117" s="13">
        <f t="shared" si="11"/>
        <v>0</v>
      </c>
    </row>
    <row r="118" spans="1:32" x14ac:dyDescent="0.25">
      <c r="A118" t="s">
        <v>97</v>
      </c>
      <c r="B118">
        <v>20</v>
      </c>
      <c r="C118" t="s">
        <v>64</v>
      </c>
      <c r="D118" s="3">
        <v>116393</v>
      </c>
      <c r="E118" s="3">
        <v>0</v>
      </c>
      <c r="F118" s="3">
        <v>116393</v>
      </c>
      <c r="G118">
        <v>20</v>
      </c>
      <c r="H118">
        <v>0</v>
      </c>
      <c r="J118">
        <v>20</v>
      </c>
      <c r="K118" s="16">
        <f t="shared" si="7"/>
        <v>7.6720970011765907E-2</v>
      </c>
      <c r="L118" s="3">
        <v>1517095</v>
      </c>
      <c r="M118" s="3">
        <v>1517095</v>
      </c>
      <c r="N118" s="18">
        <f t="shared" si="8"/>
        <v>1</v>
      </c>
      <c r="O118" s="9">
        <v>0</v>
      </c>
      <c r="P118">
        <v>0</v>
      </c>
      <c r="Q118">
        <v>0</v>
      </c>
      <c r="R118" s="3">
        <v>0</v>
      </c>
      <c r="S118">
        <v>0</v>
      </c>
      <c r="T118" t="s">
        <v>45</v>
      </c>
      <c r="U118" s="3">
        <v>0</v>
      </c>
      <c r="V118">
        <v>0</v>
      </c>
      <c r="W118">
        <v>0</v>
      </c>
      <c r="X118" s="3">
        <v>0</v>
      </c>
      <c r="Y118">
        <v>0</v>
      </c>
      <c r="Z118">
        <v>0</v>
      </c>
      <c r="AA118" s="3">
        <v>1517095</v>
      </c>
      <c r="AB118" t="s">
        <v>62</v>
      </c>
      <c r="AC118" s="19">
        <f t="shared" si="9"/>
        <v>0</v>
      </c>
      <c r="AD118" s="16">
        <f t="shared" ref="AD118:AD119" si="13">+AC118/L118</f>
        <v>0</v>
      </c>
      <c r="AE118" s="19">
        <f t="shared" si="10"/>
        <v>1517095</v>
      </c>
      <c r="AF118" s="13">
        <f t="shared" si="11"/>
        <v>1</v>
      </c>
    </row>
    <row r="119" spans="1:32" x14ac:dyDescent="0.25">
      <c r="A119" t="s">
        <v>242</v>
      </c>
      <c r="B119">
        <v>12</v>
      </c>
      <c r="C119" t="s">
        <v>64</v>
      </c>
      <c r="D119" s="3">
        <v>71345</v>
      </c>
      <c r="E119" s="3">
        <v>0</v>
      </c>
      <c r="F119" s="3">
        <v>71345</v>
      </c>
      <c r="G119">
        <v>12</v>
      </c>
      <c r="H119">
        <v>0</v>
      </c>
      <c r="J119">
        <v>12</v>
      </c>
      <c r="K119" s="16">
        <f t="shared" si="7"/>
        <v>7.4628504961286687E-2</v>
      </c>
      <c r="L119" s="3">
        <v>956002</v>
      </c>
      <c r="M119" s="3">
        <v>561316</v>
      </c>
      <c r="N119" s="18">
        <f t="shared" si="8"/>
        <v>0.5871493992690392</v>
      </c>
      <c r="O119" s="9">
        <v>210000</v>
      </c>
      <c r="P119">
        <v>0.01</v>
      </c>
      <c r="Q119">
        <v>21</v>
      </c>
      <c r="R119" s="3">
        <v>165000</v>
      </c>
      <c r="S119">
        <v>8.3500000000000005E-2</v>
      </c>
      <c r="T119">
        <v>15</v>
      </c>
      <c r="U119" s="3">
        <v>19686</v>
      </c>
      <c r="V119">
        <v>0</v>
      </c>
      <c r="W119">
        <v>0</v>
      </c>
      <c r="X119" s="3">
        <v>0</v>
      </c>
      <c r="Y119">
        <v>0</v>
      </c>
      <c r="Z119">
        <v>0</v>
      </c>
      <c r="AA119" s="3">
        <v>956002</v>
      </c>
      <c r="AB119" t="s">
        <v>62</v>
      </c>
      <c r="AC119" s="19">
        <f t="shared" si="9"/>
        <v>394686</v>
      </c>
      <c r="AD119" s="16">
        <f t="shared" si="13"/>
        <v>0.4128506007309608</v>
      </c>
      <c r="AE119" s="19">
        <f t="shared" si="10"/>
        <v>956002</v>
      </c>
      <c r="AF119" s="13">
        <f t="shared" si="11"/>
        <v>1</v>
      </c>
    </row>
    <row r="120" spans="1:32" hidden="1" x14ac:dyDescent="0.25">
      <c r="A120" t="s">
        <v>248</v>
      </c>
      <c r="B120">
        <v>8</v>
      </c>
      <c r="C120" t="s">
        <v>64</v>
      </c>
      <c r="D120" s="3">
        <v>0</v>
      </c>
      <c r="E120" s="3">
        <v>49324</v>
      </c>
      <c r="F120" s="3">
        <v>49324</v>
      </c>
      <c r="G120">
        <v>0</v>
      </c>
      <c r="H120">
        <v>0</v>
      </c>
      <c r="J120">
        <v>0</v>
      </c>
      <c r="K120" s="16">
        <f t="shared" si="7"/>
        <v>7.7068750000000005E-2</v>
      </c>
      <c r="L120" s="3">
        <v>640000</v>
      </c>
      <c r="M120" s="3">
        <v>387042</v>
      </c>
      <c r="N120" s="18">
        <f t="shared" si="8"/>
        <v>0.604753125</v>
      </c>
      <c r="O120" s="9">
        <v>164958</v>
      </c>
      <c r="P120">
        <v>0.03</v>
      </c>
      <c r="Q120">
        <v>20</v>
      </c>
      <c r="R120" s="3">
        <v>97757.58</v>
      </c>
      <c r="S120">
        <v>5.5E-2</v>
      </c>
      <c r="T120">
        <v>30</v>
      </c>
      <c r="U120" s="3">
        <v>0</v>
      </c>
      <c r="V120">
        <v>0</v>
      </c>
      <c r="W120">
        <v>0</v>
      </c>
      <c r="X120" s="3">
        <v>0</v>
      </c>
      <c r="Y120">
        <v>0</v>
      </c>
      <c r="Z120">
        <v>0</v>
      </c>
      <c r="AA120" s="3">
        <v>649757.57999999996</v>
      </c>
      <c r="AB120">
        <v>0</v>
      </c>
      <c r="AC120" s="19">
        <f t="shared" si="9"/>
        <v>262715.58</v>
      </c>
      <c r="AD120" s="19"/>
      <c r="AE120" s="19">
        <f t="shared" si="10"/>
        <v>649757.58000000007</v>
      </c>
      <c r="AF120" s="13">
        <f t="shared" si="11"/>
        <v>1.0152462187500002</v>
      </c>
    </row>
    <row r="121" spans="1:32" x14ac:dyDescent="0.25">
      <c r="A121" t="s">
        <v>36</v>
      </c>
      <c r="B121">
        <v>50</v>
      </c>
      <c r="C121" t="s">
        <v>64</v>
      </c>
      <c r="D121" s="3">
        <v>319014</v>
      </c>
      <c r="E121" s="3">
        <v>0</v>
      </c>
      <c r="F121" s="3">
        <v>319014</v>
      </c>
      <c r="G121">
        <v>11</v>
      </c>
      <c r="H121">
        <v>0</v>
      </c>
      <c r="J121">
        <v>50</v>
      </c>
      <c r="K121" s="16">
        <f t="shared" si="7"/>
        <v>7.3233452491251391E-2</v>
      </c>
      <c r="L121" s="3">
        <v>4356124</v>
      </c>
      <c r="M121" s="3">
        <v>2856124</v>
      </c>
      <c r="N121" s="18">
        <f t="shared" si="8"/>
        <v>0.6556571851489994</v>
      </c>
      <c r="O121" s="9">
        <v>250000</v>
      </c>
      <c r="P121">
        <v>0.02</v>
      </c>
      <c r="Q121">
        <v>20</v>
      </c>
      <c r="R121" s="3">
        <v>1000000</v>
      </c>
      <c r="S121">
        <v>5.2499999999999998E-2</v>
      </c>
      <c r="T121">
        <v>30</v>
      </c>
      <c r="U121" s="3">
        <v>250000</v>
      </c>
      <c r="V121" t="s">
        <v>165</v>
      </c>
      <c r="W121">
        <v>20</v>
      </c>
      <c r="X121" s="3">
        <v>0</v>
      </c>
      <c r="Y121">
        <v>0</v>
      </c>
      <c r="Z121">
        <v>0</v>
      </c>
      <c r="AA121" s="3">
        <v>4356124</v>
      </c>
      <c r="AB121" t="s">
        <v>47</v>
      </c>
      <c r="AC121" s="19">
        <f t="shared" si="9"/>
        <v>1500000</v>
      </c>
      <c r="AD121" s="16">
        <f t="shared" ref="AD121:AD122" si="14">+AC121/L121</f>
        <v>0.34434281485100054</v>
      </c>
      <c r="AE121" s="19">
        <f t="shared" si="10"/>
        <v>4356124</v>
      </c>
      <c r="AF121" s="13">
        <f t="shared" si="11"/>
        <v>1</v>
      </c>
    </row>
    <row r="122" spans="1:32" x14ac:dyDescent="0.25">
      <c r="A122" t="s">
        <v>253</v>
      </c>
      <c r="B122">
        <v>16</v>
      </c>
      <c r="C122" t="s">
        <v>37</v>
      </c>
      <c r="D122" s="3">
        <v>123960</v>
      </c>
      <c r="E122" s="3">
        <v>0</v>
      </c>
      <c r="F122" s="3">
        <v>123960</v>
      </c>
      <c r="G122">
        <v>5</v>
      </c>
      <c r="H122">
        <v>0</v>
      </c>
      <c r="J122">
        <v>16</v>
      </c>
      <c r="K122" s="16">
        <f t="shared" si="7"/>
        <v>7.5330848638836712E-2</v>
      </c>
      <c r="L122" s="3">
        <v>1645541</v>
      </c>
      <c r="M122" s="3">
        <v>1261620</v>
      </c>
      <c r="N122" s="18">
        <f t="shared" si="8"/>
        <v>0.76669010374095814</v>
      </c>
      <c r="O122" s="9">
        <v>161021</v>
      </c>
      <c r="P122">
        <v>4.7500000000000001E-2</v>
      </c>
      <c r="Q122">
        <v>15</v>
      </c>
      <c r="R122" s="3">
        <v>54400</v>
      </c>
      <c r="S122" t="s">
        <v>254</v>
      </c>
      <c r="T122">
        <v>15</v>
      </c>
      <c r="U122" s="3">
        <v>168500</v>
      </c>
      <c r="V122">
        <v>0.03</v>
      </c>
      <c r="W122">
        <v>20</v>
      </c>
      <c r="X122" s="3">
        <v>0</v>
      </c>
      <c r="Y122">
        <v>0</v>
      </c>
      <c r="Z122">
        <v>0</v>
      </c>
      <c r="AA122" s="3">
        <v>1645541</v>
      </c>
      <c r="AB122" t="s">
        <v>47</v>
      </c>
      <c r="AC122" s="19">
        <f t="shared" si="9"/>
        <v>383921</v>
      </c>
      <c r="AD122" s="16">
        <f t="shared" si="14"/>
        <v>0.23330989625904186</v>
      </c>
      <c r="AE122" s="19">
        <f t="shared" si="10"/>
        <v>1645541</v>
      </c>
      <c r="AF122" s="13">
        <f t="shared" si="11"/>
        <v>1</v>
      </c>
    </row>
    <row r="123" spans="1:32" hidden="1" x14ac:dyDescent="0.25">
      <c r="A123" t="s">
        <v>82</v>
      </c>
      <c r="B123">
        <v>10</v>
      </c>
      <c r="C123" t="s">
        <v>37</v>
      </c>
      <c r="D123" s="3">
        <v>81485</v>
      </c>
      <c r="E123" s="3">
        <v>0</v>
      </c>
      <c r="F123" s="3">
        <v>81485</v>
      </c>
      <c r="G123">
        <v>10</v>
      </c>
      <c r="H123">
        <v>0</v>
      </c>
      <c r="J123">
        <v>10</v>
      </c>
      <c r="K123" s="16">
        <f t="shared" si="7"/>
        <v>7.5574962367870188E-2</v>
      </c>
      <c r="L123" s="3">
        <v>1078201</v>
      </c>
      <c r="M123" s="3">
        <v>661779</v>
      </c>
      <c r="N123" s="18">
        <f t="shared" si="8"/>
        <v>0.61378073290601665</v>
      </c>
      <c r="O123" s="9">
        <v>197559.23</v>
      </c>
      <c r="P123">
        <v>7.0000000000000007E-2</v>
      </c>
      <c r="Q123">
        <v>11</v>
      </c>
      <c r="R123" s="3">
        <v>131251</v>
      </c>
      <c r="S123">
        <v>0.03</v>
      </c>
      <c r="T123">
        <v>20</v>
      </c>
      <c r="U123" s="3">
        <v>0</v>
      </c>
      <c r="V123">
        <v>0</v>
      </c>
      <c r="W123">
        <v>0</v>
      </c>
      <c r="X123" s="3">
        <v>0</v>
      </c>
      <c r="Y123">
        <v>0</v>
      </c>
      <c r="Z123">
        <v>0</v>
      </c>
      <c r="AA123" s="3">
        <v>1078201</v>
      </c>
      <c r="AB123" t="s">
        <v>62</v>
      </c>
      <c r="AC123" s="19">
        <f t="shared" si="9"/>
        <v>328810.23</v>
      </c>
      <c r="AD123" s="19"/>
      <c r="AE123" s="19">
        <f t="shared" si="10"/>
        <v>990589.23</v>
      </c>
      <c r="AF123" s="13">
        <f t="shared" si="11"/>
        <v>0.91874263704077441</v>
      </c>
    </row>
    <row r="124" spans="1:32" hidden="1" x14ac:dyDescent="0.25">
      <c r="A124" t="s">
        <v>261</v>
      </c>
      <c r="B124">
        <v>39</v>
      </c>
      <c r="C124" t="s">
        <v>37</v>
      </c>
      <c r="D124" s="3">
        <v>325000</v>
      </c>
      <c r="E124" s="3">
        <v>0</v>
      </c>
      <c r="F124" s="3">
        <v>325000</v>
      </c>
      <c r="G124">
        <v>16</v>
      </c>
      <c r="H124">
        <v>0</v>
      </c>
      <c r="J124">
        <v>39</v>
      </c>
      <c r="K124" s="16">
        <f t="shared" si="7"/>
        <v>6.2243341973347591E-2</v>
      </c>
      <c r="L124" s="3">
        <v>5221442</v>
      </c>
      <c r="M124" s="3">
        <v>0</v>
      </c>
      <c r="N124" s="18">
        <f t="shared" si="8"/>
        <v>0</v>
      </c>
      <c r="O124" s="9">
        <v>983437</v>
      </c>
      <c r="P124">
        <v>6.8900000000000003E-2</v>
      </c>
      <c r="Q124">
        <v>18</v>
      </c>
      <c r="R124" s="3">
        <v>376000</v>
      </c>
      <c r="S124">
        <v>0</v>
      </c>
      <c r="T124" t="s">
        <v>45</v>
      </c>
      <c r="U124" s="3">
        <v>0</v>
      </c>
      <c r="V124">
        <v>0</v>
      </c>
      <c r="W124">
        <v>0</v>
      </c>
      <c r="X124" s="3">
        <v>0</v>
      </c>
      <c r="Y124">
        <v>0</v>
      </c>
      <c r="Z124">
        <v>0</v>
      </c>
      <c r="AA124" s="3">
        <v>0</v>
      </c>
      <c r="AB124">
        <v>0</v>
      </c>
      <c r="AC124" s="19">
        <f t="shared" si="9"/>
        <v>1359437</v>
      </c>
      <c r="AD124" s="19"/>
      <c r="AE124" s="19">
        <f t="shared" si="10"/>
        <v>1359437</v>
      </c>
      <c r="AF124" s="13">
        <f t="shared" si="11"/>
        <v>0.26035662179145147</v>
      </c>
    </row>
    <row r="125" spans="1:32" hidden="1" x14ac:dyDescent="0.25">
      <c r="A125" t="s">
        <v>82</v>
      </c>
      <c r="B125">
        <v>17</v>
      </c>
      <c r="C125" t="s">
        <v>264</v>
      </c>
      <c r="D125" s="3">
        <v>0</v>
      </c>
      <c r="E125" s="3">
        <v>165282</v>
      </c>
      <c r="F125" s="3">
        <v>165282</v>
      </c>
      <c r="G125">
        <v>17</v>
      </c>
      <c r="H125">
        <v>0</v>
      </c>
      <c r="J125">
        <v>17</v>
      </c>
      <c r="K125" s="16">
        <f t="shared" si="7"/>
        <v>7.9542233440732663E-2</v>
      </c>
      <c r="L125" s="3">
        <v>2077915</v>
      </c>
      <c r="M125" s="3">
        <v>2027695</v>
      </c>
      <c r="N125" s="18">
        <f t="shared" si="8"/>
        <v>0.97583154267619221</v>
      </c>
      <c r="O125" s="9">
        <v>367000</v>
      </c>
      <c r="P125">
        <v>0.05</v>
      </c>
      <c r="Q125">
        <v>15</v>
      </c>
      <c r="R125" s="3">
        <v>150000</v>
      </c>
      <c r="S125">
        <v>7.0000000000000007E-2</v>
      </c>
      <c r="T125">
        <v>10</v>
      </c>
      <c r="U125" s="3">
        <v>0</v>
      </c>
      <c r="V125">
        <v>0</v>
      </c>
      <c r="W125">
        <v>0</v>
      </c>
      <c r="X125" s="3">
        <v>0</v>
      </c>
      <c r="Y125">
        <v>0</v>
      </c>
      <c r="Z125">
        <v>0</v>
      </c>
      <c r="AA125" s="3">
        <v>2077915</v>
      </c>
      <c r="AB125">
        <v>0</v>
      </c>
      <c r="AC125" s="19">
        <f t="shared" si="9"/>
        <v>517000</v>
      </c>
      <c r="AD125" s="19"/>
      <c r="AE125" s="19">
        <f t="shared" si="10"/>
        <v>2544695</v>
      </c>
      <c r="AF125" s="13">
        <f t="shared" si="11"/>
        <v>1.2246386401753682</v>
      </c>
    </row>
    <row r="126" spans="1:32" x14ac:dyDescent="0.25">
      <c r="A126" t="s">
        <v>265</v>
      </c>
      <c r="B126">
        <v>10</v>
      </c>
      <c r="C126" t="s">
        <v>159</v>
      </c>
      <c r="D126" s="3">
        <v>141795</v>
      </c>
      <c r="E126" s="3">
        <v>0</v>
      </c>
      <c r="F126" s="3">
        <v>141795</v>
      </c>
      <c r="G126">
        <v>9</v>
      </c>
      <c r="H126">
        <v>0</v>
      </c>
      <c r="J126">
        <v>15</v>
      </c>
      <c r="K126" s="16">
        <f t="shared" si="7"/>
        <v>7.6094323796521535E-2</v>
      </c>
      <c r="L126" s="3">
        <v>1863411</v>
      </c>
      <c r="M126" s="3">
        <v>1208772</v>
      </c>
      <c r="N126" s="18">
        <f t="shared" si="8"/>
        <v>0.64868780961366013</v>
      </c>
      <c r="O126" s="9">
        <v>91450</v>
      </c>
      <c r="P126">
        <v>6.7299999999999999E-2</v>
      </c>
      <c r="Q126">
        <v>20</v>
      </c>
      <c r="R126" s="3">
        <v>100000</v>
      </c>
      <c r="S126">
        <v>0.02</v>
      </c>
      <c r="T126">
        <v>18</v>
      </c>
      <c r="U126" s="3">
        <v>400000</v>
      </c>
      <c r="V126">
        <v>5.2999999999999999E-2</v>
      </c>
      <c r="W126">
        <v>15</v>
      </c>
      <c r="X126" s="3">
        <v>63189</v>
      </c>
      <c r="Y126">
        <v>0</v>
      </c>
      <c r="Z126">
        <v>15</v>
      </c>
      <c r="AA126" s="3">
        <v>1863411</v>
      </c>
      <c r="AB126">
        <v>0</v>
      </c>
      <c r="AC126" s="19">
        <f t="shared" si="9"/>
        <v>654639</v>
      </c>
      <c r="AD126" s="16">
        <f t="shared" ref="AD126:AD127" si="15">+AC126/L126</f>
        <v>0.35131219038633987</v>
      </c>
      <c r="AE126" s="19">
        <f t="shared" si="10"/>
        <v>1863411</v>
      </c>
      <c r="AF126" s="13">
        <f t="shared" si="11"/>
        <v>1</v>
      </c>
    </row>
    <row r="127" spans="1:32" x14ac:dyDescent="0.25">
      <c r="A127" t="s">
        <v>158</v>
      </c>
      <c r="B127">
        <v>5</v>
      </c>
      <c r="C127" t="s">
        <v>159</v>
      </c>
      <c r="D127" s="3">
        <v>141795</v>
      </c>
      <c r="E127" s="3">
        <v>0</v>
      </c>
      <c r="F127" s="3">
        <v>141795</v>
      </c>
      <c r="G127">
        <v>9</v>
      </c>
      <c r="H127">
        <v>0</v>
      </c>
      <c r="J127">
        <v>15</v>
      </c>
      <c r="K127" s="16">
        <f t="shared" si="7"/>
        <v>7.6094323796521535E-2</v>
      </c>
      <c r="L127" s="3">
        <v>1863411</v>
      </c>
      <c r="M127" s="3">
        <v>1208772</v>
      </c>
      <c r="N127" s="18">
        <f t="shared" si="8"/>
        <v>0.64868780961366013</v>
      </c>
      <c r="O127" s="9">
        <v>91450</v>
      </c>
      <c r="P127">
        <v>6.7299999999999999E-2</v>
      </c>
      <c r="Q127">
        <v>20</v>
      </c>
      <c r="R127" s="3">
        <v>100000</v>
      </c>
      <c r="S127">
        <v>0.02</v>
      </c>
      <c r="T127">
        <v>18</v>
      </c>
      <c r="U127" s="3">
        <v>400000</v>
      </c>
      <c r="V127">
        <v>5.2999999999999999E-2</v>
      </c>
      <c r="W127">
        <v>15</v>
      </c>
      <c r="X127" s="3">
        <v>63189</v>
      </c>
      <c r="Y127">
        <v>0</v>
      </c>
      <c r="Z127">
        <v>15</v>
      </c>
      <c r="AA127" s="3">
        <v>1863411</v>
      </c>
      <c r="AB127">
        <v>0</v>
      </c>
      <c r="AC127" s="19">
        <f t="shared" si="9"/>
        <v>654639</v>
      </c>
      <c r="AD127" s="16">
        <f t="shared" si="15"/>
        <v>0.35131219038633987</v>
      </c>
      <c r="AE127" s="19">
        <f t="shared" si="10"/>
        <v>1863411</v>
      </c>
      <c r="AF127" s="13">
        <f t="shared" si="11"/>
        <v>1</v>
      </c>
    </row>
    <row r="128" spans="1:32" hidden="1" x14ac:dyDescent="0.25">
      <c r="A128" t="s">
        <v>268</v>
      </c>
      <c r="B128">
        <v>24</v>
      </c>
      <c r="C128" t="s">
        <v>37</v>
      </c>
      <c r="D128" s="3">
        <v>1342430</v>
      </c>
      <c r="E128" s="3">
        <v>0</v>
      </c>
      <c r="F128" s="3">
        <v>1342430</v>
      </c>
      <c r="G128">
        <v>0</v>
      </c>
      <c r="H128">
        <v>0</v>
      </c>
      <c r="J128">
        <v>24</v>
      </c>
      <c r="K128" s="16">
        <f t="shared" si="7"/>
        <v>0.78179251513291459</v>
      </c>
      <c r="L128" s="3">
        <v>1717118</v>
      </c>
      <c r="M128" s="3">
        <v>1032650</v>
      </c>
      <c r="N128" s="18">
        <f t="shared" si="8"/>
        <v>0.60138557746177024</v>
      </c>
      <c r="O128" s="9">
        <v>385000</v>
      </c>
      <c r="P128">
        <v>8.5000000000000006E-2</v>
      </c>
      <c r="Q128">
        <v>15</v>
      </c>
      <c r="R128" s="3">
        <v>250000</v>
      </c>
      <c r="S128">
        <v>0.03</v>
      </c>
      <c r="T128">
        <v>20</v>
      </c>
      <c r="U128" s="3">
        <v>0</v>
      </c>
      <c r="V128">
        <v>0</v>
      </c>
      <c r="W128">
        <v>0</v>
      </c>
      <c r="X128" s="3">
        <v>0</v>
      </c>
      <c r="Y128">
        <v>0</v>
      </c>
      <c r="Z128">
        <v>0</v>
      </c>
      <c r="AA128" s="3">
        <v>1717118</v>
      </c>
      <c r="AB128">
        <v>0</v>
      </c>
      <c r="AC128" s="19">
        <f t="shared" si="9"/>
        <v>635000</v>
      </c>
      <c r="AD128" s="19"/>
      <c r="AE128" s="19">
        <f t="shared" si="10"/>
        <v>1667650</v>
      </c>
      <c r="AF128" s="13">
        <f t="shared" si="11"/>
        <v>0.97119126350081941</v>
      </c>
    </row>
    <row r="129" spans="1:32" hidden="1" x14ac:dyDescent="0.25">
      <c r="A129" t="s">
        <v>36</v>
      </c>
      <c r="B129">
        <v>20</v>
      </c>
      <c r="C129" t="s">
        <v>64</v>
      </c>
      <c r="D129" s="3">
        <v>0</v>
      </c>
      <c r="E129" s="3">
        <v>0</v>
      </c>
      <c r="F129" s="3">
        <v>0</v>
      </c>
      <c r="G129">
        <v>0</v>
      </c>
      <c r="H129">
        <v>0</v>
      </c>
      <c r="J129">
        <v>0</v>
      </c>
      <c r="K129" s="16">
        <f t="shared" si="7"/>
        <v>0</v>
      </c>
      <c r="L129" s="3">
        <v>2035507</v>
      </c>
      <c r="M129" s="3">
        <v>0</v>
      </c>
      <c r="N129" s="18">
        <f t="shared" si="8"/>
        <v>0</v>
      </c>
      <c r="O129" s="9">
        <v>114000</v>
      </c>
      <c r="P129">
        <v>6.5000000000000002E-2</v>
      </c>
      <c r="Q129">
        <v>15</v>
      </c>
      <c r="R129" s="3">
        <v>630000</v>
      </c>
      <c r="S129">
        <v>0</v>
      </c>
      <c r="T129">
        <v>50</v>
      </c>
      <c r="U129" s="3">
        <v>100000</v>
      </c>
      <c r="V129">
        <v>0</v>
      </c>
      <c r="W129">
        <v>15</v>
      </c>
      <c r="X129" s="3">
        <v>120000</v>
      </c>
      <c r="Y129">
        <v>6.25E-2</v>
      </c>
      <c r="Z129">
        <v>14</v>
      </c>
      <c r="AA129" s="3">
        <v>0</v>
      </c>
      <c r="AB129">
        <v>0</v>
      </c>
      <c r="AC129" s="19">
        <f t="shared" si="9"/>
        <v>964000</v>
      </c>
      <c r="AD129" s="19"/>
      <c r="AE129" s="19">
        <f t="shared" si="10"/>
        <v>964000</v>
      </c>
      <c r="AF129" s="13">
        <f t="shared" si="11"/>
        <v>0.4735920829552539</v>
      </c>
    </row>
    <row r="130" spans="1:32" hidden="1" x14ac:dyDescent="0.25">
      <c r="A130" t="s">
        <v>113</v>
      </c>
      <c r="B130">
        <v>16</v>
      </c>
      <c r="C130" t="s">
        <v>37</v>
      </c>
      <c r="D130" s="3">
        <v>157460</v>
      </c>
      <c r="E130" s="3">
        <v>0</v>
      </c>
      <c r="F130" s="3">
        <v>157460</v>
      </c>
      <c r="G130">
        <v>2</v>
      </c>
      <c r="H130">
        <v>14</v>
      </c>
      <c r="J130">
        <v>16</v>
      </c>
      <c r="K130" s="16">
        <f t="shared" si="7"/>
        <v>0</v>
      </c>
      <c r="L130" s="3">
        <v>0</v>
      </c>
      <c r="M130" s="3">
        <v>0</v>
      </c>
      <c r="N130" s="18">
        <f t="shared" si="8"/>
        <v>0</v>
      </c>
      <c r="O130" s="9">
        <v>275000</v>
      </c>
      <c r="P130">
        <v>5.3499999999999999E-2</v>
      </c>
      <c r="Q130">
        <v>10</v>
      </c>
      <c r="R130" s="3">
        <v>364706</v>
      </c>
      <c r="S130">
        <v>0.03</v>
      </c>
      <c r="T130">
        <v>40</v>
      </c>
      <c r="U130" s="3">
        <v>0</v>
      </c>
      <c r="V130">
        <v>0</v>
      </c>
      <c r="W130">
        <v>0</v>
      </c>
      <c r="X130" s="3">
        <v>0</v>
      </c>
      <c r="Y130">
        <v>0</v>
      </c>
      <c r="Z130">
        <v>0</v>
      </c>
      <c r="AA130" s="3">
        <v>0</v>
      </c>
      <c r="AB130">
        <v>0</v>
      </c>
      <c r="AC130" s="19">
        <f t="shared" si="9"/>
        <v>639706</v>
      </c>
      <c r="AD130" s="19"/>
      <c r="AE130" s="19">
        <f t="shared" si="10"/>
        <v>639706</v>
      </c>
      <c r="AF130" s="13">
        <f t="shared" si="11"/>
        <v>0</v>
      </c>
    </row>
    <row r="131" spans="1:32" x14ac:dyDescent="0.25">
      <c r="A131" t="s">
        <v>273</v>
      </c>
      <c r="B131">
        <v>8</v>
      </c>
      <c r="C131" t="s">
        <v>64</v>
      </c>
      <c r="D131" s="3">
        <v>54733</v>
      </c>
      <c r="E131" s="3">
        <v>0</v>
      </c>
      <c r="F131" s="3">
        <v>54733</v>
      </c>
      <c r="G131">
        <v>8</v>
      </c>
      <c r="H131">
        <v>0</v>
      </c>
      <c r="J131">
        <v>8</v>
      </c>
      <c r="K131" s="16">
        <f t="shared" ref="K131:K194" si="16">IFERROR(F131/L131,0)</f>
        <v>7.4407950188966523E-2</v>
      </c>
      <c r="L131" s="3">
        <v>735580</v>
      </c>
      <c r="M131" s="3">
        <v>436865</v>
      </c>
      <c r="N131" s="18">
        <f t="shared" ref="N131:N194" si="17">IFERROR(M131/L131,0)</f>
        <v>0.59390548954566469</v>
      </c>
      <c r="O131" s="9">
        <v>221500</v>
      </c>
      <c r="P131">
        <v>0.03</v>
      </c>
      <c r="Q131">
        <v>20</v>
      </c>
      <c r="R131" s="3">
        <v>77215</v>
      </c>
      <c r="S131">
        <v>4.7500000000000001E-2</v>
      </c>
      <c r="T131">
        <v>10</v>
      </c>
      <c r="U131" s="3">
        <v>0</v>
      </c>
      <c r="V131">
        <v>0</v>
      </c>
      <c r="W131">
        <v>0</v>
      </c>
      <c r="X131" s="3">
        <v>0</v>
      </c>
      <c r="Y131">
        <v>0</v>
      </c>
      <c r="Z131">
        <v>0</v>
      </c>
      <c r="AA131" s="3">
        <v>735580</v>
      </c>
      <c r="AB131" t="s">
        <v>62</v>
      </c>
      <c r="AC131" s="19">
        <f t="shared" ref="AC131:AC194" si="18">+O131+R131+U131+X131</f>
        <v>298715</v>
      </c>
      <c r="AD131" s="16">
        <f t="shared" ref="AD131:AD132" si="19">+AC131/L131</f>
        <v>0.40609451045433537</v>
      </c>
      <c r="AE131" s="19">
        <f t="shared" ref="AE131:AE194" si="20">+AC131+M131</f>
        <v>735580</v>
      </c>
      <c r="AF131" s="13">
        <f t="shared" ref="AF131:AF194" si="21">IFERROR(+AE131/L131,0)</f>
        <v>1</v>
      </c>
    </row>
    <row r="132" spans="1:32" x14ac:dyDescent="0.25">
      <c r="A132" t="s">
        <v>95</v>
      </c>
      <c r="B132">
        <v>16</v>
      </c>
      <c r="C132" t="s">
        <v>64</v>
      </c>
      <c r="D132" s="3">
        <v>107029</v>
      </c>
      <c r="E132" s="3">
        <v>0</v>
      </c>
      <c r="F132" s="3">
        <v>107029</v>
      </c>
      <c r="G132">
        <v>16</v>
      </c>
      <c r="H132">
        <v>0</v>
      </c>
      <c r="J132">
        <v>16</v>
      </c>
      <c r="K132" s="16">
        <f t="shared" si="16"/>
        <v>7.1370509293990164E-2</v>
      </c>
      <c r="L132" s="3">
        <v>1499625</v>
      </c>
      <c r="M132" s="3">
        <v>886625</v>
      </c>
      <c r="N132" s="18">
        <f t="shared" si="17"/>
        <v>0.59123114111861297</v>
      </c>
      <c r="O132" s="9">
        <v>373000</v>
      </c>
      <c r="P132">
        <v>0.03</v>
      </c>
      <c r="Q132">
        <v>11</v>
      </c>
      <c r="R132" s="3">
        <v>240000</v>
      </c>
      <c r="S132">
        <v>5.5E-2</v>
      </c>
      <c r="T132">
        <v>15</v>
      </c>
      <c r="U132" s="3">
        <v>0</v>
      </c>
      <c r="V132">
        <v>0</v>
      </c>
      <c r="W132">
        <v>0</v>
      </c>
      <c r="X132" s="3">
        <v>0</v>
      </c>
      <c r="Y132">
        <v>0</v>
      </c>
      <c r="Z132">
        <v>0</v>
      </c>
      <c r="AA132" s="3">
        <v>1499625</v>
      </c>
      <c r="AB132" t="s">
        <v>62</v>
      </c>
      <c r="AC132" s="19">
        <f t="shared" si="18"/>
        <v>613000</v>
      </c>
      <c r="AD132" s="16">
        <f t="shared" si="19"/>
        <v>0.40876885888138703</v>
      </c>
      <c r="AE132" s="19">
        <f t="shared" si="20"/>
        <v>1499625</v>
      </c>
      <c r="AF132" s="13">
        <f t="shared" si="21"/>
        <v>1</v>
      </c>
    </row>
    <row r="133" spans="1:32" hidden="1" x14ac:dyDescent="0.25">
      <c r="A133" t="s">
        <v>36</v>
      </c>
      <c r="B133">
        <v>22</v>
      </c>
      <c r="C133" t="s">
        <v>37</v>
      </c>
      <c r="D133" s="3">
        <v>0</v>
      </c>
      <c r="E133" s="3">
        <v>234535</v>
      </c>
      <c r="F133" s="3">
        <v>234535</v>
      </c>
      <c r="G133">
        <v>17</v>
      </c>
      <c r="H133">
        <v>3</v>
      </c>
      <c r="J133">
        <v>22</v>
      </c>
      <c r="K133" s="16">
        <f t="shared" si="16"/>
        <v>8.097672706732599E-2</v>
      </c>
      <c r="L133" s="3">
        <v>2896326</v>
      </c>
      <c r="M133" s="3">
        <v>0</v>
      </c>
      <c r="N133" s="18">
        <f t="shared" si="17"/>
        <v>0</v>
      </c>
      <c r="O133" s="9">
        <v>400000</v>
      </c>
      <c r="P133">
        <v>7.0999999999999994E-2</v>
      </c>
      <c r="Q133">
        <v>15</v>
      </c>
      <c r="R133" s="3">
        <v>400000</v>
      </c>
      <c r="S133">
        <v>5.3900000000000003E-2</v>
      </c>
      <c r="T133">
        <v>45</v>
      </c>
      <c r="U133" s="3">
        <v>152121</v>
      </c>
      <c r="V133">
        <v>7.0000000000000007E-2</v>
      </c>
      <c r="W133">
        <v>0</v>
      </c>
      <c r="X133" s="3">
        <v>0</v>
      </c>
      <c r="Y133">
        <v>0</v>
      </c>
      <c r="Z133">
        <v>0</v>
      </c>
      <c r="AA133" s="3">
        <v>800000</v>
      </c>
      <c r="AB133" t="s">
        <v>62</v>
      </c>
      <c r="AC133" s="19">
        <f t="shared" si="18"/>
        <v>952121</v>
      </c>
      <c r="AD133" s="19"/>
      <c r="AE133" s="19">
        <f t="shared" si="20"/>
        <v>952121</v>
      </c>
      <c r="AF133" s="13">
        <f t="shared" si="21"/>
        <v>0.32873405825172997</v>
      </c>
    </row>
    <row r="134" spans="1:32" x14ac:dyDescent="0.25">
      <c r="A134" t="s">
        <v>36</v>
      </c>
      <c r="B134">
        <v>16</v>
      </c>
      <c r="C134" t="s">
        <v>159</v>
      </c>
      <c r="D134" s="3">
        <v>205421</v>
      </c>
      <c r="E134" s="3">
        <v>205421</v>
      </c>
      <c r="F134" s="3">
        <v>0</v>
      </c>
      <c r="G134">
        <v>16</v>
      </c>
      <c r="H134">
        <v>0</v>
      </c>
      <c r="J134">
        <v>16</v>
      </c>
      <c r="K134" s="16">
        <f t="shared" si="16"/>
        <v>0</v>
      </c>
      <c r="L134" s="3">
        <v>2063838</v>
      </c>
      <c r="M134" s="3">
        <v>71954</v>
      </c>
      <c r="N134" s="18">
        <f t="shared" si="17"/>
        <v>3.4864170540517228E-2</v>
      </c>
      <c r="O134" s="9">
        <v>220000</v>
      </c>
      <c r="P134">
        <v>0.01</v>
      </c>
      <c r="Q134">
        <v>0</v>
      </c>
      <c r="R134" s="3">
        <v>185000</v>
      </c>
      <c r="S134">
        <v>7.0000000000000007E-2</v>
      </c>
      <c r="T134" t="s">
        <v>45</v>
      </c>
      <c r="U134" s="3">
        <v>1586883</v>
      </c>
      <c r="V134">
        <v>0</v>
      </c>
      <c r="W134">
        <v>0</v>
      </c>
      <c r="X134" s="3">
        <v>0</v>
      </c>
      <c r="Y134">
        <v>0</v>
      </c>
      <c r="Z134">
        <v>0</v>
      </c>
      <c r="AA134" s="3">
        <v>2063837</v>
      </c>
      <c r="AB134">
        <v>0</v>
      </c>
      <c r="AC134" s="19">
        <f t="shared" si="18"/>
        <v>1991883</v>
      </c>
      <c r="AD134" s="16">
        <f>+AC134/L134</f>
        <v>0.96513534492532849</v>
      </c>
      <c r="AE134" s="19">
        <f t="shared" si="20"/>
        <v>2063837</v>
      </c>
      <c r="AF134" s="13">
        <f t="shared" si="21"/>
        <v>0.99999951546584565</v>
      </c>
    </row>
    <row r="135" spans="1:32" hidden="1" x14ac:dyDescent="0.25">
      <c r="A135" t="s">
        <v>36</v>
      </c>
      <c r="B135">
        <v>15</v>
      </c>
      <c r="C135" t="s">
        <v>37</v>
      </c>
      <c r="D135" s="3">
        <v>0</v>
      </c>
      <c r="E135" s="3">
        <v>0</v>
      </c>
      <c r="F135" s="3">
        <v>0</v>
      </c>
      <c r="G135">
        <v>0</v>
      </c>
      <c r="H135">
        <v>0</v>
      </c>
      <c r="J135">
        <v>0</v>
      </c>
      <c r="K135" s="16">
        <f t="shared" si="16"/>
        <v>0</v>
      </c>
      <c r="L135" s="3">
        <v>2305379</v>
      </c>
      <c r="M135" s="3">
        <v>0</v>
      </c>
      <c r="N135" s="18">
        <f t="shared" si="17"/>
        <v>0</v>
      </c>
      <c r="O135" s="9">
        <v>150000</v>
      </c>
      <c r="P135">
        <v>6.5000000000000002E-2</v>
      </c>
      <c r="Q135">
        <v>15</v>
      </c>
      <c r="R135" s="3">
        <v>375000</v>
      </c>
      <c r="S135">
        <v>0.01</v>
      </c>
      <c r="T135">
        <v>50</v>
      </c>
      <c r="U135" s="3">
        <v>0</v>
      </c>
      <c r="V135">
        <v>0</v>
      </c>
      <c r="W135">
        <v>0</v>
      </c>
      <c r="X135" s="3">
        <v>0</v>
      </c>
      <c r="Y135">
        <v>0</v>
      </c>
      <c r="Z135">
        <v>0</v>
      </c>
      <c r="AA135" s="3">
        <v>0</v>
      </c>
      <c r="AB135">
        <v>0</v>
      </c>
      <c r="AC135" s="19">
        <f t="shared" si="18"/>
        <v>525000</v>
      </c>
      <c r="AD135" s="19"/>
      <c r="AE135" s="19">
        <f t="shared" si="20"/>
        <v>525000</v>
      </c>
      <c r="AF135" s="13">
        <f t="shared" si="21"/>
        <v>0.2277282824212418</v>
      </c>
    </row>
    <row r="136" spans="1:32" hidden="1" x14ac:dyDescent="0.25">
      <c r="A136" t="s">
        <v>36</v>
      </c>
      <c r="B136">
        <v>27</v>
      </c>
      <c r="C136" t="s">
        <v>159</v>
      </c>
      <c r="D136" s="3">
        <v>318722</v>
      </c>
      <c r="E136" s="3">
        <v>0</v>
      </c>
      <c r="F136" s="3">
        <v>318722</v>
      </c>
      <c r="G136">
        <v>27</v>
      </c>
      <c r="H136">
        <v>0</v>
      </c>
      <c r="J136">
        <v>27</v>
      </c>
      <c r="K136" s="16">
        <f t="shared" si="16"/>
        <v>9.0399149790439906E-2</v>
      </c>
      <c r="L136" s="3">
        <v>3525719</v>
      </c>
      <c r="M136" s="3">
        <v>2801870</v>
      </c>
      <c r="N136" s="18">
        <f t="shared" si="17"/>
        <v>0.79469464242612642</v>
      </c>
      <c r="O136" s="9">
        <v>94500</v>
      </c>
      <c r="P136">
        <v>0</v>
      </c>
      <c r="Q136">
        <v>0</v>
      </c>
      <c r="R136" s="3">
        <v>170000</v>
      </c>
      <c r="S136">
        <v>6.7500000000000004E-2</v>
      </c>
      <c r="T136">
        <v>15</v>
      </c>
      <c r="U136" s="3">
        <v>770622</v>
      </c>
      <c r="V136">
        <v>6.3200000000000006E-2</v>
      </c>
      <c r="W136">
        <v>9</v>
      </c>
      <c r="X136" s="3">
        <v>0</v>
      </c>
      <c r="Y136">
        <v>0</v>
      </c>
      <c r="Z136">
        <v>0</v>
      </c>
      <c r="AA136" s="3">
        <v>3525719</v>
      </c>
      <c r="AB136" t="s">
        <v>47</v>
      </c>
      <c r="AC136" s="19">
        <f t="shared" si="18"/>
        <v>1035122</v>
      </c>
      <c r="AD136" s="19"/>
      <c r="AE136" s="19">
        <f t="shared" si="20"/>
        <v>3836992</v>
      </c>
      <c r="AF136" s="13">
        <f t="shared" si="21"/>
        <v>1.0882863892442931</v>
      </c>
    </row>
    <row r="137" spans="1:32" hidden="1" x14ac:dyDescent="0.25">
      <c r="A137" t="s">
        <v>48</v>
      </c>
      <c r="B137">
        <v>49</v>
      </c>
      <c r="C137" t="s">
        <v>159</v>
      </c>
      <c r="D137" s="3">
        <v>3250000</v>
      </c>
      <c r="E137" s="3">
        <v>0</v>
      </c>
      <c r="F137" s="3">
        <v>325000</v>
      </c>
      <c r="G137">
        <v>0</v>
      </c>
      <c r="H137">
        <v>0</v>
      </c>
      <c r="J137">
        <v>49</v>
      </c>
      <c r="K137" s="16">
        <f t="shared" si="16"/>
        <v>7.3410509990718659E-2</v>
      </c>
      <c r="L137" s="3">
        <v>4427159</v>
      </c>
      <c r="M137" s="3">
        <v>275902</v>
      </c>
      <c r="N137" s="18">
        <f t="shared" si="17"/>
        <v>6.2320327776797718E-2</v>
      </c>
      <c r="O137" s="9">
        <v>1267734</v>
      </c>
      <c r="P137">
        <v>6.59E-2</v>
      </c>
      <c r="Q137">
        <v>18</v>
      </c>
      <c r="R137" s="3">
        <v>400000</v>
      </c>
      <c r="S137" t="s">
        <v>280</v>
      </c>
      <c r="T137">
        <v>35</v>
      </c>
      <c r="U137" s="3">
        <v>0</v>
      </c>
      <c r="V137">
        <v>0</v>
      </c>
      <c r="W137">
        <v>0</v>
      </c>
      <c r="X137" s="3">
        <v>0</v>
      </c>
      <c r="Y137">
        <v>0</v>
      </c>
      <c r="Z137">
        <v>0</v>
      </c>
      <c r="AA137" s="3">
        <v>4427159</v>
      </c>
      <c r="AB137" t="s">
        <v>62</v>
      </c>
      <c r="AC137" s="19">
        <f t="shared" si="18"/>
        <v>1667734</v>
      </c>
      <c r="AD137" s="19"/>
      <c r="AE137" s="19">
        <f t="shared" si="20"/>
        <v>1943636</v>
      </c>
      <c r="AF137" s="13">
        <f t="shared" si="21"/>
        <v>0.43902556921944752</v>
      </c>
    </row>
    <row r="138" spans="1:32" x14ac:dyDescent="0.25">
      <c r="A138" t="s">
        <v>125</v>
      </c>
      <c r="B138">
        <v>16</v>
      </c>
      <c r="C138" t="s">
        <v>159</v>
      </c>
      <c r="D138" s="3">
        <v>147245</v>
      </c>
      <c r="E138" s="3">
        <v>0</v>
      </c>
      <c r="F138" s="3">
        <v>147245</v>
      </c>
      <c r="G138">
        <v>9</v>
      </c>
      <c r="H138">
        <v>0</v>
      </c>
      <c r="J138">
        <v>16</v>
      </c>
      <c r="K138" s="16">
        <f t="shared" si="16"/>
        <v>7.0287757444097418E-2</v>
      </c>
      <c r="L138" s="3">
        <v>2094888.29</v>
      </c>
      <c r="M138" s="3">
        <v>1316391</v>
      </c>
      <c r="N138" s="18">
        <f t="shared" si="17"/>
        <v>0.62838243274537564</v>
      </c>
      <c r="O138" s="9">
        <v>193497</v>
      </c>
      <c r="P138">
        <v>6.59E-2</v>
      </c>
      <c r="Q138">
        <v>15</v>
      </c>
      <c r="R138" s="3">
        <v>585000</v>
      </c>
      <c r="S138">
        <v>4.5999999999999999E-2</v>
      </c>
      <c r="T138">
        <v>20</v>
      </c>
      <c r="U138" s="3">
        <v>0</v>
      </c>
      <c r="V138">
        <v>0</v>
      </c>
      <c r="W138">
        <v>0</v>
      </c>
      <c r="X138" s="3">
        <v>0</v>
      </c>
      <c r="Y138">
        <v>0</v>
      </c>
      <c r="Z138">
        <v>0</v>
      </c>
      <c r="AA138" s="3">
        <v>2094888</v>
      </c>
      <c r="AB138">
        <v>0</v>
      </c>
      <c r="AC138" s="19">
        <f t="shared" si="18"/>
        <v>778497</v>
      </c>
      <c r="AD138" s="16">
        <f t="shared" ref="AD138:AD139" si="22">+AC138/L138</f>
        <v>0.37161742882242182</v>
      </c>
      <c r="AE138" s="19">
        <f t="shared" si="20"/>
        <v>2094888</v>
      </c>
      <c r="AF138" s="13">
        <f t="shared" si="21"/>
        <v>0.99999986156779752</v>
      </c>
    </row>
    <row r="139" spans="1:32" x14ac:dyDescent="0.25">
      <c r="A139" t="s">
        <v>253</v>
      </c>
      <c r="B139">
        <v>11</v>
      </c>
      <c r="C139" t="s">
        <v>159</v>
      </c>
      <c r="D139" s="3">
        <v>92833</v>
      </c>
      <c r="E139" s="3">
        <v>0</v>
      </c>
      <c r="F139" s="3">
        <v>92833</v>
      </c>
      <c r="G139">
        <v>6</v>
      </c>
      <c r="H139">
        <v>0</v>
      </c>
      <c r="J139">
        <v>11</v>
      </c>
      <c r="K139" s="16">
        <f t="shared" si="16"/>
        <v>7.5738761524027087E-2</v>
      </c>
      <c r="L139" s="3">
        <v>1225700</v>
      </c>
      <c r="M139" s="3">
        <v>780409</v>
      </c>
      <c r="N139" s="18">
        <f t="shared" si="17"/>
        <v>0.63670474014848655</v>
      </c>
      <c r="O139" s="9">
        <v>170291</v>
      </c>
      <c r="P139">
        <v>7.2499999999999995E-2</v>
      </c>
      <c r="Q139">
        <v>25</v>
      </c>
      <c r="R139" s="3">
        <v>275000</v>
      </c>
      <c r="S139">
        <v>4.9200000000000001E-2</v>
      </c>
      <c r="T139">
        <v>15</v>
      </c>
      <c r="U139" s="3">
        <v>0</v>
      </c>
      <c r="V139">
        <v>0</v>
      </c>
      <c r="W139">
        <v>0</v>
      </c>
      <c r="X139" s="3">
        <v>0</v>
      </c>
      <c r="Y139">
        <v>0</v>
      </c>
      <c r="Z139">
        <v>0</v>
      </c>
      <c r="AA139" s="3">
        <v>1225700</v>
      </c>
      <c r="AB139" t="s">
        <v>62</v>
      </c>
      <c r="AC139" s="19">
        <f t="shared" si="18"/>
        <v>445291</v>
      </c>
      <c r="AD139" s="16">
        <f t="shared" si="22"/>
        <v>0.3632952598515134</v>
      </c>
      <c r="AE139" s="19">
        <f t="shared" si="20"/>
        <v>1225700</v>
      </c>
      <c r="AF139" s="13">
        <f t="shared" si="21"/>
        <v>1</v>
      </c>
    </row>
    <row r="140" spans="1:32" hidden="1" x14ac:dyDescent="0.25">
      <c r="A140" t="s">
        <v>286</v>
      </c>
      <c r="B140">
        <v>26</v>
      </c>
      <c r="C140" t="s">
        <v>64</v>
      </c>
      <c r="D140" s="3">
        <v>290030</v>
      </c>
      <c r="E140" s="3">
        <v>0</v>
      </c>
      <c r="F140" s="3">
        <v>290030</v>
      </c>
      <c r="G140">
        <v>13</v>
      </c>
      <c r="H140">
        <v>0</v>
      </c>
      <c r="J140">
        <v>26</v>
      </c>
      <c r="K140" s="16">
        <f t="shared" si="16"/>
        <v>6.6710246185948688E-2</v>
      </c>
      <c r="L140" s="3">
        <v>4347608</v>
      </c>
      <c r="M140" s="3">
        <v>2531280</v>
      </c>
      <c r="N140" s="18">
        <f t="shared" si="17"/>
        <v>0.58222360433599352</v>
      </c>
      <c r="O140" s="9">
        <v>115000</v>
      </c>
      <c r="P140">
        <v>0</v>
      </c>
      <c r="Q140">
        <v>30</v>
      </c>
      <c r="R140" s="3">
        <v>345000</v>
      </c>
      <c r="S140">
        <v>0.01</v>
      </c>
      <c r="T140">
        <v>30</v>
      </c>
      <c r="U140" s="3">
        <v>152000</v>
      </c>
      <c r="V140">
        <v>0.01</v>
      </c>
      <c r="W140">
        <v>30</v>
      </c>
      <c r="X140" s="3">
        <v>202000</v>
      </c>
      <c r="Y140">
        <v>0.01</v>
      </c>
      <c r="Z140">
        <v>30</v>
      </c>
      <c r="AA140" s="3">
        <v>0</v>
      </c>
      <c r="AB140">
        <v>0</v>
      </c>
      <c r="AC140" s="19">
        <f t="shared" si="18"/>
        <v>814000</v>
      </c>
      <c r="AD140" s="19"/>
      <c r="AE140" s="19">
        <f t="shared" si="20"/>
        <v>3345280</v>
      </c>
      <c r="AF140" s="13">
        <f t="shared" si="21"/>
        <v>0.76945299576226744</v>
      </c>
    </row>
    <row r="141" spans="1:32" x14ac:dyDescent="0.25">
      <c r="A141" t="s">
        <v>220</v>
      </c>
      <c r="B141">
        <v>16</v>
      </c>
      <c r="C141" t="s">
        <v>64</v>
      </c>
      <c r="D141" s="3">
        <v>119528</v>
      </c>
      <c r="E141" s="3">
        <v>0</v>
      </c>
      <c r="F141" s="3">
        <v>119528</v>
      </c>
      <c r="G141">
        <v>16</v>
      </c>
      <c r="H141">
        <v>0</v>
      </c>
      <c r="J141">
        <v>16</v>
      </c>
      <c r="K141" s="16">
        <f t="shared" si="16"/>
        <v>7.9499833721316929E-2</v>
      </c>
      <c r="L141" s="3">
        <v>1503500</v>
      </c>
      <c r="M141" s="3">
        <v>797000</v>
      </c>
      <c r="N141" s="18">
        <f t="shared" si="17"/>
        <v>0.53009644163618219</v>
      </c>
      <c r="O141" s="9">
        <v>400000</v>
      </c>
      <c r="P141">
        <v>0.03</v>
      </c>
      <c r="Q141">
        <v>19</v>
      </c>
      <c r="R141" s="3">
        <v>126500</v>
      </c>
      <c r="S141">
        <v>0.06</v>
      </c>
      <c r="T141">
        <v>15</v>
      </c>
      <c r="U141" s="3">
        <v>180000</v>
      </c>
      <c r="V141">
        <v>6.5000000000000002E-2</v>
      </c>
      <c r="W141">
        <v>14</v>
      </c>
      <c r="X141" s="3">
        <v>0</v>
      </c>
      <c r="Y141">
        <v>0</v>
      </c>
      <c r="Z141">
        <v>0</v>
      </c>
      <c r="AA141" s="3">
        <v>1503500</v>
      </c>
      <c r="AB141" t="s">
        <v>255</v>
      </c>
      <c r="AC141" s="19">
        <f t="shared" si="18"/>
        <v>706500</v>
      </c>
      <c r="AD141" s="16">
        <f t="shared" ref="AD141:AD143" si="23">+AC141/L141</f>
        <v>0.46990355836381775</v>
      </c>
      <c r="AE141" s="19">
        <f t="shared" si="20"/>
        <v>1503500</v>
      </c>
      <c r="AF141" s="13">
        <f t="shared" si="21"/>
        <v>1</v>
      </c>
    </row>
    <row r="142" spans="1:32" x14ac:dyDescent="0.25">
      <c r="A142" t="s">
        <v>293</v>
      </c>
      <c r="B142">
        <v>16</v>
      </c>
      <c r="C142" t="s">
        <v>123</v>
      </c>
      <c r="D142" s="3">
        <v>101643</v>
      </c>
      <c r="E142" s="3">
        <v>0</v>
      </c>
      <c r="F142" s="3">
        <v>101643</v>
      </c>
      <c r="G142">
        <v>16</v>
      </c>
      <c r="H142">
        <v>0</v>
      </c>
      <c r="J142">
        <v>16</v>
      </c>
      <c r="K142" s="16">
        <f t="shared" si="16"/>
        <v>7.461093571419658E-2</v>
      </c>
      <c r="L142" s="3">
        <v>1362307</v>
      </c>
      <c r="M142" s="3">
        <v>816198</v>
      </c>
      <c r="N142" s="18">
        <f t="shared" si="17"/>
        <v>0.59912927115547376</v>
      </c>
      <c r="O142" s="9">
        <v>401400</v>
      </c>
      <c r="P142">
        <v>0.03</v>
      </c>
      <c r="Q142">
        <v>19</v>
      </c>
      <c r="R142" s="3">
        <v>144709</v>
      </c>
      <c r="S142">
        <v>7.0000000000000007E-2</v>
      </c>
      <c r="T142">
        <v>15</v>
      </c>
      <c r="U142" s="3">
        <v>0</v>
      </c>
      <c r="V142">
        <v>0</v>
      </c>
      <c r="W142">
        <v>0</v>
      </c>
      <c r="X142" s="3">
        <v>0</v>
      </c>
      <c r="Y142">
        <v>0</v>
      </c>
      <c r="Z142">
        <v>0</v>
      </c>
      <c r="AA142" s="3">
        <v>1362307</v>
      </c>
      <c r="AB142" t="s">
        <v>62</v>
      </c>
      <c r="AC142" s="19">
        <f t="shared" si="18"/>
        <v>546109</v>
      </c>
      <c r="AD142" s="16">
        <f t="shared" si="23"/>
        <v>0.40087072884452624</v>
      </c>
      <c r="AE142" s="19">
        <f t="shared" si="20"/>
        <v>1362307</v>
      </c>
      <c r="AF142" s="13">
        <f t="shared" si="21"/>
        <v>1</v>
      </c>
    </row>
    <row r="143" spans="1:32" x14ac:dyDescent="0.25">
      <c r="A143" t="s">
        <v>242</v>
      </c>
      <c r="B143">
        <v>24</v>
      </c>
      <c r="C143" t="s">
        <v>64</v>
      </c>
      <c r="D143" s="3">
        <v>171380</v>
      </c>
      <c r="E143" s="3">
        <v>0</v>
      </c>
      <c r="F143" s="3">
        <v>171380</v>
      </c>
      <c r="G143">
        <v>24</v>
      </c>
      <c r="H143">
        <v>0</v>
      </c>
      <c r="J143">
        <v>24</v>
      </c>
      <c r="K143" s="16">
        <f t="shared" si="16"/>
        <v>7.250432686429574E-2</v>
      </c>
      <c r="L143" s="3">
        <v>2363721</v>
      </c>
      <c r="M143" s="3">
        <v>1405721</v>
      </c>
      <c r="N143" s="18">
        <f t="shared" si="17"/>
        <v>0.59470682030578059</v>
      </c>
      <c r="O143" s="9">
        <v>400000</v>
      </c>
      <c r="P143">
        <v>4.9000000000000002E-2</v>
      </c>
      <c r="Q143">
        <v>16</v>
      </c>
      <c r="R143" s="3">
        <v>108000</v>
      </c>
      <c r="S143">
        <v>0.01</v>
      </c>
      <c r="T143">
        <v>30</v>
      </c>
      <c r="U143" s="3">
        <v>450000</v>
      </c>
      <c r="V143">
        <v>7.2499999999999995E-2</v>
      </c>
      <c r="W143">
        <v>15</v>
      </c>
      <c r="X143" s="3">
        <v>0</v>
      </c>
      <c r="Y143">
        <v>0</v>
      </c>
      <c r="Z143">
        <v>0</v>
      </c>
      <c r="AA143" s="3">
        <v>2363721</v>
      </c>
      <c r="AB143" t="s">
        <v>62</v>
      </c>
      <c r="AC143" s="19">
        <f t="shared" si="18"/>
        <v>958000</v>
      </c>
      <c r="AD143" s="16">
        <f t="shared" si="23"/>
        <v>0.40529317969421941</v>
      </c>
      <c r="AE143" s="19">
        <f t="shared" si="20"/>
        <v>2363721</v>
      </c>
      <c r="AF143" s="13">
        <f t="shared" si="21"/>
        <v>1</v>
      </c>
    </row>
    <row r="144" spans="1:32" hidden="1" x14ac:dyDescent="0.25">
      <c r="A144" t="s">
        <v>36</v>
      </c>
      <c r="B144">
        <v>102</v>
      </c>
      <c r="C144" t="s">
        <v>37</v>
      </c>
      <c r="D144" s="3">
        <v>850000</v>
      </c>
      <c r="E144" s="3">
        <v>0</v>
      </c>
      <c r="F144" s="3">
        <v>850000</v>
      </c>
      <c r="G144">
        <v>0</v>
      </c>
      <c r="H144">
        <v>0</v>
      </c>
      <c r="J144">
        <v>0</v>
      </c>
      <c r="K144" s="16">
        <f t="shared" si="16"/>
        <v>5.4557124518613609E-2</v>
      </c>
      <c r="L144" s="3">
        <v>15580000</v>
      </c>
      <c r="M144" s="3">
        <v>0</v>
      </c>
      <c r="N144" s="18">
        <f t="shared" si="17"/>
        <v>0</v>
      </c>
      <c r="O144" s="9">
        <v>2750000</v>
      </c>
      <c r="P144">
        <v>6.7500000000000004E-2</v>
      </c>
      <c r="Q144">
        <v>0</v>
      </c>
      <c r="R144" s="3">
        <v>1800000</v>
      </c>
      <c r="S144">
        <v>6.4699999999999994E-2</v>
      </c>
      <c r="T144" t="s">
        <v>45</v>
      </c>
      <c r="U144" s="3">
        <v>129600</v>
      </c>
      <c r="V144">
        <v>5.0799999999999998E-2</v>
      </c>
      <c r="W144">
        <v>0</v>
      </c>
      <c r="X144" s="3">
        <v>880000</v>
      </c>
      <c r="Y144">
        <v>0</v>
      </c>
      <c r="Z144">
        <v>0</v>
      </c>
      <c r="AA144" s="3">
        <v>0</v>
      </c>
      <c r="AB144">
        <v>0</v>
      </c>
      <c r="AC144" s="19">
        <f t="shared" si="18"/>
        <v>5559600</v>
      </c>
      <c r="AD144" s="19"/>
      <c r="AE144" s="19">
        <f t="shared" si="20"/>
        <v>5559600</v>
      </c>
      <c r="AF144" s="13">
        <f t="shared" si="21"/>
        <v>0.3568421052631579</v>
      </c>
    </row>
    <row r="145" spans="1:32" hidden="1" x14ac:dyDescent="0.25">
      <c r="A145" t="s">
        <v>84</v>
      </c>
      <c r="B145">
        <v>12</v>
      </c>
      <c r="C145" t="s">
        <v>64</v>
      </c>
      <c r="D145" s="3">
        <v>86712</v>
      </c>
      <c r="E145" s="3">
        <v>0</v>
      </c>
      <c r="F145" s="3">
        <v>0</v>
      </c>
      <c r="G145">
        <v>0</v>
      </c>
      <c r="H145">
        <v>0</v>
      </c>
      <c r="J145">
        <v>12</v>
      </c>
      <c r="K145" s="16">
        <f t="shared" si="16"/>
        <v>0</v>
      </c>
      <c r="L145" s="3">
        <v>1156100</v>
      </c>
      <c r="M145" s="3">
        <v>0</v>
      </c>
      <c r="N145" s="18">
        <f t="shared" si="17"/>
        <v>0</v>
      </c>
      <c r="O145" s="9">
        <v>210000</v>
      </c>
      <c r="P145">
        <v>5.2499999999999998E-2</v>
      </c>
      <c r="Q145">
        <v>15</v>
      </c>
      <c r="R145" s="3">
        <v>0</v>
      </c>
      <c r="S145">
        <v>0</v>
      </c>
      <c r="T145" t="s">
        <v>45</v>
      </c>
      <c r="U145" s="3">
        <v>0</v>
      </c>
      <c r="V145">
        <v>0</v>
      </c>
      <c r="W145">
        <v>0</v>
      </c>
      <c r="X145" s="3">
        <v>0</v>
      </c>
      <c r="Y145">
        <v>0</v>
      </c>
      <c r="Z145">
        <v>0</v>
      </c>
      <c r="AA145" s="3">
        <v>0</v>
      </c>
      <c r="AB145">
        <v>0</v>
      </c>
      <c r="AC145" s="19">
        <f t="shared" si="18"/>
        <v>210000</v>
      </c>
      <c r="AD145" s="19"/>
      <c r="AE145" s="19">
        <f t="shared" si="20"/>
        <v>210000</v>
      </c>
      <c r="AF145" s="13">
        <f t="shared" si="21"/>
        <v>0.18164518640256033</v>
      </c>
    </row>
    <row r="146" spans="1:32" hidden="1" x14ac:dyDescent="0.25">
      <c r="A146" t="s">
        <v>84</v>
      </c>
      <c r="B146">
        <v>12</v>
      </c>
      <c r="C146" t="s">
        <v>64</v>
      </c>
      <c r="D146" s="3">
        <v>86712</v>
      </c>
      <c r="E146" s="3">
        <v>0</v>
      </c>
      <c r="F146" s="3">
        <v>86712</v>
      </c>
      <c r="G146">
        <v>0</v>
      </c>
      <c r="H146">
        <v>0</v>
      </c>
      <c r="J146">
        <v>12</v>
      </c>
      <c r="K146" s="16">
        <f t="shared" si="16"/>
        <v>7.5003892396851485E-2</v>
      </c>
      <c r="L146" s="3">
        <v>1156100</v>
      </c>
      <c r="M146" s="3">
        <v>0</v>
      </c>
      <c r="N146" s="18">
        <f t="shared" si="17"/>
        <v>0</v>
      </c>
      <c r="O146" s="9">
        <v>210000</v>
      </c>
      <c r="P146">
        <v>5.2499999999999998E-2</v>
      </c>
      <c r="Q146">
        <v>15</v>
      </c>
      <c r="R146" s="3">
        <v>0</v>
      </c>
      <c r="S146">
        <v>0</v>
      </c>
      <c r="T146" t="s">
        <v>45</v>
      </c>
      <c r="U146" s="3">
        <v>0</v>
      </c>
      <c r="V146">
        <v>0</v>
      </c>
      <c r="W146">
        <v>0</v>
      </c>
      <c r="X146" s="3">
        <v>0</v>
      </c>
      <c r="Y146">
        <v>0</v>
      </c>
      <c r="Z146">
        <v>0</v>
      </c>
      <c r="AA146" s="3">
        <v>0</v>
      </c>
      <c r="AB146" t="s">
        <v>300</v>
      </c>
      <c r="AC146" s="19">
        <f t="shared" si="18"/>
        <v>210000</v>
      </c>
      <c r="AD146" s="19"/>
      <c r="AE146" s="19">
        <f t="shared" si="20"/>
        <v>210000</v>
      </c>
      <c r="AF146" s="13">
        <f t="shared" si="21"/>
        <v>0.18164518640256033</v>
      </c>
    </row>
    <row r="147" spans="1:32" hidden="1" x14ac:dyDescent="0.25">
      <c r="A147" t="s">
        <v>36</v>
      </c>
      <c r="B147">
        <v>36</v>
      </c>
      <c r="C147" t="s">
        <v>64</v>
      </c>
      <c r="D147" s="3">
        <v>0</v>
      </c>
      <c r="E147" s="3">
        <v>0</v>
      </c>
      <c r="F147" s="3">
        <v>0</v>
      </c>
      <c r="G147">
        <v>0</v>
      </c>
      <c r="H147">
        <v>0</v>
      </c>
      <c r="J147">
        <v>0</v>
      </c>
      <c r="K147" s="16">
        <f t="shared" si="16"/>
        <v>0</v>
      </c>
      <c r="L147" s="3">
        <v>0</v>
      </c>
      <c r="M147" s="3">
        <v>0</v>
      </c>
      <c r="N147" s="18">
        <f t="shared" si="17"/>
        <v>0</v>
      </c>
      <c r="O147" s="9">
        <v>600000</v>
      </c>
      <c r="P147">
        <v>6.3E-2</v>
      </c>
      <c r="Q147">
        <v>15</v>
      </c>
      <c r="R147" s="3">
        <v>900000</v>
      </c>
      <c r="S147">
        <v>0.01</v>
      </c>
      <c r="T147">
        <v>50</v>
      </c>
      <c r="U147" s="3">
        <v>180000</v>
      </c>
      <c r="V147">
        <v>0</v>
      </c>
      <c r="W147">
        <v>15</v>
      </c>
      <c r="X147" s="3">
        <v>0</v>
      </c>
      <c r="Y147">
        <v>0</v>
      </c>
      <c r="Z147">
        <v>0</v>
      </c>
      <c r="AA147" s="3">
        <v>0</v>
      </c>
      <c r="AB147">
        <v>0</v>
      </c>
      <c r="AC147" s="19">
        <f t="shared" si="18"/>
        <v>1680000</v>
      </c>
      <c r="AD147" s="19"/>
      <c r="AE147" s="19">
        <f t="shared" si="20"/>
        <v>1680000</v>
      </c>
      <c r="AF147" s="13">
        <f t="shared" si="21"/>
        <v>0</v>
      </c>
    </row>
    <row r="148" spans="1:32" hidden="1" x14ac:dyDescent="0.25">
      <c r="A148" t="s">
        <v>302</v>
      </c>
      <c r="B148">
        <v>49</v>
      </c>
      <c r="C148" t="s">
        <v>159</v>
      </c>
      <c r="D148" s="3">
        <v>3250000</v>
      </c>
      <c r="E148" s="3">
        <v>0</v>
      </c>
      <c r="F148" s="3">
        <v>3250000</v>
      </c>
      <c r="G148">
        <v>42</v>
      </c>
      <c r="H148">
        <v>0</v>
      </c>
      <c r="J148">
        <v>49</v>
      </c>
      <c r="K148" s="16">
        <f t="shared" si="16"/>
        <v>0.73994707898491097</v>
      </c>
      <c r="L148" s="3">
        <v>4392206</v>
      </c>
      <c r="M148" s="3">
        <v>2826588</v>
      </c>
      <c r="N148" s="18">
        <f t="shared" si="17"/>
        <v>0.64354631818270824</v>
      </c>
      <c r="O148" s="9">
        <v>1141500</v>
      </c>
      <c r="P148">
        <v>6.6500000000000004E-2</v>
      </c>
      <c r="Q148">
        <v>18</v>
      </c>
      <c r="R148" s="3">
        <v>350000</v>
      </c>
      <c r="S148">
        <v>5.0099999999999999E-2</v>
      </c>
      <c r="T148">
        <v>30</v>
      </c>
      <c r="U148" s="3">
        <v>0</v>
      </c>
      <c r="V148">
        <v>0</v>
      </c>
      <c r="W148">
        <v>0</v>
      </c>
      <c r="X148" s="3">
        <v>0</v>
      </c>
      <c r="Y148">
        <v>0</v>
      </c>
      <c r="Z148">
        <v>0</v>
      </c>
      <c r="AA148" s="3">
        <v>4392206</v>
      </c>
      <c r="AB148" t="s">
        <v>62</v>
      </c>
      <c r="AC148" s="19">
        <f t="shared" si="18"/>
        <v>1491500</v>
      </c>
      <c r="AD148" s="19"/>
      <c r="AE148" s="19">
        <f t="shared" si="20"/>
        <v>4318088</v>
      </c>
      <c r="AF148" s="13">
        <f t="shared" si="21"/>
        <v>0.98312510843070655</v>
      </c>
    </row>
    <row r="149" spans="1:32" hidden="1" x14ac:dyDescent="0.25">
      <c r="A149" t="s">
        <v>36</v>
      </c>
      <c r="B149">
        <v>15</v>
      </c>
      <c r="C149" t="s">
        <v>159</v>
      </c>
      <c r="D149" s="3">
        <v>190125</v>
      </c>
      <c r="E149" s="3">
        <v>0</v>
      </c>
      <c r="F149" s="3">
        <v>190125</v>
      </c>
      <c r="G149">
        <v>15</v>
      </c>
      <c r="H149">
        <v>0</v>
      </c>
      <c r="J149">
        <v>15</v>
      </c>
      <c r="K149" s="16">
        <f t="shared" si="16"/>
        <v>8.8784959442610237E-2</v>
      </c>
      <c r="L149" s="3">
        <v>2141410</v>
      </c>
      <c r="M149" s="3">
        <v>1612931</v>
      </c>
      <c r="N149" s="18">
        <f t="shared" si="17"/>
        <v>0.75320980101895485</v>
      </c>
      <c r="O149" s="9">
        <v>56000</v>
      </c>
      <c r="P149">
        <v>6.7500000000000004E-2</v>
      </c>
      <c r="Q149">
        <v>15</v>
      </c>
      <c r="R149" s="3">
        <v>580000</v>
      </c>
      <c r="S149">
        <v>7.3999999999999996E-2</v>
      </c>
      <c r="T149">
        <v>15</v>
      </c>
      <c r="U149" s="3">
        <v>0</v>
      </c>
      <c r="V149">
        <v>0</v>
      </c>
      <c r="W149">
        <v>0</v>
      </c>
      <c r="X149" s="3">
        <v>0</v>
      </c>
      <c r="Y149">
        <v>0</v>
      </c>
      <c r="Z149">
        <v>0</v>
      </c>
      <c r="AA149" s="3">
        <v>2141410</v>
      </c>
      <c r="AB149" t="s">
        <v>47</v>
      </c>
      <c r="AC149" s="19">
        <f t="shared" si="18"/>
        <v>636000</v>
      </c>
      <c r="AD149" s="19"/>
      <c r="AE149" s="19">
        <f t="shared" si="20"/>
        <v>2248931</v>
      </c>
      <c r="AF149" s="13">
        <f t="shared" si="21"/>
        <v>1.0502103754068581</v>
      </c>
    </row>
    <row r="150" spans="1:32" hidden="1" x14ac:dyDescent="0.25">
      <c r="A150" t="s">
        <v>304</v>
      </c>
      <c r="B150">
        <v>24</v>
      </c>
      <c r="C150" t="s">
        <v>37</v>
      </c>
      <c r="D150" s="3">
        <v>1818650</v>
      </c>
      <c r="E150" s="3">
        <v>0</v>
      </c>
      <c r="F150" s="3">
        <v>1818650</v>
      </c>
      <c r="G150">
        <v>4</v>
      </c>
      <c r="H150">
        <v>0</v>
      </c>
      <c r="J150">
        <v>24</v>
      </c>
      <c r="K150" s="16">
        <f t="shared" si="16"/>
        <v>0.77213643164407131</v>
      </c>
      <c r="L150" s="3">
        <v>2355348</v>
      </c>
      <c r="M150" s="3">
        <v>1300367</v>
      </c>
      <c r="N150" s="18">
        <f t="shared" si="17"/>
        <v>0.55209124086971439</v>
      </c>
      <c r="O150" s="9">
        <v>200000</v>
      </c>
      <c r="P150">
        <v>7.0000000000000007E-2</v>
      </c>
      <c r="Q150">
        <v>15</v>
      </c>
      <c r="R150" s="3">
        <v>65000</v>
      </c>
      <c r="S150">
        <v>7.7399999999999997E-2</v>
      </c>
      <c r="T150">
        <v>15</v>
      </c>
      <c r="U150" s="3">
        <v>300000</v>
      </c>
      <c r="V150">
        <v>5.3400000000000003E-2</v>
      </c>
      <c r="W150">
        <v>30</v>
      </c>
      <c r="X150" s="3">
        <v>260000</v>
      </c>
      <c r="Y150">
        <v>5.3400000000000003E-2</v>
      </c>
      <c r="Z150">
        <v>30</v>
      </c>
      <c r="AA150" s="3">
        <v>2355348</v>
      </c>
      <c r="AB150">
        <v>0</v>
      </c>
      <c r="AC150" s="19">
        <f t="shared" si="18"/>
        <v>825000</v>
      </c>
      <c r="AD150" s="19"/>
      <c r="AE150" s="19">
        <f t="shared" si="20"/>
        <v>2125367</v>
      </c>
      <c r="AF150" s="13">
        <f t="shared" si="21"/>
        <v>0.90235795304982536</v>
      </c>
    </row>
    <row r="151" spans="1:32" hidden="1" x14ac:dyDescent="0.25">
      <c r="A151" t="s">
        <v>36</v>
      </c>
      <c r="B151">
        <v>97</v>
      </c>
      <c r="C151" t="s">
        <v>37</v>
      </c>
      <c r="D151" s="3">
        <v>588000</v>
      </c>
      <c r="E151" s="3">
        <v>0</v>
      </c>
      <c r="F151" s="3">
        <v>588000</v>
      </c>
      <c r="G151">
        <v>0</v>
      </c>
      <c r="H151">
        <v>5</v>
      </c>
      <c r="J151">
        <v>97</v>
      </c>
      <c r="K151" s="16">
        <f t="shared" si="16"/>
        <v>5.9622208136869879E-2</v>
      </c>
      <c r="L151" s="3">
        <v>9862097</v>
      </c>
      <c r="M151" s="3">
        <v>0</v>
      </c>
      <c r="N151" s="18">
        <f t="shared" si="17"/>
        <v>0</v>
      </c>
      <c r="O151" s="9">
        <v>4800600</v>
      </c>
      <c r="P151">
        <v>2.8000000000000001E-2</v>
      </c>
      <c r="Q151">
        <v>40</v>
      </c>
      <c r="R151" s="3">
        <v>0</v>
      </c>
      <c r="S151">
        <v>0</v>
      </c>
      <c r="T151" t="s">
        <v>45</v>
      </c>
      <c r="U151" s="3">
        <v>0</v>
      </c>
      <c r="V151">
        <v>0</v>
      </c>
      <c r="W151">
        <v>0</v>
      </c>
      <c r="X151" s="3">
        <v>0</v>
      </c>
      <c r="Y151">
        <v>0</v>
      </c>
      <c r="Z151">
        <v>0</v>
      </c>
      <c r="AA151" s="3">
        <v>0</v>
      </c>
      <c r="AB151">
        <v>0</v>
      </c>
      <c r="AC151" s="19">
        <f t="shared" si="18"/>
        <v>4800600</v>
      </c>
      <c r="AD151" s="19"/>
      <c r="AE151" s="19">
        <f t="shared" si="20"/>
        <v>4800600</v>
      </c>
      <c r="AF151" s="13">
        <f t="shared" si="21"/>
        <v>0.48677274214601618</v>
      </c>
    </row>
    <row r="152" spans="1:32" hidden="1" x14ac:dyDescent="0.25">
      <c r="A152" t="s">
        <v>97</v>
      </c>
      <c r="B152">
        <v>89</v>
      </c>
      <c r="C152" t="s">
        <v>37</v>
      </c>
      <c r="D152" s="3">
        <v>400899</v>
      </c>
      <c r="E152" s="3">
        <v>0</v>
      </c>
      <c r="F152" s="3">
        <v>400899</v>
      </c>
      <c r="G152">
        <v>0</v>
      </c>
      <c r="H152">
        <v>0</v>
      </c>
      <c r="J152">
        <v>89</v>
      </c>
      <c r="K152" s="16">
        <f t="shared" si="16"/>
        <v>0</v>
      </c>
      <c r="L152" s="3">
        <v>0</v>
      </c>
      <c r="M152" s="3">
        <v>0</v>
      </c>
      <c r="N152" s="18">
        <f t="shared" si="17"/>
        <v>0</v>
      </c>
      <c r="O152" s="9">
        <v>1209790</v>
      </c>
      <c r="P152">
        <v>6.4000000000000001E-2</v>
      </c>
      <c r="Q152">
        <v>15</v>
      </c>
      <c r="R152" s="3">
        <v>668000</v>
      </c>
      <c r="S152">
        <v>6.7400000000000002E-2</v>
      </c>
      <c r="T152" t="s">
        <v>45</v>
      </c>
      <c r="U152" s="3">
        <v>300000</v>
      </c>
      <c r="V152">
        <v>0</v>
      </c>
      <c r="W152">
        <v>0</v>
      </c>
      <c r="X152" s="3">
        <v>150000</v>
      </c>
      <c r="Y152">
        <v>0</v>
      </c>
      <c r="Z152">
        <v>0</v>
      </c>
      <c r="AA152" s="3">
        <v>0</v>
      </c>
      <c r="AB152">
        <v>0</v>
      </c>
      <c r="AC152" s="19">
        <f t="shared" si="18"/>
        <v>2327790</v>
      </c>
      <c r="AD152" s="19"/>
      <c r="AE152" s="19">
        <f t="shared" si="20"/>
        <v>2327790</v>
      </c>
      <c r="AF152" s="13">
        <f t="shared" si="21"/>
        <v>0</v>
      </c>
    </row>
    <row r="153" spans="1:32" x14ac:dyDescent="0.25">
      <c r="A153" t="s">
        <v>302</v>
      </c>
      <c r="B153">
        <v>6</v>
      </c>
      <c r="C153" t="s">
        <v>123</v>
      </c>
      <c r="D153" s="3">
        <v>56393</v>
      </c>
      <c r="E153" s="3">
        <v>0</v>
      </c>
      <c r="F153" s="3">
        <v>56393</v>
      </c>
      <c r="G153">
        <v>0</v>
      </c>
      <c r="H153">
        <v>0</v>
      </c>
      <c r="J153">
        <v>6</v>
      </c>
      <c r="K153" s="16">
        <f t="shared" si="16"/>
        <v>7.0431911114885712E-2</v>
      </c>
      <c r="L153" s="3">
        <v>800674</v>
      </c>
      <c r="M153" s="3">
        <v>458363</v>
      </c>
      <c r="N153" s="18">
        <f t="shared" si="17"/>
        <v>0.57247144280943307</v>
      </c>
      <c r="O153" s="9">
        <v>312311</v>
      </c>
      <c r="P153">
        <v>4.4999999999999998E-2</v>
      </c>
      <c r="Q153">
        <v>15</v>
      </c>
      <c r="R153" s="3">
        <v>30000</v>
      </c>
      <c r="S153">
        <v>0</v>
      </c>
      <c r="T153">
        <v>15</v>
      </c>
      <c r="U153" s="3">
        <v>0</v>
      </c>
      <c r="V153">
        <v>0</v>
      </c>
      <c r="W153">
        <v>0</v>
      </c>
      <c r="X153" s="3">
        <v>0</v>
      </c>
      <c r="Y153">
        <v>0</v>
      </c>
      <c r="Z153">
        <v>0</v>
      </c>
      <c r="AA153" s="3">
        <v>800674</v>
      </c>
      <c r="AB153" t="s">
        <v>47</v>
      </c>
      <c r="AC153" s="19">
        <f t="shared" si="18"/>
        <v>342311</v>
      </c>
      <c r="AD153" s="16">
        <f t="shared" ref="AD153:AD155" si="24">+AC153/L153</f>
        <v>0.42752855719056693</v>
      </c>
      <c r="AE153" s="19">
        <f t="shared" si="20"/>
        <v>800674</v>
      </c>
      <c r="AF153" s="13">
        <f t="shared" si="21"/>
        <v>1</v>
      </c>
    </row>
    <row r="154" spans="1:32" x14ac:dyDescent="0.25">
      <c r="A154" t="s">
        <v>308</v>
      </c>
      <c r="B154">
        <v>6</v>
      </c>
      <c r="C154" t="s">
        <v>123</v>
      </c>
      <c r="D154" s="3">
        <v>56554</v>
      </c>
      <c r="E154" s="3">
        <v>0</v>
      </c>
      <c r="F154" s="3">
        <v>56554</v>
      </c>
      <c r="G154">
        <v>0</v>
      </c>
      <c r="H154">
        <v>0</v>
      </c>
      <c r="J154">
        <v>6</v>
      </c>
      <c r="K154" s="16">
        <f t="shared" si="16"/>
        <v>7.2265724829539066E-2</v>
      </c>
      <c r="L154" s="3">
        <v>782584</v>
      </c>
      <c r="M154" s="3">
        <v>459363</v>
      </c>
      <c r="N154" s="18">
        <f t="shared" si="17"/>
        <v>0.58698235588767467</v>
      </c>
      <c r="O154" s="9">
        <v>293211</v>
      </c>
      <c r="P154">
        <v>4.4999999999999998E-2</v>
      </c>
      <c r="Q154">
        <v>30</v>
      </c>
      <c r="R154" s="3">
        <v>30000</v>
      </c>
      <c r="S154">
        <v>0</v>
      </c>
      <c r="T154">
        <v>15</v>
      </c>
      <c r="U154" s="3">
        <v>0</v>
      </c>
      <c r="V154">
        <v>0</v>
      </c>
      <c r="W154">
        <v>0</v>
      </c>
      <c r="X154" s="3">
        <v>0</v>
      </c>
      <c r="Y154">
        <v>0</v>
      </c>
      <c r="Z154">
        <v>0</v>
      </c>
      <c r="AA154" s="3">
        <v>782584</v>
      </c>
      <c r="AB154" t="s">
        <v>47</v>
      </c>
      <c r="AC154" s="19">
        <f t="shared" si="18"/>
        <v>323211</v>
      </c>
      <c r="AD154" s="16">
        <f t="shared" si="24"/>
        <v>0.41300486593132496</v>
      </c>
      <c r="AE154" s="19">
        <f t="shared" si="20"/>
        <v>782574</v>
      </c>
      <c r="AF154" s="13">
        <f t="shared" si="21"/>
        <v>0.99998722181899957</v>
      </c>
    </row>
    <row r="155" spans="1:32" x14ac:dyDescent="0.25">
      <c r="A155" t="s">
        <v>265</v>
      </c>
      <c r="B155">
        <v>12</v>
      </c>
      <c r="C155" t="s">
        <v>159</v>
      </c>
      <c r="D155" s="3">
        <v>147557</v>
      </c>
      <c r="E155" s="3">
        <v>0</v>
      </c>
      <c r="F155" s="3">
        <v>147557</v>
      </c>
      <c r="G155">
        <v>4</v>
      </c>
      <c r="H155">
        <v>0</v>
      </c>
      <c r="J155">
        <v>8</v>
      </c>
      <c r="K155" s="16">
        <f t="shared" si="16"/>
        <v>7.2281336673482161E-2</v>
      </c>
      <c r="L155" s="3">
        <v>2041426</v>
      </c>
      <c r="M155" s="3">
        <v>1335196</v>
      </c>
      <c r="N155" s="18">
        <f t="shared" si="17"/>
        <v>0.65405064890914488</v>
      </c>
      <c r="O155" s="9">
        <v>171230</v>
      </c>
      <c r="P155">
        <v>6.2300000000000001E-2</v>
      </c>
      <c r="Q155">
        <v>25</v>
      </c>
      <c r="R155" s="3">
        <v>500000</v>
      </c>
      <c r="S155">
        <v>4.6800000000000001E-2</v>
      </c>
      <c r="T155">
        <v>15</v>
      </c>
      <c r="U155" s="3">
        <v>35000</v>
      </c>
      <c r="V155">
        <v>0.02</v>
      </c>
      <c r="W155">
        <v>20</v>
      </c>
      <c r="X155" s="3">
        <v>0</v>
      </c>
      <c r="Y155">
        <v>0</v>
      </c>
      <c r="Z155">
        <v>0</v>
      </c>
      <c r="AA155" s="3">
        <v>2041426</v>
      </c>
      <c r="AB155">
        <v>0</v>
      </c>
      <c r="AC155" s="19">
        <f t="shared" si="18"/>
        <v>706230</v>
      </c>
      <c r="AD155" s="16">
        <f t="shared" si="24"/>
        <v>0.34594935109085512</v>
      </c>
      <c r="AE155" s="19">
        <f t="shared" si="20"/>
        <v>2041426</v>
      </c>
      <c r="AF155" s="13">
        <f t="shared" si="21"/>
        <v>1</v>
      </c>
    </row>
    <row r="156" spans="1:32" hidden="1" x14ac:dyDescent="0.25">
      <c r="A156" t="s">
        <v>311</v>
      </c>
      <c r="B156">
        <v>12</v>
      </c>
      <c r="C156" t="s">
        <v>159</v>
      </c>
      <c r="D156" s="3">
        <v>0</v>
      </c>
      <c r="E156" s="3">
        <v>134046</v>
      </c>
      <c r="F156" s="3">
        <v>134046</v>
      </c>
      <c r="G156">
        <v>12</v>
      </c>
      <c r="H156">
        <v>0</v>
      </c>
      <c r="J156">
        <v>12</v>
      </c>
      <c r="K156" s="16">
        <f t="shared" si="16"/>
        <v>7.1012330714901747E-2</v>
      </c>
      <c r="L156" s="3">
        <v>1887644</v>
      </c>
      <c r="M156" s="3">
        <v>143209</v>
      </c>
      <c r="N156" s="18">
        <f t="shared" si="17"/>
        <v>7.5866529917717529E-2</v>
      </c>
      <c r="O156" s="9">
        <v>188457</v>
      </c>
      <c r="P156">
        <v>0.05</v>
      </c>
      <c r="Q156">
        <v>15</v>
      </c>
      <c r="R156" s="3">
        <v>450000</v>
      </c>
      <c r="S156">
        <v>0.05</v>
      </c>
      <c r="T156">
        <v>20</v>
      </c>
      <c r="U156" s="3">
        <v>143209</v>
      </c>
      <c r="V156">
        <v>0.05</v>
      </c>
      <c r="W156">
        <v>15</v>
      </c>
      <c r="X156" s="3">
        <v>1105978</v>
      </c>
      <c r="Y156">
        <v>0</v>
      </c>
      <c r="Z156">
        <v>10</v>
      </c>
      <c r="AA156" s="3">
        <v>1887644</v>
      </c>
      <c r="AB156">
        <v>0</v>
      </c>
      <c r="AC156" s="19">
        <f t="shared" si="18"/>
        <v>1887644</v>
      </c>
      <c r="AD156" s="19"/>
      <c r="AE156" s="19">
        <f t="shared" si="20"/>
        <v>2030853</v>
      </c>
      <c r="AF156" s="13">
        <f t="shared" si="21"/>
        <v>1.0758665299177175</v>
      </c>
    </row>
    <row r="157" spans="1:32" x14ac:dyDescent="0.25">
      <c r="A157" t="s">
        <v>311</v>
      </c>
      <c r="B157">
        <v>10</v>
      </c>
      <c r="C157" t="s">
        <v>159</v>
      </c>
      <c r="D157" s="3">
        <v>134046</v>
      </c>
      <c r="E157" s="3">
        <v>0</v>
      </c>
      <c r="F157" s="3">
        <v>134046</v>
      </c>
      <c r="G157">
        <v>10</v>
      </c>
      <c r="H157">
        <v>0</v>
      </c>
      <c r="J157">
        <v>10</v>
      </c>
      <c r="K157" s="16">
        <f t="shared" si="16"/>
        <v>7.1012330714901747E-2</v>
      </c>
      <c r="L157" s="3">
        <v>1887644</v>
      </c>
      <c r="M157" s="3">
        <v>1105978</v>
      </c>
      <c r="N157" s="18">
        <f t="shared" si="17"/>
        <v>0.5859039098474077</v>
      </c>
      <c r="O157" s="9">
        <v>188457</v>
      </c>
      <c r="P157">
        <v>0.05</v>
      </c>
      <c r="Q157">
        <v>15</v>
      </c>
      <c r="R157" s="3">
        <v>450000</v>
      </c>
      <c r="S157">
        <v>0.05</v>
      </c>
      <c r="T157">
        <v>20</v>
      </c>
      <c r="U157" s="3">
        <v>143209</v>
      </c>
      <c r="V157">
        <v>0.05</v>
      </c>
      <c r="W157">
        <v>15</v>
      </c>
      <c r="X157" s="3">
        <v>0</v>
      </c>
      <c r="Y157">
        <v>0</v>
      </c>
      <c r="Z157">
        <v>0</v>
      </c>
      <c r="AA157" s="3">
        <v>1887644</v>
      </c>
      <c r="AB157">
        <v>0</v>
      </c>
      <c r="AC157" s="19">
        <f t="shared" si="18"/>
        <v>781666</v>
      </c>
      <c r="AD157" s="16">
        <f>+AC157/L157</f>
        <v>0.41409609015259236</v>
      </c>
      <c r="AE157" s="19">
        <f t="shared" si="20"/>
        <v>1887644</v>
      </c>
      <c r="AF157" s="13">
        <f t="shared" si="21"/>
        <v>1</v>
      </c>
    </row>
    <row r="158" spans="1:32" hidden="1" x14ac:dyDescent="0.25">
      <c r="A158" t="s">
        <v>48</v>
      </c>
      <c r="B158">
        <v>54</v>
      </c>
      <c r="C158" t="s">
        <v>123</v>
      </c>
      <c r="D158" s="3">
        <v>476544</v>
      </c>
      <c r="E158" s="3">
        <v>0</v>
      </c>
      <c r="F158" s="3">
        <v>476544</v>
      </c>
      <c r="G158">
        <v>54</v>
      </c>
      <c r="H158">
        <v>0</v>
      </c>
      <c r="J158">
        <v>54</v>
      </c>
      <c r="K158" s="16">
        <f t="shared" si="16"/>
        <v>7.5986824638761052E-2</v>
      </c>
      <c r="L158" s="3">
        <v>6271403</v>
      </c>
      <c r="M158" s="3">
        <v>4437098</v>
      </c>
      <c r="N158" s="18">
        <f t="shared" si="17"/>
        <v>0.70751281651011744</v>
      </c>
      <c r="O158" s="9">
        <v>100000</v>
      </c>
      <c r="P158">
        <v>0.05</v>
      </c>
      <c r="Q158">
        <v>11</v>
      </c>
      <c r="R158" s="3">
        <v>275000</v>
      </c>
      <c r="S158">
        <v>0.05</v>
      </c>
      <c r="T158" t="s">
        <v>45</v>
      </c>
      <c r="U158" s="3">
        <v>194875</v>
      </c>
      <c r="V158">
        <v>0</v>
      </c>
      <c r="W158">
        <v>0</v>
      </c>
      <c r="X158" s="3">
        <v>1459305</v>
      </c>
      <c r="Y158">
        <v>4.7500000000000001E-2</v>
      </c>
      <c r="Z158">
        <v>15</v>
      </c>
      <c r="AA158" s="3">
        <v>6466278</v>
      </c>
      <c r="AB158" t="s">
        <v>62</v>
      </c>
      <c r="AC158" s="19">
        <f t="shared" si="18"/>
        <v>2029180</v>
      </c>
      <c r="AD158" s="19"/>
      <c r="AE158" s="19">
        <f t="shared" si="20"/>
        <v>6466278</v>
      </c>
      <c r="AF158" s="13">
        <f t="shared" si="21"/>
        <v>1.0310735891155456</v>
      </c>
    </row>
    <row r="159" spans="1:32" hidden="1" x14ac:dyDescent="0.25">
      <c r="A159" t="s">
        <v>97</v>
      </c>
      <c r="B159">
        <v>56</v>
      </c>
      <c r="C159" t="s">
        <v>37</v>
      </c>
      <c r="D159" s="3">
        <v>195676</v>
      </c>
      <c r="E159" s="3">
        <v>0</v>
      </c>
      <c r="F159" s="3">
        <v>195676</v>
      </c>
      <c r="G159">
        <v>0</v>
      </c>
      <c r="H159">
        <v>0</v>
      </c>
      <c r="J159">
        <v>0</v>
      </c>
      <c r="K159" s="16">
        <f t="shared" si="16"/>
        <v>6.1192694003381176E-2</v>
      </c>
      <c r="L159" s="3">
        <v>3197702</v>
      </c>
      <c r="M159" s="3">
        <v>0</v>
      </c>
      <c r="N159" s="18">
        <f t="shared" si="17"/>
        <v>0</v>
      </c>
      <c r="O159" s="9">
        <v>1500000</v>
      </c>
      <c r="P159">
        <v>7.5329999999999994E-2</v>
      </c>
      <c r="Q159">
        <v>15</v>
      </c>
      <c r="R159" s="3">
        <v>0</v>
      </c>
      <c r="S159">
        <v>0</v>
      </c>
      <c r="T159">
        <v>0</v>
      </c>
      <c r="U159" s="3">
        <v>0</v>
      </c>
      <c r="V159">
        <v>0</v>
      </c>
      <c r="W159">
        <v>0</v>
      </c>
      <c r="X159" s="3">
        <v>0</v>
      </c>
      <c r="Y159">
        <v>0</v>
      </c>
      <c r="Z159">
        <v>0</v>
      </c>
      <c r="AA159" s="3">
        <v>0</v>
      </c>
      <c r="AB159">
        <v>0</v>
      </c>
      <c r="AC159" s="19">
        <f t="shared" si="18"/>
        <v>1500000</v>
      </c>
      <c r="AD159" s="19"/>
      <c r="AE159" s="19">
        <f t="shared" si="20"/>
        <v>1500000</v>
      </c>
      <c r="AF159" s="13">
        <f t="shared" si="21"/>
        <v>0.46908686300349439</v>
      </c>
    </row>
    <row r="160" spans="1:32" hidden="1" x14ac:dyDescent="0.25">
      <c r="A160" t="s">
        <v>36</v>
      </c>
      <c r="B160">
        <v>36</v>
      </c>
      <c r="C160" t="s">
        <v>159</v>
      </c>
      <c r="D160" s="3">
        <v>6000000</v>
      </c>
      <c r="E160" s="3">
        <v>6000000</v>
      </c>
      <c r="F160" s="3">
        <v>0</v>
      </c>
      <c r="G160">
        <v>0</v>
      </c>
      <c r="H160">
        <v>0</v>
      </c>
      <c r="J160">
        <v>36</v>
      </c>
      <c r="K160" s="16">
        <f t="shared" si="16"/>
        <v>0</v>
      </c>
      <c r="L160" s="3">
        <v>7171212</v>
      </c>
      <c r="M160" s="3">
        <v>5403608</v>
      </c>
      <c r="N160" s="18">
        <f t="shared" si="17"/>
        <v>0.75351391089818565</v>
      </c>
      <c r="O160" s="9">
        <v>1400000</v>
      </c>
      <c r="P160">
        <v>4.7E-2</v>
      </c>
      <c r="Q160">
        <v>20</v>
      </c>
      <c r="R160" s="3">
        <v>400000</v>
      </c>
      <c r="S160">
        <v>0</v>
      </c>
      <c r="T160">
        <v>20</v>
      </c>
      <c r="U160" s="3">
        <v>350828</v>
      </c>
      <c r="V160">
        <v>0.08</v>
      </c>
      <c r="W160">
        <v>13</v>
      </c>
      <c r="X160" s="3">
        <v>0</v>
      </c>
      <c r="Y160">
        <v>0</v>
      </c>
      <c r="Z160">
        <v>0</v>
      </c>
      <c r="AA160" s="3">
        <v>7171212</v>
      </c>
      <c r="AB160" t="s">
        <v>62</v>
      </c>
      <c r="AC160" s="19">
        <f t="shared" si="18"/>
        <v>2150828</v>
      </c>
      <c r="AD160" s="19"/>
      <c r="AE160" s="19">
        <f t="shared" si="20"/>
        <v>7554436</v>
      </c>
      <c r="AF160" s="13">
        <f t="shared" si="21"/>
        <v>1.0534392233837182</v>
      </c>
    </row>
    <row r="161" spans="1:32" x14ac:dyDescent="0.25">
      <c r="A161" t="s">
        <v>36</v>
      </c>
      <c r="B161">
        <v>37</v>
      </c>
      <c r="C161" t="s">
        <v>64</v>
      </c>
      <c r="D161" s="3">
        <v>81816</v>
      </c>
      <c r="E161" s="3">
        <v>0</v>
      </c>
      <c r="F161" s="3">
        <v>81816</v>
      </c>
      <c r="G161">
        <v>37</v>
      </c>
      <c r="H161">
        <v>0</v>
      </c>
      <c r="J161">
        <v>37</v>
      </c>
      <c r="K161" s="16">
        <f t="shared" si="16"/>
        <v>6.4189700744627515E-2</v>
      </c>
      <c r="L161" s="3">
        <v>1274597</v>
      </c>
      <c r="M161" s="3">
        <v>76096</v>
      </c>
      <c r="N161" s="18">
        <f t="shared" si="17"/>
        <v>5.9702007771868286E-2</v>
      </c>
      <c r="O161" s="9">
        <v>400000</v>
      </c>
      <c r="P161">
        <v>7.4999999999999997E-2</v>
      </c>
      <c r="Q161">
        <v>15</v>
      </c>
      <c r="R161" s="3">
        <v>143972.51999999999</v>
      </c>
      <c r="S161">
        <v>5.5E-2</v>
      </c>
      <c r="T161">
        <v>10</v>
      </c>
      <c r="U161" s="3">
        <v>654528</v>
      </c>
      <c r="V161">
        <v>0</v>
      </c>
      <c r="W161">
        <v>0</v>
      </c>
      <c r="X161" s="3">
        <v>0</v>
      </c>
      <c r="Y161">
        <v>0</v>
      </c>
      <c r="Z161">
        <v>0</v>
      </c>
      <c r="AA161" s="3">
        <v>1274596.52</v>
      </c>
      <c r="AB161">
        <v>0</v>
      </c>
      <c r="AC161" s="19">
        <f t="shared" si="18"/>
        <v>1198500.52</v>
      </c>
      <c r="AD161" s="16">
        <f>+AC161/L161</f>
        <v>0.94029761563851166</v>
      </c>
      <c r="AE161" s="19">
        <f t="shared" si="20"/>
        <v>1274596.52</v>
      </c>
      <c r="AF161" s="13">
        <f t="shared" si="21"/>
        <v>0.99999962341037996</v>
      </c>
    </row>
    <row r="162" spans="1:32" hidden="1" x14ac:dyDescent="0.25">
      <c r="A162" t="s">
        <v>36</v>
      </c>
      <c r="B162">
        <v>12</v>
      </c>
      <c r="C162" t="s">
        <v>159</v>
      </c>
      <c r="D162" s="3">
        <v>181212</v>
      </c>
      <c r="E162" s="3">
        <v>0</v>
      </c>
      <c r="F162" s="3">
        <v>181212</v>
      </c>
      <c r="G162">
        <v>12</v>
      </c>
      <c r="H162">
        <v>0</v>
      </c>
      <c r="J162">
        <v>12</v>
      </c>
      <c r="K162" s="16">
        <f t="shared" si="16"/>
        <v>9.941277929191189E-2</v>
      </c>
      <c r="L162" s="3">
        <v>1822824</v>
      </c>
      <c r="M162" s="3">
        <v>15007</v>
      </c>
      <c r="N162" s="18">
        <f t="shared" si="17"/>
        <v>8.2328299386007654E-3</v>
      </c>
      <c r="O162" s="9">
        <v>220000</v>
      </c>
      <c r="P162">
        <v>0.01</v>
      </c>
      <c r="Q162">
        <v>0</v>
      </c>
      <c r="R162" s="3">
        <v>1467817</v>
      </c>
      <c r="S162">
        <v>7.0000000000000007E-2</v>
      </c>
      <c r="T162" t="s">
        <v>45</v>
      </c>
      <c r="U162" s="3">
        <v>1467817</v>
      </c>
      <c r="V162">
        <v>0</v>
      </c>
      <c r="W162">
        <v>0</v>
      </c>
      <c r="X162" s="3">
        <v>0</v>
      </c>
      <c r="Y162">
        <v>0</v>
      </c>
      <c r="Z162">
        <v>0</v>
      </c>
      <c r="AA162" s="3">
        <v>1822824</v>
      </c>
      <c r="AB162">
        <v>0</v>
      </c>
      <c r="AC162" s="19">
        <f t="shared" si="18"/>
        <v>3155634</v>
      </c>
      <c r="AD162" s="19"/>
      <c r="AE162" s="19">
        <f t="shared" si="20"/>
        <v>3170641</v>
      </c>
      <c r="AF162" s="13">
        <f t="shared" si="21"/>
        <v>1.7394114845975257</v>
      </c>
    </row>
    <row r="163" spans="1:32" hidden="1" x14ac:dyDescent="0.25">
      <c r="A163" t="s">
        <v>323</v>
      </c>
      <c r="B163">
        <v>15</v>
      </c>
      <c r="C163" t="s">
        <v>159</v>
      </c>
      <c r="D163" s="3">
        <v>0</v>
      </c>
      <c r="E163" s="3">
        <v>188192</v>
      </c>
      <c r="F163" s="3">
        <v>188192</v>
      </c>
      <c r="G163">
        <v>15</v>
      </c>
      <c r="H163">
        <v>0</v>
      </c>
      <c r="J163">
        <v>15</v>
      </c>
      <c r="K163" s="16">
        <f t="shared" si="16"/>
        <v>6.753838672573835E-2</v>
      </c>
      <c r="L163" s="3">
        <v>2786445</v>
      </c>
      <c r="M163" s="3">
        <v>235025</v>
      </c>
      <c r="N163" s="18">
        <f t="shared" si="17"/>
        <v>8.4345824159457655E-2</v>
      </c>
      <c r="O163" s="9">
        <v>251413</v>
      </c>
      <c r="P163">
        <v>0.05</v>
      </c>
      <c r="Q163">
        <v>15</v>
      </c>
      <c r="R163" s="3">
        <v>1706889</v>
      </c>
      <c r="S163">
        <v>0</v>
      </c>
      <c r="T163">
        <v>10</v>
      </c>
      <c r="U163" s="3">
        <v>550000</v>
      </c>
      <c r="V163">
        <v>0.05</v>
      </c>
      <c r="W163">
        <v>20</v>
      </c>
      <c r="X163" s="3">
        <v>278143</v>
      </c>
      <c r="Y163">
        <v>0.05</v>
      </c>
      <c r="Z163">
        <v>15</v>
      </c>
      <c r="AA163" s="3">
        <v>2786445</v>
      </c>
      <c r="AB163">
        <v>0</v>
      </c>
      <c r="AC163" s="19">
        <f t="shared" si="18"/>
        <v>2786445</v>
      </c>
      <c r="AD163" s="19"/>
      <c r="AE163" s="19">
        <f t="shared" si="20"/>
        <v>3021470</v>
      </c>
      <c r="AF163" s="13">
        <f t="shared" si="21"/>
        <v>1.0843458241594577</v>
      </c>
    </row>
    <row r="164" spans="1:32" hidden="1" x14ac:dyDescent="0.25">
      <c r="A164" t="s">
        <v>323</v>
      </c>
      <c r="B164">
        <v>15</v>
      </c>
      <c r="C164" t="s">
        <v>264</v>
      </c>
      <c r="D164" s="3">
        <v>0</v>
      </c>
      <c r="E164" s="3">
        <v>188192</v>
      </c>
      <c r="F164" s="3">
        <v>188192</v>
      </c>
      <c r="G164">
        <v>15</v>
      </c>
      <c r="H164">
        <v>0</v>
      </c>
      <c r="J164">
        <v>15</v>
      </c>
      <c r="K164" s="16">
        <f t="shared" si="16"/>
        <v>6.753838672573835E-2</v>
      </c>
      <c r="L164" s="3">
        <v>2786445</v>
      </c>
      <c r="M164" s="3">
        <v>1706889</v>
      </c>
      <c r="N164" s="18">
        <f t="shared" si="17"/>
        <v>0.61256870313248601</v>
      </c>
      <c r="O164" s="9">
        <v>251413</v>
      </c>
      <c r="P164">
        <v>0.05</v>
      </c>
      <c r="Q164">
        <v>15</v>
      </c>
      <c r="R164" s="3">
        <v>1706889</v>
      </c>
      <c r="S164">
        <v>0</v>
      </c>
      <c r="T164">
        <v>10</v>
      </c>
      <c r="U164" s="3">
        <v>550000</v>
      </c>
      <c r="V164">
        <v>0.05</v>
      </c>
      <c r="W164">
        <v>20</v>
      </c>
      <c r="X164" s="3">
        <v>278143</v>
      </c>
      <c r="Y164">
        <v>0.05</v>
      </c>
      <c r="Z164">
        <v>15</v>
      </c>
      <c r="AA164" s="3">
        <v>2786445</v>
      </c>
      <c r="AB164">
        <v>0</v>
      </c>
      <c r="AC164" s="19">
        <f t="shared" si="18"/>
        <v>2786445</v>
      </c>
      <c r="AD164" s="19"/>
      <c r="AE164" s="19">
        <f t="shared" si="20"/>
        <v>4493334</v>
      </c>
      <c r="AF164" s="13">
        <f t="shared" si="21"/>
        <v>1.612568703132486</v>
      </c>
    </row>
    <row r="165" spans="1:32" hidden="1" x14ac:dyDescent="0.25">
      <c r="A165" t="s">
        <v>86</v>
      </c>
      <c r="B165">
        <v>49</v>
      </c>
      <c r="C165" t="s">
        <v>159</v>
      </c>
      <c r="D165" s="3">
        <v>4495010</v>
      </c>
      <c r="E165" s="3">
        <v>0</v>
      </c>
      <c r="F165" s="3">
        <v>4495010</v>
      </c>
      <c r="G165">
        <v>0</v>
      </c>
      <c r="H165">
        <v>0</v>
      </c>
      <c r="J165">
        <v>49</v>
      </c>
      <c r="K165" s="16">
        <f t="shared" si="16"/>
        <v>0.72548523071912296</v>
      </c>
      <c r="L165" s="3">
        <v>6195867</v>
      </c>
      <c r="M165" s="3">
        <v>4405000</v>
      </c>
      <c r="N165" s="18">
        <f t="shared" si="17"/>
        <v>0.71095780461394664</v>
      </c>
      <c r="O165" s="9">
        <v>925000</v>
      </c>
      <c r="P165">
        <v>4.4999999999999998E-2</v>
      </c>
      <c r="Q165">
        <v>20</v>
      </c>
      <c r="R165" s="3">
        <v>300000</v>
      </c>
      <c r="S165">
        <v>2.5000000000000001E-2</v>
      </c>
      <c r="T165">
        <v>30</v>
      </c>
      <c r="U165" s="3">
        <v>0</v>
      </c>
      <c r="V165">
        <v>0</v>
      </c>
      <c r="W165">
        <v>0</v>
      </c>
      <c r="X165" s="3">
        <v>0</v>
      </c>
      <c r="Y165">
        <v>0</v>
      </c>
      <c r="Z165">
        <v>0</v>
      </c>
      <c r="AA165" s="3">
        <v>6195867</v>
      </c>
      <c r="AB165" t="s">
        <v>496</v>
      </c>
      <c r="AC165" s="19">
        <f t="shared" si="18"/>
        <v>1225000</v>
      </c>
      <c r="AD165" s="19"/>
      <c r="AE165" s="19">
        <f t="shared" si="20"/>
        <v>5630000</v>
      </c>
      <c r="AF165" s="13">
        <f t="shared" si="21"/>
        <v>0.90867024744075364</v>
      </c>
    </row>
    <row r="166" spans="1:32" x14ac:dyDescent="0.25">
      <c r="A166" t="s">
        <v>331</v>
      </c>
      <c r="B166">
        <v>10</v>
      </c>
      <c r="C166" t="s">
        <v>64</v>
      </c>
      <c r="D166" s="3">
        <v>68761</v>
      </c>
      <c r="E166" s="3">
        <v>0</v>
      </c>
      <c r="F166" s="3">
        <v>68761</v>
      </c>
      <c r="G166">
        <v>8</v>
      </c>
      <c r="H166">
        <v>2</v>
      </c>
      <c r="J166">
        <v>10</v>
      </c>
      <c r="K166" s="16">
        <f t="shared" si="16"/>
        <v>6.0571225210511899E-2</v>
      </c>
      <c r="L166" s="3">
        <v>1135209</v>
      </c>
      <c r="M166" s="3">
        <v>608380</v>
      </c>
      <c r="N166" s="18">
        <f t="shared" si="17"/>
        <v>0.53591893651301215</v>
      </c>
      <c r="O166" s="9">
        <v>64229</v>
      </c>
      <c r="P166">
        <v>6.3299999999999995E-2</v>
      </c>
      <c r="Q166">
        <v>15</v>
      </c>
      <c r="R166" s="3">
        <v>120000</v>
      </c>
      <c r="S166">
        <v>0.02</v>
      </c>
      <c r="T166">
        <v>30</v>
      </c>
      <c r="U166" s="3">
        <v>337000</v>
      </c>
      <c r="V166">
        <v>0</v>
      </c>
      <c r="W166">
        <v>15</v>
      </c>
      <c r="X166" s="3">
        <v>5600</v>
      </c>
      <c r="Y166">
        <v>0</v>
      </c>
      <c r="Z166">
        <v>0</v>
      </c>
      <c r="AA166" s="3">
        <v>1135209</v>
      </c>
      <c r="AB166" t="s">
        <v>255</v>
      </c>
      <c r="AC166" s="19">
        <f t="shared" si="18"/>
        <v>526829</v>
      </c>
      <c r="AD166" s="16">
        <f t="shared" ref="AD166:AD168" si="25">+AC166/L166</f>
        <v>0.46408106348698785</v>
      </c>
      <c r="AE166" s="19">
        <f t="shared" si="20"/>
        <v>1135209</v>
      </c>
      <c r="AF166" s="13">
        <f t="shared" si="21"/>
        <v>1</v>
      </c>
    </row>
    <row r="167" spans="1:32" x14ac:dyDescent="0.25">
      <c r="A167" t="s">
        <v>57</v>
      </c>
      <c r="B167">
        <v>80</v>
      </c>
      <c r="C167" t="s">
        <v>37</v>
      </c>
      <c r="D167" s="3">
        <v>4500000</v>
      </c>
      <c r="E167" s="3">
        <v>0</v>
      </c>
      <c r="F167" s="3">
        <v>4500000</v>
      </c>
      <c r="G167">
        <v>80</v>
      </c>
      <c r="H167">
        <v>0</v>
      </c>
      <c r="J167">
        <v>80</v>
      </c>
      <c r="K167" s="16">
        <f t="shared" si="16"/>
        <v>0.59951287580464618</v>
      </c>
      <c r="L167" s="3">
        <v>7506094</v>
      </c>
      <c r="M167" s="3">
        <v>4319136</v>
      </c>
      <c r="N167" s="18">
        <f t="shared" si="17"/>
        <v>0.57541725430030588</v>
      </c>
      <c r="O167" s="9">
        <v>2350000</v>
      </c>
      <c r="P167">
        <v>6.3399999999999998E-2</v>
      </c>
      <c r="Q167">
        <v>15</v>
      </c>
      <c r="R167" s="3">
        <v>836958</v>
      </c>
      <c r="S167">
        <v>0</v>
      </c>
      <c r="T167" t="s">
        <v>45</v>
      </c>
      <c r="U167" s="3">
        <v>0</v>
      </c>
      <c r="V167">
        <v>0</v>
      </c>
      <c r="W167">
        <v>0</v>
      </c>
      <c r="X167" s="3">
        <v>0</v>
      </c>
      <c r="Y167">
        <v>0</v>
      </c>
      <c r="Z167">
        <v>0</v>
      </c>
      <c r="AA167" s="3">
        <v>7506094</v>
      </c>
      <c r="AB167" t="s">
        <v>47</v>
      </c>
      <c r="AC167" s="19">
        <f t="shared" si="18"/>
        <v>3186958</v>
      </c>
      <c r="AD167" s="16">
        <f t="shared" si="25"/>
        <v>0.42458274569969412</v>
      </c>
      <c r="AE167" s="19">
        <f t="shared" si="20"/>
        <v>7506094</v>
      </c>
      <c r="AF167" s="13">
        <f t="shared" si="21"/>
        <v>1</v>
      </c>
    </row>
    <row r="168" spans="1:32" x14ac:dyDescent="0.25">
      <c r="A168" t="s">
        <v>36</v>
      </c>
      <c r="B168">
        <v>16</v>
      </c>
      <c r="C168" t="s">
        <v>37</v>
      </c>
      <c r="D168" s="3">
        <v>393403</v>
      </c>
      <c r="E168" s="3">
        <v>0</v>
      </c>
      <c r="F168" s="3">
        <v>393403</v>
      </c>
      <c r="G168">
        <v>16</v>
      </c>
      <c r="H168">
        <v>0</v>
      </c>
      <c r="J168">
        <v>16</v>
      </c>
      <c r="K168" s="16">
        <f t="shared" si="16"/>
        <v>9.6796988932896386E-2</v>
      </c>
      <c r="L168" s="3">
        <v>4064207</v>
      </c>
      <c r="M168" s="3">
        <v>3476207</v>
      </c>
      <c r="N168" s="18">
        <f t="shared" si="17"/>
        <v>0.85532232979274925</v>
      </c>
      <c r="O168" s="9">
        <v>150000</v>
      </c>
      <c r="P168">
        <v>7.0000000000000007E-2</v>
      </c>
      <c r="Q168">
        <v>15</v>
      </c>
      <c r="R168" s="3">
        <v>190000</v>
      </c>
      <c r="S168">
        <v>0</v>
      </c>
      <c r="T168">
        <v>20</v>
      </c>
      <c r="U168" s="3">
        <v>100000</v>
      </c>
      <c r="V168">
        <v>0</v>
      </c>
      <c r="W168">
        <v>45</v>
      </c>
      <c r="X168" s="3">
        <v>148000</v>
      </c>
      <c r="Y168">
        <v>0</v>
      </c>
      <c r="Z168">
        <v>15</v>
      </c>
      <c r="AA168" s="3">
        <v>4064207</v>
      </c>
      <c r="AB168" t="s">
        <v>47</v>
      </c>
      <c r="AC168" s="19">
        <f t="shared" si="18"/>
        <v>588000</v>
      </c>
      <c r="AD168" s="16">
        <f t="shared" si="25"/>
        <v>0.14467767020725075</v>
      </c>
      <c r="AE168" s="19">
        <f t="shared" si="20"/>
        <v>4064207</v>
      </c>
      <c r="AF168" s="13">
        <f t="shared" si="21"/>
        <v>1</v>
      </c>
    </row>
    <row r="169" spans="1:32" hidden="1" x14ac:dyDescent="0.25">
      <c r="A169" t="s">
        <v>242</v>
      </c>
      <c r="B169">
        <v>35</v>
      </c>
      <c r="C169" t="s">
        <v>37</v>
      </c>
      <c r="D169" s="3">
        <v>0</v>
      </c>
      <c r="E169" s="3">
        <v>0</v>
      </c>
      <c r="F169" s="3">
        <v>0</v>
      </c>
      <c r="G169">
        <v>0</v>
      </c>
      <c r="H169">
        <v>0</v>
      </c>
      <c r="J169">
        <v>0</v>
      </c>
      <c r="K169" s="16">
        <f t="shared" si="16"/>
        <v>0</v>
      </c>
      <c r="L169" s="3">
        <v>9358549</v>
      </c>
      <c r="M169" s="3">
        <v>0</v>
      </c>
      <c r="N169" s="18">
        <f t="shared" si="17"/>
        <v>0</v>
      </c>
      <c r="O169" s="9">
        <v>232470</v>
      </c>
      <c r="P169">
        <v>0.01</v>
      </c>
      <c r="Q169">
        <v>16</v>
      </c>
      <c r="R169" s="3">
        <v>300000</v>
      </c>
      <c r="S169">
        <v>0</v>
      </c>
      <c r="T169">
        <v>15</v>
      </c>
      <c r="U169" s="3">
        <v>30000</v>
      </c>
      <c r="V169">
        <v>0.01</v>
      </c>
      <c r="W169">
        <v>26</v>
      </c>
      <c r="X169" s="3">
        <v>871791</v>
      </c>
      <c r="Y169">
        <v>4.2999999999999997E-2</v>
      </c>
      <c r="Z169">
        <v>16</v>
      </c>
      <c r="AA169" s="3">
        <v>0</v>
      </c>
      <c r="AB169">
        <v>0</v>
      </c>
      <c r="AC169" s="19">
        <f t="shared" si="18"/>
        <v>1434261</v>
      </c>
      <c r="AD169" s="19"/>
      <c r="AE169" s="19">
        <f t="shared" si="20"/>
        <v>1434261</v>
      </c>
      <c r="AF169" s="13">
        <f t="shared" si="21"/>
        <v>0.15325677089471884</v>
      </c>
    </row>
    <row r="170" spans="1:32" x14ac:dyDescent="0.25">
      <c r="A170" t="s">
        <v>220</v>
      </c>
      <c r="B170">
        <v>16</v>
      </c>
      <c r="C170" t="s">
        <v>64</v>
      </c>
      <c r="D170" s="3">
        <v>164664</v>
      </c>
      <c r="E170" s="3">
        <v>0</v>
      </c>
      <c r="F170" s="3">
        <v>164664</v>
      </c>
      <c r="G170">
        <v>16</v>
      </c>
      <c r="H170">
        <v>0</v>
      </c>
      <c r="J170">
        <v>16</v>
      </c>
      <c r="K170" s="16">
        <f t="shared" si="16"/>
        <v>7.5471559747401454E-2</v>
      </c>
      <c r="L170" s="3">
        <v>2181802</v>
      </c>
      <c r="M170" s="3">
        <v>1482759</v>
      </c>
      <c r="N170" s="18">
        <f t="shared" si="17"/>
        <v>0.6796029153882891</v>
      </c>
      <c r="O170" s="9">
        <v>101293</v>
      </c>
      <c r="P170">
        <v>6.7599999999999993E-2</v>
      </c>
      <c r="Q170">
        <v>15</v>
      </c>
      <c r="R170" s="3">
        <v>429000</v>
      </c>
      <c r="S170">
        <v>4.5199999999999997E-2</v>
      </c>
      <c r="T170">
        <v>20</v>
      </c>
      <c r="U170" s="3">
        <v>168750</v>
      </c>
      <c r="V170">
        <v>7.0000000000000007E-2</v>
      </c>
      <c r="W170">
        <v>15</v>
      </c>
      <c r="X170" s="3">
        <v>0</v>
      </c>
      <c r="Y170">
        <v>0</v>
      </c>
      <c r="Z170">
        <v>0</v>
      </c>
      <c r="AA170" s="3">
        <v>2181802</v>
      </c>
      <c r="AB170" t="s">
        <v>62</v>
      </c>
      <c r="AC170" s="19">
        <f t="shared" si="18"/>
        <v>699043</v>
      </c>
      <c r="AD170" s="16">
        <f>+AC170/L170</f>
        <v>0.32039708461171085</v>
      </c>
      <c r="AE170" s="19">
        <f t="shared" si="20"/>
        <v>2181802</v>
      </c>
      <c r="AF170" s="13">
        <f t="shared" si="21"/>
        <v>1</v>
      </c>
    </row>
    <row r="171" spans="1:32" hidden="1" x14ac:dyDescent="0.25">
      <c r="A171" t="s">
        <v>36</v>
      </c>
      <c r="B171">
        <v>51</v>
      </c>
      <c r="C171" t="s">
        <v>64</v>
      </c>
      <c r="D171" s="3">
        <v>0</v>
      </c>
      <c r="E171" s="3">
        <v>810302</v>
      </c>
      <c r="F171" s="3">
        <v>810302</v>
      </c>
      <c r="G171">
        <v>40</v>
      </c>
      <c r="H171">
        <v>0</v>
      </c>
      <c r="J171">
        <v>51</v>
      </c>
      <c r="K171" s="16">
        <f t="shared" si="16"/>
        <v>9.5037691271238289E-2</v>
      </c>
      <c r="L171" s="3">
        <v>8526112</v>
      </c>
      <c r="M171" s="3">
        <v>7482403</v>
      </c>
      <c r="N171" s="18">
        <f t="shared" si="17"/>
        <v>0.87758675935760633</v>
      </c>
      <c r="O171" s="9">
        <v>685349</v>
      </c>
      <c r="P171">
        <v>6.9500000000000006E-2</v>
      </c>
      <c r="Q171">
        <v>0</v>
      </c>
      <c r="R171" s="3">
        <v>300000</v>
      </c>
      <c r="S171">
        <v>0.06</v>
      </c>
      <c r="T171">
        <v>0</v>
      </c>
      <c r="U171" s="3">
        <v>200000</v>
      </c>
      <c r="V171">
        <v>0</v>
      </c>
      <c r="W171">
        <v>0</v>
      </c>
      <c r="X171" s="3">
        <v>0</v>
      </c>
      <c r="Y171">
        <v>0</v>
      </c>
      <c r="Z171">
        <v>0</v>
      </c>
      <c r="AA171" s="3">
        <v>1185349</v>
      </c>
      <c r="AB171" t="s">
        <v>62</v>
      </c>
      <c r="AC171" s="19">
        <f t="shared" si="18"/>
        <v>1185349</v>
      </c>
      <c r="AD171" s="19"/>
      <c r="AE171" s="19">
        <f t="shared" si="20"/>
        <v>8667752</v>
      </c>
      <c r="AF171" s="13">
        <f t="shared" si="21"/>
        <v>1.0166124958245915</v>
      </c>
    </row>
    <row r="172" spans="1:32" hidden="1" x14ac:dyDescent="0.25">
      <c r="A172" t="s">
        <v>125</v>
      </c>
      <c r="B172">
        <v>24</v>
      </c>
      <c r="C172" t="s">
        <v>64</v>
      </c>
      <c r="D172" s="3">
        <v>156008</v>
      </c>
      <c r="E172" s="3">
        <v>0</v>
      </c>
      <c r="F172" s="3">
        <v>156008</v>
      </c>
      <c r="G172">
        <v>100</v>
      </c>
      <c r="H172">
        <v>0</v>
      </c>
      <c r="J172">
        <v>100</v>
      </c>
      <c r="K172" s="16">
        <f t="shared" si="16"/>
        <v>4.9064812866650251E-2</v>
      </c>
      <c r="L172" s="3">
        <v>3179631</v>
      </c>
      <c r="M172" s="3">
        <v>1448050</v>
      </c>
      <c r="N172" s="18">
        <f t="shared" si="17"/>
        <v>0.45541448048531419</v>
      </c>
      <c r="O172" s="9">
        <v>735594</v>
      </c>
      <c r="P172">
        <v>5.3749999999999999E-2</v>
      </c>
      <c r="Q172">
        <v>50</v>
      </c>
      <c r="R172" s="3">
        <v>282490</v>
      </c>
      <c r="S172">
        <v>0.08</v>
      </c>
      <c r="T172" t="s">
        <v>69</v>
      </c>
      <c r="U172" s="3">
        <v>108000</v>
      </c>
      <c r="V172">
        <v>0.05</v>
      </c>
      <c r="W172">
        <v>20</v>
      </c>
      <c r="X172" s="3">
        <v>432551</v>
      </c>
      <c r="Y172">
        <v>5.3499999999999999E-2</v>
      </c>
      <c r="Z172" t="s">
        <v>160</v>
      </c>
      <c r="AA172" s="3">
        <v>3179631</v>
      </c>
      <c r="AB172" t="s">
        <v>347</v>
      </c>
      <c r="AC172" s="19">
        <f t="shared" si="18"/>
        <v>1558635</v>
      </c>
      <c r="AD172" s="19"/>
      <c r="AE172" s="19">
        <f t="shared" si="20"/>
        <v>3006685</v>
      </c>
      <c r="AF172" s="13">
        <f t="shared" si="21"/>
        <v>0.94560815390213515</v>
      </c>
    </row>
    <row r="173" spans="1:32" hidden="1" x14ac:dyDescent="0.25">
      <c r="A173" t="s">
        <v>125</v>
      </c>
      <c r="B173">
        <v>24</v>
      </c>
      <c r="C173" t="s">
        <v>64</v>
      </c>
      <c r="D173" s="3">
        <v>156008</v>
      </c>
      <c r="E173" s="3">
        <v>0</v>
      </c>
      <c r="F173" s="3">
        <v>156008</v>
      </c>
      <c r="G173">
        <v>100</v>
      </c>
      <c r="H173">
        <v>0</v>
      </c>
      <c r="J173">
        <v>24</v>
      </c>
      <c r="K173" s="16">
        <f t="shared" si="16"/>
        <v>4.9064812866650251E-2</v>
      </c>
      <c r="L173" s="3">
        <v>3179631</v>
      </c>
      <c r="M173" s="3">
        <v>1448050</v>
      </c>
      <c r="N173" s="18">
        <f t="shared" si="17"/>
        <v>0.45541448048531419</v>
      </c>
      <c r="O173" s="9">
        <v>735594</v>
      </c>
      <c r="P173">
        <v>0.01</v>
      </c>
      <c r="Q173">
        <v>50</v>
      </c>
      <c r="R173" s="3">
        <v>282490</v>
      </c>
      <c r="S173">
        <v>0.08</v>
      </c>
      <c r="T173">
        <v>15</v>
      </c>
      <c r="U173" s="3">
        <v>108000</v>
      </c>
      <c r="V173">
        <v>0.2</v>
      </c>
      <c r="W173">
        <v>20</v>
      </c>
      <c r="X173" s="3">
        <v>432551</v>
      </c>
      <c r="Y173">
        <v>5.3499999999999999E-2</v>
      </c>
      <c r="Z173">
        <v>20</v>
      </c>
      <c r="AA173" s="3">
        <v>3179631</v>
      </c>
      <c r="AB173" t="s">
        <v>348</v>
      </c>
      <c r="AC173" s="19">
        <f t="shared" si="18"/>
        <v>1558635</v>
      </c>
      <c r="AD173" s="19"/>
      <c r="AE173" s="19">
        <f t="shared" si="20"/>
        <v>3006685</v>
      </c>
      <c r="AF173" s="13">
        <f t="shared" si="21"/>
        <v>0.94560815390213515</v>
      </c>
    </row>
    <row r="174" spans="1:32" x14ac:dyDescent="0.25">
      <c r="A174" t="s">
        <v>36</v>
      </c>
      <c r="B174">
        <v>13</v>
      </c>
      <c r="C174" t="s">
        <v>123</v>
      </c>
      <c r="D174" s="3">
        <v>232670</v>
      </c>
      <c r="E174" s="3">
        <v>0</v>
      </c>
      <c r="F174" s="3">
        <v>232670</v>
      </c>
      <c r="G174">
        <v>13</v>
      </c>
      <c r="H174">
        <v>0</v>
      </c>
      <c r="J174">
        <v>13</v>
      </c>
      <c r="K174" s="16">
        <f t="shared" si="16"/>
        <v>9.5665470591306923E-2</v>
      </c>
      <c r="L174" s="3">
        <v>2432121</v>
      </c>
      <c r="M174" s="3">
        <v>2045991</v>
      </c>
      <c r="N174" s="18">
        <f t="shared" si="17"/>
        <v>0.84123733975406656</v>
      </c>
      <c r="O174" s="9">
        <v>225000</v>
      </c>
      <c r="P174">
        <v>7.8799999999999995E-2</v>
      </c>
      <c r="Q174">
        <v>0</v>
      </c>
      <c r="R174" s="3">
        <v>104000</v>
      </c>
      <c r="S174">
        <v>7.7299999999999994E-2</v>
      </c>
      <c r="T174" t="s">
        <v>45</v>
      </c>
      <c r="U174" s="3">
        <v>57130</v>
      </c>
      <c r="V174">
        <v>0</v>
      </c>
      <c r="W174">
        <v>0</v>
      </c>
      <c r="X174" s="3">
        <v>0</v>
      </c>
      <c r="Y174">
        <v>0</v>
      </c>
      <c r="Z174">
        <v>0</v>
      </c>
      <c r="AA174" s="3">
        <v>2432121</v>
      </c>
      <c r="AB174" t="s">
        <v>62</v>
      </c>
      <c r="AC174" s="19">
        <f t="shared" si="18"/>
        <v>386130</v>
      </c>
      <c r="AD174" s="16">
        <f>+AC174/L174</f>
        <v>0.1587626602459335</v>
      </c>
      <c r="AE174" s="19">
        <f t="shared" si="20"/>
        <v>2432121</v>
      </c>
      <c r="AF174" s="13">
        <f t="shared" si="21"/>
        <v>1</v>
      </c>
    </row>
    <row r="175" spans="1:32" hidden="1" x14ac:dyDescent="0.25">
      <c r="A175" t="s">
        <v>36</v>
      </c>
      <c r="B175">
        <v>36</v>
      </c>
      <c r="C175" t="s">
        <v>37</v>
      </c>
      <c r="D175" s="3">
        <v>0</v>
      </c>
      <c r="E175" s="3">
        <v>0</v>
      </c>
      <c r="F175" s="3">
        <v>0</v>
      </c>
      <c r="G175">
        <v>0</v>
      </c>
      <c r="H175">
        <v>0</v>
      </c>
      <c r="J175">
        <v>0</v>
      </c>
      <c r="K175" s="16">
        <f t="shared" si="16"/>
        <v>0</v>
      </c>
      <c r="L175" s="3">
        <v>4922744</v>
      </c>
      <c r="M175" s="3">
        <v>0</v>
      </c>
      <c r="N175" s="18">
        <f t="shared" si="17"/>
        <v>0</v>
      </c>
      <c r="O175" s="9">
        <v>875000</v>
      </c>
      <c r="P175">
        <v>7.1499999999999994E-2</v>
      </c>
      <c r="Q175">
        <v>17</v>
      </c>
      <c r="R175" s="3">
        <v>250000</v>
      </c>
      <c r="S175">
        <v>0.01</v>
      </c>
      <c r="T175">
        <v>50</v>
      </c>
      <c r="U175" s="3">
        <v>180000</v>
      </c>
      <c r="V175">
        <v>0</v>
      </c>
      <c r="W175">
        <v>15</v>
      </c>
      <c r="X175" s="3">
        <v>0</v>
      </c>
      <c r="Y175">
        <v>0</v>
      </c>
      <c r="Z175">
        <v>0</v>
      </c>
      <c r="AA175" s="3">
        <v>0</v>
      </c>
      <c r="AB175">
        <v>0</v>
      </c>
      <c r="AC175" s="19">
        <f t="shared" si="18"/>
        <v>1305000</v>
      </c>
      <c r="AD175" s="19"/>
      <c r="AE175" s="19">
        <f t="shared" si="20"/>
        <v>1305000</v>
      </c>
      <c r="AF175" s="13">
        <f t="shared" si="21"/>
        <v>0.26509605212052467</v>
      </c>
    </row>
    <row r="176" spans="1:32" hidden="1" x14ac:dyDescent="0.25">
      <c r="A176" t="s">
        <v>57</v>
      </c>
      <c r="B176">
        <v>4</v>
      </c>
      <c r="C176" t="s">
        <v>159</v>
      </c>
      <c r="D176" s="3">
        <v>826840</v>
      </c>
      <c r="E176" s="3">
        <v>0</v>
      </c>
      <c r="F176" s="3">
        <v>826840</v>
      </c>
      <c r="G176">
        <v>0</v>
      </c>
      <c r="H176">
        <v>0</v>
      </c>
      <c r="J176">
        <v>4</v>
      </c>
      <c r="K176" s="16">
        <f t="shared" si="16"/>
        <v>0.91714890081671996</v>
      </c>
      <c r="L176" s="3">
        <v>901533</v>
      </c>
      <c r="M176" s="3">
        <v>679534</v>
      </c>
      <c r="N176" s="18">
        <f t="shared" si="17"/>
        <v>0.75375388366260576</v>
      </c>
      <c r="O176" s="9">
        <v>103000</v>
      </c>
      <c r="P176">
        <v>7.0000000000000007E-2</v>
      </c>
      <c r="Q176">
        <v>16</v>
      </c>
      <c r="R176" s="3">
        <v>0</v>
      </c>
      <c r="S176">
        <v>0</v>
      </c>
      <c r="T176" t="s">
        <v>45</v>
      </c>
      <c r="U176" s="3">
        <v>0</v>
      </c>
      <c r="V176">
        <v>0</v>
      </c>
      <c r="W176">
        <v>0</v>
      </c>
      <c r="X176" s="3">
        <v>0</v>
      </c>
      <c r="Y176">
        <v>0</v>
      </c>
      <c r="Z176">
        <v>0</v>
      </c>
      <c r="AA176" s="3">
        <v>901533</v>
      </c>
      <c r="AB176">
        <v>0</v>
      </c>
      <c r="AC176" s="19">
        <f t="shared" si="18"/>
        <v>103000</v>
      </c>
      <c r="AD176" s="19"/>
      <c r="AE176" s="19">
        <f t="shared" si="20"/>
        <v>782534</v>
      </c>
      <c r="AF176" s="13">
        <f t="shared" si="21"/>
        <v>0.8680037225481485</v>
      </c>
    </row>
    <row r="177" spans="1:32" x14ac:dyDescent="0.25">
      <c r="A177" t="s">
        <v>97</v>
      </c>
      <c r="B177">
        <v>96</v>
      </c>
      <c r="C177" t="s">
        <v>37</v>
      </c>
      <c r="D177" s="3">
        <v>5818200</v>
      </c>
      <c r="E177" s="3">
        <v>0</v>
      </c>
      <c r="F177" s="3">
        <v>5818200</v>
      </c>
      <c r="G177">
        <v>81</v>
      </c>
      <c r="H177">
        <v>15</v>
      </c>
      <c r="J177">
        <v>96</v>
      </c>
      <c r="K177" s="16">
        <f t="shared" si="16"/>
        <v>0.62687136434110202</v>
      </c>
      <c r="L177" s="3">
        <v>9281330</v>
      </c>
      <c r="M177" s="3">
        <v>5643200</v>
      </c>
      <c r="N177" s="18">
        <f t="shared" si="17"/>
        <v>0.60801630800758077</v>
      </c>
      <c r="O177" s="9">
        <v>2600000</v>
      </c>
      <c r="P177">
        <v>5.1700000000000003E-2</v>
      </c>
      <c r="Q177">
        <v>2</v>
      </c>
      <c r="R177" s="3">
        <v>1038029</v>
      </c>
      <c r="S177">
        <v>0</v>
      </c>
      <c r="T177" t="s">
        <v>45</v>
      </c>
      <c r="U177" s="3">
        <v>0</v>
      </c>
      <c r="V177">
        <v>0</v>
      </c>
      <c r="W177">
        <v>0</v>
      </c>
      <c r="X177" s="3">
        <v>0</v>
      </c>
      <c r="Y177">
        <v>0</v>
      </c>
      <c r="Z177">
        <v>0</v>
      </c>
      <c r="AA177" s="3">
        <v>9281330</v>
      </c>
      <c r="AB177" t="s">
        <v>47</v>
      </c>
      <c r="AC177" s="19">
        <f t="shared" si="18"/>
        <v>3638029</v>
      </c>
      <c r="AD177" s="16">
        <f>+AC177/L177</f>
        <v>0.39197280993133526</v>
      </c>
      <c r="AE177" s="19">
        <f t="shared" si="20"/>
        <v>9281229</v>
      </c>
      <c r="AF177" s="13">
        <f t="shared" si="21"/>
        <v>0.99998911793891609</v>
      </c>
    </row>
    <row r="178" spans="1:32" hidden="1" x14ac:dyDescent="0.25">
      <c r="A178" t="s">
        <v>57</v>
      </c>
      <c r="B178">
        <v>24</v>
      </c>
      <c r="C178" t="s">
        <v>37</v>
      </c>
      <c r="D178" s="3">
        <v>3417870</v>
      </c>
      <c r="E178" s="3">
        <v>0</v>
      </c>
      <c r="F178" s="3">
        <v>3417870</v>
      </c>
      <c r="G178">
        <v>24</v>
      </c>
      <c r="H178">
        <v>0</v>
      </c>
      <c r="J178">
        <v>24</v>
      </c>
      <c r="K178" s="16">
        <f t="shared" si="16"/>
        <v>0.82145033076770557</v>
      </c>
      <c r="L178" s="3">
        <v>4160775</v>
      </c>
      <c r="M178" s="3">
        <v>2000000</v>
      </c>
      <c r="N178" s="18">
        <f t="shared" si="17"/>
        <v>0.48067968106903158</v>
      </c>
      <c r="O178" s="9">
        <v>450000</v>
      </c>
      <c r="P178">
        <v>6.1199999999999997E-2</v>
      </c>
      <c r="Q178">
        <v>15</v>
      </c>
      <c r="R178" s="3">
        <v>1287456</v>
      </c>
      <c r="S178">
        <v>0</v>
      </c>
      <c r="T178">
        <v>30</v>
      </c>
      <c r="U178" s="3">
        <v>0</v>
      </c>
      <c r="V178">
        <v>0</v>
      </c>
      <c r="W178">
        <v>0</v>
      </c>
      <c r="X178" s="3">
        <v>0</v>
      </c>
      <c r="Y178">
        <v>0</v>
      </c>
      <c r="Z178">
        <v>0</v>
      </c>
      <c r="AA178" s="3">
        <v>4160775</v>
      </c>
      <c r="AB178" t="s">
        <v>47</v>
      </c>
      <c r="AC178" s="19">
        <f t="shared" si="18"/>
        <v>1737456</v>
      </c>
      <c r="AD178" s="19"/>
      <c r="AE178" s="19">
        <f t="shared" si="20"/>
        <v>3737456</v>
      </c>
      <c r="AF178" s="13">
        <f t="shared" si="21"/>
        <v>0.89825957904476927</v>
      </c>
    </row>
    <row r="179" spans="1:32" x14ac:dyDescent="0.25">
      <c r="A179" t="s">
        <v>68</v>
      </c>
      <c r="B179">
        <v>10</v>
      </c>
      <c r="C179" t="s">
        <v>159</v>
      </c>
      <c r="D179" s="3">
        <v>1764220</v>
      </c>
      <c r="E179" s="3">
        <v>0</v>
      </c>
      <c r="F179" s="3">
        <v>1764220</v>
      </c>
      <c r="G179">
        <v>0</v>
      </c>
      <c r="H179">
        <v>0</v>
      </c>
      <c r="J179">
        <v>10</v>
      </c>
      <c r="K179" s="16">
        <f t="shared" si="16"/>
        <v>0.73622299600385921</v>
      </c>
      <c r="L179" s="3">
        <v>2396312</v>
      </c>
      <c r="M179" s="3">
        <v>1711000</v>
      </c>
      <c r="N179" s="18">
        <f t="shared" si="17"/>
        <v>0.71401386797712485</v>
      </c>
      <c r="O179" s="9">
        <v>125000</v>
      </c>
      <c r="P179">
        <v>7.5999999999999998E-2</v>
      </c>
      <c r="Q179">
        <v>18</v>
      </c>
      <c r="R179" s="3">
        <v>558000</v>
      </c>
      <c r="S179">
        <v>5.0000000000000001E-3</v>
      </c>
      <c r="T179">
        <v>30</v>
      </c>
      <c r="U179" s="3">
        <v>0</v>
      </c>
      <c r="V179">
        <v>0</v>
      </c>
      <c r="W179">
        <v>0</v>
      </c>
      <c r="X179" s="3">
        <v>0</v>
      </c>
      <c r="Y179">
        <v>0</v>
      </c>
      <c r="Z179">
        <v>0</v>
      </c>
      <c r="AA179" s="3">
        <v>2396312</v>
      </c>
      <c r="AB179">
        <v>0</v>
      </c>
      <c r="AC179" s="19">
        <f t="shared" si="18"/>
        <v>683000</v>
      </c>
      <c r="AD179" s="16">
        <f>+AC179/L179</f>
        <v>0.28502131608905684</v>
      </c>
      <c r="AE179" s="19">
        <f t="shared" si="20"/>
        <v>2394000</v>
      </c>
      <c r="AF179" s="13">
        <f t="shared" si="21"/>
        <v>0.99903518406618175</v>
      </c>
    </row>
    <row r="180" spans="1:32" hidden="1" x14ac:dyDescent="0.25">
      <c r="A180" t="s">
        <v>49</v>
      </c>
      <c r="B180">
        <v>12</v>
      </c>
      <c r="C180" t="s">
        <v>159</v>
      </c>
      <c r="D180" s="3">
        <v>0</v>
      </c>
      <c r="E180" s="3">
        <v>0</v>
      </c>
      <c r="F180" s="3">
        <v>0</v>
      </c>
      <c r="G180">
        <v>0</v>
      </c>
      <c r="H180">
        <v>0</v>
      </c>
      <c r="J180">
        <v>0</v>
      </c>
      <c r="K180" s="16">
        <f t="shared" si="16"/>
        <v>0</v>
      </c>
      <c r="L180" s="3">
        <v>0</v>
      </c>
      <c r="M180" s="3">
        <v>0</v>
      </c>
      <c r="N180" s="18">
        <f t="shared" si="17"/>
        <v>0</v>
      </c>
      <c r="O180" s="9">
        <v>0</v>
      </c>
      <c r="P180">
        <v>6.6600000000000006E-2</v>
      </c>
      <c r="Q180">
        <v>15</v>
      </c>
      <c r="R180" s="3">
        <v>0</v>
      </c>
      <c r="S180">
        <v>0</v>
      </c>
      <c r="T180" t="s">
        <v>45</v>
      </c>
      <c r="U180" s="3">
        <v>0</v>
      </c>
      <c r="V180">
        <v>0</v>
      </c>
      <c r="W180">
        <v>0</v>
      </c>
      <c r="X180" s="3">
        <v>0</v>
      </c>
      <c r="Y180">
        <v>0</v>
      </c>
      <c r="Z180">
        <v>0</v>
      </c>
      <c r="AA180" s="3">
        <v>0</v>
      </c>
      <c r="AB180">
        <v>0</v>
      </c>
      <c r="AC180" s="19">
        <f t="shared" si="18"/>
        <v>0</v>
      </c>
      <c r="AD180" s="19"/>
      <c r="AE180" s="19">
        <f t="shared" si="20"/>
        <v>0</v>
      </c>
      <c r="AF180" s="13">
        <f t="shared" si="21"/>
        <v>0</v>
      </c>
    </row>
    <row r="181" spans="1:32" x14ac:dyDescent="0.25">
      <c r="A181" t="s">
        <v>36</v>
      </c>
      <c r="B181">
        <v>28</v>
      </c>
      <c r="C181" t="s">
        <v>64</v>
      </c>
      <c r="D181" s="3">
        <v>298611</v>
      </c>
      <c r="E181" s="3">
        <v>0</v>
      </c>
      <c r="F181" s="3">
        <v>298611</v>
      </c>
      <c r="G181">
        <v>28</v>
      </c>
      <c r="H181">
        <v>0</v>
      </c>
      <c r="J181">
        <v>28</v>
      </c>
      <c r="K181" s="16">
        <f t="shared" si="16"/>
        <v>7.6147778369676455E-2</v>
      </c>
      <c r="L181" s="3">
        <v>3921467</v>
      </c>
      <c r="M181" s="3">
        <v>2789538</v>
      </c>
      <c r="N181" s="18">
        <f t="shared" si="17"/>
        <v>0.71135062465143784</v>
      </c>
      <c r="O181" s="9">
        <v>290000</v>
      </c>
      <c r="P181">
        <v>4.9000000000000002E-2</v>
      </c>
      <c r="Q181">
        <v>50</v>
      </c>
      <c r="R181" s="3">
        <v>300000</v>
      </c>
      <c r="S181">
        <v>7.5749999999999998E-2</v>
      </c>
      <c r="T181">
        <v>15</v>
      </c>
      <c r="U181" s="3">
        <v>541929</v>
      </c>
      <c r="V181">
        <v>7.1110000000000007E-2</v>
      </c>
      <c r="W181">
        <v>16</v>
      </c>
      <c r="X181" s="3">
        <v>0</v>
      </c>
      <c r="Y181">
        <v>0</v>
      </c>
      <c r="Z181">
        <v>0</v>
      </c>
      <c r="AA181" s="3">
        <v>3921467</v>
      </c>
      <c r="AB181" t="s">
        <v>62</v>
      </c>
      <c r="AC181" s="19">
        <f t="shared" si="18"/>
        <v>1131929</v>
      </c>
      <c r="AD181" s="16">
        <f t="shared" ref="AD181:AD196" si="26">+AC181/L181</f>
        <v>0.28864937534856216</v>
      </c>
      <c r="AE181" s="19">
        <f t="shared" si="20"/>
        <v>3921467</v>
      </c>
      <c r="AF181" s="13">
        <f t="shared" si="21"/>
        <v>1</v>
      </c>
    </row>
    <row r="182" spans="1:32" x14ac:dyDescent="0.25">
      <c r="A182" t="s">
        <v>293</v>
      </c>
      <c r="B182">
        <v>16</v>
      </c>
      <c r="C182" t="s">
        <v>37</v>
      </c>
      <c r="D182" s="3">
        <v>219665</v>
      </c>
      <c r="E182" s="3">
        <v>0</v>
      </c>
      <c r="F182" s="3">
        <v>219665</v>
      </c>
      <c r="G182">
        <v>16</v>
      </c>
      <c r="H182">
        <v>0</v>
      </c>
      <c r="J182">
        <v>16</v>
      </c>
      <c r="K182" s="16">
        <f t="shared" si="16"/>
        <v>7.2342464580465407E-2</v>
      </c>
      <c r="L182" s="3">
        <v>3036460</v>
      </c>
      <c r="M182" s="3">
        <v>2147073</v>
      </c>
      <c r="N182" s="18">
        <f t="shared" si="17"/>
        <v>0.7070974094834116</v>
      </c>
      <c r="O182" s="9">
        <v>592000</v>
      </c>
      <c r="P182">
        <v>5.2900000000000003E-2</v>
      </c>
      <c r="Q182">
        <v>20</v>
      </c>
      <c r="R182" s="3">
        <v>240000</v>
      </c>
      <c r="S182">
        <v>6.5570000000000003E-2</v>
      </c>
      <c r="T182">
        <v>16</v>
      </c>
      <c r="U182" s="3">
        <v>32188.959999999999</v>
      </c>
      <c r="V182">
        <v>7.4999999999999997E-2</v>
      </c>
      <c r="W182">
        <v>15</v>
      </c>
      <c r="X182" s="3">
        <v>40000</v>
      </c>
      <c r="Y182">
        <v>0</v>
      </c>
      <c r="Z182">
        <v>10</v>
      </c>
      <c r="AA182" s="3">
        <v>3051261.96</v>
      </c>
      <c r="AB182" t="s">
        <v>62</v>
      </c>
      <c r="AC182" s="19">
        <f t="shared" si="18"/>
        <v>904188.96</v>
      </c>
      <c r="AD182" s="16">
        <f t="shared" si="26"/>
        <v>0.29777733281518609</v>
      </c>
      <c r="AE182" s="19">
        <f t="shared" si="20"/>
        <v>3051261.96</v>
      </c>
      <c r="AF182" s="13">
        <f t="shared" si="21"/>
        <v>1.0048747422985977</v>
      </c>
    </row>
    <row r="183" spans="1:32" x14ac:dyDescent="0.25">
      <c r="A183" t="s">
        <v>36</v>
      </c>
      <c r="B183">
        <v>24</v>
      </c>
      <c r="C183" t="s">
        <v>159</v>
      </c>
      <c r="D183" s="3">
        <v>373135</v>
      </c>
      <c r="E183" s="3">
        <v>0</v>
      </c>
      <c r="F183" s="3">
        <v>373135</v>
      </c>
      <c r="G183">
        <v>24</v>
      </c>
      <c r="H183">
        <v>0</v>
      </c>
      <c r="J183">
        <v>24</v>
      </c>
      <c r="K183" s="16">
        <f t="shared" si="16"/>
        <v>9.5448400410816814E-2</v>
      </c>
      <c r="L183" s="3">
        <v>3909285</v>
      </c>
      <c r="M183" s="3">
        <v>6212</v>
      </c>
      <c r="N183" s="18">
        <f t="shared" si="17"/>
        <v>1.5890373815160572E-3</v>
      </c>
      <c r="O183" s="9">
        <v>300000</v>
      </c>
      <c r="P183">
        <v>0.05</v>
      </c>
      <c r="Q183">
        <v>0</v>
      </c>
      <c r="R183" s="3">
        <v>200000</v>
      </c>
      <c r="S183">
        <v>8.5000000000000006E-2</v>
      </c>
      <c r="T183" t="s">
        <v>45</v>
      </c>
      <c r="U183" s="3">
        <v>3403073</v>
      </c>
      <c r="V183">
        <v>0</v>
      </c>
      <c r="W183">
        <v>0</v>
      </c>
      <c r="X183" s="3">
        <v>0</v>
      </c>
      <c r="Y183">
        <v>0</v>
      </c>
      <c r="Z183">
        <v>0</v>
      </c>
      <c r="AA183" s="3">
        <v>3909285</v>
      </c>
      <c r="AB183">
        <v>0</v>
      </c>
      <c r="AC183" s="19">
        <f t="shared" si="18"/>
        <v>3903073</v>
      </c>
      <c r="AD183" s="16">
        <f t="shared" si="26"/>
        <v>0.99841096261848394</v>
      </c>
      <c r="AE183" s="19">
        <f t="shared" si="20"/>
        <v>3909285</v>
      </c>
      <c r="AF183" s="13">
        <f t="shared" si="21"/>
        <v>1</v>
      </c>
    </row>
    <row r="184" spans="1:32" x14ac:dyDescent="0.25">
      <c r="A184" t="s">
        <v>97</v>
      </c>
      <c r="B184">
        <v>40</v>
      </c>
      <c r="C184" t="s">
        <v>123</v>
      </c>
      <c r="D184" s="3">
        <v>446788</v>
      </c>
      <c r="E184" s="3">
        <v>0</v>
      </c>
      <c r="F184" s="3">
        <v>446788</v>
      </c>
      <c r="G184">
        <v>32</v>
      </c>
      <c r="H184">
        <v>0</v>
      </c>
      <c r="J184">
        <v>40</v>
      </c>
      <c r="K184" s="16">
        <f t="shared" si="16"/>
        <v>7.9195825268188233E-2</v>
      </c>
      <c r="L184" s="3">
        <v>5641560</v>
      </c>
      <c r="M184" s="3">
        <v>4221911</v>
      </c>
      <c r="N184" s="18">
        <f t="shared" si="17"/>
        <v>0.7483587872857862</v>
      </c>
      <c r="O184" s="9">
        <v>782649</v>
      </c>
      <c r="P184">
        <v>7.6600000000000001E-2</v>
      </c>
      <c r="Q184">
        <v>17</v>
      </c>
      <c r="R184" s="3">
        <v>240000</v>
      </c>
      <c r="S184" t="s">
        <v>254</v>
      </c>
      <c r="T184">
        <v>17</v>
      </c>
      <c r="U184" s="3">
        <v>397000</v>
      </c>
      <c r="V184">
        <v>0.06</v>
      </c>
      <c r="W184">
        <v>17</v>
      </c>
      <c r="X184" s="3">
        <v>0</v>
      </c>
      <c r="Y184">
        <v>0</v>
      </c>
      <c r="Z184">
        <v>0</v>
      </c>
      <c r="AA184" s="3">
        <v>5641560</v>
      </c>
      <c r="AB184" t="s">
        <v>47</v>
      </c>
      <c r="AC184" s="19">
        <f t="shared" si="18"/>
        <v>1419649</v>
      </c>
      <c r="AD184" s="16">
        <f t="shared" si="26"/>
        <v>0.2516412127142138</v>
      </c>
      <c r="AE184" s="19">
        <f t="shared" si="20"/>
        <v>5641560</v>
      </c>
      <c r="AF184" s="13">
        <f t="shared" si="21"/>
        <v>1</v>
      </c>
    </row>
    <row r="185" spans="1:32" x14ac:dyDescent="0.25">
      <c r="A185" t="s">
        <v>36</v>
      </c>
      <c r="B185">
        <v>82</v>
      </c>
      <c r="C185" t="s">
        <v>37</v>
      </c>
      <c r="D185" s="3">
        <v>785250</v>
      </c>
      <c r="E185" s="3">
        <v>0</v>
      </c>
      <c r="F185" s="3">
        <v>785250</v>
      </c>
      <c r="G185">
        <v>0</v>
      </c>
      <c r="H185">
        <v>0</v>
      </c>
      <c r="J185">
        <v>82</v>
      </c>
      <c r="K185" s="16">
        <f t="shared" si="16"/>
        <v>7.1439313156378539E-2</v>
      </c>
      <c r="L185" s="3">
        <v>10991847</v>
      </c>
      <c r="M185" s="3">
        <v>8641847</v>
      </c>
      <c r="N185" s="18">
        <f t="shared" si="17"/>
        <v>0.78620517552691549</v>
      </c>
      <c r="O185" s="9">
        <v>450000</v>
      </c>
      <c r="P185">
        <v>0</v>
      </c>
      <c r="Q185">
        <v>16</v>
      </c>
      <c r="R185" s="3">
        <v>450000</v>
      </c>
      <c r="S185">
        <v>4.58E-2</v>
      </c>
      <c r="T185">
        <v>50</v>
      </c>
      <c r="U185" s="3">
        <v>250000</v>
      </c>
      <c r="V185">
        <v>4.58E-2</v>
      </c>
      <c r="W185">
        <v>50</v>
      </c>
      <c r="X185" s="3">
        <v>1200000</v>
      </c>
      <c r="Y185">
        <v>6.0569999999999999E-2</v>
      </c>
      <c r="Z185">
        <v>15</v>
      </c>
      <c r="AA185" s="3">
        <v>10991847</v>
      </c>
      <c r="AB185" t="s">
        <v>47</v>
      </c>
      <c r="AC185" s="19">
        <f t="shared" si="18"/>
        <v>2350000</v>
      </c>
      <c r="AD185" s="16">
        <f t="shared" si="26"/>
        <v>0.21379482447308445</v>
      </c>
      <c r="AE185" s="19">
        <f t="shared" si="20"/>
        <v>10991847</v>
      </c>
      <c r="AF185" s="13">
        <f t="shared" si="21"/>
        <v>1</v>
      </c>
    </row>
    <row r="186" spans="1:32" x14ac:dyDescent="0.25">
      <c r="A186" t="s">
        <v>49</v>
      </c>
      <c r="B186">
        <v>60</v>
      </c>
      <c r="C186" t="s">
        <v>37</v>
      </c>
      <c r="D186" s="3">
        <v>0</v>
      </c>
      <c r="E186" s="3">
        <v>373987</v>
      </c>
      <c r="F186" s="3">
        <v>373987</v>
      </c>
      <c r="G186">
        <v>60</v>
      </c>
      <c r="H186">
        <v>0</v>
      </c>
      <c r="J186">
        <v>60</v>
      </c>
      <c r="K186" s="16">
        <f t="shared" si="16"/>
        <v>0.10231939315377388</v>
      </c>
      <c r="L186" s="3">
        <v>3655094</v>
      </c>
      <c r="M186" s="3">
        <v>3403282</v>
      </c>
      <c r="N186" s="18">
        <f t="shared" si="17"/>
        <v>0.93110655977657486</v>
      </c>
      <c r="O186" s="9">
        <v>251812</v>
      </c>
      <c r="P186">
        <v>7.4999999999999997E-2</v>
      </c>
      <c r="Q186">
        <v>20</v>
      </c>
      <c r="R186" s="3">
        <v>0</v>
      </c>
      <c r="S186">
        <v>0</v>
      </c>
      <c r="T186" t="s">
        <v>45</v>
      </c>
      <c r="U186" s="3">
        <v>0</v>
      </c>
      <c r="V186">
        <v>0</v>
      </c>
      <c r="W186">
        <v>0</v>
      </c>
      <c r="X186" s="3">
        <v>0</v>
      </c>
      <c r="Y186">
        <v>0</v>
      </c>
      <c r="Z186">
        <v>0</v>
      </c>
      <c r="AA186" s="3">
        <v>3655094</v>
      </c>
      <c r="AB186">
        <v>0</v>
      </c>
      <c r="AC186" s="19">
        <f t="shared" si="18"/>
        <v>251812</v>
      </c>
      <c r="AD186" s="16">
        <f t="shared" si="26"/>
        <v>6.8893440223425167E-2</v>
      </c>
      <c r="AE186" s="19">
        <f t="shared" si="20"/>
        <v>3655094</v>
      </c>
      <c r="AF186" s="13">
        <f t="shared" si="21"/>
        <v>1</v>
      </c>
    </row>
    <row r="187" spans="1:32" x14ac:dyDescent="0.25">
      <c r="A187" t="s">
        <v>36</v>
      </c>
      <c r="B187">
        <v>12</v>
      </c>
      <c r="C187" t="s">
        <v>159</v>
      </c>
      <c r="D187" s="3">
        <v>154343</v>
      </c>
      <c r="E187" s="3">
        <v>0</v>
      </c>
      <c r="F187" s="3">
        <v>154343</v>
      </c>
      <c r="G187">
        <v>12</v>
      </c>
      <c r="H187">
        <v>0</v>
      </c>
      <c r="J187">
        <v>12</v>
      </c>
      <c r="K187" s="16">
        <f t="shared" si="16"/>
        <v>6.7902383312369974E-2</v>
      </c>
      <c r="L187" s="3">
        <v>2273013</v>
      </c>
      <c r="M187" s="3">
        <v>1483013</v>
      </c>
      <c r="N187" s="18">
        <f t="shared" si="17"/>
        <v>0.65244369477869246</v>
      </c>
      <c r="O187" s="9">
        <v>190000</v>
      </c>
      <c r="P187">
        <v>5.3999999999999999E-2</v>
      </c>
      <c r="Q187">
        <v>14</v>
      </c>
      <c r="R187" s="3">
        <v>600000</v>
      </c>
      <c r="S187">
        <v>4.9099999999999998E-2</v>
      </c>
      <c r="T187">
        <v>20</v>
      </c>
      <c r="U187" s="3">
        <v>0</v>
      </c>
      <c r="V187">
        <v>0</v>
      </c>
      <c r="W187">
        <v>0</v>
      </c>
      <c r="X187" s="3">
        <v>0</v>
      </c>
      <c r="Y187">
        <v>0</v>
      </c>
      <c r="Z187">
        <v>0</v>
      </c>
      <c r="AA187" s="3">
        <v>2273013</v>
      </c>
      <c r="AB187" t="s">
        <v>47</v>
      </c>
      <c r="AC187" s="19">
        <f t="shared" si="18"/>
        <v>790000</v>
      </c>
      <c r="AD187" s="16">
        <f t="shared" si="26"/>
        <v>0.34755630522130759</v>
      </c>
      <c r="AE187" s="19">
        <f t="shared" si="20"/>
        <v>2273013</v>
      </c>
      <c r="AF187" s="13">
        <f t="shared" si="21"/>
        <v>1</v>
      </c>
    </row>
    <row r="188" spans="1:32" x14ac:dyDescent="0.25">
      <c r="A188" t="s">
        <v>265</v>
      </c>
      <c r="B188">
        <v>18</v>
      </c>
      <c r="C188" t="s">
        <v>64</v>
      </c>
      <c r="D188" s="3">
        <v>0</v>
      </c>
      <c r="E188" s="3">
        <v>0</v>
      </c>
      <c r="F188" s="3">
        <v>0</v>
      </c>
      <c r="G188">
        <v>18</v>
      </c>
      <c r="H188">
        <v>0</v>
      </c>
      <c r="J188">
        <v>18</v>
      </c>
      <c r="K188" s="16">
        <f t="shared" si="16"/>
        <v>0</v>
      </c>
      <c r="L188" s="3">
        <v>2651698</v>
      </c>
      <c r="M188" s="3">
        <v>1864859</v>
      </c>
      <c r="N188" s="18">
        <f t="shared" si="17"/>
        <v>0.70326975394633928</v>
      </c>
      <c r="O188" s="9">
        <v>100000</v>
      </c>
      <c r="P188">
        <v>4.9099999999999998E-2</v>
      </c>
      <c r="Q188">
        <v>16</v>
      </c>
      <c r="R188" s="3">
        <v>630000</v>
      </c>
      <c r="S188">
        <v>4.9099999999999998E-2</v>
      </c>
      <c r="T188">
        <v>20</v>
      </c>
      <c r="U188" s="3">
        <v>56839</v>
      </c>
      <c r="V188">
        <v>7.8090000000000007E-2</v>
      </c>
      <c r="W188">
        <v>16</v>
      </c>
      <c r="X188" s="3">
        <v>0</v>
      </c>
      <c r="Y188">
        <v>0</v>
      </c>
      <c r="Z188">
        <v>0</v>
      </c>
      <c r="AA188" s="3">
        <v>2651698</v>
      </c>
      <c r="AB188" t="s">
        <v>62</v>
      </c>
      <c r="AC188" s="19">
        <f t="shared" si="18"/>
        <v>786839</v>
      </c>
      <c r="AD188" s="16">
        <f t="shared" si="26"/>
        <v>0.29673024605366072</v>
      </c>
      <c r="AE188" s="19">
        <f t="shared" si="20"/>
        <v>2651698</v>
      </c>
      <c r="AF188" s="13">
        <f t="shared" si="21"/>
        <v>1</v>
      </c>
    </row>
    <row r="189" spans="1:32" x14ac:dyDescent="0.25">
      <c r="A189" t="s">
        <v>97</v>
      </c>
      <c r="B189">
        <v>28</v>
      </c>
      <c r="C189" t="s">
        <v>64</v>
      </c>
      <c r="D189" s="3">
        <v>306322</v>
      </c>
      <c r="E189" s="3">
        <v>0</v>
      </c>
      <c r="F189" s="3">
        <v>306322</v>
      </c>
      <c r="G189">
        <v>28</v>
      </c>
      <c r="H189">
        <v>0</v>
      </c>
      <c r="J189">
        <v>28</v>
      </c>
      <c r="K189" s="16">
        <f t="shared" si="16"/>
        <v>7.5312019652984771E-2</v>
      </c>
      <c r="L189" s="3">
        <v>4067372</v>
      </c>
      <c r="M189" s="3">
        <v>3017583</v>
      </c>
      <c r="N189" s="18">
        <f t="shared" si="17"/>
        <v>0.74189992948763972</v>
      </c>
      <c r="O189" s="9">
        <v>182000</v>
      </c>
      <c r="P189">
        <v>3.9100000000000003E-2</v>
      </c>
      <c r="Q189">
        <v>16</v>
      </c>
      <c r="R189" s="3">
        <v>640000</v>
      </c>
      <c r="S189">
        <v>5.3999999999999999E-2</v>
      </c>
      <c r="T189">
        <v>20</v>
      </c>
      <c r="U189" s="3">
        <v>227789</v>
      </c>
      <c r="V189">
        <v>7.8090000000000007E-2</v>
      </c>
      <c r="W189">
        <v>16</v>
      </c>
      <c r="X189" s="3">
        <v>0</v>
      </c>
      <c r="Y189">
        <v>0</v>
      </c>
      <c r="Z189">
        <v>0</v>
      </c>
      <c r="AA189" s="3">
        <v>4067372</v>
      </c>
      <c r="AB189" t="s">
        <v>62</v>
      </c>
      <c r="AC189" s="19">
        <f t="shared" si="18"/>
        <v>1049789</v>
      </c>
      <c r="AD189" s="16">
        <f t="shared" si="26"/>
        <v>0.25810007051236034</v>
      </c>
      <c r="AE189" s="19">
        <f t="shared" si="20"/>
        <v>4067372</v>
      </c>
      <c r="AF189" s="13">
        <f t="shared" si="21"/>
        <v>1</v>
      </c>
    </row>
    <row r="190" spans="1:32" x14ac:dyDescent="0.25">
      <c r="A190" t="s">
        <v>365</v>
      </c>
      <c r="B190">
        <v>12</v>
      </c>
      <c r="C190" t="s">
        <v>123</v>
      </c>
      <c r="D190" s="3">
        <v>121139</v>
      </c>
      <c r="E190" s="3">
        <v>0</v>
      </c>
      <c r="F190" s="3">
        <v>121139</v>
      </c>
      <c r="G190">
        <v>12</v>
      </c>
      <c r="H190">
        <v>0</v>
      </c>
      <c r="J190">
        <v>12</v>
      </c>
      <c r="K190" s="16">
        <f t="shared" si="16"/>
        <v>7.74594076486841E-2</v>
      </c>
      <c r="L190" s="3">
        <v>1563903</v>
      </c>
      <c r="M190" s="3">
        <v>1294782</v>
      </c>
      <c r="N190" s="18">
        <f t="shared" si="17"/>
        <v>0.82791707669849091</v>
      </c>
      <c r="O190" s="9">
        <v>49500</v>
      </c>
      <c r="P190">
        <v>0.06</v>
      </c>
      <c r="Q190">
        <v>15</v>
      </c>
      <c r="R190" s="3">
        <v>219621</v>
      </c>
      <c r="S190">
        <v>5.8999999999999997E-2</v>
      </c>
      <c r="T190">
        <v>17</v>
      </c>
      <c r="U190" s="3">
        <v>0</v>
      </c>
      <c r="V190">
        <v>0</v>
      </c>
      <c r="W190">
        <v>0</v>
      </c>
      <c r="X190" s="3">
        <v>0</v>
      </c>
      <c r="Y190">
        <v>0</v>
      </c>
      <c r="Z190">
        <v>0</v>
      </c>
      <c r="AA190" s="3">
        <v>1563903</v>
      </c>
      <c r="AB190" t="s">
        <v>62</v>
      </c>
      <c r="AC190" s="19">
        <f t="shared" si="18"/>
        <v>269121</v>
      </c>
      <c r="AD190" s="16">
        <f t="shared" si="26"/>
        <v>0.17208292330150912</v>
      </c>
      <c r="AE190" s="19">
        <f t="shared" si="20"/>
        <v>1563903</v>
      </c>
      <c r="AF190" s="13">
        <f t="shared" si="21"/>
        <v>1</v>
      </c>
    </row>
    <row r="191" spans="1:32" x14ac:dyDescent="0.25">
      <c r="A191" t="s">
        <v>36</v>
      </c>
      <c r="B191">
        <v>12</v>
      </c>
      <c r="C191" t="s">
        <v>159</v>
      </c>
      <c r="D191" s="3">
        <v>373135</v>
      </c>
      <c r="E191" s="3">
        <v>0</v>
      </c>
      <c r="F191" s="3">
        <v>373135</v>
      </c>
      <c r="G191">
        <v>12</v>
      </c>
      <c r="H191">
        <v>0</v>
      </c>
      <c r="J191">
        <v>12</v>
      </c>
      <c r="K191" s="16">
        <f t="shared" si="16"/>
        <v>0.17672472791633573</v>
      </c>
      <c r="L191" s="3">
        <v>2111391</v>
      </c>
      <c r="M191" s="3">
        <v>46270</v>
      </c>
      <c r="N191" s="18">
        <f t="shared" si="17"/>
        <v>2.1914463024612685E-2</v>
      </c>
      <c r="O191" s="9">
        <v>133000</v>
      </c>
      <c r="P191">
        <v>6.7500000000000004E-2</v>
      </c>
      <c r="Q191">
        <v>0</v>
      </c>
      <c r="R191" s="3">
        <v>150000</v>
      </c>
      <c r="S191">
        <v>4.2099999999999999E-2</v>
      </c>
      <c r="T191" t="s">
        <v>45</v>
      </c>
      <c r="U191" s="3">
        <v>1782121</v>
      </c>
      <c r="V191">
        <v>0</v>
      </c>
      <c r="W191">
        <v>0</v>
      </c>
      <c r="X191" s="3">
        <v>0</v>
      </c>
      <c r="Y191">
        <v>0</v>
      </c>
      <c r="Z191">
        <v>0</v>
      </c>
      <c r="AA191" s="3">
        <v>2111391</v>
      </c>
      <c r="AB191">
        <v>0</v>
      </c>
      <c r="AC191" s="19">
        <f t="shared" si="18"/>
        <v>2065121</v>
      </c>
      <c r="AD191" s="16">
        <f t="shared" si="26"/>
        <v>0.97808553697538736</v>
      </c>
      <c r="AE191" s="19">
        <f t="shared" si="20"/>
        <v>2111391</v>
      </c>
      <c r="AF191" s="13">
        <f t="shared" si="21"/>
        <v>1</v>
      </c>
    </row>
    <row r="192" spans="1:32" x14ac:dyDescent="0.25">
      <c r="A192" t="s">
        <v>73</v>
      </c>
      <c r="B192">
        <v>5</v>
      </c>
      <c r="C192" t="s">
        <v>159</v>
      </c>
      <c r="D192" s="3">
        <v>233782</v>
      </c>
      <c r="E192" s="3">
        <v>0</v>
      </c>
      <c r="F192" s="3">
        <v>233782</v>
      </c>
      <c r="G192">
        <v>0</v>
      </c>
      <c r="H192">
        <v>0</v>
      </c>
      <c r="J192">
        <v>5</v>
      </c>
      <c r="K192" s="16">
        <f t="shared" si="16"/>
        <v>7.9714968063820529E-2</v>
      </c>
      <c r="L192" s="3">
        <v>2932724</v>
      </c>
      <c r="M192" s="3">
        <v>2117813</v>
      </c>
      <c r="N192" s="18">
        <f t="shared" si="17"/>
        <v>0.72213171099632967</v>
      </c>
      <c r="O192" s="9">
        <v>191582</v>
      </c>
      <c r="P192">
        <v>6.5000000000000002E-2</v>
      </c>
      <c r="Q192">
        <v>15</v>
      </c>
      <c r="R192" s="3">
        <v>623329</v>
      </c>
      <c r="S192">
        <v>0.04</v>
      </c>
      <c r="T192">
        <v>15</v>
      </c>
      <c r="U192" s="3">
        <v>0</v>
      </c>
      <c r="V192">
        <v>0</v>
      </c>
      <c r="W192">
        <v>0</v>
      </c>
      <c r="X192" s="3">
        <v>0</v>
      </c>
      <c r="Y192">
        <v>0</v>
      </c>
      <c r="Z192">
        <v>0</v>
      </c>
      <c r="AA192" s="3">
        <v>2932724</v>
      </c>
      <c r="AB192" t="s">
        <v>255</v>
      </c>
      <c r="AC192" s="19">
        <f t="shared" si="18"/>
        <v>814911</v>
      </c>
      <c r="AD192" s="16">
        <f t="shared" si="26"/>
        <v>0.27786828900367033</v>
      </c>
      <c r="AE192" s="19">
        <f t="shared" si="20"/>
        <v>2932724</v>
      </c>
      <c r="AF192" s="13">
        <f t="shared" si="21"/>
        <v>1</v>
      </c>
    </row>
    <row r="193" spans="1:32" x14ac:dyDescent="0.25">
      <c r="A193" t="s">
        <v>73</v>
      </c>
      <c r="B193">
        <v>5</v>
      </c>
      <c r="C193" t="s">
        <v>159</v>
      </c>
      <c r="D193" s="3">
        <v>233782</v>
      </c>
      <c r="E193" s="3">
        <v>0</v>
      </c>
      <c r="F193" s="3">
        <v>233782</v>
      </c>
      <c r="G193">
        <v>0</v>
      </c>
      <c r="H193">
        <v>0</v>
      </c>
      <c r="J193">
        <v>5</v>
      </c>
      <c r="K193" s="16">
        <f t="shared" si="16"/>
        <v>7.9714968063820529E-2</v>
      </c>
      <c r="L193" s="3">
        <v>2932724</v>
      </c>
      <c r="M193" s="3">
        <v>2117813</v>
      </c>
      <c r="N193" s="18">
        <f t="shared" si="17"/>
        <v>0.72213171099632967</v>
      </c>
      <c r="O193" s="9">
        <v>191582</v>
      </c>
      <c r="P193">
        <v>6.5000000000000002E-2</v>
      </c>
      <c r="Q193">
        <v>15</v>
      </c>
      <c r="R193" s="3">
        <v>623329</v>
      </c>
      <c r="S193">
        <v>0.04</v>
      </c>
      <c r="T193">
        <v>15</v>
      </c>
      <c r="U193" s="3">
        <v>0</v>
      </c>
      <c r="V193">
        <v>0</v>
      </c>
      <c r="W193">
        <v>0</v>
      </c>
      <c r="X193" s="3">
        <v>0</v>
      </c>
      <c r="Y193">
        <v>0</v>
      </c>
      <c r="Z193">
        <v>0</v>
      </c>
      <c r="AA193" s="3">
        <v>2932724</v>
      </c>
      <c r="AB193" t="s">
        <v>255</v>
      </c>
      <c r="AC193" s="19">
        <f t="shared" si="18"/>
        <v>814911</v>
      </c>
      <c r="AD193" s="16">
        <f t="shared" si="26"/>
        <v>0.27786828900367033</v>
      </c>
      <c r="AE193" s="19">
        <f t="shared" si="20"/>
        <v>2932724</v>
      </c>
      <c r="AF193" s="13">
        <f t="shared" si="21"/>
        <v>1</v>
      </c>
    </row>
    <row r="194" spans="1:32" x14ac:dyDescent="0.25">
      <c r="A194" t="s">
        <v>73</v>
      </c>
      <c r="B194">
        <v>5</v>
      </c>
      <c r="C194" t="s">
        <v>159</v>
      </c>
      <c r="D194" s="3">
        <v>233782</v>
      </c>
      <c r="E194" s="3">
        <v>0</v>
      </c>
      <c r="F194" s="3">
        <v>233782</v>
      </c>
      <c r="G194">
        <v>0</v>
      </c>
      <c r="H194">
        <v>0</v>
      </c>
      <c r="J194">
        <v>5</v>
      </c>
      <c r="K194" s="16">
        <f t="shared" si="16"/>
        <v>7.9714968063820529E-2</v>
      </c>
      <c r="L194" s="3">
        <v>2932724</v>
      </c>
      <c r="M194" s="3">
        <v>2117813</v>
      </c>
      <c r="N194" s="18">
        <f t="shared" si="17"/>
        <v>0.72213171099632967</v>
      </c>
      <c r="O194" s="9">
        <v>191582</v>
      </c>
      <c r="P194">
        <v>6.5000000000000002E-2</v>
      </c>
      <c r="Q194">
        <v>15</v>
      </c>
      <c r="R194" s="3">
        <v>623329</v>
      </c>
      <c r="S194">
        <v>0.04</v>
      </c>
      <c r="T194">
        <v>15</v>
      </c>
      <c r="U194" s="3">
        <v>0</v>
      </c>
      <c r="V194">
        <v>0</v>
      </c>
      <c r="W194">
        <v>0</v>
      </c>
      <c r="X194" s="3">
        <v>0</v>
      </c>
      <c r="Y194">
        <v>0</v>
      </c>
      <c r="Z194">
        <v>0</v>
      </c>
      <c r="AA194" s="3">
        <v>2932724</v>
      </c>
      <c r="AB194" t="s">
        <v>255</v>
      </c>
      <c r="AC194" s="19">
        <f t="shared" si="18"/>
        <v>814911</v>
      </c>
      <c r="AD194" s="16">
        <f t="shared" si="26"/>
        <v>0.27786828900367033</v>
      </c>
      <c r="AE194" s="19">
        <f t="shared" si="20"/>
        <v>2932724</v>
      </c>
      <c r="AF194" s="13">
        <f t="shared" si="21"/>
        <v>1</v>
      </c>
    </row>
    <row r="195" spans="1:32" x14ac:dyDescent="0.25">
      <c r="A195" t="s">
        <v>73</v>
      </c>
      <c r="B195">
        <v>15</v>
      </c>
      <c r="C195" t="s">
        <v>159</v>
      </c>
      <c r="D195" s="3">
        <v>233782</v>
      </c>
      <c r="E195" s="3">
        <v>0</v>
      </c>
      <c r="F195" s="3">
        <v>233782</v>
      </c>
      <c r="G195">
        <v>0</v>
      </c>
      <c r="H195">
        <v>0</v>
      </c>
      <c r="J195">
        <v>15</v>
      </c>
      <c r="K195" s="16">
        <f t="shared" ref="K195:K258" si="27">IFERROR(F195/L195,0)</f>
        <v>7.9714968063820529E-2</v>
      </c>
      <c r="L195" s="3">
        <v>2932724</v>
      </c>
      <c r="M195" s="3">
        <v>2117813</v>
      </c>
      <c r="N195" s="18">
        <f t="shared" ref="N195:N258" si="28">IFERROR(M195/L195,0)</f>
        <v>0.72213171099632967</v>
      </c>
      <c r="O195" s="9">
        <v>191582</v>
      </c>
      <c r="P195">
        <v>6.5000000000000002E-2</v>
      </c>
      <c r="Q195">
        <v>15</v>
      </c>
      <c r="R195" s="3">
        <v>623329</v>
      </c>
      <c r="S195">
        <v>0.04</v>
      </c>
      <c r="T195">
        <v>15</v>
      </c>
      <c r="U195" s="3">
        <v>0</v>
      </c>
      <c r="V195">
        <v>0</v>
      </c>
      <c r="W195">
        <v>0</v>
      </c>
      <c r="X195" s="3">
        <v>0</v>
      </c>
      <c r="Y195">
        <v>0</v>
      </c>
      <c r="Z195">
        <v>0</v>
      </c>
      <c r="AA195" s="3">
        <v>2932724</v>
      </c>
      <c r="AB195" t="s">
        <v>255</v>
      </c>
      <c r="AC195" s="19">
        <f t="shared" ref="AC195:AC258" si="29">+O195+R195+U195+X195</f>
        <v>814911</v>
      </c>
      <c r="AD195" s="16">
        <f t="shared" si="26"/>
        <v>0.27786828900367033</v>
      </c>
      <c r="AE195" s="19">
        <f t="shared" ref="AE195:AE258" si="30">+AC195+M195</f>
        <v>2932724</v>
      </c>
      <c r="AF195" s="13">
        <f t="shared" ref="AF195:AF258" si="31">IFERROR(+AE195/L195,0)</f>
        <v>1</v>
      </c>
    </row>
    <row r="196" spans="1:32" x14ac:dyDescent="0.25">
      <c r="A196" t="s">
        <v>49</v>
      </c>
      <c r="B196">
        <v>76</v>
      </c>
      <c r="C196" t="s">
        <v>37</v>
      </c>
      <c r="D196" s="3">
        <v>494935</v>
      </c>
      <c r="E196" s="3">
        <v>0</v>
      </c>
      <c r="F196" s="3">
        <v>494935</v>
      </c>
      <c r="G196">
        <v>43</v>
      </c>
      <c r="H196">
        <v>33</v>
      </c>
      <c r="J196">
        <v>76</v>
      </c>
      <c r="K196" s="16">
        <f t="shared" si="27"/>
        <v>4.1231842693940902E-2</v>
      </c>
      <c r="L196" s="3">
        <v>12003708</v>
      </c>
      <c r="M196" s="3">
        <v>5436626</v>
      </c>
      <c r="N196" s="18">
        <f t="shared" si="28"/>
        <v>0.45291221679167804</v>
      </c>
      <c r="O196" s="9">
        <v>1936015</v>
      </c>
      <c r="P196">
        <v>6.8000000000000005E-2</v>
      </c>
      <c r="Q196">
        <v>16</v>
      </c>
      <c r="R196" s="3">
        <v>3567197</v>
      </c>
      <c r="S196">
        <v>1.7500000000000002E-2</v>
      </c>
      <c r="T196">
        <v>20</v>
      </c>
      <c r="U196" s="3">
        <v>700000</v>
      </c>
      <c r="V196">
        <v>4.8899999999999999E-2</v>
      </c>
      <c r="W196">
        <v>20</v>
      </c>
      <c r="X196" s="3">
        <v>363870</v>
      </c>
      <c r="Y196">
        <v>4.9000000000000002E-2</v>
      </c>
      <c r="Z196">
        <v>20</v>
      </c>
      <c r="AA196" s="3">
        <v>12003708</v>
      </c>
      <c r="AB196" t="s">
        <v>367</v>
      </c>
      <c r="AC196" s="19">
        <f t="shared" si="29"/>
        <v>6567082</v>
      </c>
      <c r="AD196" s="16">
        <f t="shared" si="26"/>
        <v>0.54708778320832196</v>
      </c>
      <c r="AE196" s="19">
        <f t="shared" si="30"/>
        <v>12003708</v>
      </c>
      <c r="AF196" s="13">
        <f t="shared" si="31"/>
        <v>1</v>
      </c>
    </row>
    <row r="197" spans="1:32" hidden="1" x14ac:dyDescent="0.25">
      <c r="A197" t="s">
        <v>372</v>
      </c>
      <c r="B197">
        <v>8</v>
      </c>
      <c r="C197" t="s">
        <v>159</v>
      </c>
      <c r="D197" s="3">
        <v>120854</v>
      </c>
      <c r="E197" s="3">
        <v>0</v>
      </c>
      <c r="F197" s="3">
        <v>120854</v>
      </c>
      <c r="G197">
        <v>100</v>
      </c>
      <c r="H197">
        <v>0</v>
      </c>
      <c r="J197">
        <v>8</v>
      </c>
      <c r="K197" s="16">
        <f t="shared" si="27"/>
        <v>7.741428821247133E-2</v>
      </c>
      <c r="L197" s="3">
        <v>1561133</v>
      </c>
      <c r="M197" s="3">
        <v>967924</v>
      </c>
      <c r="N197" s="18">
        <f t="shared" si="28"/>
        <v>0.62001379767130671</v>
      </c>
      <c r="O197" s="9">
        <v>368388</v>
      </c>
      <c r="P197">
        <v>0.05</v>
      </c>
      <c r="Q197">
        <v>15</v>
      </c>
      <c r="R197" s="3">
        <v>78438</v>
      </c>
      <c r="S197">
        <v>0.05</v>
      </c>
      <c r="T197">
        <v>15</v>
      </c>
      <c r="U197" s="3">
        <v>967924</v>
      </c>
      <c r="V197">
        <v>0</v>
      </c>
      <c r="W197">
        <v>10</v>
      </c>
      <c r="X197" s="3">
        <v>0</v>
      </c>
      <c r="Y197">
        <v>0</v>
      </c>
      <c r="Z197">
        <v>0</v>
      </c>
      <c r="AA197" s="3">
        <v>1561133</v>
      </c>
      <c r="AB197">
        <v>0</v>
      </c>
      <c r="AC197" s="19">
        <f t="shared" si="29"/>
        <v>1414750</v>
      </c>
      <c r="AD197" s="19"/>
      <c r="AE197" s="19">
        <f t="shared" si="30"/>
        <v>2382674</v>
      </c>
      <c r="AF197" s="13">
        <f t="shared" si="31"/>
        <v>1.5262466426627328</v>
      </c>
    </row>
    <row r="198" spans="1:32" hidden="1" x14ac:dyDescent="0.25">
      <c r="A198" t="s">
        <v>372</v>
      </c>
      <c r="B198">
        <v>8</v>
      </c>
      <c r="C198" t="s">
        <v>159</v>
      </c>
      <c r="D198" s="3">
        <v>120854</v>
      </c>
      <c r="E198" s="3">
        <v>0</v>
      </c>
      <c r="F198" s="3">
        <v>120854</v>
      </c>
      <c r="G198">
        <v>100</v>
      </c>
      <c r="H198">
        <v>0</v>
      </c>
      <c r="J198">
        <v>8</v>
      </c>
      <c r="K198" s="16">
        <f t="shared" si="27"/>
        <v>7.741428821247133E-2</v>
      </c>
      <c r="L198" s="3">
        <v>1561133</v>
      </c>
      <c r="M198" s="3">
        <v>967924</v>
      </c>
      <c r="N198" s="18">
        <f t="shared" si="28"/>
        <v>0.62001379767130671</v>
      </c>
      <c r="O198" s="9">
        <v>368388</v>
      </c>
      <c r="P198">
        <v>0.05</v>
      </c>
      <c r="Q198">
        <v>15</v>
      </c>
      <c r="R198" s="3">
        <v>78438</v>
      </c>
      <c r="S198">
        <v>0.05</v>
      </c>
      <c r="T198">
        <v>15</v>
      </c>
      <c r="U198" s="3">
        <v>967924</v>
      </c>
      <c r="V198">
        <v>0</v>
      </c>
      <c r="W198">
        <v>10</v>
      </c>
      <c r="X198" s="3">
        <v>0</v>
      </c>
      <c r="Y198">
        <v>0</v>
      </c>
      <c r="Z198">
        <v>0</v>
      </c>
      <c r="AA198" s="3">
        <v>1561133</v>
      </c>
      <c r="AB198">
        <v>0</v>
      </c>
      <c r="AC198" s="19">
        <f t="shared" si="29"/>
        <v>1414750</v>
      </c>
      <c r="AD198" s="19"/>
      <c r="AE198" s="19">
        <f t="shared" si="30"/>
        <v>2382674</v>
      </c>
      <c r="AF198" s="13">
        <f t="shared" si="31"/>
        <v>1.5262466426627328</v>
      </c>
    </row>
    <row r="199" spans="1:32" hidden="1" x14ac:dyDescent="0.25">
      <c r="A199" t="s">
        <v>376</v>
      </c>
      <c r="B199">
        <v>20</v>
      </c>
      <c r="C199" t="s">
        <v>37</v>
      </c>
      <c r="D199" s="3">
        <v>290101</v>
      </c>
      <c r="E199" s="3">
        <v>0</v>
      </c>
      <c r="F199" s="3">
        <v>290101</v>
      </c>
      <c r="G199">
        <v>20</v>
      </c>
      <c r="H199">
        <v>0</v>
      </c>
      <c r="J199">
        <v>20</v>
      </c>
      <c r="K199" s="16">
        <f t="shared" si="27"/>
        <v>9.2298964893425442E-2</v>
      </c>
      <c r="L199" s="3">
        <v>3143058</v>
      </c>
      <c r="M199" s="3">
        <v>2650451</v>
      </c>
      <c r="N199" s="18">
        <f t="shared" si="28"/>
        <v>0.8432714254716267</v>
      </c>
      <c r="O199" s="9">
        <v>544700</v>
      </c>
      <c r="P199">
        <v>0.06</v>
      </c>
      <c r="Q199">
        <v>0</v>
      </c>
      <c r="R199" s="3">
        <v>0</v>
      </c>
      <c r="S199">
        <v>0</v>
      </c>
      <c r="T199" t="s">
        <v>45</v>
      </c>
      <c r="U199" s="3">
        <v>0</v>
      </c>
      <c r="V199">
        <v>0</v>
      </c>
      <c r="W199">
        <v>0</v>
      </c>
      <c r="X199" s="3">
        <v>0</v>
      </c>
      <c r="Y199">
        <v>0</v>
      </c>
      <c r="Z199">
        <v>0</v>
      </c>
      <c r="AA199" s="3">
        <v>0</v>
      </c>
      <c r="AB199">
        <v>0</v>
      </c>
      <c r="AC199" s="19">
        <f t="shared" si="29"/>
        <v>544700</v>
      </c>
      <c r="AD199" s="19"/>
      <c r="AE199" s="19">
        <f t="shared" si="30"/>
        <v>3195151</v>
      </c>
      <c r="AF199" s="13">
        <f t="shared" si="31"/>
        <v>1.0165739862261529</v>
      </c>
    </row>
    <row r="200" spans="1:32" x14ac:dyDescent="0.25">
      <c r="A200" t="s">
        <v>36</v>
      </c>
      <c r="B200">
        <v>14</v>
      </c>
      <c r="C200" t="s">
        <v>159</v>
      </c>
      <c r="D200" s="3">
        <v>326803</v>
      </c>
      <c r="E200" s="3">
        <v>0</v>
      </c>
      <c r="F200" s="3">
        <v>326803</v>
      </c>
      <c r="G200">
        <v>14</v>
      </c>
      <c r="H200">
        <v>0</v>
      </c>
      <c r="J200">
        <v>14</v>
      </c>
      <c r="K200" s="16">
        <f t="shared" si="27"/>
        <v>9.966620666519263E-2</v>
      </c>
      <c r="L200" s="3">
        <v>3278975</v>
      </c>
      <c r="M200" s="3">
        <v>2968073</v>
      </c>
      <c r="N200" s="18">
        <f t="shared" si="28"/>
        <v>0.90518317462011755</v>
      </c>
      <c r="O200" s="9">
        <v>95371</v>
      </c>
      <c r="P200">
        <v>6.25E-2</v>
      </c>
      <c r="Q200">
        <v>8</v>
      </c>
      <c r="R200" s="3">
        <v>210000</v>
      </c>
      <c r="S200">
        <v>7.2499999999999995E-2</v>
      </c>
      <c r="T200">
        <v>16</v>
      </c>
      <c r="U200" s="3">
        <v>5531</v>
      </c>
      <c r="V200">
        <v>0</v>
      </c>
      <c r="W200">
        <v>11</v>
      </c>
      <c r="X200" s="3">
        <v>0</v>
      </c>
      <c r="Y200">
        <v>0</v>
      </c>
      <c r="Z200">
        <v>0</v>
      </c>
      <c r="AA200" s="3">
        <v>3278975</v>
      </c>
      <c r="AB200" t="s">
        <v>62</v>
      </c>
      <c r="AC200" s="19">
        <f t="shared" si="29"/>
        <v>310902</v>
      </c>
      <c r="AD200" s="16">
        <f>+AC200/L200</f>
        <v>9.4816825379882438E-2</v>
      </c>
      <c r="AE200" s="19">
        <f t="shared" si="30"/>
        <v>3278975</v>
      </c>
      <c r="AF200" s="13">
        <f t="shared" si="31"/>
        <v>1</v>
      </c>
    </row>
    <row r="201" spans="1:32" hidden="1" x14ac:dyDescent="0.25">
      <c r="A201" t="s">
        <v>77</v>
      </c>
      <c r="B201">
        <v>16</v>
      </c>
      <c r="C201" t="s">
        <v>123</v>
      </c>
      <c r="D201" s="3">
        <v>194084</v>
      </c>
      <c r="E201" s="3">
        <v>0</v>
      </c>
      <c r="F201" s="3">
        <v>194084</v>
      </c>
      <c r="G201">
        <v>8</v>
      </c>
      <c r="H201">
        <v>0</v>
      </c>
      <c r="J201">
        <v>16</v>
      </c>
      <c r="K201" s="16">
        <f t="shared" si="27"/>
        <v>7.7566582472743548E-2</v>
      </c>
      <c r="L201" s="3">
        <v>2502160</v>
      </c>
      <c r="M201" s="3">
        <v>1803011</v>
      </c>
      <c r="N201" s="18">
        <f t="shared" si="28"/>
        <v>0.72058181730984427</v>
      </c>
      <c r="O201" s="9">
        <v>452640</v>
      </c>
      <c r="P201">
        <v>0.05</v>
      </c>
      <c r="Q201">
        <v>17</v>
      </c>
      <c r="R201" s="3">
        <v>96000</v>
      </c>
      <c r="S201">
        <v>0</v>
      </c>
      <c r="T201" t="s">
        <v>380</v>
      </c>
      <c r="U201" s="3">
        <v>144825</v>
      </c>
      <c r="V201">
        <v>7.0000000000000007E-2</v>
      </c>
      <c r="W201">
        <v>15</v>
      </c>
      <c r="X201" s="3">
        <v>25627</v>
      </c>
      <c r="Y201">
        <v>0.9</v>
      </c>
      <c r="Z201" t="s">
        <v>358</v>
      </c>
      <c r="AA201" s="3">
        <v>2502160</v>
      </c>
      <c r="AB201" t="s">
        <v>62</v>
      </c>
      <c r="AC201" s="19">
        <f t="shared" si="29"/>
        <v>719092</v>
      </c>
      <c r="AD201" s="19"/>
      <c r="AE201" s="19">
        <f t="shared" si="30"/>
        <v>2522103</v>
      </c>
      <c r="AF201" s="13">
        <f t="shared" si="31"/>
        <v>1.0079703136490072</v>
      </c>
    </row>
    <row r="202" spans="1:32" x14ac:dyDescent="0.25">
      <c r="A202" t="s">
        <v>66</v>
      </c>
      <c r="B202">
        <v>0</v>
      </c>
      <c r="C202" t="s">
        <v>159</v>
      </c>
      <c r="D202" s="3">
        <v>226674</v>
      </c>
      <c r="E202" s="3">
        <v>0</v>
      </c>
      <c r="F202" s="3">
        <v>226674</v>
      </c>
      <c r="G202">
        <v>15</v>
      </c>
      <c r="H202">
        <v>0</v>
      </c>
      <c r="J202">
        <v>15</v>
      </c>
      <c r="K202" s="16">
        <f t="shared" si="27"/>
        <v>7.2150155743804789E-2</v>
      </c>
      <c r="L202" s="3">
        <v>3141698</v>
      </c>
      <c r="M202" s="3">
        <v>2243698</v>
      </c>
      <c r="N202" s="18">
        <f t="shared" si="28"/>
        <v>0.71416730697858288</v>
      </c>
      <c r="O202" s="9">
        <v>273000</v>
      </c>
      <c r="P202">
        <v>7.3999999999999996E-2</v>
      </c>
      <c r="Q202">
        <v>16</v>
      </c>
      <c r="R202" s="3">
        <v>625000</v>
      </c>
      <c r="S202">
        <v>4.2700000000000002E-2</v>
      </c>
      <c r="T202">
        <v>20</v>
      </c>
      <c r="U202" s="3">
        <v>0</v>
      </c>
      <c r="V202">
        <v>0</v>
      </c>
      <c r="W202">
        <v>0</v>
      </c>
      <c r="X202" s="3">
        <v>0</v>
      </c>
      <c r="Y202">
        <v>0</v>
      </c>
      <c r="Z202">
        <v>0</v>
      </c>
      <c r="AA202" s="3">
        <v>3141698</v>
      </c>
      <c r="AB202" t="s">
        <v>47</v>
      </c>
      <c r="AC202" s="19">
        <f t="shared" si="29"/>
        <v>898000</v>
      </c>
      <c r="AD202" s="16">
        <f t="shared" ref="AD202:AD205" si="32">+AC202/L202</f>
        <v>0.28583269302141706</v>
      </c>
      <c r="AE202" s="19">
        <f t="shared" si="30"/>
        <v>3141698</v>
      </c>
      <c r="AF202" s="13">
        <f t="shared" si="31"/>
        <v>1</v>
      </c>
    </row>
    <row r="203" spans="1:32" x14ac:dyDescent="0.25">
      <c r="A203" t="s">
        <v>382</v>
      </c>
      <c r="B203">
        <v>14</v>
      </c>
      <c r="C203" t="s">
        <v>159</v>
      </c>
      <c r="D203" s="3">
        <v>214650</v>
      </c>
      <c r="E203" s="3">
        <v>0</v>
      </c>
      <c r="F203" s="3">
        <v>214650</v>
      </c>
      <c r="G203">
        <v>14</v>
      </c>
      <c r="H203">
        <v>0</v>
      </c>
      <c r="J203">
        <v>14</v>
      </c>
      <c r="K203" s="16">
        <f t="shared" si="27"/>
        <v>7.9136820613252293E-2</v>
      </c>
      <c r="L203" s="3">
        <v>2712391</v>
      </c>
      <c r="M203" s="3">
        <v>2009217</v>
      </c>
      <c r="N203" s="18">
        <f t="shared" si="28"/>
        <v>0.74075492803213105</v>
      </c>
      <c r="O203" s="9">
        <v>128174</v>
      </c>
      <c r="P203">
        <v>7.3999999999999996E-2</v>
      </c>
      <c r="Q203">
        <v>16</v>
      </c>
      <c r="R203" s="3">
        <v>575000</v>
      </c>
      <c r="S203">
        <v>4.4600000000000001E-2</v>
      </c>
      <c r="T203">
        <v>20</v>
      </c>
      <c r="U203" s="3">
        <v>0</v>
      </c>
      <c r="V203">
        <v>0</v>
      </c>
      <c r="W203">
        <v>0</v>
      </c>
      <c r="X203" s="3">
        <v>0</v>
      </c>
      <c r="Y203">
        <v>0</v>
      </c>
      <c r="Z203">
        <v>0</v>
      </c>
      <c r="AA203" s="3">
        <v>2712391</v>
      </c>
      <c r="AB203" t="s">
        <v>47</v>
      </c>
      <c r="AC203" s="19">
        <f t="shared" si="29"/>
        <v>703174</v>
      </c>
      <c r="AD203" s="16">
        <f t="shared" si="32"/>
        <v>0.25924507196786895</v>
      </c>
      <c r="AE203" s="19">
        <f t="shared" si="30"/>
        <v>2712391</v>
      </c>
      <c r="AF203" s="13">
        <f t="shared" si="31"/>
        <v>1</v>
      </c>
    </row>
    <row r="204" spans="1:32" x14ac:dyDescent="0.25">
      <c r="A204" t="s">
        <v>384</v>
      </c>
      <c r="B204">
        <v>18</v>
      </c>
      <c r="C204" t="s">
        <v>64</v>
      </c>
      <c r="D204" s="3">
        <v>223326</v>
      </c>
      <c r="E204" s="3">
        <v>0</v>
      </c>
      <c r="F204" s="3">
        <v>223326</v>
      </c>
      <c r="G204">
        <v>18</v>
      </c>
      <c r="H204">
        <v>0</v>
      </c>
      <c r="J204">
        <v>18</v>
      </c>
      <c r="K204" s="16">
        <f t="shared" si="27"/>
        <v>7.8015009416255068E-2</v>
      </c>
      <c r="L204" s="3">
        <v>2862603</v>
      </c>
      <c r="M204" s="3">
        <v>2045404</v>
      </c>
      <c r="N204" s="18">
        <f t="shared" si="28"/>
        <v>0.71452590526873616</v>
      </c>
      <c r="O204" s="9">
        <v>117000</v>
      </c>
      <c r="P204">
        <v>0</v>
      </c>
      <c r="Q204">
        <v>16</v>
      </c>
      <c r="R204" s="3">
        <v>102199</v>
      </c>
      <c r="S204">
        <v>6.25E-2</v>
      </c>
      <c r="T204">
        <v>16</v>
      </c>
      <c r="U204" s="3">
        <v>598000</v>
      </c>
      <c r="V204">
        <v>4.4600000000000001E-2</v>
      </c>
      <c r="W204">
        <v>20</v>
      </c>
      <c r="X204" s="3">
        <v>0</v>
      </c>
      <c r="Y204">
        <v>0</v>
      </c>
      <c r="Z204">
        <v>0</v>
      </c>
      <c r="AA204" s="3">
        <v>2862603</v>
      </c>
      <c r="AB204" t="s">
        <v>62</v>
      </c>
      <c r="AC204" s="19">
        <f t="shared" si="29"/>
        <v>817199</v>
      </c>
      <c r="AD204" s="16">
        <f t="shared" si="32"/>
        <v>0.28547409473126384</v>
      </c>
      <c r="AE204" s="19">
        <f t="shared" si="30"/>
        <v>2862603</v>
      </c>
      <c r="AF204" s="13">
        <f t="shared" si="31"/>
        <v>1</v>
      </c>
    </row>
    <row r="205" spans="1:32" x14ac:dyDescent="0.25">
      <c r="A205" t="s">
        <v>389</v>
      </c>
      <c r="B205">
        <v>11</v>
      </c>
      <c r="C205" t="s">
        <v>159</v>
      </c>
      <c r="D205" s="3">
        <v>187905</v>
      </c>
      <c r="E205" s="3">
        <v>0</v>
      </c>
      <c r="F205" s="3">
        <v>187905</v>
      </c>
      <c r="G205">
        <v>11</v>
      </c>
      <c r="H205">
        <v>0</v>
      </c>
      <c r="J205">
        <v>11</v>
      </c>
      <c r="K205" s="16">
        <f t="shared" si="27"/>
        <v>8.0219417107669611E-2</v>
      </c>
      <c r="L205" s="3">
        <v>2342388</v>
      </c>
      <c r="M205" s="3">
        <v>1797735</v>
      </c>
      <c r="N205" s="18">
        <f t="shared" si="28"/>
        <v>0.76747959774384089</v>
      </c>
      <c r="O205" s="9">
        <v>133853</v>
      </c>
      <c r="P205">
        <v>7.4039999999999995E-2</v>
      </c>
      <c r="Q205">
        <v>16</v>
      </c>
      <c r="R205" s="3">
        <v>25000</v>
      </c>
      <c r="S205">
        <v>0.05</v>
      </c>
      <c r="T205">
        <v>16</v>
      </c>
      <c r="U205" s="3">
        <v>279100</v>
      </c>
      <c r="V205">
        <v>4.5999999999999999E-2</v>
      </c>
      <c r="W205">
        <v>20</v>
      </c>
      <c r="X205" s="3">
        <v>106700</v>
      </c>
      <c r="Y205">
        <v>0</v>
      </c>
      <c r="Z205" t="s">
        <v>352</v>
      </c>
      <c r="AA205" s="3">
        <v>2342388</v>
      </c>
      <c r="AB205" t="s">
        <v>47</v>
      </c>
      <c r="AC205" s="19">
        <f t="shared" si="29"/>
        <v>544653</v>
      </c>
      <c r="AD205" s="16">
        <f t="shared" si="32"/>
        <v>0.23252040225615911</v>
      </c>
      <c r="AE205" s="19">
        <f t="shared" si="30"/>
        <v>2342388</v>
      </c>
      <c r="AF205" s="13">
        <f t="shared" si="31"/>
        <v>1</v>
      </c>
    </row>
    <row r="206" spans="1:32" hidden="1" x14ac:dyDescent="0.25">
      <c r="A206" t="s">
        <v>242</v>
      </c>
      <c r="B206">
        <v>48</v>
      </c>
      <c r="C206" t="s">
        <v>37</v>
      </c>
      <c r="D206" s="3">
        <v>7286620</v>
      </c>
      <c r="E206" s="3">
        <v>0</v>
      </c>
      <c r="F206" s="3">
        <v>7286620</v>
      </c>
      <c r="G206">
        <v>23</v>
      </c>
      <c r="H206">
        <v>5</v>
      </c>
      <c r="J206">
        <v>48</v>
      </c>
      <c r="K206" s="16">
        <f t="shared" si="27"/>
        <v>0.96105436340380024</v>
      </c>
      <c r="L206" s="3">
        <v>7581902</v>
      </c>
      <c r="M206" s="3">
        <v>4954406</v>
      </c>
      <c r="N206" s="18">
        <f t="shared" si="28"/>
        <v>0.65345160093074273</v>
      </c>
      <c r="O206" s="9">
        <v>1023000</v>
      </c>
      <c r="P206">
        <v>7.3499999999999996E-2</v>
      </c>
      <c r="Q206">
        <v>18</v>
      </c>
      <c r="R206" s="3">
        <v>60000</v>
      </c>
      <c r="S206">
        <v>0.01</v>
      </c>
      <c r="T206">
        <v>20</v>
      </c>
      <c r="U206" s="3">
        <v>695862</v>
      </c>
      <c r="V206">
        <v>6.6699999999999995E-2</v>
      </c>
      <c r="W206">
        <v>15</v>
      </c>
      <c r="X206" s="3">
        <v>125000</v>
      </c>
      <c r="Y206">
        <v>4.4999999999999998E-2</v>
      </c>
      <c r="Z206">
        <v>30</v>
      </c>
      <c r="AA206" s="3">
        <v>7581902</v>
      </c>
      <c r="AB206" t="s">
        <v>47</v>
      </c>
      <c r="AC206" s="19">
        <f t="shared" si="29"/>
        <v>1903862</v>
      </c>
      <c r="AD206" s="19"/>
      <c r="AE206" s="19">
        <f t="shared" si="30"/>
        <v>6858268</v>
      </c>
      <c r="AF206" s="13">
        <f t="shared" si="31"/>
        <v>0.9045577217959293</v>
      </c>
    </row>
    <row r="207" spans="1:32" x14ac:dyDescent="0.25">
      <c r="A207" t="s">
        <v>242</v>
      </c>
      <c r="B207">
        <v>48</v>
      </c>
      <c r="C207" t="s">
        <v>37</v>
      </c>
      <c r="D207" s="3">
        <v>7286620</v>
      </c>
      <c r="E207" s="3">
        <v>0</v>
      </c>
      <c r="F207" s="3">
        <v>7286620</v>
      </c>
      <c r="G207">
        <v>23</v>
      </c>
      <c r="H207">
        <v>5</v>
      </c>
      <c r="J207">
        <v>48</v>
      </c>
      <c r="K207" s="16">
        <f t="shared" si="27"/>
        <v>0.96105436340380024</v>
      </c>
      <c r="L207" s="3">
        <v>7581902</v>
      </c>
      <c r="M207" s="3">
        <v>4954406</v>
      </c>
      <c r="N207" s="18">
        <f t="shared" si="28"/>
        <v>0.65345160093074273</v>
      </c>
      <c r="O207" s="9">
        <v>1023000</v>
      </c>
      <c r="P207">
        <v>7.3499999999999996E-2</v>
      </c>
      <c r="Q207">
        <v>18</v>
      </c>
      <c r="R207" s="3">
        <v>60000</v>
      </c>
      <c r="S207">
        <v>0.01</v>
      </c>
      <c r="T207">
        <v>20</v>
      </c>
      <c r="U207" s="3">
        <v>695862</v>
      </c>
      <c r="V207">
        <v>6.6699999999999995E-2</v>
      </c>
      <c r="W207">
        <v>15</v>
      </c>
      <c r="X207" s="3">
        <v>848634</v>
      </c>
      <c r="Y207">
        <v>4.4999999999999998E-2</v>
      </c>
      <c r="Z207">
        <v>30</v>
      </c>
      <c r="AA207" s="3">
        <v>7581902</v>
      </c>
      <c r="AB207">
        <v>0</v>
      </c>
      <c r="AC207" s="19">
        <f t="shared" si="29"/>
        <v>2627496</v>
      </c>
      <c r="AD207" s="16">
        <f>+AC207/L207</f>
        <v>0.34654839906925727</v>
      </c>
      <c r="AE207" s="19">
        <f t="shared" si="30"/>
        <v>7581902</v>
      </c>
      <c r="AF207" s="13">
        <f t="shared" si="31"/>
        <v>1</v>
      </c>
    </row>
    <row r="208" spans="1:32" hidden="1" x14ac:dyDescent="0.25">
      <c r="A208" t="s">
        <v>36</v>
      </c>
      <c r="B208">
        <v>12</v>
      </c>
      <c r="C208" t="s">
        <v>64</v>
      </c>
      <c r="D208" s="3">
        <v>246669</v>
      </c>
      <c r="E208" s="3">
        <v>0</v>
      </c>
      <c r="F208" s="3">
        <v>246669</v>
      </c>
      <c r="G208">
        <v>12</v>
      </c>
      <c r="H208">
        <v>0</v>
      </c>
      <c r="J208">
        <v>12</v>
      </c>
      <c r="K208" s="16">
        <f t="shared" si="27"/>
        <v>0.1085492746703397</v>
      </c>
      <c r="L208" s="3">
        <v>2272415</v>
      </c>
      <c r="M208" s="3">
        <v>300733</v>
      </c>
      <c r="N208" s="18">
        <f t="shared" si="28"/>
        <v>0.13234070361267639</v>
      </c>
      <c r="O208" s="9">
        <v>1973342</v>
      </c>
      <c r="P208">
        <v>7.4999999999999997E-2</v>
      </c>
      <c r="Q208">
        <v>0</v>
      </c>
      <c r="R208" s="3">
        <v>269000</v>
      </c>
      <c r="S208">
        <v>6.7500000000000004E-2</v>
      </c>
      <c r="T208" t="s">
        <v>45</v>
      </c>
      <c r="U208" s="3">
        <v>0</v>
      </c>
      <c r="V208">
        <v>0</v>
      </c>
      <c r="W208">
        <v>0</v>
      </c>
      <c r="X208" s="3">
        <v>0</v>
      </c>
      <c r="Y208">
        <v>0</v>
      </c>
      <c r="Z208">
        <v>0</v>
      </c>
      <c r="AA208" s="3">
        <v>2272415</v>
      </c>
      <c r="AB208">
        <v>0</v>
      </c>
      <c r="AC208" s="19">
        <f t="shared" si="29"/>
        <v>2242342</v>
      </c>
      <c r="AD208" s="19"/>
      <c r="AE208" s="19">
        <f t="shared" si="30"/>
        <v>2543075</v>
      </c>
      <c r="AF208" s="13">
        <f t="shared" si="31"/>
        <v>1.1191067652695481</v>
      </c>
    </row>
    <row r="209" spans="1:32" hidden="1" x14ac:dyDescent="0.25">
      <c r="A209" t="s">
        <v>36</v>
      </c>
      <c r="B209">
        <v>28</v>
      </c>
      <c r="C209" t="s">
        <v>64</v>
      </c>
      <c r="D209" s="3">
        <v>0</v>
      </c>
      <c r="E209" s="3">
        <v>0</v>
      </c>
      <c r="F209" s="3">
        <v>0</v>
      </c>
      <c r="G209">
        <v>0</v>
      </c>
      <c r="H209">
        <v>0</v>
      </c>
      <c r="J209">
        <v>0</v>
      </c>
      <c r="K209" s="16">
        <f t="shared" si="27"/>
        <v>0</v>
      </c>
      <c r="L209" s="3">
        <v>4272182</v>
      </c>
      <c r="M209" s="3">
        <v>0</v>
      </c>
      <c r="N209" s="18">
        <f t="shared" si="28"/>
        <v>0</v>
      </c>
      <c r="O209" s="9" t="e">
        <v>#REF!</v>
      </c>
      <c r="P209" t="e">
        <v>#REF!</v>
      </c>
      <c r="Q209" t="e">
        <v>#REF!</v>
      </c>
      <c r="R209" s="3">
        <v>272125</v>
      </c>
      <c r="S209">
        <v>6.5000000000000002E-2</v>
      </c>
      <c r="T209">
        <v>16</v>
      </c>
      <c r="U209" s="3">
        <v>140000</v>
      </c>
      <c r="V209">
        <v>0</v>
      </c>
      <c r="W209">
        <v>15</v>
      </c>
      <c r="X209" s="3">
        <v>0</v>
      </c>
      <c r="Y209">
        <v>0</v>
      </c>
      <c r="Z209">
        <v>0</v>
      </c>
      <c r="AA209" s="3">
        <v>0</v>
      </c>
      <c r="AB209">
        <v>0</v>
      </c>
      <c r="AC209" s="19" t="e">
        <f t="shared" si="29"/>
        <v>#REF!</v>
      </c>
      <c r="AD209" s="19"/>
      <c r="AE209" s="19" t="e">
        <f t="shared" si="30"/>
        <v>#REF!</v>
      </c>
      <c r="AF209" s="13">
        <f t="shared" si="31"/>
        <v>0</v>
      </c>
    </row>
    <row r="210" spans="1:32" hidden="1" x14ac:dyDescent="0.25">
      <c r="A210" t="s">
        <v>36</v>
      </c>
      <c r="B210">
        <v>28</v>
      </c>
      <c r="C210" t="s">
        <v>64</v>
      </c>
      <c r="D210" s="3">
        <v>0</v>
      </c>
      <c r="E210" s="3">
        <v>0</v>
      </c>
      <c r="F210" s="3">
        <v>0</v>
      </c>
      <c r="G210">
        <v>0</v>
      </c>
      <c r="H210">
        <v>0</v>
      </c>
      <c r="J210">
        <v>0</v>
      </c>
      <c r="K210" s="16">
        <f t="shared" si="27"/>
        <v>0</v>
      </c>
      <c r="L210" s="3">
        <v>4272182</v>
      </c>
      <c r="M210" s="3">
        <v>0</v>
      </c>
      <c r="N210" s="18">
        <f t="shared" si="28"/>
        <v>0</v>
      </c>
      <c r="O210" s="9" t="e">
        <v>#REF!</v>
      </c>
      <c r="P210" t="e">
        <v>#REF!</v>
      </c>
      <c r="Q210" t="e">
        <v>#REF!</v>
      </c>
      <c r="R210" s="3">
        <v>272125</v>
      </c>
      <c r="S210">
        <v>6.5000000000000002E-2</v>
      </c>
      <c r="T210">
        <v>16</v>
      </c>
      <c r="U210" s="3">
        <v>140000</v>
      </c>
      <c r="V210">
        <v>0</v>
      </c>
      <c r="W210">
        <v>15</v>
      </c>
      <c r="X210" s="3">
        <v>0</v>
      </c>
      <c r="Y210">
        <v>0</v>
      </c>
      <c r="Z210">
        <v>0</v>
      </c>
      <c r="AA210" s="3">
        <v>0</v>
      </c>
      <c r="AB210">
        <v>0</v>
      </c>
      <c r="AC210" s="19" t="e">
        <f t="shared" si="29"/>
        <v>#REF!</v>
      </c>
      <c r="AD210" s="19"/>
      <c r="AE210" s="19" t="e">
        <f t="shared" si="30"/>
        <v>#REF!</v>
      </c>
      <c r="AF210" s="13">
        <f t="shared" si="31"/>
        <v>0</v>
      </c>
    </row>
    <row r="211" spans="1:32" hidden="1" x14ac:dyDescent="0.25">
      <c r="A211">
        <v>0</v>
      </c>
      <c r="B211">
        <v>0</v>
      </c>
      <c r="C211" t="s">
        <v>46</v>
      </c>
      <c r="D211" s="3">
        <v>0</v>
      </c>
      <c r="E211" s="3">
        <v>0</v>
      </c>
      <c r="F211" s="3">
        <v>0</v>
      </c>
      <c r="G211">
        <v>0</v>
      </c>
      <c r="H211">
        <v>0</v>
      </c>
      <c r="J211">
        <v>0</v>
      </c>
      <c r="K211" s="16">
        <f t="shared" si="27"/>
        <v>0</v>
      </c>
      <c r="L211" s="3">
        <v>0</v>
      </c>
      <c r="M211" s="3">
        <v>0</v>
      </c>
      <c r="N211" s="18">
        <f t="shared" si="28"/>
        <v>0</v>
      </c>
      <c r="O211" s="9">
        <v>0</v>
      </c>
      <c r="P211">
        <v>7.0000000000000007E-2</v>
      </c>
      <c r="Q211">
        <v>20</v>
      </c>
      <c r="R211" s="3">
        <v>780924.5</v>
      </c>
      <c r="S211">
        <v>4.4999999999999998E-2</v>
      </c>
      <c r="T211">
        <v>13</v>
      </c>
      <c r="U211" s="3">
        <v>0</v>
      </c>
      <c r="V211">
        <v>0</v>
      </c>
      <c r="W211">
        <v>0</v>
      </c>
      <c r="X211" s="3">
        <v>0</v>
      </c>
      <c r="Y211">
        <v>0</v>
      </c>
      <c r="Z211">
        <v>0</v>
      </c>
      <c r="AA211" s="3">
        <v>0</v>
      </c>
      <c r="AB211">
        <v>0</v>
      </c>
      <c r="AC211" s="19">
        <f t="shared" si="29"/>
        <v>780924.5</v>
      </c>
      <c r="AD211" s="19"/>
      <c r="AE211" s="19">
        <f t="shared" si="30"/>
        <v>780924.5</v>
      </c>
      <c r="AF211" s="13">
        <f t="shared" si="31"/>
        <v>0</v>
      </c>
    </row>
    <row r="212" spans="1:32" hidden="1" x14ac:dyDescent="0.25">
      <c r="A212" t="s">
        <v>36</v>
      </c>
      <c r="B212">
        <v>16</v>
      </c>
      <c r="C212" t="s">
        <v>37</v>
      </c>
      <c r="D212" s="3">
        <v>0</v>
      </c>
      <c r="E212" s="3">
        <v>0</v>
      </c>
      <c r="F212" s="3">
        <v>0</v>
      </c>
      <c r="G212">
        <v>0</v>
      </c>
      <c r="H212">
        <v>0</v>
      </c>
      <c r="J212">
        <v>0</v>
      </c>
      <c r="K212" s="16">
        <f t="shared" si="27"/>
        <v>0</v>
      </c>
      <c r="L212" s="3">
        <v>5551511</v>
      </c>
      <c r="M212" s="3">
        <v>0</v>
      </c>
      <c r="N212" s="18">
        <f t="shared" si="28"/>
        <v>0</v>
      </c>
      <c r="O212" s="9">
        <v>293850</v>
      </c>
      <c r="P212">
        <v>5.9499999999999997E-2</v>
      </c>
      <c r="Q212">
        <v>26</v>
      </c>
      <c r="R212" s="3">
        <v>679000</v>
      </c>
      <c r="S212">
        <v>0</v>
      </c>
      <c r="T212">
        <v>26</v>
      </c>
      <c r="U212" s="3">
        <v>1494761</v>
      </c>
      <c r="V212">
        <v>0</v>
      </c>
      <c r="W212">
        <v>30</v>
      </c>
      <c r="X212" s="3">
        <v>0</v>
      </c>
      <c r="Y212">
        <v>0</v>
      </c>
      <c r="Z212">
        <v>0</v>
      </c>
      <c r="AA212" s="3">
        <v>0</v>
      </c>
      <c r="AB212">
        <v>0</v>
      </c>
      <c r="AC212" s="19">
        <f t="shared" si="29"/>
        <v>2467611</v>
      </c>
      <c r="AD212" s="19"/>
      <c r="AE212" s="19">
        <f t="shared" si="30"/>
        <v>2467611</v>
      </c>
      <c r="AF212" s="13">
        <f t="shared" si="31"/>
        <v>0.44449358021626906</v>
      </c>
    </row>
    <row r="213" spans="1:32" x14ac:dyDescent="0.25">
      <c r="A213" t="s">
        <v>68</v>
      </c>
      <c r="B213">
        <v>10</v>
      </c>
      <c r="C213" t="s">
        <v>159</v>
      </c>
      <c r="D213" s="3">
        <v>203117</v>
      </c>
      <c r="E213" s="3">
        <v>0</v>
      </c>
      <c r="F213" s="3">
        <v>203117</v>
      </c>
      <c r="G213">
        <v>0</v>
      </c>
      <c r="H213">
        <v>0</v>
      </c>
      <c r="J213">
        <v>10</v>
      </c>
      <c r="K213" s="16">
        <f t="shared" si="27"/>
        <v>9.7226849405295288E-2</v>
      </c>
      <c r="L213" s="3">
        <v>2089104</v>
      </c>
      <c r="M213" s="3">
        <v>1508935</v>
      </c>
      <c r="N213" s="18">
        <f t="shared" si="28"/>
        <v>0.72228811969150408</v>
      </c>
      <c r="O213" s="9">
        <v>146225</v>
      </c>
      <c r="P213">
        <v>6.25E-2</v>
      </c>
      <c r="Q213">
        <v>16</v>
      </c>
      <c r="R213" s="3">
        <v>433944</v>
      </c>
      <c r="S213">
        <v>0.04</v>
      </c>
      <c r="T213">
        <v>15</v>
      </c>
      <c r="U213" s="3">
        <v>0</v>
      </c>
      <c r="V213">
        <v>0</v>
      </c>
      <c r="W213">
        <v>0</v>
      </c>
      <c r="X213" s="3">
        <v>0</v>
      </c>
      <c r="Y213">
        <v>0</v>
      </c>
      <c r="Z213">
        <v>0</v>
      </c>
      <c r="AA213" s="3">
        <v>2089104</v>
      </c>
      <c r="AB213" t="s">
        <v>255</v>
      </c>
      <c r="AC213" s="19">
        <f t="shared" si="29"/>
        <v>580169</v>
      </c>
      <c r="AD213" s="16">
        <f t="shared" ref="AD213:AD223" si="33">+AC213/L213</f>
        <v>0.27771188030849592</v>
      </c>
      <c r="AE213" s="19">
        <f t="shared" si="30"/>
        <v>2089104</v>
      </c>
      <c r="AF213" s="13">
        <f t="shared" si="31"/>
        <v>1</v>
      </c>
    </row>
    <row r="214" spans="1:32" x14ac:dyDescent="0.25">
      <c r="A214" t="s">
        <v>36</v>
      </c>
      <c r="B214">
        <v>24</v>
      </c>
      <c r="C214" t="s">
        <v>159</v>
      </c>
      <c r="D214" s="3">
        <v>499442</v>
      </c>
      <c r="E214" s="3">
        <v>0</v>
      </c>
      <c r="F214" s="3">
        <v>499442</v>
      </c>
      <c r="G214">
        <v>24</v>
      </c>
      <c r="H214">
        <v>0</v>
      </c>
      <c r="J214">
        <v>12</v>
      </c>
      <c r="K214" s="16">
        <f t="shared" si="27"/>
        <v>0.11405834756278448</v>
      </c>
      <c r="L214" s="3">
        <v>4378829</v>
      </c>
      <c r="M214" s="3">
        <v>76969</v>
      </c>
      <c r="N214" s="18">
        <f t="shared" si="28"/>
        <v>1.7577530431081005E-2</v>
      </c>
      <c r="O214" s="9">
        <v>3695860</v>
      </c>
      <c r="P214">
        <v>7.0000000000000007E-2</v>
      </c>
      <c r="Q214">
        <v>0</v>
      </c>
      <c r="R214" s="3">
        <v>250000</v>
      </c>
      <c r="S214">
        <v>6.6500000000000004E-2</v>
      </c>
      <c r="T214" t="s">
        <v>45</v>
      </c>
      <c r="U214" s="3">
        <v>356000</v>
      </c>
      <c r="V214">
        <v>3.8800000000000001E-2</v>
      </c>
      <c r="W214">
        <v>0</v>
      </c>
      <c r="X214" s="3">
        <v>0</v>
      </c>
      <c r="Y214">
        <v>0</v>
      </c>
      <c r="Z214">
        <v>0</v>
      </c>
      <c r="AA214" s="3">
        <v>4378829</v>
      </c>
      <c r="AB214">
        <v>0</v>
      </c>
      <c r="AC214" s="19">
        <f t="shared" si="29"/>
        <v>4301860</v>
      </c>
      <c r="AD214" s="16">
        <f t="shared" si="33"/>
        <v>0.98242246956891899</v>
      </c>
      <c r="AE214" s="19">
        <f t="shared" si="30"/>
        <v>4378829</v>
      </c>
      <c r="AF214" s="13">
        <f t="shared" si="31"/>
        <v>1</v>
      </c>
    </row>
    <row r="215" spans="1:32" x14ac:dyDescent="0.25">
      <c r="A215" t="s">
        <v>73</v>
      </c>
      <c r="B215">
        <v>21</v>
      </c>
      <c r="C215" t="s">
        <v>123</v>
      </c>
      <c r="D215" s="3">
        <v>324331</v>
      </c>
      <c r="E215" s="3">
        <v>0</v>
      </c>
      <c r="F215" s="3">
        <v>324331</v>
      </c>
      <c r="G215">
        <v>18</v>
      </c>
      <c r="H215">
        <v>0</v>
      </c>
      <c r="J215">
        <v>21</v>
      </c>
      <c r="K215" s="16">
        <f t="shared" si="27"/>
        <v>0.11125877112488229</v>
      </c>
      <c r="L215" s="3">
        <v>2915105</v>
      </c>
      <c r="M215" s="3">
        <v>2522164</v>
      </c>
      <c r="N215" s="18">
        <f t="shared" si="28"/>
        <v>0.86520519844053645</v>
      </c>
      <c r="O215" s="9">
        <v>392941</v>
      </c>
      <c r="P215">
        <v>0.04</v>
      </c>
      <c r="Q215">
        <v>16</v>
      </c>
      <c r="R215" s="3">
        <v>0</v>
      </c>
      <c r="S215">
        <v>0</v>
      </c>
      <c r="T215" t="s">
        <v>45</v>
      </c>
      <c r="U215" s="3">
        <v>0</v>
      </c>
      <c r="V215">
        <v>0</v>
      </c>
      <c r="W215">
        <v>0</v>
      </c>
      <c r="X215" s="3">
        <v>0</v>
      </c>
      <c r="Y215">
        <v>0</v>
      </c>
      <c r="Z215">
        <v>0</v>
      </c>
      <c r="AA215" s="3">
        <v>2915105</v>
      </c>
      <c r="AB215" t="s">
        <v>255</v>
      </c>
      <c r="AC215" s="19">
        <f t="shared" si="29"/>
        <v>392941</v>
      </c>
      <c r="AD215" s="16">
        <f t="shared" si="33"/>
        <v>0.13479480155946355</v>
      </c>
      <c r="AE215" s="19">
        <f t="shared" si="30"/>
        <v>2915105</v>
      </c>
      <c r="AF215" s="13">
        <f t="shared" si="31"/>
        <v>1</v>
      </c>
    </row>
    <row r="216" spans="1:32" x14ac:dyDescent="0.25">
      <c r="A216" t="s">
        <v>97</v>
      </c>
      <c r="B216">
        <v>18</v>
      </c>
      <c r="C216" t="s">
        <v>123</v>
      </c>
      <c r="D216" s="3">
        <v>314920</v>
      </c>
      <c r="E216" s="3">
        <v>0</v>
      </c>
      <c r="F216" s="3">
        <v>314920</v>
      </c>
      <c r="G216">
        <v>12</v>
      </c>
      <c r="H216">
        <v>0</v>
      </c>
      <c r="J216">
        <v>18</v>
      </c>
      <c r="K216" s="16">
        <f t="shared" si="27"/>
        <v>0.11052989206734279</v>
      </c>
      <c r="L216" s="3">
        <v>2849184</v>
      </c>
      <c r="M216" s="3">
        <v>2555505</v>
      </c>
      <c r="N216" s="18">
        <f t="shared" si="28"/>
        <v>0.89692522490649951</v>
      </c>
      <c r="O216" s="9">
        <v>293679</v>
      </c>
      <c r="P216">
        <v>6.5000000000000002E-2</v>
      </c>
      <c r="Q216">
        <v>17</v>
      </c>
      <c r="R216" s="3">
        <v>0</v>
      </c>
      <c r="S216">
        <v>0</v>
      </c>
      <c r="T216" t="s">
        <v>45</v>
      </c>
      <c r="U216" s="3">
        <v>0</v>
      </c>
      <c r="V216">
        <v>0</v>
      </c>
      <c r="W216">
        <v>0</v>
      </c>
      <c r="X216" s="3">
        <v>0</v>
      </c>
      <c r="Y216">
        <v>0</v>
      </c>
      <c r="Z216">
        <v>0</v>
      </c>
      <c r="AA216" s="3">
        <v>2849184</v>
      </c>
      <c r="AB216" t="s">
        <v>47</v>
      </c>
      <c r="AC216" s="19">
        <f t="shared" si="29"/>
        <v>293679</v>
      </c>
      <c r="AD216" s="16">
        <f t="shared" si="33"/>
        <v>0.10307477509350045</v>
      </c>
      <c r="AE216" s="19">
        <f t="shared" si="30"/>
        <v>2849184</v>
      </c>
      <c r="AF216" s="13">
        <f t="shared" si="31"/>
        <v>1</v>
      </c>
    </row>
    <row r="217" spans="1:32" x14ac:dyDescent="0.25">
      <c r="A217" t="s">
        <v>265</v>
      </c>
      <c r="B217">
        <v>20</v>
      </c>
      <c r="C217" t="s">
        <v>64</v>
      </c>
      <c r="D217" s="3">
        <v>375052</v>
      </c>
      <c r="E217" s="3">
        <v>0</v>
      </c>
      <c r="F217" s="3">
        <v>375052</v>
      </c>
      <c r="G217">
        <v>20</v>
      </c>
      <c r="H217">
        <v>0</v>
      </c>
      <c r="J217">
        <v>20</v>
      </c>
      <c r="K217" s="16">
        <f t="shared" si="27"/>
        <v>0.10947281407992976</v>
      </c>
      <c r="L217" s="3">
        <v>3425983</v>
      </c>
      <c r="M217" s="3">
        <v>2880513</v>
      </c>
      <c r="N217" s="18">
        <f t="shared" si="28"/>
        <v>0.84078438217586016</v>
      </c>
      <c r="O217" s="9">
        <v>243470</v>
      </c>
      <c r="P217">
        <v>6.25E-2</v>
      </c>
      <c r="Q217">
        <v>16</v>
      </c>
      <c r="R217" s="3">
        <v>302000</v>
      </c>
      <c r="S217">
        <v>3.3599999999999998E-2</v>
      </c>
      <c r="T217">
        <v>16</v>
      </c>
      <c r="U217" s="3">
        <v>0</v>
      </c>
      <c r="V217">
        <v>0</v>
      </c>
      <c r="W217">
        <v>0</v>
      </c>
      <c r="X217" s="3">
        <v>0</v>
      </c>
      <c r="Y217">
        <v>0</v>
      </c>
      <c r="Z217">
        <v>0</v>
      </c>
      <c r="AA217" s="3">
        <v>3425983</v>
      </c>
      <c r="AB217" t="s">
        <v>62</v>
      </c>
      <c r="AC217" s="19">
        <f t="shared" si="29"/>
        <v>545470</v>
      </c>
      <c r="AD217" s="16">
        <f t="shared" si="33"/>
        <v>0.15921561782413982</v>
      </c>
      <c r="AE217" s="19">
        <f t="shared" si="30"/>
        <v>3425983</v>
      </c>
      <c r="AF217" s="13">
        <f t="shared" si="31"/>
        <v>1</v>
      </c>
    </row>
    <row r="218" spans="1:32" x14ac:dyDescent="0.25">
      <c r="A218" t="s">
        <v>97</v>
      </c>
      <c r="B218">
        <v>26</v>
      </c>
      <c r="C218" t="s">
        <v>64</v>
      </c>
      <c r="D218" s="3">
        <v>474228</v>
      </c>
      <c r="E218" s="3">
        <v>0</v>
      </c>
      <c r="F218" s="3">
        <v>474228</v>
      </c>
      <c r="G218">
        <v>26</v>
      </c>
      <c r="H218">
        <v>0</v>
      </c>
      <c r="J218">
        <v>26</v>
      </c>
      <c r="K218" s="16">
        <f t="shared" si="27"/>
        <v>0.10513559962329004</v>
      </c>
      <c r="L218" s="3">
        <v>4510632</v>
      </c>
      <c r="M218" s="3">
        <v>3841193</v>
      </c>
      <c r="N218" s="18">
        <f t="shared" si="28"/>
        <v>0.85158642957350539</v>
      </c>
      <c r="O218" s="9">
        <v>384800</v>
      </c>
      <c r="P218">
        <v>0.04</v>
      </c>
      <c r="Q218">
        <v>16</v>
      </c>
      <c r="R218" s="3">
        <v>284639</v>
      </c>
      <c r="S218">
        <v>6.25E-2</v>
      </c>
      <c r="T218">
        <v>16</v>
      </c>
      <c r="U218" s="3">
        <v>0</v>
      </c>
      <c r="V218">
        <v>0</v>
      </c>
      <c r="W218">
        <v>0</v>
      </c>
      <c r="X218" s="3">
        <v>0</v>
      </c>
      <c r="Y218">
        <v>0</v>
      </c>
      <c r="Z218">
        <v>0</v>
      </c>
      <c r="AA218" s="3">
        <v>4510632</v>
      </c>
      <c r="AB218" t="s">
        <v>62</v>
      </c>
      <c r="AC218" s="19">
        <f t="shared" si="29"/>
        <v>669439</v>
      </c>
      <c r="AD218" s="16">
        <f t="shared" si="33"/>
        <v>0.14841357042649456</v>
      </c>
      <c r="AE218" s="19">
        <f t="shared" si="30"/>
        <v>4510632</v>
      </c>
      <c r="AF218" s="13">
        <f t="shared" si="31"/>
        <v>1</v>
      </c>
    </row>
    <row r="219" spans="1:32" x14ac:dyDescent="0.25">
      <c r="A219" t="s">
        <v>66</v>
      </c>
      <c r="B219">
        <v>84</v>
      </c>
      <c r="C219" t="s">
        <v>37</v>
      </c>
      <c r="D219" s="3">
        <v>17462150</v>
      </c>
      <c r="E219" s="3">
        <v>0</v>
      </c>
      <c r="F219" s="3">
        <v>17462150</v>
      </c>
      <c r="G219">
        <v>84</v>
      </c>
      <c r="H219">
        <v>0</v>
      </c>
      <c r="J219">
        <v>84</v>
      </c>
      <c r="K219" s="16">
        <f>IFERROR(F219/L219,0)</f>
        <v>1.0093189242378038</v>
      </c>
      <c r="L219" s="3">
        <v>17300924</v>
      </c>
      <c r="M219" s="3">
        <v>12983962</v>
      </c>
      <c r="N219" s="18">
        <f t="shared" si="28"/>
        <v>0.75047795135103768</v>
      </c>
      <c r="O219" s="9">
        <v>2100000</v>
      </c>
      <c r="P219">
        <v>7.4999999999999997E-2</v>
      </c>
      <c r="Q219">
        <v>17</v>
      </c>
      <c r="R219" s="3">
        <v>1542464</v>
      </c>
      <c r="S219">
        <v>0</v>
      </c>
      <c r="T219">
        <v>15</v>
      </c>
      <c r="U219" s="3">
        <v>674498</v>
      </c>
      <c r="V219">
        <v>0</v>
      </c>
      <c r="W219">
        <v>0</v>
      </c>
      <c r="X219" s="3">
        <v>0</v>
      </c>
      <c r="Y219">
        <v>0</v>
      </c>
      <c r="Z219">
        <v>0</v>
      </c>
      <c r="AA219" s="3">
        <v>17300924</v>
      </c>
      <c r="AB219" t="s">
        <v>47</v>
      </c>
      <c r="AC219" s="19">
        <f t="shared" si="29"/>
        <v>4316962</v>
      </c>
      <c r="AD219" s="16">
        <f t="shared" si="33"/>
        <v>0.24952204864896232</v>
      </c>
      <c r="AE219" s="19">
        <f t="shared" si="30"/>
        <v>17300924</v>
      </c>
      <c r="AF219" s="13">
        <f t="shared" si="31"/>
        <v>1</v>
      </c>
    </row>
    <row r="220" spans="1:32" x14ac:dyDescent="0.25">
      <c r="A220" t="s">
        <v>36</v>
      </c>
      <c r="B220">
        <v>32</v>
      </c>
      <c r="C220" t="s">
        <v>37</v>
      </c>
      <c r="D220" s="3">
        <v>3334440</v>
      </c>
      <c r="E220" s="3">
        <v>0</v>
      </c>
      <c r="F220" s="3">
        <v>3334440</v>
      </c>
      <c r="G220">
        <v>32</v>
      </c>
      <c r="H220">
        <v>0</v>
      </c>
      <c r="J220">
        <v>32</v>
      </c>
      <c r="K220" s="16">
        <f t="shared" si="27"/>
        <v>0.57347016835165077</v>
      </c>
      <c r="L220" s="3">
        <v>5814496</v>
      </c>
      <c r="M220" s="3">
        <v>2000100</v>
      </c>
      <c r="N220" s="18">
        <f t="shared" si="28"/>
        <v>0.34398510206215638</v>
      </c>
      <c r="O220" s="9">
        <v>900000</v>
      </c>
      <c r="P220">
        <v>6.1199999999999997E-2</v>
      </c>
      <c r="Q220">
        <v>15</v>
      </c>
      <c r="R220" s="3">
        <v>2037352</v>
      </c>
      <c r="S220" t="s">
        <v>398</v>
      </c>
      <c r="T220">
        <v>30</v>
      </c>
      <c r="U220" s="3">
        <v>877043.75</v>
      </c>
      <c r="V220">
        <v>0</v>
      </c>
      <c r="W220">
        <v>0</v>
      </c>
      <c r="X220" s="3">
        <v>0</v>
      </c>
      <c r="Y220">
        <v>0</v>
      </c>
      <c r="Z220">
        <v>0</v>
      </c>
      <c r="AA220" s="3">
        <v>5814496</v>
      </c>
      <c r="AB220" t="s">
        <v>47</v>
      </c>
      <c r="AC220" s="19">
        <f t="shared" si="29"/>
        <v>3814395.75</v>
      </c>
      <c r="AD220" s="16">
        <f t="shared" si="33"/>
        <v>0.65601485494185563</v>
      </c>
      <c r="AE220" s="19">
        <f t="shared" si="30"/>
        <v>5814495.75</v>
      </c>
      <c r="AF220" s="13">
        <f t="shared" si="31"/>
        <v>0.99999995700401201</v>
      </c>
    </row>
    <row r="221" spans="1:32" x14ac:dyDescent="0.25">
      <c r="A221" t="s">
        <v>399</v>
      </c>
      <c r="B221">
        <v>10</v>
      </c>
      <c r="C221" t="s">
        <v>159</v>
      </c>
      <c r="D221" s="3">
        <v>213487</v>
      </c>
      <c r="E221" s="3">
        <v>0</v>
      </c>
      <c r="F221" s="3">
        <v>213487</v>
      </c>
      <c r="G221">
        <v>10</v>
      </c>
      <c r="H221">
        <v>0</v>
      </c>
      <c r="J221">
        <v>10</v>
      </c>
      <c r="K221" s="16">
        <f t="shared" si="27"/>
        <v>0.1008258779823962</v>
      </c>
      <c r="L221" s="3">
        <v>2117383</v>
      </c>
      <c r="M221" s="3">
        <v>1673383</v>
      </c>
      <c r="N221" s="18">
        <f t="shared" si="28"/>
        <v>0.79030718580436321</v>
      </c>
      <c r="O221" s="9">
        <v>79000</v>
      </c>
      <c r="P221">
        <v>6.4610000000000001E-2</v>
      </c>
      <c r="Q221">
        <v>16</v>
      </c>
      <c r="R221" s="3">
        <v>365000</v>
      </c>
      <c r="S221">
        <v>3.3599999999999998E-2</v>
      </c>
      <c r="T221">
        <v>16</v>
      </c>
      <c r="U221" s="3">
        <v>0</v>
      </c>
      <c r="V221">
        <v>0</v>
      </c>
      <c r="W221">
        <v>0</v>
      </c>
      <c r="X221" s="3">
        <v>0</v>
      </c>
      <c r="Y221">
        <v>0</v>
      </c>
      <c r="Z221">
        <v>0</v>
      </c>
      <c r="AA221" s="3">
        <v>2117383</v>
      </c>
      <c r="AB221" t="s">
        <v>62</v>
      </c>
      <c r="AC221" s="19">
        <f t="shared" si="29"/>
        <v>444000</v>
      </c>
      <c r="AD221" s="16">
        <f t="shared" si="33"/>
        <v>0.20969281419563679</v>
      </c>
      <c r="AE221" s="19">
        <f t="shared" si="30"/>
        <v>2117383</v>
      </c>
      <c r="AF221" s="13">
        <f t="shared" si="31"/>
        <v>1</v>
      </c>
    </row>
    <row r="222" spans="1:32" x14ac:dyDescent="0.25">
      <c r="A222" t="s">
        <v>36</v>
      </c>
      <c r="B222">
        <v>41</v>
      </c>
      <c r="C222" t="s">
        <v>37</v>
      </c>
      <c r="D222" s="3">
        <v>871054</v>
      </c>
      <c r="E222" s="3">
        <v>0</v>
      </c>
      <c r="F222" s="3">
        <v>871054</v>
      </c>
      <c r="G222">
        <v>31</v>
      </c>
      <c r="H222">
        <v>0</v>
      </c>
      <c r="J222">
        <v>41</v>
      </c>
      <c r="K222" s="16">
        <f t="shared" si="27"/>
        <v>9.7285305144755696E-2</v>
      </c>
      <c r="L222" s="3">
        <v>8953603</v>
      </c>
      <c r="M222" s="3">
        <v>6197378</v>
      </c>
      <c r="N222" s="18">
        <f t="shared" si="28"/>
        <v>0.69216582419390271</v>
      </c>
      <c r="O222" s="9">
        <v>1100000</v>
      </c>
      <c r="P222">
        <v>0</v>
      </c>
      <c r="Q222">
        <v>50</v>
      </c>
      <c r="R222" s="3">
        <v>1006225</v>
      </c>
      <c r="S222">
        <v>0</v>
      </c>
      <c r="T222">
        <v>25</v>
      </c>
      <c r="U222" s="3">
        <v>350000</v>
      </c>
      <c r="V222">
        <v>0</v>
      </c>
      <c r="W222">
        <v>17</v>
      </c>
      <c r="X222" s="3">
        <v>300000</v>
      </c>
      <c r="Y222">
        <v>0.06</v>
      </c>
      <c r="Z222">
        <v>20</v>
      </c>
      <c r="AA222" s="3">
        <v>8953603</v>
      </c>
      <c r="AB222" t="s">
        <v>47</v>
      </c>
      <c r="AC222" s="19">
        <f t="shared" si="29"/>
        <v>2756225</v>
      </c>
      <c r="AD222" s="16">
        <f t="shared" si="33"/>
        <v>0.30783417580609729</v>
      </c>
      <c r="AE222" s="19">
        <f t="shared" si="30"/>
        <v>8953603</v>
      </c>
      <c r="AF222" s="13">
        <f t="shared" si="31"/>
        <v>1</v>
      </c>
    </row>
    <row r="223" spans="1:32" x14ac:dyDescent="0.25">
      <c r="A223" t="s">
        <v>36</v>
      </c>
      <c r="B223">
        <v>51</v>
      </c>
      <c r="C223" t="s">
        <v>64</v>
      </c>
      <c r="D223" s="3">
        <v>579380</v>
      </c>
      <c r="E223" s="3">
        <v>0</v>
      </c>
      <c r="F223" s="3">
        <v>579380</v>
      </c>
      <c r="G223">
        <v>0</v>
      </c>
      <c r="H223">
        <v>0</v>
      </c>
      <c r="J223">
        <v>51</v>
      </c>
      <c r="K223" s="16">
        <f t="shared" si="27"/>
        <v>8.3040112596762847E-2</v>
      </c>
      <c r="L223" s="3">
        <v>6977110</v>
      </c>
      <c r="M223" s="3">
        <v>4177588</v>
      </c>
      <c r="N223" s="18">
        <f t="shared" si="28"/>
        <v>0.59875621854894079</v>
      </c>
      <c r="O223" s="9">
        <v>2186200</v>
      </c>
      <c r="P223">
        <v>5.2499999999999998E-2</v>
      </c>
      <c r="Q223">
        <v>40</v>
      </c>
      <c r="R223" s="3">
        <v>195561</v>
      </c>
      <c r="S223">
        <v>0.05</v>
      </c>
      <c r="T223">
        <v>15</v>
      </c>
      <c r="U223" s="3">
        <v>417761</v>
      </c>
      <c r="V223">
        <v>0.1</v>
      </c>
      <c r="W223">
        <v>42</v>
      </c>
      <c r="X223" s="3">
        <v>0</v>
      </c>
      <c r="Y223">
        <v>0</v>
      </c>
      <c r="Z223">
        <v>0</v>
      </c>
      <c r="AA223" s="3">
        <v>6977110</v>
      </c>
      <c r="AB223" t="s">
        <v>62</v>
      </c>
      <c r="AC223" s="19">
        <f t="shared" si="29"/>
        <v>2799522</v>
      </c>
      <c r="AD223" s="16">
        <f t="shared" si="33"/>
        <v>0.40124378145105927</v>
      </c>
      <c r="AE223" s="19">
        <f t="shared" si="30"/>
        <v>6977110</v>
      </c>
      <c r="AF223" s="13">
        <f t="shared" si="31"/>
        <v>1</v>
      </c>
    </row>
    <row r="224" spans="1:32" hidden="1" x14ac:dyDescent="0.25">
      <c r="A224" t="s">
        <v>201</v>
      </c>
      <c r="B224">
        <v>62</v>
      </c>
      <c r="C224" t="s">
        <v>37</v>
      </c>
      <c r="D224" s="3">
        <v>6551240</v>
      </c>
      <c r="E224" s="3">
        <v>0</v>
      </c>
      <c r="F224" s="3">
        <v>6551240</v>
      </c>
      <c r="G224">
        <v>56</v>
      </c>
      <c r="H224">
        <v>6</v>
      </c>
      <c r="J224">
        <v>62</v>
      </c>
      <c r="K224" s="16">
        <f t="shared" si="27"/>
        <v>0.67230012529097127</v>
      </c>
      <c r="L224" s="3">
        <v>9744517</v>
      </c>
      <c r="M224" s="3">
        <v>5199625</v>
      </c>
      <c r="N224" s="18">
        <f t="shared" si="28"/>
        <v>0.53359494370013416</v>
      </c>
      <c r="O224" s="9">
        <v>360000</v>
      </c>
      <c r="P224">
        <v>0.01</v>
      </c>
      <c r="Q224">
        <v>30</v>
      </c>
      <c r="R224" s="3">
        <v>450000</v>
      </c>
      <c r="S224">
        <v>0.01</v>
      </c>
      <c r="T224">
        <v>30</v>
      </c>
      <c r="U224" s="3">
        <v>616261</v>
      </c>
      <c r="V224">
        <v>0</v>
      </c>
      <c r="W224">
        <v>30</v>
      </c>
      <c r="X224" s="3">
        <v>430300</v>
      </c>
      <c r="Y224">
        <v>0.01</v>
      </c>
      <c r="Z224">
        <v>30</v>
      </c>
      <c r="AA224" s="3">
        <v>9744517</v>
      </c>
      <c r="AB224">
        <v>617371</v>
      </c>
      <c r="AC224" s="19">
        <f t="shared" si="29"/>
        <v>1856561</v>
      </c>
      <c r="AD224" s="19"/>
      <c r="AE224" s="19">
        <f t="shared" si="30"/>
        <v>7056186</v>
      </c>
      <c r="AF224" s="13">
        <f t="shared" si="31"/>
        <v>0.72411859920814958</v>
      </c>
    </row>
    <row r="225" spans="1:32" hidden="1" x14ac:dyDescent="0.25">
      <c r="A225" t="s">
        <v>201</v>
      </c>
      <c r="B225">
        <v>0</v>
      </c>
      <c r="C225" t="s">
        <v>46</v>
      </c>
      <c r="D225" s="3">
        <v>0</v>
      </c>
      <c r="E225" s="3">
        <v>0</v>
      </c>
      <c r="F225" s="3">
        <v>0</v>
      </c>
      <c r="G225">
        <v>0</v>
      </c>
      <c r="H225">
        <v>0</v>
      </c>
      <c r="J225">
        <v>0</v>
      </c>
      <c r="K225" s="16">
        <f t="shared" si="27"/>
        <v>0</v>
      </c>
      <c r="L225" s="3">
        <v>0</v>
      </c>
      <c r="M225" s="3">
        <v>0</v>
      </c>
      <c r="N225" s="18">
        <f t="shared" si="28"/>
        <v>0</v>
      </c>
      <c r="O225" s="9">
        <v>400000</v>
      </c>
      <c r="P225">
        <v>0.08</v>
      </c>
      <c r="Q225">
        <v>18</v>
      </c>
      <c r="R225" s="3">
        <v>1290899</v>
      </c>
      <c r="S225">
        <v>0.01</v>
      </c>
      <c r="T225">
        <v>30</v>
      </c>
      <c r="U225" s="3">
        <v>0</v>
      </c>
      <c r="V225">
        <v>0</v>
      </c>
      <c r="W225">
        <v>0</v>
      </c>
      <c r="X225" s="3">
        <v>0</v>
      </c>
      <c r="Y225">
        <v>0</v>
      </c>
      <c r="Z225">
        <v>0</v>
      </c>
      <c r="AA225" s="3">
        <v>0</v>
      </c>
      <c r="AB225">
        <v>0</v>
      </c>
      <c r="AC225" s="19">
        <f t="shared" si="29"/>
        <v>1690899</v>
      </c>
      <c r="AD225" s="19"/>
      <c r="AE225" s="19">
        <f t="shared" si="30"/>
        <v>1690899</v>
      </c>
      <c r="AF225" s="13">
        <f t="shared" si="31"/>
        <v>0</v>
      </c>
    </row>
    <row r="226" spans="1:32" hidden="1" x14ac:dyDescent="0.25">
      <c r="A226" t="s">
        <v>36</v>
      </c>
      <c r="B226">
        <v>27</v>
      </c>
      <c r="C226" t="s">
        <v>37</v>
      </c>
      <c r="D226" s="3">
        <v>0</v>
      </c>
      <c r="E226" s="3">
        <v>427143</v>
      </c>
      <c r="F226" s="3">
        <v>427143</v>
      </c>
      <c r="G226">
        <v>0</v>
      </c>
      <c r="H226">
        <v>0</v>
      </c>
      <c r="J226">
        <v>27</v>
      </c>
      <c r="K226" s="16">
        <f t="shared" si="27"/>
        <v>8.0692331335339706E-2</v>
      </c>
      <c r="L226" s="3">
        <v>5293477</v>
      </c>
      <c r="M226" s="3">
        <v>0</v>
      </c>
      <c r="N226" s="18">
        <f t="shared" si="28"/>
        <v>0</v>
      </c>
      <c r="O226" s="9">
        <v>1613780</v>
      </c>
      <c r="P226">
        <v>0</v>
      </c>
      <c r="Q226">
        <v>0</v>
      </c>
      <c r="R226" s="3">
        <v>400000</v>
      </c>
      <c r="S226">
        <v>3.5000000000000003E-2</v>
      </c>
      <c r="T226">
        <v>45</v>
      </c>
      <c r="U226" s="3">
        <v>180000</v>
      </c>
      <c r="V226">
        <v>7.4999999999999997E-2</v>
      </c>
      <c r="W226">
        <v>25</v>
      </c>
      <c r="X226" s="3">
        <v>0</v>
      </c>
      <c r="Y226">
        <v>0</v>
      </c>
      <c r="Z226">
        <v>0</v>
      </c>
      <c r="AA226" s="3">
        <v>2193780</v>
      </c>
      <c r="AB226" t="s">
        <v>62</v>
      </c>
      <c r="AC226" s="19">
        <f t="shared" si="29"/>
        <v>2193780</v>
      </c>
      <c r="AD226" s="19"/>
      <c r="AE226" s="19">
        <f t="shared" si="30"/>
        <v>2193780</v>
      </c>
      <c r="AF226" s="13">
        <f t="shared" si="31"/>
        <v>0.41443081740035898</v>
      </c>
    </row>
    <row r="227" spans="1:32" x14ac:dyDescent="0.25">
      <c r="A227" t="s">
        <v>302</v>
      </c>
      <c r="B227">
        <v>28</v>
      </c>
      <c r="C227" t="s">
        <v>64</v>
      </c>
      <c r="D227" s="3">
        <v>271429</v>
      </c>
      <c r="E227" s="3">
        <v>0</v>
      </c>
      <c r="F227" s="3">
        <v>271429</v>
      </c>
      <c r="G227">
        <v>0</v>
      </c>
      <c r="H227">
        <v>0</v>
      </c>
      <c r="J227">
        <v>28</v>
      </c>
      <c r="K227" s="16">
        <f t="shared" si="27"/>
        <v>6.6299283145367024E-2</v>
      </c>
      <c r="L227" s="3">
        <v>4093996</v>
      </c>
      <c r="M227" s="3">
        <v>1988659</v>
      </c>
      <c r="N227" s="18">
        <f t="shared" si="28"/>
        <v>0.48575010820723813</v>
      </c>
      <c r="O227" s="9">
        <v>386772</v>
      </c>
      <c r="P227">
        <v>5.7500000000000002E-2</v>
      </c>
      <c r="Q227">
        <v>15</v>
      </c>
      <c r="R227" s="3">
        <v>1718565</v>
      </c>
      <c r="S227">
        <v>0</v>
      </c>
      <c r="T227" t="s">
        <v>45</v>
      </c>
      <c r="U227" s="3">
        <v>0</v>
      </c>
      <c r="V227">
        <v>0</v>
      </c>
      <c r="W227">
        <v>0</v>
      </c>
      <c r="X227" s="3">
        <v>0</v>
      </c>
      <c r="Y227">
        <v>0</v>
      </c>
      <c r="Z227">
        <v>0</v>
      </c>
      <c r="AA227" s="3">
        <v>409399</v>
      </c>
      <c r="AB227" t="s">
        <v>47</v>
      </c>
      <c r="AC227" s="19">
        <f t="shared" si="29"/>
        <v>2105337</v>
      </c>
      <c r="AD227" s="16">
        <f t="shared" ref="AD227:AD228" si="34">+AC227/L227</f>
        <v>0.51424989179276193</v>
      </c>
      <c r="AE227" s="19">
        <f t="shared" si="30"/>
        <v>4093996</v>
      </c>
      <c r="AF227" s="13">
        <f t="shared" si="31"/>
        <v>1</v>
      </c>
    </row>
    <row r="228" spans="1:32" x14ac:dyDescent="0.25">
      <c r="A228" t="s">
        <v>49</v>
      </c>
      <c r="B228">
        <v>12</v>
      </c>
      <c r="C228" t="s">
        <v>64</v>
      </c>
      <c r="D228" s="3">
        <v>414475</v>
      </c>
      <c r="E228" s="3">
        <v>0</v>
      </c>
      <c r="F228" s="3">
        <v>414475</v>
      </c>
      <c r="G228">
        <v>12</v>
      </c>
      <c r="H228">
        <v>0</v>
      </c>
      <c r="J228">
        <v>12</v>
      </c>
      <c r="K228" s="16">
        <f t="shared" si="27"/>
        <v>0.10259142511673727</v>
      </c>
      <c r="L228" s="3">
        <v>4040055</v>
      </c>
      <c r="M228" s="3">
        <v>3094578</v>
      </c>
      <c r="N228" s="18">
        <f t="shared" si="28"/>
        <v>0.76597422559841388</v>
      </c>
      <c r="O228" s="9">
        <v>9357</v>
      </c>
      <c r="P228">
        <v>0.05</v>
      </c>
      <c r="Q228">
        <v>15</v>
      </c>
      <c r="R228" s="3">
        <v>215306</v>
      </c>
      <c r="S228">
        <v>6.25E-2</v>
      </c>
      <c r="T228">
        <v>16</v>
      </c>
      <c r="U228" s="3">
        <v>720814</v>
      </c>
      <c r="V228">
        <v>0</v>
      </c>
      <c r="W228">
        <v>0</v>
      </c>
      <c r="X228" s="3">
        <v>0</v>
      </c>
      <c r="Y228">
        <v>0</v>
      </c>
      <c r="Z228">
        <v>0</v>
      </c>
      <c r="AA228" s="3">
        <v>4040055</v>
      </c>
      <c r="AB228" t="s">
        <v>62</v>
      </c>
      <c r="AC228" s="19">
        <f t="shared" si="29"/>
        <v>945477</v>
      </c>
      <c r="AD228" s="16">
        <f t="shared" si="34"/>
        <v>0.23402577440158612</v>
      </c>
      <c r="AE228" s="19">
        <f t="shared" si="30"/>
        <v>4040055</v>
      </c>
      <c r="AF228" s="13">
        <f t="shared" si="31"/>
        <v>1</v>
      </c>
    </row>
    <row r="229" spans="1:32" hidden="1" x14ac:dyDescent="0.25">
      <c r="A229" t="s">
        <v>66</v>
      </c>
      <c r="B229">
        <v>48</v>
      </c>
      <c r="C229" t="s">
        <v>64</v>
      </c>
      <c r="D229" s="3">
        <v>6572130</v>
      </c>
      <c r="E229" s="3">
        <v>0</v>
      </c>
      <c r="F229" s="3">
        <v>6572130</v>
      </c>
      <c r="G229">
        <v>0</v>
      </c>
      <c r="H229">
        <v>0</v>
      </c>
      <c r="J229">
        <v>47</v>
      </c>
      <c r="K229" s="16">
        <f t="shared" si="27"/>
        <v>0.97799175181762688</v>
      </c>
      <c r="L229" s="3">
        <v>6720026</v>
      </c>
      <c r="M229" s="3">
        <v>4387699</v>
      </c>
      <c r="N229" s="18">
        <f t="shared" si="28"/>
        <v>0.65292887259662391</v>
      </c>
      <c r="O229" s="9">
        <v>1019000</v>
      </c>
      <c r="P229">
        <v>6.25E-2</v>
      </c>
      <c r="Q229">
        <v>30</v>
      </c>
      <c r="R229" s="3">
        <v>949571</v>
      </c>
      <c r="S229">
        <v>0</v>
      </c>
      <c r="T229">
        <v>15</v>
      </c>
      <c r="U229" s="3">
        <v>0</v>
      </c>
      <c r="V229">
        <v>0</v>
      </c>
      <c r="W229">
        <v>0</v>
      </c>
      <c r="X229" s="3">
        <v>0</v>
      </c>
      <c r="Y229">
        <v>0</v>
      </c>
      <c r="Z229">
        <v>0</v>
      </c>
      <c r="AA229" s="3">
        <v>6720026</v>
      </c>
      <c r="AB229" t="s">
        <v>47</v>
      </c>
      <c r="AC229" s="19">
        <f t="shared" si="29"/>
        <v>1968571</v>
      </c>
      <c r="AD229" s="19"/>
      <c r="AE229" s="19">
        <f t="shared" si="30"/>
        <v>6356270</v>
      </c>
      <c r="AF229" s="13">
        <f t="shared" si="31"/>
        <v>0.94586985228926201</v>
      </c>
    </row>
    <row r="230" spans="1:32" x14ac:dyDescent="0.25">
      <c r="A230" t="s">
        <v>36</v>
      </c>
      <c r="B230">
        <v>48</v>
      </c>
      <c r="C230" t="s">
        <v>37</v>
      </c>
      <c r="D230" s="3">
        <v>1000000</v>
      </c>
      <c r="E230" s="3">
        <v>0</v>
      </c>
      <c r="F230" s="3">
        <v>1000000</v>
      </c>
      <c r="G230">
        <v>48</v>
      </c>
      <c r="H230">
        <v>0</v>
      </c>
      <c r="J230">
        <v>48</v>
      </c>
      <c r="K230" s="16">
        <f t="shared" si="27"/>
        <v>9.3870888103085248E-2</v>
      </c>
      <c r="L230" s="3">
        <v>10652930</v>
      </c>
      <c r="M230" s="3">
        <v>8116067</v>
      </c>
      <c r="N230" s="18">
        <f t="shared" si="28"/>
        <v>0.76186241719414283</v>
      </c>
      <c r="O230" s="9">
        <v>1202091</v>
      </c>
      <c r="P230">
        <v>6.7500000000000004E-2</v>
      </c>
      <c r="Q230">
        <v>18</v>
      </c>
      <c r="R230" s="3">
        <v>402000</v>
      </c>
      <c r="S230">
        <v>7.4999999999999997E-2</v>
      </c>
      <c r="T230">
        <v>15</v>
      </c>
      <c r="U230" s="3">
        <v>450000</v>
      </c>
      <c r="V230">
        <v>0.01</v>
      </c>
      <c r="W230">
        <v>30</v>
      </c>
      <c r="X230" s="3">
        <v>482772</v>
      </c>
      <c r="Y230">
        <v>0.01</v>
      </c>
      <c r="Z230">
        <v>30</v>
      </c>
      <c r="AA230" s="3">
        <v>10652930</v>
      </c>
      <c r="AB230" t="s">
        <v>62</v>
      </c>
      <c r="AC230" s="19">
        <f t="shared" si="29"/>
        <v>2536863</v>
      </c>
      <c r="AD230" s="16">
        <f t="shared" ref="AD230:AD231" si="35">+AC230/L230</f>
        <v>0.23813758280585717</v>
      </c>
      <c r="AE230" s="19">
        <f t="shared" si="30"/>
        <v>10652930</v>
      </c>
      <c r="AF230" s="13">
        <f t="shared" si="31"/>
        <v>1</v>
      </c>
    </row>
    <row r="231" spans="1:32" x14ac:dyDescent="0.25">
      <c r="A231" t="s">
        <v>49</v>
      </c>
      <c r="B231">
        <v>60</v>
      </c>
      <c r="C231" t="s">
        <v>37</v>
      </c>
      <c r="D231" s="3">
        <v>421588</v>
      </c>
      <c r="E231" s="3">
        <v>0</v>
      </c>
      <c r="F231" s="3">
        <v>421588</v>
      </c>
      <c r="G231">
        <v>11</v>
      </c>
      <c r="H231">
        <v>0</v>
      </c>
      <c r="J231">
        <v>60</v>
      </c>
      <c r="K231" s="16">
        <f t="shared" si="27"/>
        <v>7.4764850227519677E-2</v>
      </c>
      <c r="L231" s="3">
        <v>5638853</v>
      </c>
      <c r="M231" s="3">
        <v>3246897</v>
      </c>
      <c r="N231" s="18">
        <f t="shared" si="28"/>
        <v>0.57580805883749764</v>
      </c>
      <c r="O231" s="9">
        <v>926956</v>
      </c>
      <c r="P231">
        <v>0</v>
      </c>
      <c r="Q231">
        <v>30</v>
      </c>
      <c r="R231" s="3">
        <v>1180000</v>
      </c>
      <c r="S231">
        <v>3.5999999999999997E-2</v>
      </c>
      <c r="T231">
        <v>35</v>
      </c>
      <c r="U231" s="3">
        <v>285000</v>
      </c>
      <c r="V231">
        <v>0</v>
      </c>
      <c r="W231">
        <v>30</v>
      </c>
      <c r="X231" s="3">
        <v>0</v>
      </c>
      <c r="Y231">
        <v>0</v>
      </c>
      <c r="Z231">
        <v>0</v>
      </c>
      <c r="AA231" s="3">
        <v>5638853</v>
      </c>
      <c r="AB231" t="s">
        <v>47</v>
      </c>
      <c r="AC231" s="19">
        <f t="shared" si="29"/>
        <v>2391956</v>
      </c>
      <c r="AD231" s="16">
        <f t="shared" si="35"/>
        <v>0.42419194116250236</v>
      </c>
      <c r="AE231" s="19">
        <f t="shared" si="30"/>
        <v>5638853</v>
      </c>
      <c r="AF231" s="13">
        <f t="shared" si="31"/>
        <v>1</v>
      </c>
    </row>
    <row r="232" spans="1:32" hidden="1" x14ac:dyDescent="0.25">
      <c r="A232" t="s">
        <v>66</v>
      </c>
      <c r="B232">
        <v>154</v>
      </c>
      <c r="C232" t="s">
        <v>37</v>
      </c>
      <c r="D232" s="3">
        <v>976374</v>
      </c>
      <c r="E232" s="3">
        <v>0</v>
      </c>
      <c r="F232" s="3">
        <v>976374</v>
      </c>
      <c r="G232">
        <v>0</v>
      </c>
      <c r="H232">
        <v>131</v>
      </c>
      <c r="J232">
        <v>154</v>
      </c>
      <c r="K232" s="16">
        <f t="shared" si="27"/>
        <v>6.6959245120705418E-2</v>
      </c>
      <c r="L232" s="3">
        <v>14581616</v>
      </c>
      <c r="M232" s="3">
        <v>7050957.5700000003</v>
      </c>
      <c r="N232" s="18">
        <f t="shared" si="28"/>
        <v>0.48355117635795652</v>
      </c>
      <c r="O232" s="9">
        <v>2147000</v>
      </c>
      <c r="P232">
        <v>5.0299999999999997E-2</v>
      </c>
      <c r="Q232">
        <v>16</v>
      </c>
      <c r="R232" s="3">
        <v>4910051</v>
      </c>
      <c r="S232">
        <v>4.2999999999999997E-2</v>
      </c>
      <c r="T232">
        <v>35</v>
      </c>
      <c r="U232" s="3">
        <v>0</v>
      </c>
      <c r="V232">
        <v>0</v>
      </c>
      <c r="W232">
        <v>0</v>
      </c>
      <c r="X232" s="3">
        <v>0</v>
      </c>
      <c r="Y232">
        <v>0</v>
      </c>
      <c r="Z232">
        <v>0</v>
      </c>
      <c r="AA232" s="3">
        <v>14581616</v>
      </c>
      <c r="AB232" t="s">
        <v>47</v>
      </c>
      <c r="AC232" s="19">
        <f t="shared" si="29"/>
        <v>7057051</v>
      </c>
      <c r="AD232" s="19"/>
      <c r="AE232" s="19">
        <f t="shared" si="30"/>
        <v>14108008.57</v>
      </c>
      <c r="AF232" s="13">
        <f t="shared" si="31"/>
        <v>0.96752023712598112</v>
      </c>
    </row>
    <row r="233" spans="1:32" x14ac:dyDescent="0.25">
      <c r="A233" t="s">
        <v>49</v>
      </c>
      <c r="B233">
        <v>82</v>
      </c>
      <c r="C233" t="s">
        <v>37</v>
      </c>
      <c r="D233" s="3">
        <v>529654</v>
      </c>
      <c r="E233" s="3">
        <v>0</v>
      </c>
      <c r="F233" s="3">
        <v>529654</v>
      </c>
      <c r="G233">
        <v>4</v>
      </c>
      <c r="H233">
        <v>0</v>
      </c>
      <c r="J233">
        <v>82</v>
      </c>
      <c r="K233" s="16">
        <f t="shared" si="27"/>
        <v>7.3484773858958588E-2</v>
      </c>
      <c r="L233" s="3">
        <v>7207670</v>
      </c>
      <c r="M233" s="3">
        <v>3992994</v>
      </c>
      <c r="N233" s="18">
        <f t="shared" si="28"/>
        <v>0.55399234426659383</v>
      </c>
      <c r="O233" s="9">
        <v>755000</v>
      </c>
      <c r="P233">
        <v>5.0999999999999997E-2</v>
      </c>
      <c r="Q233">
        <v>18</v>
      </c>
      <c r="R233" s="3">
        <v>569676</v>
      </c>
      <c r="S233">
        <v>0</v>
      </c>
      <c r="T233">
        <v>30</v>
      </c>
      <c r="U233" s="3">
        <v>1890000</v>
      </c>
      <c r="V233">
        <v>4.2999999999999997E-2</v>
      </c>
      <c r="W233">
        <v>35</v>
      </c>
      <c r="X233" s="3">
        <v>0</v>
      </c>
      <c r="Y233">
        <v>0</v>
      </c>
      <c r="Z233">
        <v>0</v>
      </c>
      <c r="AA233" s="3">
        <v>7207670</v>
      </c>
      <c r="AB233" t="s">
        <v>47</v>
      </c>
      <c r="AC233" s="19">
        <f t="shared" si="29"/>
        <v>3214676</v>
      </c>
      <c r="AD233" s="16">
        <f t="shared" ref="AD233:AD235" si="36">+AC233/L233</f>
        <v>0.44600765573340623</v>
      </c>
      <c r="AE233" s="19">
        <f t="shared" si="30"/>
        <v>7207670</v>
      </c>
      <c r="AF233" s="13">
        <f t="shared" si="31"/>
        <v>1</v>
      </c>
    </row>
    <row r="234" spans="1:32" x14ac:dyDescent="0.25">
      <c r="A234" t="s">
        <v>97</v>
      </c>
      <c r="B234">
        <v>13</v>
      </c>
      <c r="C234" t="s">
        <v>159</v>
      </c>
      <c r="D234" s="3">
        <v>165206</v>
      </c>
      <c r="E234" s="3">
        <v>0</v>
      </c>
      <c r="F234" s="3">
        <v>165206</v>
      </c>
      <c r="G234">
        <v>9</v>
      </c>
      <c r="H234">
        <v>1</v>
      </c>
      <c r="J234">
        <v>13</v>
      </c>
      <c r="K234" s="16">
        <f t="shared" si="27"/>
        <v>5.6603372780659619E-2</v>
      </c>
      <c r="L234" s="3">
        <v>2918660</v>
      </c>
      <c r="M234" s="3">
        <v>1087943</v>
      </c>
      <c r="N234" s="18">
        <f t="shared" si="28"/>
        <v>0.37275427764796176</v>
      </c>
      <c r="O234" s="9">
        <v>259426</v>
      </c>
      <c r="P234">
        <v>6.25E-2</v>
      </c>
      <c r="Q234">
        <v>16</v>
      </c>
      <c r="R234" s="3">
        <v>935295</v>
      </c>
      <c r="S234" t="s">
        <v>254</v>
      </c>
      <c r="T234" t="s">
        <v>358</v>
      </c>
      <c r="U234" s="3">
        <v>601996</v>
      </c>
      <c r="V234">
        <v>0.04</v>
      </c>
      <c r="W234">
        <v>17</v>
      </c>
      <c r="X234" s="3">
        <v>34000</v>
      </c>
      <c r="Y234">
        <v>0.03</v>
      </c>
      <c r="Z234">
        <v>5</v>
      </c>
      <c r="AA234" s="3">
        <v>2918660</v>
      </c>
      <c r="AB234" t="s">
        <v>47</v>
      </c>
      <c r="AC234" s="19">
        <f t="shared" si="29"/>
        <v>1830717</v>
      </c>
      <c r="AD234" s="16">
        <f t="shared" si="36"/>
        <v>0.62724572235203824</v>
      </c>
      <c r="AE234" s="19">
        <f t="shared" si="30"/>
        <v>2918660</v>
      </c>
      <c r="AF234" s="13">
        <f t="shared" si="31"/>
        <v>1</v>
      </c>
    </row>
    <row r="235" spans="1:32" x14ac:dyDescent="0.25">
      <c r="A235" t="s">
        <v>73</v>
      </c>
      <c r="B235">
        <v>13</v>
      </c>
      <c r="C235" t="s">
        <v>123</v>
      </c>
      <c r="D235" s="3">
        <v>108607</v>
      </c>
      <c r="E235" s="3">
        <v>0</v>
      </c>
      <c r="F235" s="3">
        <v>108607</v>
      </c>
      <c r="G235">
        <v>8</v>
      </c>
      <c r="H235">
        <v>2</v>
      </c>
      <c r="J235">
        <v>13</v>
      </c>
      <c r="K235" s="16">
        <f t="shared" si="27"/>
        <v>5.954406223324088E-2</v>
      </c>
      <c r="L235" s="3">
        <v>1823977</v>
      </c>
      <c r="M235" s="3">
        <v>765947</v>
      </c>
      <c r="N235" s="18">
        <f t="shared" si="28"/>
        <v>0.41993237853328197</v>
      </c>
      <c r="O235" s="9">
        <v>47000</v>
      </c>
      <c r="P235">
        <v>6.8000000000000005E-2</v>
      </c>
      <c r="Q235">
        <v>16</v>
      </c>
      <c r="R235" s="3">
        <v>552263</v>
      </c>
      <c r="S235" t="s">
        <v>358</v>
      </c>
      <c r="T235" t="s">
        <v>358</v>
      </c>
      <c r="U235" s="3">
        <v>458767</v>
      </c>
      <c r="V235">
        <v>0.04</v>
      </c>
      <c r="W235" t="s">
        <v>416</v>
      </c>
      <c r="X235" s="3">
        <v>0</v>
      </c>
      <c r="Y235">
        <v>0</v>
      </c>
      <c r="Z235">
        <v>0</v>
      </c>
      <c r="AA235" s="3">
        <v>1823977</v>
      </c>
      <c r="AB235" t="s">
        <v>47</v>
      </c>
      <c r="AC235" s="19">
        <f t="shared" si="29"/>
        <v>1058030</v>
      </c>
      <c r="AD235" s="16">
        <f t="shared" si="36"/>
        <v>0.58006762146671809</v>
      </c>
      <c r="AE235" s="19">
        <f t="shared" si="30"/>
        <v>1823977</v>
      </c>
      <c r="AF235" s="13">
        <f t="shared" si="31"/>
        <v>1</v>
      </c>
    </row>
    <row r="236" spans="1:32" hidden="1" x14ac:dyDescent="0.25">
      <c r="A236" t="s">
        <v>49</v>
      </c>
      <c r="B236">
        <v>24</v>
      </c>
      <c r="C236" t="s">
        <v>37</v>
      </c>
      <c r="D236" s="3">
        <v>521963</v>
      </c>
      <c r="E236" s="3">
        <v>0</v>
      </c>
      <c r="F236" s="3">
        <v>521963</v>
      </c>
      <c r="G236">
        <v>6</v>
      </c>
      <c r="H236">
        <v>3</v>
      </c>
      <c r="J236">
        <v>24</v>
      </c>
      <c r="K236" s="16">
        <f t="shared" si="27"/>
        <v>9.6388588037919221E-2</v>
      </c>
      <c r="L236" s="3">
        <v>5415195</v>
      </c>
      <c r="M236" s="3">
        <v>3653375.63</v>
      </c>
      <c r="N236" s="18">
        <f t="shared" si="28"/>
        <v>0.6746526450109368</v>
      </c>
      <c r="O236" s="9">
        <v>777932</v>
      </c>
      <c r="P236">
        <v>0</v>
      </c>
      <c r="Q236">
        <v>30</v>
      </c>
      <c r="R236" s="3">
        <v>210000</v>
      </c>
      <c r="S236">
        <v>0</v>
      </c>
      <c r="T236">
        <v>15</v>
      </c>
      <c r="U236" s="3">
        <v>0</v>
      </c>
      <c r="V236">
        <v>0</v>
      </c>
      <c r="W236">
        <v>0</v>
      </c>
      <c r="X236" s="3">
        <v>732571</v>
      </c>
      <c r="Y236">
        <v>0</v>
      </c>
      <c r="Z236">
        <v>0</v>
      </c>
      <c r="AA236" s="3">
        <v>5415195</v>
      </c>
      <c r="AB236">
        <v>168000</v>
      </c>
      <c r="AC236" s="19">
        <f t="shared" si="29"/>
        <v>1720503</v>
      </c>
      <c r="AD236" s="19"/>
      <c r="AE236" s="19">
        <f t="shared" si="30"/>
        <v>5373878.6299999999</v>
      </c>
      <c r="AF236" s="13">
        <f t="shared" si="31"/>
        <v>0.9923702895278933</v>
      </c>
    </row>
    <row r="237" spans="1:32" hidden="1" x14ac:dyDescent="0.25">
      <c r="A237" t="s">
        <v>49</v>
      </c>
      <c r="B237">
        <v>10</v>
      </c>
      <c r="C237" t="s">
        <v>159</v>
      </c>
      <c r="D237" s="3">
        <v>0</v>
      </c>
      <c r="E237" s="3">
        <v>211383</v>
      </c>
      <c r="F237" s="3">
        <v>211383</v>
      </c>
      <c r="G237">
        <v>10</v>
      </c>
      <c r="H237">
        <v>0</v>
      </c>
      <c r="J237">
        <v>10</v>
      </c>
      <c r="K237" s="16">
        <f t="shared" si="27"/>
        <v>8.6088958142088348E-2</v>
      </c>
      <c r="L237" s="3">
        <v>2455402</v>
      </c>
      <c r="M237" s="3">
        <v>1965861</v>
      </c>
      <c r="N237" s="18">
        <f t="shared" si="28"/>
        <v>0.80062694418266334</v>
      </c>
      <c r="O237" s="9">
        <v>183519.74</v>
      </c>
      <c r="P237">
        <v>0.15</v>
      </c>
      <c r="Q237">
        <v>15</v>
      </c>
      <c r="R237" s="3">
        <v>0</v>
      </c>
      <c r="S237">
        <v>0</v>
      </c>
      <c r="T237" t="s">
        <v>45</v>
      </c>
      <c r="U237" s="3">
        <v>0</v>
      </c>
      <c r="V237">
        <v>0</v>
      </c>
      <c r="W237">
        <v>0</v>
      </c>
      <c r="X237" s="3">
        <v>0</v>
      </c>
      <c r="Y237">
        <v>0</v>
      </c>
      <c r="Z237">
        <v>0</v>
      </c>
      <c r="AA237" s="3">
        <v>2455402</v>
      </c>
      <c r="AB237">
        <v>0</v>
      </c>
      <c r="AC237" s="19">
        <f t="shared" si="29"/>
        <v>183519.74</v>
      </c>
      <c r="AD237" s="19"/>
      <c r="AE237" s="19">
        <f t="shared" si="30"/>
        <v>2149380.7400000002</v>
      </c>
      <c r="AF237" s="13">
        <f t="shared" si="31"/>
        <v>0.87536816374671045</v>
      </c>
    </row>
    <row r="238" spans="1:32" hidden="1" x14ac:dyDescent="0.25">
      <c r="A238" t="s">
        <v>49</v>
      </c>
      <c r="B238">
        <v>10</v>
      </c>
      <c r="C238" t="s">
        <v>159</v>
      </c>
      <c r="D238" s="3">
        <v>0</v>
      </c>
      <c r="E238" s="3">
        <v>211383</v>
      </c>
      <c r="F238" s="3">
        <v>211383</v>
      </c>
      <c r="G238">
        <v>10</v>
      </c>
      <c r="H238">
        <v>0</v>
      </c>
      <c r="J238">
        <v>10</v>
      </c>
      <c r="K238" s="16">
        <f t="shared" si="27"/>
        <v>8.6088958142088348E-2</v>
      </c>
      <c r="L238" s="3">
        <v>2455402</v>
      </c>
      <c r="M238" s="3">
        <v>19658619</v>
      </c>
      <c r="N238" s="18">
        <f t="shared" si="28"/>
        <v>8.0062731072142164</v>
      </c>
      <c r="O238" s="9">
        <v>195000</v>
      </c>
      <c r="P238">
        <v>7.0000000000000007E-2</v>
      </c>
      <c r="Q238">
        <v>15</v>
      </c>
      <c r="R238" s="3">
        <v>0</v>
      </c>
      <c r="S238">
        <v>0</v>
      </c>
      <c r="T238" t="s">
        <v>45</v>
      </c>
      <c r="U238" s="3">
        <v>0</v>
      </c>
      <c r="V238">
        <v>0</v>
      </c>
      <c r="W238">
        <v>0</v>
      </c>
      <c r="X238" s="3">
        <v>0</v>
      </c>
      <c r="Y238">
        <v>0</v>
      </c>
      <c r="Z238">
        <v>0</v>
      </c>
      <c r="AA238" s="3">
        <v>2455402</v>
      </c>
      <c r="AB238">
        <v>0</v>
      </c>
      <c r="AC238" s="19">
        <f t="shared" si="29"/>
        <v>195000</v>
      </c>
      <c r="AD238" s="19"/>
      <c r="AE238" s="19">
        <f t="shared" si="30"/>
        <v>19853619</v>
      </c>
      <c r="AF238" s="13">
        <f t="shared" si="31"/>
        <v>8.0856898381609206</v>
      </c>
    </row>
    <row r="239" spans="1:32" hidden="1" x14ac:dyDescent="0.25">
      <c r="A239" t="s">
        <v>48</v>
      </c>
      <c r="B239">
        <v>16</v>
      </c>
      <c r="C239" t="s">
        <v>64</v>
      </c>
      <c r="D239" s="3">
        <v>200600</v>
      </c>
      <c r="E239" s="3">
        <v>0</v>
      </c>
      <c r="F239" s="3">
        <v>200600</v>
      </c>
      <c r="G239">
        <v>0</v>
      </c>
      <c r="H239">
        <v>0</v>
      </c>
      <c r="J239">
        <v>16</v>
      </c>
      <c r="K239" s="16">
        <f t="shared" si="27"/>
        <v>7.4509669913990731E-2</v>
      </c>
      <c r="L239" s="3">
        <v>2692268</v>
      </c>
      <c r="M239" s="3">
        <v>1431753</v>
      </c>
      <c r="N239" s="18">
        <f t="shared" si="28"/>
        <v>0.5318018117067097</v>
      </c>
      <c r="O239" s="9">
        <v>108727</v>
      </c>
      <c r="P239">
        <v>6.25E-2</v>
      </c>
      <c r="Q239">
        <v>15</v>
      </c>
      <c r="R239" s="3">
        <v>1082131</v>
      </c>
      <c r="S239" t="s">
        <v>165</v>
      </c>
      <c r="T239">
        <v>15</v>
      </c>
      <c r="U239" s="3">
        <v>0</v>
      </c>
      <c r="V239">
        <v>0</v>
      </c>
      <c r="W239">
        <v>0</v>
      </c>
      <c r="X239" s="3">
        <v>0</v>
      </c>
      <c r="Y239">
        <v>0</v>
      </c>
      <c r="Z239">
        <v>0</v>
      </c>
      <c r="AA239" s="3">
        <v>2692268</v>
      </c>
      <c r="AB239" s="12">
        <v>1082131</v>
      </c>
      <c r="AC239" s="19">
        <f t="shared" si="29"/>
        <v>1190858</v>
      </c>
      <c r="AD239" s="19"/>
      <c r="AE239" s="19">
        <f t="shared" si="30"/>
        <v>2622611</v>
      </c>
      <c r="AF239" s="13">
        <f t="shared" si="31"/>
        <v>0.97412701855833073</v>
      </c>
    </row>
    <row r="240" spans="1:32" x14ac:dyDescent="0.25">
      <c r="A240" t="s">
        <v>49</v>
      </c>
      <c r="B240">
        <v>15</v>
      </c>
      <c r="C240" t="s">
        <v>159</v>
      </c>
      <c r="D240" s="3">
        <v>228572</v>
      </c>
      <c r="E240" s="3">
        <v>0</v>
      </c>
      <c r="F240" s="3">
        <v>228572</v>
      </c>
      <c r="G240">
        <v>0</v>
      </c>
      <c r="H240">
        <v>0</v>
      </c>
      <c r="J240">
        <v>15</v>
      </c>
      <c r="K240" s="16">
        <f t="shared" si="27"/>
        <v>7.308176824550297E-2</v>
      </c>
      <c r="L240" s="3">
        <v>3127620</v>
      </c>
      <c r="M240" s="3">
        <v>1600020</v>
      </c>
      <c r="N240" s="18">
        <f t="shared" si="28"/>
        <v>0.51157749342950865</v>
      </c>
      <c r="O240" s="9">
        <v>336181</v>
      </c>
      <c r="P240">
        <v>6.25E-2</v>
      </c>
      <c r="Q240">
        <v>16</v>
      </c>
      <c r="R240" s="3">
        <v>1050158</v>
      </c>
      <c r="S240">
        <v>0</v>
      </c>
      <c r="T240">
        <v>30</v>
      </c>
      <c r="U240" s="3">
        <v>59207</v>
      </c>
      <c r="V240" t="s">
        <v>165</v>
      </c>
      <c r="W240">
        <v>15</v>
      </c>
      <c r="X240" s="3">
        <v>82064</v>
      </c>
      <c r="Y240">
        <v>0</v>
      </c>
      <c r="Z240" t="s">
        <v>165</v>
      </c>
      <c r="AA240" s="3">
        <v>3127620</v>
      </c>
      <c r="AB240" s="12">
        <v>59207</v>
      </c>
      <c r="AC240" s="19">
        <f t="shared" si="29"/>
        <v>1527610</v>
      </c>
      <c r="AD240" s="16">
        <f>+AC240/L240</f>
        <v>0.48842570388985873</v>
      </c>
      <c r="AE240" s="19">
        <f t="shared" si="30"/>
        <v>3127630</v>
      </c>
      <c r="AF240" s="13">
        <f t="shared" si="31"/>
        <v>1.0000031973193675</v>
      </c>
    </row>
    <row r="241" spans="1:32" hidden="1" x14ac:dyDescent="0.25">
      <c r="A241" t="s">
        <v>420</v>
      </c>
      <c r="B241">
        <v>24</v>
      </c>
      <c r="C241" t="s">
        <v>37</v>
      </c>
      <c r="D241" s="3">
        <v>283075</v>
      </c>
      <c r="E241" s="3">
        <v>0</v>
      </c>
      <c r="F241" s="3">
        <v>283075</v>
      </c>
      <c r="G241">
        <v>0</v>
      </c>
      <c r="H241">
        <v>0</v>
      </c>
      <c r="J241">
        <v>0</v>
      </c>
      <c r="K241" s="16">
        <f t="shared" si="27"/>
        <v>5.4378029259154456E-2</v>
      </c>
      <c r="L241" s="3">
        <v>5205687</v>
      </c>
      <c r="M241" s="3">
        <v>1486563</v>
      </c>
      <c r="N241" s="18">
        <f t="shared" si="28"/>
        <v>0.28556519053104806</v>
      </c>
      <c r="O241" s="9">
        <v>450000</v>
      </c>
      <c r="P241">
        <v>2.53E-2</v>
      </c>
      <c r="Q241">
        <v>15</v>
      </c>
      <c r="R241" s="3">
        <v>0</v>
      </c>
      <c r="S241">
        <v>0</v>
      </c>
      <c r="T241">
        <v>0</v>
      </c>
      <c r="U241" s="3">
        <v>0</v>
      </c>
      <c r="V241">
        <v>0</v>
      </c>
      <c r="W241">
        <v>0</v>
      </c>
      <c r="X241" s="3">
        <v>0</v>
      </c>
      <c r="Y241">
        <v>0</v>
      </c>
      <c r="Z241">
        <v>0</v>
      </c>
      <c r="AA241" s="3">
        <v>0</v>
      </c>
      <c r="AB241">
        <v>0</v>
      </c>
      <c r="AC241" s="19">
        <f t="shared" si="29"/>
        <v>450000</v>
      </c>
      <c r="AD241" s="19"/>
      <c r="AE241" s="19">
        <f t="shared" si="30"/>
        <v>1936563</v>
      </c>
      <c r="AF241" s="13">
        <f t="shared" si="31"/>
        <v>0.3720091123419445</v>
      </c>
    </row>
    <row r="242" spans="1:32" hidden="1" x14ac:dyDescent="0.25">
      <c r="A242" t="s">
        <v>36</v>
      </c>
      <c r="B242">
        <v>32</v>
      </c>
      <c r="C242" t="s">
        <v>37</v>
      </c>
      <c r="D242" s="3">
        <v>579417</v>
      </c>
      <c r="E242" s="3">
        <v>0</v>
      </c>
      <c r="F242" s="3">
        <v>579417</v>
      </c>
      <c r="G242">
        <v>0</v>
      </c>
      <c r="H242">
        <v>0</v>
      </c>
      <c r="J242">
        <v>0</v>
      </c>
      <c r="K242" s="16">
        <f t="shared" si="27"/>
        <v>0.10976779696016156</v>
      </c>
      <c r="L242" s="3">
        <v>5278570</v>
      </c>
      <c r="M242" s="3">
        <v>0</v>
      </c>
      <c r="N242" s="18">
        <f t="shared" si="28"/>
        <v>0</v>
      </c>
      <c r="O242" s="9">
        <v>196000</v>
      </c>
      <c r="P242">
        <v>0.06</v>
      </c>
      <c r="Q242">
        <v>30</v>
      </c>
      <c r="R242" s="3">
        <v>317357</v>
      </c>
      <c r="S242">
        <v>0.06</v>
      </c>
      <c r="T242" t="s">
        <v>45</v>
      </c>
      <c r="U242" s="3">
        <v>350000</v>
      </c>
      <c r="V242">
        <v>4.99E-2</v>
      </c>
      <c r="W242">
        <v>15</v>
      </c>
      <c r="X242" s="3">
        <v>0</v>
      </c>
      <c r="Y242">
        <v>0</v>
      </c>
      <c r="Z242">
        <v>0</v>
      </c>
      <c r="AA242" s="3">
        <v>0</v>
      </c>
      <c r="AB242">
        <v>0</v>
      </c>
      <c r="AC242" s="19">
        <f t="shared" si="29"/>
        <v>863357</v>
      </c>
      <c r="AD242" s="19"/>
      <c r="AE242" s="19">
        <f t="shared" si="30"/>
        <v>863357</v>
      </c>
      <c r="AF242" s="13">
        <f t="shared" si="31"/>
        <v>0.16355888053014359</v>
      </c>
    </row>
    <row r="243" spans="1:32" x14ac:dyDescent="0.25">
      <c r="A243" t="s">
        <v>384</v>
      </c>
      <c r="B243">
        <v>18</v>
      </c>
      <c r="C243" t="s">
        <v>64</v>
      </c>
      <c r="D243" s="3">
        <v>210755</v>
      </c>
      <c r="E243" s="3">
        <v>0</v>
      </c>
      <c r="F243" s="3">
        <v>210755</v>
      </c>
      <c r="G243">
        <v>18</v>
      </c>
      <c r="H243">
        <v>0</v>
      </c>
      <c r="J243">
        <v>18</v>
      </c>
      <c r="K243" s="16">
        <f t="shared" si="27"/>
        <v>6.5297865840623082E-2</v>
      </c>
      <c r="L243" s="3">
        <v>3227594</v>
      </c>
      <c r="M243" s="3">
        <v>1636101</v>
      </c>
      <c r="N243" s="18">
        <f t="shared" si="28"/>
        <v>0.50691041066503406</v>
      </c>
      <c r="O243" s="9">
        <v>335000</v>
      </c>
      <c r="P243">
        <v>0.05</v>
      </c>
      <c r="Q243">
        <v>20</v>
      </c>
      <c r="R243" s="3">
        <v>964372</v>
      </c>
      <c r="S243">
        <v>0</v>
      </c>
      <c r="T243" t="s">
        <v>45</v>
      </c>
      <c r="U243" s="3">
        <v>252000</v>
      </c>
      <c r="V243">
        <v>0</v>
      </c>
      <c r="W243">
        <v>17</v>
      </c>
      <c r="X243" s="3">
        <v>40121</v>
      </c>
      <c r="Y243">
        <v>6.25E-2</v>
      </c>
      <c r="Z243">
        <v>10</v>
      </c>
      <c r="AA243" s="3">
        <v>3227594</v>
      </c>
      <c r="AB243" t="s">
        <v>62</v>
      </c>
      <c r="AC243" s="19">
        <f t="shared" si="29"/>
        <v>1591493</v>
      </c>
      <c r="AD243" s="16">
        <f t="shared" ref="AD243:AD244" si="37">+AC243/L243</f>
        <v>0.49308958933496594</v>
      </c>
      <c r="AE243" s="19">
        <f t="shared" si="30"/>
        <v>3227594</v>
      </c>
      <c r="AF243" s="13">
        <f t="shared" si="31"/>
        <v>1</v>
      </c>
    </row>
    <row r="244" spans="1:32" x14ac:dyDescent="0.25">
      <c r="A244" t="s">
        <v>95</v>
      </c>
      <c r="B244">
        <v>16</v>
      </c>
      <c r="C244" t="s">
        <v>64</v>
      </c>
      <c r="D244" s="3">
        <v>188735</v>
      </c>
      <c r="E244" s="3">
        <v>0</v>
      </c>
      <c r="F244" s="3">
        <v>188735</v>
      </c>
      <c r="G244">
        <v>16</v>
      </c>
      <c r="H244">
        <v>0</v>
      </c>
      <c r="J244">
        <v>16</v>
      </c>
      <c r="K244" s="16">
        <f t="shared" si="27"/>
        <v>6.4823395016908661E-2</v>
      </c>
      <c r="L244" s="3">
        <v>2911526</v>
      </c>
      <c r="M244" s="3">
        <v>1366699</v>
      </c>
      <c r="N244" s="18">
        <f t="shared" si="28"/>
        <v>0.46940985586252709</v>
      </c>
      <c r="O244" s="9">
        <v>313000</v>
      </c>
      <c r="P244">
        <v>0.04</v>
      </c>
      <c r="Q244">
        <v>16</v>
      </c>
      <c r="R244" s="3">
        <v>236800</v>
      </c>
      <c r="S244">
        <v>0.03</v>
      </c>
      <c r="T244">
        <v>17</v>
      </c>
      <c r="U244" s="3">
        <v>862290</v>
      </c>
      <c r="V244">
        <v>0</v>
      </c>
      <c r="W244">
        <v>0</v>
      </c>
      <c r="X244" s="3">
        <v>132737</v>
      </c>
      <c r="Y244">
        <v>5.7500000000000002E-2</v>
      </c>
      <c r="Z244">
        <v>15</v>
      </c>
      <c r="AA244" s="3">
        <v>2911526</v>
      </c>
      <c r="AB244" t="s">
        <v>62</v>
      </c>
      <c r="AC244" s="19">
        <f t="shared" si="29"/>
        <v>1544827</v>
      </c>
      <c r="AD244" s="16">
        <f t="shared" si="37"/>
        <v>0.53059014413747296</v>
      </c>
      <c r="AE244" s="19">
        <f t="shared" si="30"/>
        <v>2911526</v>
      </c>
      <c r="AF244" s="13">
        <f t="shared" si="31"/>
        <v>1</v>
      </c>
    </row>
    <row r="245" spans="1:32" hidden="1" x14ac:dyDescent="0.25">
      <c r="A245" t="s">
        <v>36</v>
      </c>
      <c r="B245">
        <v>28</v>
      </c>
      <c r="C245" t="s">
        <v>64</v>
      </c>
      <c r="D245" s="3">
        <v>315891</v>
      </c>
      <c r="E245" s="3">
        <v>0</v>
      </c>
      <c r="F245" s="3">
        <v>315891</v>
      </c>
      <c r="G245">
        <v>28</v>
      </c>
      <c r="H245">
        <v>0</v>
      </c>
      <c r="J245">
        <v>28</v>
      </c>
      <c r="K245" s="16">
        <f t="shared" si="27"/>
        <v>6.8820743978013341E-2</v>
      </c>
      <c r="L245" s="3">
        <v>4590055</v>
      </c>
      <c r="M245" s="3">
        <v>2230664</v>
      </c>
      <c r="N245" s="18">
        <f t="shared" si="28"/>
        <v>0.48597761900456532</v>
      </c>
      <c r="O245" s="9">
        <v>391000</v>
      </c>
      <c r="P245">
        <v>0.05</v>
      </c>
      <c r="Q245">
        <v>17</v>
      </c>
      <c r="R245" s="3">
        <v>1307669</v>
      </c>
      <c r="S245">
        <v>0</v>
      </c>
      <c r="T245">
        <v>31</v>
      </c>
      <c r="U245" s="3">
        <v>335722</v>
      </c>
      <c r="V245">
        <v>6.25E-2</v>
      </c>
      <c r="W245">
        <v>16</v>
      </c>
      <c r="X245" s="3">
        <v>285000</v>
      </c>
      <c r="Y245">
        <v>0</v>
      </c>
      <c r="Z245">
        <v>0</v>
      </c>
      <c r="AA245" s="3">
        <v>4550055</v>
      </c>
      <c r="AB245" t="s">
        <v>62</v>
      </c>
      <c r="AC245" s="19">
        <f t="shared" si="29"/>
        <v>2319391</v>
      </c>
      <c r="AD245" s="19"/>
      <c r="AE245" s="19">
        <f t="shared" si="30"/>
        <v>4550055</v>
      </c>
      <c r="AF245" s="13">
        <f t="shared" si="31"/>
        <v>0.99128550747213273</v>
      </c>
    </row>
    <row r="246" spans="1:32" x14ac:dyDescent="0.25">
      <c r="A246" t="s">
        <v>332</v>
      </c>
      <c r="B246">
        <v>16</v>
      </c>
      <c r="C246" t="s">
        <v>64</v>
      </c>
      <c r="D246" s="3">
        <v>178825</v>
      </c>
      <c r="E246" s="3">
        <v>0</v>
      </c>
      <c r="F246" s="3">
        <v>178825</v>
      </c>
      <c r="G246">
        <v>16</v>
      </c>
      <c r="H246">
        <v>0</v>
      </c>
      <c r="J246">
        <v>16</v>
      </c>
      <c r="K246" s="16">
        <f t="shared" si="27"/>
        <v>6.3077089674404757E-2</v>
      </c>
      <c r="L246" s="3">
        <v>2835023</v>
      </c>
      <c r="M246" s="3">
        <v>2314823</v>
      </c>
      <c r="N246" s="18">
        <f t="shared" si="28"/>
        <v>0.81650942514399349</v>
      </c>
      <c r="O246" s="9">
        <v>297000</v>
      </c>
      <c r="P246">
        <v>0.05</v>
      </c>
      <c r="Q246">
        <v>20</v>
      </c>
      <c r="R246" s="3">
        <v>223200</v>
      </c>
      <c r="S246">
        <v>0</v>
      </c>
      <c r="T246">
        <v>17</v>
      </c>
      <c r="U246" s="3">
        <v>0</v>
      </c>
      <c r="V246">
        <v>0</v>
      </c>
      <c r="W246">
        <v>0</v>
      </c>
      <c r="X246" s="3">
        <v>0</v>
      </c>
      <c r="Y246">
        <v>0</v>
      </c>
      <c r="Z246">
        <v>0</v>
      </c>
      <c r="AA246" s="3">
        <v>2835023</v>
      </c>
      <c r="AB246" t="s">
        <v>62</v>
      </c>
      <c r="AC246" s="19">
        <f t="shared" si="29"/>
        <v>520200</v>
      </c>
      <c r="AD246" s="16">
        <f t="shared" ref="AD246:AD250" si="38">+AC246/L246</f>
        <v>0.18349057485600645</v>
      </c>
      <c r="AE246" s="19">
        <f t="shared" si="30"/>
        <v>2835023</v>
      </c>
      <c r="AF246" s="13">
        <f t="shared" si="31"/>
        <v>1</v>
      </c>
    </row>
    <row r="247" spans="1:32" x14ac:dyDescent="0.25">
      <c r="A247" t="s">
        <v>73</v>
      </c>
      <c r="B247">
        <v>12</v>
      </c>
      <c r="C247" t="s">
        <v>159</v>
      </c>
      <c r="D247" s="3">
        <v>157309</v>
      </c>
      <c r="E247" s="3">
        <v>0</v>
      </c>
      <c r="F247" s="3">
        <v>157309</v>
      </c>
      <c r="G247">
        <v>0</v>
      </c>
      <c r="H247">
        <v>0</v>
      </c>
      <c r="J247">
        <v>12</v>
      </c>
      <c r="K247" s="16">
        <f t="shared" si="27"/>
        <v>6.5154003987710499E-2</v>
      </c>
      <c r="L247" s="3">
        <v>2414418</v>
      </c>
      <c r="M247" s="3">
        <v>1069721</v>
      </c>
      <c r="N247" s="18">
        <f t="shared" si="28"/>
        <v>0.44305542785052132</v>
      </c>
      <c r="O247" s="9">
        <v>105833</v>
      </c>
      <c r="P247">
        <v>5.9499999999999997E-2</v>
      </c>
      <c r="Q247">
        <v>16</v>
      </c>
      <c r="R247" s="3">
        <v>1067518</v>
      </c>
      <c r="S247" t="s">
        <v>165</v>
      </c>
      <c r="T247">
        <v>15</v>
      </c>
      <c r="U247" s="3">
        <v>171346</v>
      </c>
      <c r="V247">
        <v>0</v>
      </c>
      <c r="W247" t="s">
        <v>165</v>
      </c>
      <c r="X247" s="3">
        <v>0</v>
      </c>
      <c r="Y247">
        <v>0</v>
      </c>
      <c r="Z247">
        <v>0</v>
      </c>
      <c r="AA247" s="3">
        <v>2414418</v>
      </c>
      <c r="AB247" s="12">
        <v>1067518</v>
      </c>
      <c r="AC247" s="19">
        <f t="shared" si="29"/>
        <v>1344697</v>
      </c>
      <c r="AD247" s="16">
        <f t="shared" si="38"/>
        <v>0.55694457214947868</v>
      </c>
      <c r="AE247" s="19">
        <f t="shared" si="30"/>
        <v>2414418</v>
      </c>
      <c r="AF247" s="13">
        <f t="shared" si="31"/>
        <v>1</v>
      </c>
    </row>
    <row r="248" spans="1:32" x14ac:dyDescent="0.25">
      <c r="A248" t="s">
        <v>362</v>
      </c>
      <c r="B248">
        <v>12</v>
      </c>
      <c r="C248" t="s">
        <v>123</v>
      </c>
      <c r="D248" s="3">
        <v>111989</v>
      </c>
      <c r="E248" s="3">
        <v>0</v>
      </c>
      <c r="F248" s="3">
        <v>111989</v>
      </c>
      <c r="G248">
        <v>8</v>
      </c>
      <c r="H248">
        <v>0</v>
      </c>
      <c r="J248">
        <v>12</v>
      </c>
      <c r="K248" s="16">
        <f t="shared" si="27"/>
        <v>6.2357836616443257E-2</v>
      </c>
      <c r="L248" s="3">
        <v>1795909</v>
      </c>
      <c r="M248" s="3">
        <v>727929</v>
      </c>
      <c r="N248" s="18">
        <f t="shared" si="28"/>
        <v>0.40532621641742428</v>
      </c>
      <c r="O248" s="9">
        <v>443475</v>
      </c>
      <c r="P248">
        <v>0</v>
      </c>
      <c r="Q248">
        <v>16</v>
      </c>
      <c r="R248" s="3">
        <v>589505</v>
      </c>
      <c r="S248" t="s">
        <v>358</v>
      </c>
      <c r="T248" t="s">
        <v>358</v>
      </c>
      <c r="U248" s="3">
        <v>35000</v>
      </c>
      <c r="V248">
        <v>0.03</v>
      </c>
      <c r="W248">
        <v>5</v>
      </c>
      <c r="X248" s="3">
        <v>0</v>
      </c>
      <c r="Y248">
        <v>0</v>
      </c>
      <c r="Z248">
        <v>0</v>
      </c>
      <c r="AA248" s="3">
        <v>1795909</v>
      </c>
      <c r="AB248" t="s">
        <v>47</v>
      </c>
      <c r="AC248" s="19">
        <f t="shared" si="29"/>
        <v>1067980</v>
      </c>
      <c r="AD248" s="16">
        <f t="shared" si="38"/>
        <v>0.59467378358257572</v>
      </c>
      <c r="AE248" s="19">
        <f t="shared" si="30"/>
        <v>1795909</v>
      </c>
      <c r="AF248" s="13">
        <f t="shared" si="31"/>
        <v>1</v>
      </c>
    </row>
    <row r="249" spans="1:32" x14ac:dyDescent="0.25">
      <c r="A249" t="s">
        <v>77</v>
      </c>
      <c r="B249">
        <v>18</v>
      </c>
      <c r="C249" t="s">
        <v>123</v>
      </c>
      <c r="D249" s="3">
        <v>194084</v>
      </c>
      <c r="E249" s="3">
        <v>0</v>
      </c>
      <c r="F249" s="3">
        <v>194084</v>
      </c>
      <c r="G249">
        <v>13</v>
      </c>
      <c r="H249">
        <v>0</v>
      </c>
      <c r="J249">
        <v>18</v>
      </c>
      <c r="K249" s="16">
        <f t="shared" si="27"/>
        <v>7.0287667209530655E-2</v>
      </c>
      <c r="L249" s="3">
        <v>2761281</v>
      </c>
      <c r="M249" s="3">
        <v>1349783</v>
      </c>
      <c r="N249" s="18">
        <f t="shared" si="28"/>
        <v>0.48882493306548663</v>
      </c>
      <c r="O249" s="9">
        <v>578639</v>
      </c>
      <c r="P249">
        <v>0.04</v>
      </c>
      <c r="Q249">
        <v>17</v>
      </c>
      <c r="R249" s="3">
        <v>820859</v>
      </c>
      <c r="S249" t="s">
        <v>62</v>
      </c>
      <c r="T249">
        <v>17</v>
      </c>
      <c r="U249" s="3">
        <v>25802</v>
      </c>
      <c r="V249">
        <v>0.09</v>
      </c>
      <c r="W249" t="s">
        <v>358</v>
      </c>
      <c r="X249" s="3">
        <v>0</v>
      </c>
      <c r="Y249">
        <v>0</v>
      </c>
      <c r="Z249">
        <v>0</v>
      </c>
      <c r="AA249" s="3">
        <v>2761281</v>
      </c>
      <c r="AB249" t="s">
        <v>62</v>
      </c>
      <c r="AC249" s="19">
        <f t="shared" si="29"/>
        <v>1425300</v>
      </c>
      <c r="AD249" s="16">
        <f t="shared" si="38"/>
        <v>0.51617347166043581</v>
      </c>
      <c r="AE249" s="19">
        <f t="shared" si="30"/>
        <v>2775083</v>
      </c>
      <c r="AF249" s="13">
        <f t="shared" si="31"/>
        <v>1.0049984047259224</v>
      </c>
    </row>
    <row r="250" spans="1:32" x14ac:dyDescent="0.25">
      <c r="A250" t="s">
        <v>97</v>
      </c>
      <c r="B250">
        <v>12</v>
      </c>
      <c r="C250" t="s">
        <v>159</v>
      </c>
      <c r="D250" s="3">
        <v>154959</v>
      </c>
      <c r="E250" s="3">
        <v>0</v>
      </c>
      <c r="F250" s="3">
        <v>154959</v>
      </c>
      <c r="G250">
        <v>8</v>
      </c>
      <c r="H250">
        <v>0</v>
      </c>
      <c r="J250">
        <v>12</v>
      </c>
      <c r="K250" s="16">
        <f t="shared" si="27"/>
        <v>5.5345366099315854E-2</v>
      </c>
      <c r="L250" s="3">
        <v>2799855</v>
      </c>
      <c r="M250" s="3">
        <v>1053730</v>
      </c>
      <c r="N250" s="18">
        <f t="shared" si="28"/>
        <v>0.37635163249525422</v>
      </c>
      <c r="O250" s="9">
        <v>215300</v>
      </c>
      <c r="P250">
        <v>6.25E-2</v>
      </c>
      <c r="Q250">
        <v>16</v>
      </c>
      <c r="R250" s="3">
        <v>1496825</v>
      </c>
      <c r="S250" t="s">
        <v>254</v>
      </c>
      <c r="T250" t="s">
        <v>358</v>
      </c>
      <c r="U250" s="3">
        <v>34000</v>
      </c>
      <c r="V250">
        <v>0</v>
      </c>
      <c r="W250">
        <v>5</v>
      </c>
      <c r="X250" s="3">
        <v>0</v>
      </c>
      <c r="Y250">
        <v>0</v>
      </c>
      <c r="Z250">
        <v>0</v>
      </c>
      <c r="AA250" s="3">
        <v>2799855</v>
      </c>
      <c r="AB250" t="s">
        <v>47</v>
      </c>
      <c r="AC250" s="19">
        <f t="shared" si="29"/>
        <v>1746125</v>
      </c>
      <c r="AD250" s="16">
        <f t="shared" si="38"/>
        <v>0.62364836750474573</v>
      </c>
      <c r="AE250" s="19">
        <f t="shared" si="30"/>
        <v>2799855</v>
      </c>
      <c r="AF250" s="13">
        <f t="shared" si="31"/>
        <v>1</v>
      </c>
    </row>
    <row r="251" spans="1:32" hidden="1" x14ac:dyDescent="0.25">
      <c r="A251" t="s">
        <v>242</v>
      </c>
      <c r="B251">
        <v>96</v>
      </c>
      <c r="C251" t="s">
        <v>37</v>
      </c>
      <c r="D251" s="3">
        <v>0</v>
      </c>
      <c r="E251" s="3">
        <v>0</v>
      </c>
      <c r="F251" s="3">
        <v>0</v>
      </c>
      <c r="G251">
        <v>0</v>
      </c>
      <c r="H251">
        <v>0</v>
      </c>
      <c r="J251">
        <v>0</v>
      </c>
      <c r="K251" s="16">
        <f t="shared" si="27"/>
        <v>0</v>
      </c>
      <c r="L251" s="3">
        <v>9713257</v>
      </c>
      <c r="M251" s="3">
        <v>0</v>
      </c>
      <c r="N251" s="18">
        <f t="shared" si="28"/>
        <v>0</v>
      </c>
      <c r="O251" s="9">
        <v>3420000</v>
      </c>
      <c r="P251">
        <v>6.9500000000000006E-2</v>
      </c>
      <c r="Q251">
        <v>18</v>
      </c>
      <c r="R251" s="3">
        <v>400000</v>
      </c>
      <c r="S251">
        <v>0</v>
      </c>
      <c r="T251">
        <v>40</v>
      </c>
      <c r="U251" s="3">
        <v>0</v>
      </c>
      <c r="V251">
        <v>0</v>
      </c>
      <c r="W251">
        <v>0</v>
      </c>
      <c r="X251" s="3">
        <v>0</v>
      </c>
      <c r="Y251">
        <v>0</v>
      </c>
      <c r="Z251">
        <v>0</v>
      </c>
      <c r="AA251" s="3">
        <v>0</v>
      </c>
      <c r="AB251">
        <v>0</v>
      </c>
      <c r="AC251" s="19">
        <f t="shared" si="29"/>
        <v>3820000</v>
      </c>
      <c r="AD251" s="19"/>
      <c r="AE251" s="19">
        <f t="shared" si="30"/>
        <v>3820000</v>
      </c>
      <c r="AF251" s="13">
        <f t="shared" si="31"/>
        <v>0.3932769409890009</v>
      </c>
    </row>
    <row r="252" spans="1:32" hidden="1" x14ac:dyDescent="0.25">
      <c r="A252" t="s">
        <v>439</v>
      </c>
      <c r="B252">
        <v>84</v>
      </c>
      <c r="C252" t="s">
        <v>37</v>
      </c>
      <c r="D252" s="3">
        <v>0</v>
      </c>
      <c r="E252" s="3">
        <v>0</v>
      </c>
      <c r="F252" s="3">
        <v>0</v>
      </c>
      <c r="G252">
        <v>0</v>
      </c>
      <c r="H252">
        <v>0</v>
      </c>
      <c r="J252">
        <v>0</v>
      </c>
      <c r="K252" s="16">
        <f t="shared" si="27"/>
        <v>0</v>
      </c>
      <c r="L252" s="3">
        <v>8719948</v>
      </c>
      <c r="M252" s="3">
        <v>0</v>
      </c>
      <c r="N252" s="18">
        <f t="shared" si="28"/>
        <v>0</v>
      </c>
      <c r="O252" s="9">
        <v>3192000</v>
      </c>
      <c r="P252">
        <v>6.9500000000000006E-2</v>
      </c>
      <c r="Q252">
        <v>18</v>
      </c>
      <c r="R252" s="3">
        <v>0</v>
      </c>
      <c r="S252">
        <v>0</v>
      </c>
      <c r="T252">
        <v>0</v>
      </c>
      <c r="U252" s="3">
        <v>0</v>
      </c>
      <c r="V252">
        <v>0</v>
      </c>
      <c r="W252">
        <v>0</v>
      </c>
      <c r="X252" s="3">
        <v>0</v>
      </c>
      <c r="Y252">
        <v>0</v>
      </c>
      <c r="Z252">
        <v>0</v>
      </c>
      <c r="AA252" s="3">
        <v>0</v>
      </c>
      <c r="AB252">
        <v>0</v>
      </c>
      <c r="AC252" s="19">
        <f t="shared" si="29"/>
        <v>3192000</v>
      </c>
      <c r="AD252" s="19"/>
      <c r="AE252" s="19">
        <f t="shared" si="30"/>
        <v>3192000</v>
      </c>
      <c r="AF252" s="13">
        <f t="shared" si="31"/>
        <v>0.36605722878163954</v>
      </c>
    </row>
    <row r="253" spans="1:32" hidden="1" x14ac:dyDescent="0.25">
      <c r="A253" t="s">
        <v>36</v>
      </c>
      <c r="B253">
        <v>28</v>
      </c>
      <c r="C253" t="s">
        <v>159</v>
      </c>
      <c r="D253" s="3">
        <v>361735</v>
      </c>
      <c r="E253" s="3">
        <v>0</v>
      </c>
      <c r="F253" s="3">
        <v>361735</v>
      </c>
      <c r="G253">
        <v>28</v>
      </c>
      <c r="H253">
        <v>0</v>
      </c>
      <c r="J253">
        <v>28</v>
      </c>
      <c r="K253" s="16">
        <f t="shared" si="27"/>
        <v>6.6956257934900079E-2</v>
      </c>
      <c r="L253" s="3">
        <v>5402557</v>
      </c>
      <c r="M253" s="3">
        <v>177122</v>
      </c>
      <c r="N253" s="18">
        <f t="shared" si="28"/>
        <v>3.2784846138596967E-2</v>
      </c>
      <c r="O253" s="9">
        <v>500000</v>
      </c>
      <c r="P253">
        <v>3.27E-2</v>
      </c>
      <c r="Q253">
        <v>0</v>
      </c>
      <c r="R253" s="3">
        <v>2181285</v>
      </c>
      <c r="S253">
        <v>0</v>
      </c>
      <c r="T253" t="s">
        <v>45</v>
      </c>
      <c r="U253" s="3">
        <v>84352</v>
      </c>
      <c r="V253">
        <v>6.1499999999999999E-2</v>
      </c>
      <c r="W253">
        <v>0</v>
      </c>
      <c r="X253" s="3">
        <v>84352</v>
      </c>
      <c r="Y253">
        <v>6.1499999999999999E-2</v>
      </c>
      <c r="Z253">
        <v>0</v>
      </c>
      <c r="AA253" s="3">
        <v>5402557</v>
      </c>
      <c r="AB253">
        <v>0</v>
      </c>
      <c r="AC253" s="19">
        <f t="shared" si="29"/>
        <v>2849989</v>
      </c>
      <c r="AD253" s="19"/>
      <c r="AE253" s="19">
        <f t="shared" si="30"/>
        <v>3027111</v>
      </c>
      <c r="AF253" s="13">
        <f t="shared" si="31"/>
        <v>0.56031079357422786</v>
      </c>
    </row>
    <row r="254" spans="1:32" x14ac:dyDescent="0.25">
      <c r="A254" t="s">
        <v>49</v>
      </c>
      <c r="B254">
        <v>84</v>
      </c>
      <c r="C254" t="s">
        <v>37</v>
      </c>
      <c r="D254" s="3">
        <v>12493340</v>
      </c>
      <c r="E254" s="3">
        <v>0</v>
      </c>
      <c r="F254" s="3">
        <v>12493340</v>
      </c>
      <c r="G254">
        <v>84</v>
      </c>
      <c r="H254">
        <v>0</v>
      </c>
      <c r="J254">
        <v>84</v>
      </c>
      <c r="K254" s="16">
        <f t="shared" si="27"/>
        <v>0.96575172561678535</v>
      </c>
      <c r="L254" s="3">
        <v>12936389</v>
      </c>
      <c r="M254" s="3">
        <v>9681370</v>
      </c>
      <c r="N254" s="18">
        <f t="shared" si="28"/>
        <v>0.74838272102052594</v>
      </c>
      <c r="O254" s="9">
        <v>2100000</v>
      </c>
      <c r="P254">
        <v>7.4999999999999997E-2</v>
      </c>
      <c r="Q254">
        <v>30</v>
      </c>
      <c r="R254" s="3">
        <v>500000</v>
      </c>
      <c r="S254">
        <v>0</v>
      </c>
      <c r="T254">
        <v>15</v>
      </c>
      <c r="U254" s="3">
        <v>655020</v>
      </c>
      <c r="V254">
        <v>0</v>
      </c>
      <c r="W254">
        <v>0</v>
      </c>
      <c r="X254" s="3">
        <v>0</v>
      </c>
      <c r="Y254">
        <v>0</v>
      </c>
      <c r="Z254">
        <v>0</v>
      </c>
      <c r="AA254" s="3">
        <v>12936389</v>
      </c>
      <c r="AB254" t="s">
        <v>47</v>
      </c>
      <c r="AC254" s="19">
        <f t="shared" si="29"/>
        <v>3255020</v>
      </c>
      <c r="AD254" s="16">
        <f>+AC254/L254</f>
        <v>0.25161735628079829</v>
      </c>
      <c r="AE254" s="19">
        <f t="shared" si="30"/>
        <v>12936390</v>
      </c>
      <c r="AF254" s="13">
        <f t="shared" si="31"/>
        <v>1.0000000773013242</v>
      </c>
    </row>
    <row r="255" spans="1:32" hidden="1" x14ac:dyDescent="0.25">
      <c r="A255" t="s">
        <v>93</v>
      </c>
      <c r="B255">
        <v>27</v>
      </c>
      <c r="C255" t="s">
        <v>37</v>
      </c>
      <c r="D255" s="3" t="s">
        <v>440</v>
      </c>
      <c r="E255" s="3">
        <v>0</v>
      </c>
      <c r="F255" s="3">
        <v>4100040</v>
      </c>
      <c r="G255">
        <v>17</v>
      </c>
      <c r="H255">
        <v>0</v>
      </c>
      <c r="J255">
        <v>27</v>
      </c>
      <c r="K255" s="16">
        <f t="shared" si="27"/>
        <v>0.98561520659615343</v>
      </c>
      <c r="L255" s="3">
        <v>4159879</v>
      </c>
      <c r="M255" s="3">
        <v>2989059</v>
      </c>
      <c r="N255" s="18">
        <f t="shared" si="28"/>
        <v>0.71854469805491938</v>
      </c>
      <c r="O255" s="9">
        <v>705000</v>
      </c>
      <c r="P255">
        <v>4.9399999999999999E-2</v>
      </c>
      <c r="Q255">
        <v>40</v>
      </c>
      <c r="R255" s="3">
        <v>220000</v>
      </c>
      <c r="S255">
        <v>0</v>
      </c>
      <c r="T255">
        <v>30</v>
      </c>
      <c r="U255" s="3">
        <v>105000</v>
      </c>
      <c r="V255">
        <v>0.02</v>
      </c>
      <c r="W255">
        <v>15</v>
      </c>
      <c r="X255" s="3">
        <v>169685.66</v>
      </c>
      <c r="Y255">
        <v>0.05</v>
      </c>
      <c r="Z255">
        <v>15</v>
      </c>
      <c r="AA255" s="3">
        <v>1199685.6599999999</v>
      </c>
      <c r="AB255" t="s">
        <v>441</v>
      </c>
      <c r="AC255" s="19">
        <f t="shared" si="29"/>
        <v>1199685.6599999999</v>
      </c>
      <c r="AD255" s="19"/>
      <c r="AE255" s="19">
        <f t="shared" si="30"/>
        <v>4188744.66</v>
      </c>
      <c r="AF255" s="13">
        <f t="shared" si="31"/>
        <v>1.0069390624102288</v>
      </c>
    </row>
    <row r="256" spans="1:32" hidden="1" x14ac:dyDescent="0.25">
      <c r="A256" t="s">
        <v>93</v>
      </c>
      <c r="B256">
        <v>27</v>
      </c>
      <c r="C256" t="s">
        <v>37</v>
      </c>
      <c r="D256" s="3" t="s">
        <v>440</v>
      </c>
      <c r="E256" s="3">
        <v>0</v>
      </c>
      <c r="F256" s="3">
        <v>4100040</v>
      </c>
      <c r="G256">
        <v>17</v>
      </c>
      <c r="H256">
        <v>0</v>
      </c>
      <c r="J256">
        <v>27</v>
      </c>
      <c r="K256" s="16">
        <f t="shared" si="27"/>
        <v>0.98561520659615343</v>
      </c>
      <c r="L256" s="3">
        <v>4159879</v>
      </c>
      <c r="M256" s="3">
        <v>2989059</v>
      </c>
      <c r="N256" s="18">
        <f t="shared" si="28"/>
        <v>0.71854469805491938</v>
      </c>
      <c r="O256" s="9">
        <v>705000</v>
      </c>
      <c r="P256">
        <v>4.9399999999999999E-2</v>
      </c>
      <c r="Q256">
        <v>40</v>
      </c>
      <c r="R256" s="3">
        <v>220000</v>
      </c>
      <c r="S256">
        <v>0</v>
      </c>
      <c r="T256">
        <v>30</v>
      </c>
      <c r="U256" s="3">
        <v>105000</v>
      </c>
      <c r="V256">
        <v>0.02</v>
      </c>
      <c r="W256">
        <v>15</v>
      </c>
      <c r="X256" s="3">
        <v>169685.66</v>
      </c>
      <c r="Y256">
        <v>0.05</v>
      </c>
      <c r="Z256">
        <v>15</v>
      </c>
      <c r="AA256" s="3">
        <v>1199685.6599999999</v>
      </c>
      <c r="AB256" t="s">
        <v>441</v>
      </c>
      <c r="AC256" s="19">
        <f t="shared" si="29"/>
        <v>1199685.6599999999</v>
      </c>
      <c r="AD256" s="19"/>
      <c r="AE256" s="19">
        <f t="shared" si="30"/>
        <v>4188744.66</v>
      </c>
      <c r="AF256" s="13">
        <f t="shared" si="31"/>
        <v>1.0069390624102288</v>
      </c>
    </row>
    <row r="257" spans="1:32" x14ac:dyDescent="0.25">
      <c r="A257" t="s">
        <v>36</v>
      </c>
      <c r="B257">
        <v>42</v>
      </c>
      <c r="C257" t="s">
        <v>64</v>
      </c>
      <c r="D257" s="3">
        <v>674096</v>
      </c>
      <c r="E257" s="3">
        <v>0</v>
      </c>
      <c r="F257" s="3">
        <v>674096</v>
      </c>
      <c r="G257">
        <v>42</v>
      </c>
      <c r="H257">
        <v>0</v>
      </c>
      <c r="J257">
        <v>42</v>
      </c>
      <c r="K257" s="16">
        <f t="shared" si="27"/>
        <v>9.8828434081219246E-2</v>
      </c>
      <c r="L257" s="3">
        <v>6820871</v>
      </c>
      <c r="M257" s="3">
        <v>4826845</v>
      </c>
      <c r="N257" s="18">
        <f t="shared" si="28"/>
        <v>0.70765815685416134</v>
      </c>
      <c r="O257" s="9">
        <v>450000</v>
      </c>
      <c r="P257">
        <v>6.25E-2</v>
      </c>
      <c r="Q257">
        <v>16</v>
      </c>
      <c r="R257" s="3">
        <v>0</v>
      </c>
      <c r="S257">
        <v>0</v>
      </c>
      <c r="T257" t="s">
        <v>45</v>
      </c>
      <c r="U257" s="3">
        <v>1544026</v>
      </c>
      <c r="V257">
        <v>0</v>
      </c>
      <c r="W257">
        <v>15</v>
      </c>
      <c r="X257" s="3">
        <v>0</v>
      </c>
      <c r="Y257">
        <v>0</v>
      </c>
      <c r="Z257">
        <v>0</v>
      </c>
      <c r="AA257" s="3">
        <v>6820871</v>
      </c>
      <c r="AB257" t="s">
        <v>62</v>
      </c>
      <c r="AC257" s="19">
        <f t="shared" si="29"/>
        <v>1994026</v>
      </c>
      <c r="AD257" s="16">
        <f t="shared" ref="AD257:AD258" si="39">+AC257/L257</f>
        <v>0.29234184314583872</v>
      </c>
      <c r="AE257" s="19">
        <f t="shared" si="30"/>
        <v>6820871</v>
      </c>
      <c r="AF257" s="13">
        <f t="shared" si="31"/>
        <v>1</v>
      </c>
    </row>
    <row r="258" spans="1:32" x14ac:dyDescent="0.25">
      <c r="A258" t="s">
        <v>36</v>
      </c>
      <c r="B258">
        <v>96</v>
      </c>
      <c r="C258" t="s">
        <v>37</v>
      </c>
      <c r="D258" s="3">
        <v>659486</v>
      </c>
      <c r="E258" s="3">
        <v>0</v>
      </c>
      <c r="F258" s="3">
        <v>659486</v>
      </c>
      <c r="G258">
        <v>0</v>
      </c>
      <c r="H258">
        <v>0</v>
      </c>
      <c r="J258">
        <v>96</v>
      </c>
      <c r="K258" s="16">
        <f t="shared" si="27"/>
        <v>0.11090271682950401</v>
      </c>
      <c r="L258" s="3">
        <v>5946527</v>
      </c>
      <c r="M258" s="3">
        <v>5086527</v>
      </c>
      <c r="N258" s="18">
        <f t="shared" si="28"/>
        <v>0.85537776924245024</v>
      </c>
      <c r="O258" s="9">
        <v>450000</v>
      </c>
      <c r="P258">
        <v>0</v>
      </c>
      <c r="Q258">
        <v>17</v>
      </c>
      <c r="R258" s="3">
        <v>410000</v>
      </c>
      <c r="S258">
        <v>7.0000000000000007E-2</v>
      </c>
      <c r="T258">
        <v>16</v>
      </c>
      <c r="U258" s="3">
        <v>0</v>
      </c>
      <c r="V258">
        <v>0</v>
      </c>
      <c r="W258">
        <v>0</v>
      </c>
      <c r="X258" s="3">
        <v>0</v>
      </c>
      <c r="Y258">
        <v>0</v>
      </c>
      <c r="Z258">
        <v>0</v>
      </c>
      <c r="AA258" s="3">
        <v>5946527</v>
      </c>
      <c r="AB258" t="s">
        <v>47</v>
      </c>
      <c r="AC258" s="19">
        <f t="shared" si="29"/>
        <v>860000</v>
      </c>
      <c r="AD258" s="16">
        <f t="shared" si="39"/>
        <v>0.14462223075754974</v>
      </c>
      <c r="AE258" s="19">
        <f t="shared" si="30"/>
        <v>5946527</v>
      </c>
      <c r="AF258" s="13">
        <f t="shared" si="31"/>
        <v>1</v>
      </c>
    </row>
    <row r="259" spans="1:32" hidden="1" x14ac:dyDescent="0.25">
      <c r="A259" t="s">
        <v>445</v>
      </c>
      <c r="B259">
        <v>48</v>
      </c>
      <c r="C259" t="s">
        <v>37</v>
      </c>
      <c r="D259" s="3">
        <v>626293</v>
      </c>
      <c r="E259" s="3">
        <v>0</v>
      </c>
      <c r="F259" s="3">
        <v>626293</v>
      </c>
      <c r="G259">
        <v>0</v>
      </c>
      <c r="H259">
        <v>0</v>
      </c>
      <c r="J259">
        <v>0</v>
      </c>
      <c r="K259" s="16">
        <f t="shared" ref="K259:K322" si="40">IFERROR(F259/L259,0)</f>
        <v>0.1142805790183402</v>
      </c>
      <c r="L259" s="3">
        <v>5480310</v>
      </c>
      <c r="M259" s="3">
        <v>0</v>
      </c>
      <c r="N259" s="18">
        <f t="shared" ref="N259:N322" si="41">IFERROR(M259/L259,0)</f>
        <v>0</v>
      </c>
      <c r="O259" s="9">
        <v>0</v>
      </c>
      <c r="P259">
        <v>0</v>
      </c>
      <c r="Q259">
        <v>0</v>
      </c>
      <c r="R259" s="3">
        <v>400000</v>
      </c>
      <c r="S259">
        <v>0</v>
      </c>
      <c r="T259" t="s">
        <v>45</v>
      </c>
      <c r="U259" s="3">
        <v>400000</v>
      </c>
      <c r="V259">
        <v>0</v>
      </c>
      <c r="W259">
        <v>0</v>
      </c>
      <c r="X259" s="3">
        <v>640117</v>
      </c>
      <c r="Y259">
        <v>3.4500000000000003E-2</v>
      </c>
      <c r="Z259">
        <v>0</v>
      </c>
      <c r="AA259" s="3">
        <v>0</v>
      </c>
      <c r="AB259">
        <v>0</v>
      </c>
      <c r="AC259" s="19">
        <f t="shared" ref="AC259:AC324" si="42">+O259+R259+U259+X259</f>
        <v>1440117</v>
      </c>
      <c r="AD259" s="19"/>
      <c r="AE259" s="19">
        <f t="shared" ref="AE259:AE324" si="43">+AC259+M259</f>
        <v>1440117</v>
      </c>
      <c r="AF259" s="13">
        <f t="shared" ref="AF259:AF322" si="44">IFERROR(+AE259/L259,0)</f>
        <v>0.26278020768898108</v>
      </c>
    </row>
    <row r="260" spans="1:32" hidden="1" x14ac:dyDescent="0.25">
      <c r="A260" t="s">
        <v>66</v>
      </c>
      <c r="B260">
        <v>60</v>
      </c>
      <c r="C260" t="s">
        <v>64</v>
      </c>
      <c r="D260" s="3">
        <v>7985819</v>
      </c>
      <c r="E260" s="3">
        <v>0</v>
      </c>
      <c r="F260" s="3">
        <v>7985819</v>
      </c>
      <c r="G260">
        <v>9</v>
      </c>
      <c r="H260">
        <v>8</v>
      </c>
      <c r="J260">
        <v>60</v>
      </c>
      <c r="K260" s="16">
        <f t="shared" si="40"/>
        <v>0.77848902053118796</v>
      </c>
      <c r="L260" s="3">
        <v>10258101</v>
      </c>
      <c r="M260" s="3">
        <v>7332309</v>
      </c>
      <c r="N260" s="18">
        <f t="shared" si="41"/>
        <v>0.71478229742522514</v>
      </c>
      <c r="O260" s="9" t="s">
        <v>448</v>
      </c>
      <c r="P260" t="s">
        <v>450</v>
      </c>
      <c r="Q260">
        <v>0</v>
      </c>
      <c r="R260" s="3">
        <v>1945079</v>
      </c>
      <c r="S260">
        <v>5.7500000000000002E-2</v>
      </c>
      <c r="T260">
        <v>15</v>
      </c>
      <c r="U260" s="3">
        <v>0</v>
      </c>
      <c r="V260">
        <v>0</v>
      </c>
      <c r="W260">
        <v>0</v>
      </c>
      <c r="X260" s="3">
        <v>0</v>
      </c>
      <c r="Y260">
        <v>0</v>
      </c>
      <c r="Z260">
        <v>0</v>
      </c>
      <c r="AA260" s="3">
        <v>10258101</v>
      </c>
      <c r="AB260" t="s">
        <v>47</v>
      </c>
      <c r="AC260" s="19" t="e">
        <f t="shared" si="42"/>
        <v>#VALUE!</v>
      </c>
      <c r="AD260" s="19"/>
      <c r="AE260" s="19" t="e">
        <f t="shared" si="43"/>
        <v>#VALUE!</v>
      </c>
      <c r="AF260" s="13">
        <f t="shared" si="44"/>
        <v>0</v>
      </c>
    </row>
    <row r="261" spans="1:32" x14ac:dyDescent="0.25">
      <c r="A261" t="s">
        <v>253</v>
      </c>
      <c r="B261">
        <v>32</v>
      </c>
      <c r="C261" t="s">
        <v>123</v>
      </c>
      <c r="D261" s="3">
        <v>521709</v>
      </c>
      <c r="E261" s="3">
        <v>0</v>
      </c>
      <c r="F261" s="3">
        <v>521709</v>
      </c>
      <c r="G261">
        <v>30</v>
      </c>
      <c r="H261">
        <v>0</v>
      </c>
      <c r="J261">
        <v>32</v>
      </c>
      <c r="K261" s="16">
        <f t="shared" si="40"/>
        <v>0.11051075337717112</v>
      </c>
      <c r="L261" s="3">
        <v>4720889</v>
      </c>
      <c r="M261" s="3">
        <v>4260839</v>
      </c>
      <c r="N261" s="18">
        <f t="shared" si="41"/>
        <v>0.90255013409550622</v>
      </c>
      <c r="O261" s="9">
        <v>460050</v>
      </c>
      <c r="P261">
        <v>6.3299999999999995E-2</v>
      </c>
      <c r="Q261">
        <v>16</v>
      </c>
      <c r="R261" s="3">
        <v>0</v>
      </c>
      <c r="S261">
        <v>0</v>
      </c>
      <c r="T261" t="s">
        <v>45</v>
      </c>
      <c r="U261" s="3">
        <v>0</v>
      </c>
      <c r="V261">
        <v>0</v>
      </c>
      <c r="W261">
        <v>0</v>
      </c>
      <c r="X261" s="3">
        <v>0</v>
      </c>
      <c r="Y261">
        <v>0</v>
      </c>
      <c r="Z261">
        <v>0</v>
      </c>
      <c r="AA261" s="3">
        <v>4720889</v>
      </c>
      <c r="AB261" t="s">
        <v>47</v>
      </c>
      <c r="AC261" s="19">
        <f t="shared" si="42"/>
        <v>460050</v>
      </c>
      <c r="AD261" s="16">
        <f t="shared" ref="AD261:AD272" si="45">+AC261/L261</f>
        <v>9.7449865904493838E-2</v>
      </c>
      <c r="AE261" s="19">
        <f t="shared" si="43"/>
        <v>4720889</v>
      </c>
      <c r="AF261" s="13">
        <f t="shared" si="44"/>
        <v>1</v>
      </c>
    </row>
    <row r="262" spans="1:32" x14ac:dyDescent="0.25">
      <c r="A262" t="s">
        <v>36</v>
      </c>
      <c r="B262">
        <v>14</v>
      </c>
      <c r="C262" t="s">
        <v>123</v>
      </c>
      <c r="D262" s="3">
        <v>2011150</v>
      </c>
      <c r="E262" s="3">
        <v>0</v>
      </c>
      <c r="F262" s="3">
        <v>2011150</v>
      </c>
      <c r="G262">
        <v>14</v>
      </c>
      <c r="H262">
        <v>0</v>
      </c>
      <c r="J262">
        <v>14</v>
      </c>
      <c r="K262" s="16">
        <f t="shared" si="40"/>
        <v>0.87227407574469562</v>
      </c>
      <c r="L262" s="3">
        <v>2305640</v>
      </c>
      <c r="M262" s="3">
        <v>1590143</v>
      </c>
      <c r="N262" s="18">
        <f t="shared" si="41"/>
        <v>0.68967531791606673</v>
      </c>
      <c r="O262" s="9">
        <v>382000</v>
      </c>
      <c r="P262">
        <v>5.9499999999999997E-2</v>
      </c>
      <c r="Q262">
        <v>30</v>
      </c>
      <c r="R262" s="3">
        <v>204497</v>
      </c>
      <c r="S262">
        <v>2.3699999999999999E-2</v>
      </c>
      <c r="T262">
        <v>15</v>
      </c>
      <c r="U262" s="3">
        <v>129000</v>
      </c>
      <c r="V262">
        <v>2.3199999999999998E-2</v>
      </c>
      <c r="W262">
        <v>14</v>
      </c>
      <c r="X262" s="3">
        <v>0</v>
      </c>
      <c r="Y262">
        <v>0</v>
      </c>
      <c r="Z262">
        <v>0</v>
      </c>
      <c r="AA262" s="3">
        <v>2305640</v>
      </c>
      <c r="AB262" t="s">
        <v>47</v>
      </c>
      <c r="AC262" s="19">
        <f t="shared" si="42"/>
        <v>715497</v>
      </c>
      <c r="AD262" s="16">
        <f t="shared" si="45"/>
        <v>0.31032468208393332</v>
      </c>
      <c r="AE262" s="19">
        <f t="shared" si="43"/>
        <v>2305640</v>
      </c>
      <c r="AF262" s="13">
        <f t="shared" si="44"/>
        <v>1</v>
      </c>
    </row>
    <row r="263" spans="1:32" x14ac:dyDescent="0.25">
      <c r="A263" t="s">
        <v>453</v>
      </c>
      <c r="B263">
        <v>12</v>
      </c>
      <c r="C263" t="s">
        <v>64</v>
      </c>
      <c r="D263" s="3">
        <v>194360</v>
      </c>
      <c r="E263" s="3">
        <v>0</v>
      </c>
      <c r="F263" s="3">
        <v>194360</v>
      </c>
      <c r="G263">
        <v>9</v>
      </c>
      <c r="H263">
        <v>0</v>
      </c>
      <c r="J263">
        <v>12</v>
      </c>
      <c r="K263" s="16">
        <f t="shared" si="40"/>
        <v>0.10048619684871647</v>
      </c>
      <c r="L263" s="3">
        <v>1934196</v>
      </c>
      <c r="M263" s="3">
        <v>1644008</v>
      </c>
      <c r="N263" s="18">
        <f t="shared" si="41"/>
        <v>0.84996970317382514</v>
      </c>
      <c r="O263" s="9">
        <v>290188</v>
      </c>
      <c r="P263">
        <v>0.05</v>
      </c>
      <c r="Q263">
        <v>17</v>
      </c>
      <c r="R263" s="3">
        <v>0</v>
      </c>
      <c r="S263">
        <v>0</v>
      </c>
      <c r="T263" t="s">
        <v>45</v>
      </c>
      <c r="U263" s="3">
        <v>0</v>
      </c>
      <c r="V263">
        <v>0</v>
      </c>
      <c r="W263">
        <v>0</v>
      </c>
      <c r="X263" s="3">
        <v>0</v>
      </c>
      <c r="Y263">
        <v>0</v>
      </c>
      <c r="Z263">
        <v>0</v>
      </c>
      <c r="AA263" s="3">
        <v>1934196</v>
      </c>
      <c r="AB263" t="s">
        <v>47</v>
      </c>
      <c r="AC263" s="19">
        <f t="shared" si="42"/>
        <v>290188</v>
      </c>
      <c r="AD263" s="16">
        <f t="shared" si="45"/>
        <v>0.1500302968261748</v>
      </c>
      <c r="AE263" s="19">
        <f t="shared" si="43"/>
        <v>1934196</v>
      </c>
      <c r="AF263" s="13">
        <f t="shared" si="44"/>
        <v>1</v>
      </c>
    </row>
    <row r="264" spans="1:32" x14ac:dyDescent="0.25">
      <c r="A264" t="s">
        <v>97</v>
      </c>
      <c r="B264">
        <v>24</v>
      </c>
      <c r="C264" t="s">
        <v>123</v>
      </c>
      <c r="D264" s="3">
        <v>373337</v>
      </c>
      <c r="E264" s="3">
        <v>0</v>
      </c>
      <c r="F264" s="3">
        <v>373337</v>
      </c>
      <c r="G264">
        <v>21</v>
      </c>
      <c r="H264">
        <v>0</v>
      </c>
      <c r="J264">
        <v>24</v>
      </c>
      <c r="K264" s="16">
        <f t="shared" si="40"/>
        <v>9.9109851838421026E-2</v>
      </c>
      <c r="L264" s="3">
        <v>3766901</v>
      </c>
      <c r="M264" s="3">
        <v>3132931</v>
      </c>
      <c r="N264" s="18">
        <f t="shared" si="41"/>
        <v>0.83169985088538301</v>
      </c>
      <c r="O264" s="9">
        <v>356490</v>
      </c>
      <c r="P264">
        <v>6.3299999999999995E-2</v>
      </c>
      <c r="Q264">
        <v>16</v>
      </c>
      <c r="R264" s="3">
        <v>277480</v>
      </c>
      <c r="S264">
        <v>0.06</v>
      </c>
      <c r="T264">
        <v>16</v>
      </c>
      <c r="U264" s="3">
        <v>0</v>
      </c>
      <c r="V264">
        <v>0</v>
      </c>
      <c r="W264">
        <v>0</v>
      </c>
      <c r="X264" s="3">
        <v>0</v>
      </c>
      <c r="Y264">
        <v>0</v>
      </c>
      <c r="Z264">
        <v>0</v>
      </c>
      <c r="AA264" s="3">
        <v>3766901</v>
      </c>
      <c r="AB264" t="s">
        <v>47</v>
      </c>
      <c r="AC264" s="19">
        <f t="shared" si="42"/>
        <v>633970</v>
      </c>
      <c r="AD264" s="16">
        <f t="shared" si="45"/>
        <v>0.16830014911461702</v>
      </c>
      <c r="AE264" s="19">
        <f t="shared" si="43"/>
        <v>3766901</v>
      </c>
      <c r="AF264" s="13">
        <f t="shared" si="44"/>
        <v>1</v>
      </c>
    </row>
    <row r="265" spans="1:32" x14ac:dyDescent="0.25">
      <c r="A265" t="s">
        <v>66</v>
      </c>
      <c r="B265">
        <v>48</v>
      </c>
      <c r="C265" t="s">
        <v>37</v>
      </c>
      <c r="D265" s="3">
        <v>5080800</v>
      </c>
      <c r="E265" s="3">
        <v>0</v>
      </c>
      <c r="F265" s="3">
        <v>5080800</v>
      </c>
      <c r="G265">
        <v>38</v>
      </c>
      <c r="H265">
        <v>10</v>
      </c>
      <c r="J265">
        <v>48</v>
      </c>
      <c r="K265" s="16">
        <f t="shared" si="40"/>
        <v>0.74955741767968842</v>
      </c>
      <c r="L265" s="3">
        <v>6778400</v>
      </c>
      <c r="M265" s="3">
        <v>4584963</v>
      </c>
      <c r="N265" s="18">
        <f t="shared" si="41"/>
        <v>0.67640785436091111</v>
      </c>
      <c r="O265" s="9">
        <v>1700000</v>
      </c>
      <c r="P265">
        <v>7.0000000000000007E-2</v>
      </c>
      <c r="Q265">
        <v>17</v>
      </c>
      <c r="R265" s="3">
        <v>493437</v>
      </c>
      <c r="S265">
        <v>0</v>
      </c>
      <c r="T265" t="s">
        <v>45</v>
      </c>
      <c r="U265" s="3">
        <v>0</v>
      </c>
      <c r="V265">
        <v>0</v>
      </c>
      <c r="W265">
        <v>0</v>
      </c>
      <c r="X265" s="3">
        <v>0</v>
      </c>
      <c r="Y265">
        <v>0</v>
      </c>
      <c r="Z265">
        <v>0</v>
      </c>
      <c r="AA265" s="3">
        <v>6778400</v>
      </c>
      <c r="AB265" t="s">
        <v>47</v>
      </c>
      <c r="AC265" s="19">
        <f t="shared" si="42"/>
        <v>2193437</v>
      </c>
      <c r="AD265" s="16">
        <f t="shared" si="45"/>
        <v>0.32359214563908889</v>
      </c>
      <c r="AE265" s="19">
        <f t="shared" si="43"/>
        <v>6778400</v>
      </c>
      <c r="AF265" s="13">
        <f t="shared" si="44"/>
        <v>1</v>
      </c>
    </row>
    <row r="266" spans="1:32" x14ac:dyDescent="0.25">
      <c r="A266" t="s">
        <v>113</v>
      </c>
      <c r="B266">
        <v>8</v>
      </c>
      <c r="C266" t="s">
        <v>159</v>
      </c>
      <c r="D266" s="3">
        <v>168442</v>
      </c>
      <c r="E266" s="3">
        <v>0</v>
      </c>
      <c r="F266" s="3">
        <v>168442</v>
      </c>
      <c r="G266">
        <v>0</v>
      </c>
      <c r="H266">
        <v>0</v>
      </c>
      <c r="J266">
        <v>8</v>
      </c>
      <c r="K266" s="16">
        <f t="shared" si="40"/>
        <v>9.1074935333454454E-2</v>
      </c>
      <c r="L266" s="3">
        <v>1849488</v>
      </c>
      <c r="M266" s="3">
        <v>1437488</v>
      </c>
      <c r="N266" s="18">
        <f t="shared" si="41"/>
        <v>0.77723564575709603</v>
      </c>
      <c r="O266" s="9">
        <v>412000</v>
      </c>
      <c r="P266">
        <v>0</v>
      </c>
      <c r="Q266">
        <v>15</v>
      </c>
      <c r="R266" s="3">
        <v>0</v>
      </c>
      <c r="S266">
        <v>0</v>
      </c>
      <c r="T266" t="s">
        <v>45</v>
      </c>
      <c r="U266" s="3">
        <v>0</v>
      </c>
      <c r="V266">
        <v>0</v>
      </c>
      <c r="W266">
        <v>0</v>
      </c>
      <c r="X266" s="3">
        <v>0</v>
      </c>
      <c r="Y266">
        <v>0</v>
      </c>
      <c r="Z266">
        <v>0</v>
      </c>
      <c r="AA266" s="3">
        <v>1849488</v>
      </c>
      <c r="AB266" t="s">
        <v>255</v>
      </c>
      <c r="AC266" s="19">
        <f t="shared" si="42"/>
        <v>412000</v>
      </c>
      <c r="AD266" s="16">
        <f t="shared" si="45"/>
        <v>0.22276435424290397</v>
      </c>
      <c r="AE266" s="19">
        <f t="shared" si="43"/>
        <v>1849488</v>
      </c>
      <c r="AF266" s="13">
        <f t="shared" si="44"/>
        <v>1</v>
      </c>
    </row>
    <row r="267" spans="1:32" x14ac:dyDescent="0.25">
      <c r="A267" t="s">
        <v>91</v>
      </c>
      <c r="B267">
        <v>22</v>
      </c>
      <c r="C267" t="s">
        <v>64</v>
      </c>
      <c r="D267" s="3">
        <v>441313</v>
      </c>
      <c r="E267" s="3">
        <v>0</v>
      </c>
      <c r="F267" s="3">
        <v>441313</v>
      </c>
      <c r="G267">
        <v>0</v>
      </c>
      <c r="H267">
        <v>0</v>
      </c>
      <c r="J267">
        <v>22</v>
      </c>
      <c r="K267" s="16">
        <f t="shared" si="40"/>
        <v>0.10154615750120514</v>
      </c>
      <c r="L267" s="3">
        <v>4345935</v>
      </c>
      <c r="M267" s="3">
        <v>4055609</v>
      </c>
      <c r="N267" s="18">
        <f t="shared" si="41"/>
        <v>0.93319596358436097</v>
      </c>
      <c r="O267" s="9">
        <v>290326</v>
      </c>
      <c r="P267">
        <v>6.25E-2</v>
      </c>
      <c r="Q267">
        <v>16</v>
      </c>
      <c r="R267" s="3">
        <v>0</v>
      </c>
      <c r="S267">
        <v>0</v>
      </c>
      <c r="T267" t="s">
        <v>45</v>
      </c>
      <c r="U267" s="3">
        <v>0</v>
      </c>
      <c r="V267">
        <v>0</v>
      </c>
      <c r="W267">
        <v>0</v>
      </c>
      <c r="X267" s="3">
        <v>0</v>
      </c>
      <c r="Y267">
        <v>0</v>
      </c>
      <c r="Z267">
        <v>0</v>
      </c>
      <c r="AA267" s="3">
        <v>4345935</v>
      </c>
      <c r="AB267" t="s">
        <v>255</v>
      </c>
      <c r="AC267" s="19">
        <f t="shared" si="42"/>
        <v>290326</v>
      </c>
      <c r="AD267" s="16">
        <f t="shared" si="45"/>
        <v>6.6804036415638979E-2</v>
      </c>
      <c r="AE267" s="19">
        <f t="shared" si="43"/>
        <v>4345935</v>
      </c>
      <c r="AF267" s="13">
        <f t="shared" si="44"/>
        <v>1</v>
      </c>
    </row>
    <row r="268" spans="1:32" x14ac:dyDescent="0.25">
      <c r="A268" t="s">
        <v>455</v>
      </c>
      <c r="B268">
        <v>16</v>
      </c>
      <c r="C268" t="s">
        <v>123</v>
      </c>
      <c r="D268" s="3">
        <v>303761</v>
      </c>
      <c r="E268" s="3">
        <v>0</v>
      </c>
      <c r="F268" s="3">
        <v>303761</v>
      </c>
      <c r="G268">
        <v>16</v>
      </c>
      <c r="H268">
        <v>0</v>
      </c>
      <c r="J268">
        <v>16</v>
      </c>
      <c r="K268" s="16">
        <f t="shared" si="40"/>
        <v>0.10131158312168456</v>
      </c>
      <c r="L268" s="3">
        <v>2998285</v>
      </c>
      <c r="M268" s="3">
        <v>2390296</v>
      </c>
      <c r="N268" s="18">
        <f t="shared" si="41"/>
        <v>0.79722107804961839</v>
      </c>
      <c r="O268" s="9">
        <v>300000</v>
      </c>
      <c r="P268">
        <v>0.05</v>
      </c>
      <c r="Q268">
        <v>20</v>
      </c>
      <c r="R268" s="3">
        <v>238000</v>
      </c>
      <c r="S268">
        <v>0</v>
      </c>
      <c r="T268">
        <v>17</v>
      </c>
      <c r="U268" s="3">
        <v>70000</v>
      </c>
      <c r="V268">
        <v>0.06</v>
      </c>
      <c r="W268">
        <v>10</v>
      </c>
      <c r="X268" s="3">
        <v>0</v>
      </c>
      <c r="Y268">
        <v>0</v>
      </c>
      <c r="Z268">
        <v>0</v>
      </c>
      <c r="AA268" s="3">
        <v>2998296</v>
      </c>
      <c r="AB268" t="s">
        <v>62</v>
      </c>
      <c r="AC268" s="19">
        <f t="shared" si="42"/>
        <v>608000</v>
      </c>
      <c r="AD268" s="16">
        <f t="shared" si="45"/>
        <v>0.20278259071435836</v>
      </c>
      <c r="AE268" s="19">
        <f t="shared" si="43"/>
        <v>2998296</v>
      </c>
      <c r="AF268" s="13">
        <f t="shared" si="44"/>
        <v>1.0000036687639768</v>
      </c>
    </row>
    <row r="269" spans="1:32" x14ac:dyDescent="0.25">
      <c r="A269" t="s">
        <v>36</v>
      </c>
      <c r="B269">
        <v>24</v>
      </c>
      <c r="C269" t="s">
        <v>64</v>
      </c>
      <c r="D269" s="3">
        <v>443613</v>
      </c>
      <c r="E269" s="3">
        <v>0</v>
      </c>
      <c r="F269" s="3">
        <v>443613</v>
      </c>
      <c r="G269">
        <v>24</v>
      </c>
      <c r="H269">
        <v>0</v>
      </c>
      <c r="J269">
        <v>24</v>
      </c>
      <c r="K269" s="16">
        <f t="shared" si="40"/>
        <v>9.8388284773838888E-2</v>
      </c>
      <c r="L269" s="3">
        <v>4508799</v>
      </c>
      <c r="M269" s="3">
        <v>8256</v>
      </c>
      <c r="N269" s="18">
        <f t="shared" si="41"/>
        <v>1.8310862826220464E-3</v>
      </c>
      <c r="O269" s="9">
        <v>3504543</v>
      </c>
      <c r="P269">
        <v>0</v>
      </c>
      <c r="Q269">
        <v>0</v>
      </c>
      <c r="R269" s="3">
        <v>500000</v>
      </c>
      <c r="S269">
        <v>0</v>
      </c>
      <c r="T269">
        <v>50</v>
      </c>
      <c r="U269" s="3">
        <v>180000</v>
      </c>
      <c r="V269">
        <v>5.8000000000000003E-2</v>
      </c>
      <c r="W269">
        <v>15</v>
      </c>
      <c r="X269" s="3">
        <v>316000</v>
      </c>
      <c r="Y269">
        <v>0.04</v>
      </c>
      <c r="Z269">
        <v>15</v>
      </c>
      <c r="AA269" s="3">
        <v>4508799</v>
      </c>
      <c r="AB269">
        <v>0</v>
      </c>
      <c r="AC269" s="19">
        <f t="shared" si="42"/>
        <v>4500543</v>
      </c>
      <c r="AD269" s="16">
        <f t="shared" si="45"/>
        <v>0.99816891371737793</v>
      </c>
      <c r="AE269" s="19">
        <f t="shared" si="43"/>
        <v>4508799</v>
      </c>
      <c r="AF269" s="13">
        <f t="shared" si="44"/>
        <v>1</v>
      </c>
    </row>
    <row r="270" spans="1:32" x14ac:dyDescent="0.25">
      <c r="A270" t="s">
        <v>302</v>
      </c>
      <c r="B270">
        <v>11</v>
      </c>
      <c r="C270" t="s">
        <v>37</v>
      </c>
      <c r="D270" s="3">
        <v>163336</v>
      </c>
      <c r="E270" s="3">
        <v>0</v>
      </c>
      <c r="F270" s="3">
        <v>163336</v>
      </c>
      <c r="G270">
        <v>11</v>
      </c>
      <c r="H270">
        <v>0</v>
      </c>
      <c r="J270">
        <v>11</v>
      </c>
      <c r="K270" s="16">
        <f t="shared" si="40"/>
        <v>9.6351825503007305E-2</v>
      </c>
      <c r="L270" s="3">
        <v>1695204</v>
      </c>
      <c r="M270" s="3">
        <v>1370224</v>
      </c>
      <c r="N270" s="18">
        <f t="shared" si="41"/>
        <v>0.80829445895597229</v>
      </c>
      <c r="O270" s="9">
        <v>324980</v>
      </c>
      <c r="P270">
        <v>0.04</v>
      </c>
      <c r="Q270">
        <v>20</v>
      </c>
      <c r="R270" s="3">
        <v>0</v>
      </c>
      <c r="S270">
        <v>0</v>
      </c>
      <c r="T270" t="s">
        <v>45</v>
      </c>
      <c r="U270" s="3">
        <v>0</v>
      </c>
      <c r="V270">
        <v>0</v>
      </c>
      <c r="W270">
        <v>0</v>
      </c>
      <c r="X270" s="3">
        <v>0</v>
      </c>
      <c r="Y270">
        <v>0</v>
      </c>
      <c r="Z270">
        <v>0</v>
      </c>
      <c r="AA270" s="3">
        <v>0</v>
      </c>
      <c r="AB270">
        <v>0</v>
      </c>
      <c r="AC270" s="19">
        <f t="shared" si="42"/>
        <v>324980</v>
      </c>
      <c r="AD270" s="16">
        <f t="shared" si="45"/>
        <v>0.19170554104402773</v>
      </c>
      <c r="AE270" s="19">
        <f t="shared" si="43"/>
        <v>1695204</v>
      </c>
      <c r="AF270" s="13">
        <f t="shared" si="44"/>
        <v>1</v>
      </c>
    </row>
    <row r="271" spans="1:32" x14ac:dyDescent="0.25">
      <c r="A271" t="s">
        <v>48</v>
      </c>
      <c r="B271">
        <v>10</v>
      </c>
      <c r="C271" t="s">
        <v>159</v>
      </c>
      <c r="D271" s="3">
        <v>210853</v>
      </c>
      <c r="E271" s="3">
        <v>0</v>
      </c>
      <c r="F271" s="3">
        <v>210853</v>
      </c>
      <c r="G271">
        <v>0</v>
      </c>
      <c r="H271">
        <v>0</v>
      </c>
      <c r="J271">
        <v>10</v>
      </c>
      <c r="K271" s="16">
        <f t="shared" si="40"/>
        <v>0.10889772384529255</v>
      </c>
      <c r="L271" s="3">
        <v>1936248</v>
      </c>
      <c r="M271" s="3">
        <v>1776048</v>
      </c>
      <c r="N271" s="18">
        <f t="shared" si="41"/>
        <v>0.91726266469997642</v>
      </c>
      <c r="O271" s="9">
        <v>160200</v>
      </c>
      <c r="P271">
        <v>6.88E-2</v>
      </c>
      <c r="Q271">
        <v>16</v>
      </c>
      <c r="R271" s="3">
        <v>0</v>
      </c>
      <c r="S271">
        <v>0</v>
      </c>
      <c r="T271" t="s">
        <v>45</v>
      </c>
      <c r="U271" s="3">
        <v>0</v>
      </c>
      <c r="V271">
        <v>0</v>
      </c>
      <c r="W271">
        <v>0</v>
      </c>
      <c r="X271" s="3">
        <v>0</v>
      </c>
      <c r="Y271">
        <v>0</v>
      </c>
      <c r="Z271">
        <v>0</v>
      </c>
      <c r="AA271" s="3">
        <v>1936248</v>
      </c>
      <c r="AB271" t="s">
        <v>255</v>
      </c>
      <c r="AC271" s="19">
        <f t="shared" si="42"/>
        <v>160200</v>
      </c>
      <c r="AD271" s="16">
        <f t="shared" si="45"/>
        <v>8.2737335300023557E-2</v>
      </c>
      <c r="AE271" s="19">
        <f t="shared" si="43"/>
        <v>1936248</v>
      </c>
      <c r="AF271" s="13">
        <f t="shared" si="44"/>
        <v>1</v>
      </c>
    </row>
    <row r="272" spans="1:32" x14ac:dyDescent="0.25">
      <c r="A272" t="s">
        <v>36</v>
      </c>
      <c r="B272">
        <v>24</v>
      </c>
      <c r="C272" t="s">
        <v>64</v>
      </c>
      <c r="D272" s="3">
        <v>418339</v>
      </c>
      <c r="E272" s="3">
        <v>0</v>
      </c>
      <c r="F272" s="3">
        <v>418339</v>
      </c>
      <c r="G272">
        <v>24</v>
      </c>
      <c r="H272">
        <v>0</v>
      </c>
      <c r="J272">
        <v>24</v>
      </c>
      <c r="K272" s="16">
        <f t="shared" si="40"/>
        <v>9.6690301154235422E-2</v>
      </c>
      <c r="L272" s="3">
        <v>4326587</v>
      </c>
      <c r="M272" s="3">
        <v>3555536</v>
      </c>
      <c r="N272" s="18">
        <f t="shared" si="41"/>
        <v>0.82178770471967855</v>
      </c>
      <c r="O272" s="9">
        <v>500000</v>
      </c>
      <c r="P272">
        <v>0.05</v>
      </c>
      <c r="Q272">
        <v>20</v>
      </c>
      <c r="R272" s="3">
        <v>271051</v>
      </c>
      <c r="S272">
        <v>5.3999999999999999E-2</v>
      </c>
      <c r="T272">
        <v>16</v>
      </c>
      <c r="U272" s="3">
        <v>0</v>
      </c>
      <c r="V272">
        <v>0</v>
      </c>
      <c r="W272">
        <v>0</v>
      </c>
      <c r="X272" s="3">
        <v>0</v>
      </c>
      <c r="Y272">
        <v>0</v>
      </c>
      <c r="Z272">
        <v>0</v>
      </c>
      <c r="AA272" s="3">
        <v>4326587</v>
      </c>
      <c r="AB272" t="s">
        <v>62</v>
      </c>
      <c r="AC272" s="19">
        <f t="shared" si="42"/>
        <v>771051</v>
      </c>
      <c r="AD272" s="16">
        <f t="shared" si="45"/>
        <v>0.17821229528032143</v>
      </c>
      <c r="AE272" s="19">
        <f t="shared" si="43"/>
        <v>4326587</v>
      </c>
      <c r="AF272" s="13">
        <f t="shared" si="44"/>
        <v>1</v>
      </c>
    </row>
    <row r="273" spans="1:32" hidden="1" x14ac:dyDescent="0.25">
      <c r="A273" t="s">
        <v>36</v>
      </c>
      <c r="B273">
        <v>40</v>
      </c>
      <c r="C273" t="s">
        <v>64</v>
      </c>
      <c r="D273" s="3">
        <v>0</v>
      </c>
      <c r="E273" s="3">
        <v>0</v>
      </c>
      <c r="F273" s="3">
        <v>0</v>
      </c>
      <c r="G273">
        <v>0</v>
      </c>
      <c r="H273">
        <v>0</v>
      </c>
      <c r="J273">
        <v>0</v>
      </c>
      <c r="K273" s="16">
        <f t="shared" si="40"/>
        <v>0</v>
      </c>
      <c r="L273" s="3">
        <v>7854930</v>
      </c>
      <c r="M273" s="3">
        <v>0</v>
      </c>
      <c r="N273" s="18">
        <f t="shared" si="41"/>
        <v>0</v>
      </c>
      <c r="O273" s="9">
        <v>850000</v>
      </c>
      <c r="P273">
        <v>5.8999999999999997E-2</v>
      </c>
      <c r="Q273">
        <v>16</v>
      </c>
      <c r="R273" s="3">
        <v>163992</v>
      </c>
      <c r="S273">
        <v>6.25E-2</v>
      </c>
      <c r="T273">
        <v>15</v>
      </c>
      <c r="U273" s="3">
        <v>1575059</v>
      </c>
      <c r="V273">
        <v>6.5000000000000002E-2</v>
      </c>
      <c r="W273">
        <v>8</v>
      </c>
      <c r="X273" s="3">
        <v>500000</v>
      </c>
      <c r="Y273">
        <v>0</v>
      </c>
      <c r="Z273">
        <v>50</v>
      </c>
      <c r="AA273" s="3">
        <v>0</v>
      </c>
      <c r="AB273">
        <v>0</v>
      </c>
      <c r="AC273" s="19">
        <f t="shared" si="42"/>
        <v>3089051</v>
      </c>
      <c r="AD273" s="19"/>
      <c r="AE273" s="19">
        <f t="shared" si="43"/>
        <v>3089051</v>
      </c>
      <c r="AF273" s="13">
        <f t="shared" si="44"/>
        <v>0.39326270253204038</v>
      </c>
    </row>
    <row r="274" spans="1:32" x14ac:dyDescent="0.25">
      <c r="A274" t="s">
        <v>49</v>
      </c>
      <c r="B274">
        <v>14</v>
      </c>
      <c r="C274" t="s">
        <v>123</v>
      </c>
      <c r="D274" s="3">
        <v>372221</v>
      </c>
      <c r="E274" s="3">
        <v>0</v>
      </c>
      <c r="F274" s="3">
        <v>372221</v>
      </c>
      <c r="G274">
        <v>14</v>
      </c>
      <c r="H274">
        <v>0</v>
      </c>
      <c r="J274">
        <v>14</v>
      </c>
      <c r="K274" s="16">
        <f t="shared" si="40"/>
        <v>8.559618449283328E-2</v>
      </c>
      <c r="L274" s="3">
        <v>4348570</v>
      </c>
      <c r="M274" s="3">
        <v>3163562</v>
      </c>
      <c r="N274" s="18">
        <f t="shared" si="41"/>
        <v>0.72749478564217662</v>
      </c>
      <c r="O274" s="9">
        <v>250000</v>
      </c>
      <c r="P274">
        <v>0.04</v>
      </c>
      <c r="Q274">
        <v>20</v>
      </c>
      <c r="R274" s="3">
        <v>112500</v>
      </c>
      <c r="S274">
        <v>0</v>
      </c>
      <c r="T274">
        <v>17</v>
      </c>
      <c r="U274" s="3">
        <v>822509</v>
      </c>
      <c r="V274">
        <v>0.04</v>
      </c>
      <c r="W274">
        <v>20</v>
      </c>
      <c r="X274" s="3">
        <v>0</v>
      </c>
      <c r="Y274">
        <v>0</v>
      </c>
      <c r="Z274">
        <v>0</v>
      </c>
      <c r="AA274" s="3">
        <v>4348571</v>
      </c>
      <c r="AB274" t="s">
        <v>62</v>
      </c>
      <c r="AC274" s="19">
        <f t="shared" si="42"/>
        <v>1185009</v>
      </c>
      <c r="AD274" s="16">
        <f>+AC274/L274</f>
        <v>0.27250544431847712</v>
      </c>
      <c r="AE274" s="19">
        <f t="shared" si="43"/>
        <v>4348571</v>
      </c>
      <c r="AF274" s="13">
        <f t="shared" si="44"/>
        <v>1.0000002299606536</v>
      </c>
    </row>
    <row r="275" spans="1:32" hidden="1" x14ac:dyDescent="0.25">
      <c r="A275" t="s">
        <v>201</v>
      </c>
      <c r="B275">
        <v>41</v>
      </c>
      <c r="C275" t="s">
        <v>37</v>
      </c>
      <c r="D275" s="3">
        <v>3395010</v>
      </c>
      <c r="E275" s="3">
        <v>0</v>
      </c>
      <c r="F275" s="3">
        <v>3395010</v>
      </c>
      <c r="G275">
        <v>0</v>
      </c>
      <c r="H275">
        <v>0</v>
      </c>
      <c r="J275">
        <v>41</v>
      </c>
      <c r="K275" s="16">
        <f t="shared" si="40"/>
        <v>0.75596834695259929</v>
      </c>
      <c r="L275" s="3">
        <v>4490942</v>
      </c>
      <c r="M275" s="3">
        <v>3448706</v>
      </c>
      <c r="N275" s="18">
        <f t="shared" si="41"/>
        <v>0.7679248585263404</v>
      </c>
      <c r="O275" s="9">
        <v>138427</v>
      </c>
      <c r="P275">
        <v>6.25E-2</v>
      </c>
      <c r="Q275">
        <v>13</v>
      </c>
      <c r="R275" s="3">
        <v>102434</v>
      </c>
      <c r="S275">
        <v>6.25E-2</v>
      </c>
      <c r="T275">
        <v>13</v>
      </c>
      <c r="U275" s="3">
        <v>3500000</v>
      </c>
      <c r="V275">
        <v>6.25E-2</v>
      </c>
      <c r="W275">
        <v>17</v>
      </c>
      <c r="X275" s="3">
        <v>0</v>
      </c>
      <c r="Y275">
        <v>0</v>
      </c>
      <c r="Z275">
        <v>0</v>
      </c>
      <c r="AA275" s="3">
        <v>4490942</v>
      </c>
      <c r="AB275">
        <v>0</v>
      </c>
      <c r="AC275" s="19">
        <f t="shared" si="42"/>
        <v>3740861</v>
      </c>
      <c r="AD275" s="19"/>
      <c r="AE275" s="19">
        <f t="shared" si="43"/>
        <v>7189567</v>
      </c>
      <c r="AF275" s="13">
        <f t="shared" si="44"/>
        <v>1.6009039974241484</v>
      </c>
    </row>
    <row r="276" spans="1:32" x14ac:dyDescent="0.25">
      <c r="A276" t="s">
        <v>302</v>
      </c>
      <c r="B276">
        <v>10</v>
      </c>
      <c r="C276" t="s">
        <v>64</v>
      </c>
      <c r="D276" s="3">
        <v>120925</v>
      </c>
      <c r="E276" s="3">
        <v>0</v>
      </c>
      <c r="F276" s="3">
        <v>120925</v>
      </c>
      <c r="G276">
        <v>0</v>
      </c>
      <c r="H276">
        <v>0</v>
      </c>
      <c r="J276">
        <v>10</v>
      </c>
      <c r="K276" s="16">
        <f t="shared" si="40"/>
        <v>7.0645522180970546E-2</v>
      </c>
      <c r="L276" s="3">
        <v>1711715</v>
      </c>
      <c r="M276" s="3">
        <v>1067654</v>
      </c>
      <c r="N276" s="18">
        <f t="shared" si="41"/>
        <v>0.6237335070382628</v>
      </c>
      <c r="O276" s="9">
        <v>325000</v>
      </c>
      <c r="P276">
        <v>0.04</v>
      </c>
      <c r="Q276">
        <v>15</v>
      </c>
      <c r="R276" s="3">
        <v>218676</v>
      </c>
      <c r="S276">
        <v>0.04</v>
      </c>
      <c r="T276">
        <v>15</v>
      </c>
      <c r="U276" s="3">
        <v>100385</v>
      </c>
      <c r="V276">
        <v>0</v>
      </c>
      <c r="W276">
        <v>15</v>
      </c>
      <c r="X276" s="3">
        <v>0</v>
      </c>
      <c r="Y276">
        <v>0</v>
      </c>
      <c r="Z276">
        <v>0</v>
      </c>
      <c r="AA276" s="3">
        <v>1711715</v>
      </c>
      <c r="AB276" t="s">
        <v>47</v>
      </c>
      <c r="AC276" s="19">
        <f t="shared" si="42"/>
        <v>644061</v>
      </c>
      <c r="AD276" s="16">
        <f t="shared" ref="AD276:AD281" si="46">+AC276/L276</f>
        <v>0.3762664929617372</v>
      </c>
      <c r="AE276" s="19">
        <f t="shared" si="43"/>
        <v>1711715</v>
      </c>
      <c r="AF276" s="13">
        <f t="shared" si="44"/>
        <v>1</v>
      </c>
    </row>
    <row r="277" spans="1:32" x14ac:dyDescent="0.25">
      <c r="A277" t="s">
        <v>36</v>
      </c>
      <c r="B277">
        <v>23</v>
      </c>
      <c r="C277" t="s">
        <v>37</v>
      </c>
      <c r="D277" s="3">
        <v>423659</v>
      </c>
      <c r="E277" s="3">
        <v>0</v>
      </c>
      <c r="F277" s="3">
        <v>423659</v>
      </c>
      <c r="G277">
        <v>18</v>
      </c>
      <c r="H277">
        <v>5</v>
      </c>
      <c r="J277">
        <v>23</v>
      </c>
      <c r="K277" s="16">
        <f t="shared" si="40"/>
        <v>8.3593655659465249E-2</v>
      </c>
      <c r="L277" s="3">
        <v>5068076</v>
      </c>
      <c r="M277" s="3">
        <v>4087901</v>
      </c>
      <c r="N277" s="18">
        <f t="shared" si="41"/>
        <v>0.80659820413111405</v>
      </c>
      <c r="O277" s="9">
        <v>500000</v>
      </c>
      <c r="P277">
        <v>6.4100000000000004E-2</v>
      </c>
      <c r="Q277">
        <v>18</v>
      </c>
      <c r="R277" s="3">
        <v>250000</v>
      </c>
      <c r="S277">
        <v>0</v>
      </c>
      <c r="T277">
        <v>20</v>
      </c>
      <c r="U277" s="3">
        <v>230175</v>
      </c>
      <c r="V277">
        <v>0</v>
      </c>
      <c r="W277" t="s">
        <v>165</v>
      </c>
      <c r="X277" s="3">
        <v>0</v>
      </c>
      <c r="Y277">
        <v>0</v>
      </c>
      <c r="Z277">
        <v>0</v>
      </c>
      <c r="AA277" s="3">
        <v>5068076</v>
      </c>
      <c r="AB277" t="s">
        <v>62</v>
      </c>
      <c r="AC277" s="19">
        <f t="shared" si="42"/>
        <v>980175</v>
      </c>
      <c r="AD277" s="16">
        <f t="shared" si="46"/>
        <v>0.19340179586888595</v>
      </c>
      <c r="AE277" s="19">
        <f t="shared" si="43"/>
        <v>5068076</v>
      </c>
      <c r="AF277" s="13">
        <f t="shared" si="44"/>
        <v>1</v>
      </c>
    </row>
    <row r="278" spans="1:32" x14ac:dyDescent="0.25">
      <c r="A278" t="s">
        <v>36</v>
      </c>
      <c r="B278">
        <v>33</v>
      </c>
      <c r="C278" t="s">
        <v>159</v>
      </c>
      <c r="D278" s="3">
        <v>704012</v>
      </c>
      <c r="E278" s="3">
        <v>0</v>
      </c>
      <c r="F278" s="3">
        <v>704012</v>
      </c>
      <c r="G278">
        <v>33</v>
      </c>
      <c r="H278">
        <v>0</v>
      </c>
      <c r="J278">
        <v>33</v>
      </c>
      <c r="K278" s="16">
        <f t="shared" si="40"/>
        <v>9.7781332167384896E-2</v>
      </c>
      <c r="L278" s="3">
        <v>7199861</v>
      </c>
      <c r="M278" s="3">
        <v>6617051</v>
      </c>
      <c r="N278" s="18">
        <f t="shared" si="41"/>
        <v>0.91905260393221477</v>
      </c>
      <c r="O278" s="9">
        <v>500000</v>
      </c>
      <c r="P278">
        <v>5.7000000000000002E-2</v>
      </c>
      <c r="Q278">
        <v>18</v>
      </c>
      <c r="R278" s="3">
        <v>82810</v>
      </c>
      <c r="S278">
        <v>0</v>
      </c>
      <c r="T278">
        <v>13</v>
      </c>
      <c r="U278" s="3">
        <v>0</v>
      </c>
      <c r="V278">
        <v>0</v>
      </c>
      <c r="W278">
        <v>0</v>
      </c>
      <c r="X278" s="3">
        <v>0</v>
      </c>
      <c r="Y278">
        <v>0</v>
      </c>
      <c r="Z278">
        <v>0</v>
      </c>
      <c r="AA278" s="3">
        <v>7199861</v>
      </c>
      <c r="AB278" t="s">
        <v>62</v>
      </c>
      <c r="AC278" s="19">
        <f t="shared" si="42"/>
        <v>582810</v>
      </c>
      <c r="AD278" s="16">
        <f t="shared" si="46"/>
        <v>8.0947396067785199E-2</v>
      </c>
      <c r="AE278" s="19">
        <f t="shared" si="43"/>
        <v>7199861</v>
      </c>
      <c r="AF278" s="13">
        <f t="shared" si="44"/>
        <v>1</v>
      </c>
    </row>
    <row r="279" spans="1:32" x14ac:dyDescent="0.25">
      <c r="A279" t="s">
        <v>73</v>
      </c>
      <c r="B279">
        <v>18</v>
      </c>
      <c r="C279" t="s">
        <v>123</v>
      </c>
      <c r="D279" s="3">
        <v>266018</v>
      </c>
      <c r="E279" s="3">
        <v>0</v>
      </c>
      <c r="F279" s="3">
        <v>266018</v>
      </c>
      <c r="G279">
        <v>15</v>
      </c>
      <c r="H279">
        <v>0</v>
      </c>
      <c r="J279">
        <v>18</v>
      </c>
      <c r="K279" s="16">
        <f t="shared" si="40"/>
        <v>0.10220278195589826</v>
      </c>
      <c r="L279" s="3">
        <v>2602845</v>
      </c>
      <c r="M279" s="3">
        <v>2281374</v>
      </c>
      <c r="N279" s="18">
        <f t="shared" si="41"/>
        <v>0.87649245344997495</v>
      </c>
      <c r="O279" s="9">
        <v>169620</v>
      </c>
      <c r="P279">
        <v>0.04</v>
      </c>
      <c r="Q279">
        <v>17</v>
      </c>
      <c r="R279" s="3">
        <v>151851</v>
      </c>
      <c r="S279">
        <v>2.3699999999999999E-2</v>
      </c>
      <c r="T279">
        <v>15</v>
      </c>
      <c r="U279" s="3">
        <v>0</v>
      </c>
      <c r="V279">
        <v>0</v>
      </c>
      <c r="W279">
        <v>0</v>
      </c>
      <c r="X279" s="3">
        <v>0</v>
      </c>
      <c r="Y279">
        <v>0</v>
      </c>
      <c r="Z279">
        <v>0</v>
      </c>
      <c r="AA279" s="3">
        <v>2602845</v>
      </c>
      <c r="AB279" t="s">
        <v>255</v>
      </c>
      <c r="AC279" s="19">
        <f t="shared" si="42"/>
        <v>321471</v>
      </c>
      <c r="AD279" s="16">
        <f t="shared" si="46"/>
        <v>0.12350754655002506</v>
      </c>
      <c r="AE279" s="19">
        <f t="shared" si="43"/>
        <v>2602845</v>
      </c>
      <c r="AF279" s="13">
        <f t="shared" si="44"/>
        <v>1</v>
      </c>
    </row>
    <row r="280" spans="1:32" x14ac:dyDescent="0.25">
      <c r="A280" t="s">
        <v>97</v>
      </c>
      <c r="B280">
        <v>30</v>
      </c>
      <c r="C280" t="s">
        <v>123</v>
      </c>
      <c r="D280" s="3">
        <v>452188</v>
      </c>
      <c r="E280" s="3">
        <v>0</v>
      </c>
      <c r="F280" s="3">
        <v>452188</v>
      </c>
      <c r="G280">
        <v>26</v>
      </c>
      <c r="H280">
        <v>0</v>
      </c>
      <c r="J280">
        <v>30</v>
      </c>
      <c r="K280" s="16">
        <f t="shared" si="40"/>
        <v>9.9223852274101201E-2</v>
      </c>
      <c r="L280" s="3">
        <v>4557251</v>
      </c>
      <c r="M280" s="3">
        <v>3843604</v>
      </c>
      <c r="N280" s="18">
        <f t="shared" si="41"/>
        <v>0.84340406091303721</v>
      </c>
      <c r="O280" s="9">
        <v>313660</v>
      </c>
      <c r="P280">
        <v>4.2500000000000003E-2</v>
      </c>
      <c r="Q280">
        <v>15</v>
      </c>
      <c r="R280" s="3">
        <v>394147</v>
      </c>
      <c r="S280">
        <v>1.4E-2</v>
      </c>
      <c r="T280">
        <v>17</v>
      </c>
      <c r="U280" s="3">
        <v>5840</v>
      </c>
      <c r="V280">
        <v>0</v>
      </c>
      <c r="W280">
        <v>0</v>
      </c>
      <c r="X280" s="3">
        <v>0</v>
      </c>
      <c r="Y280">
        <v>0</v>
      </c>
      <c r="Z280">
        <v>0</v>
      </c>
      <c r="AA280" s="3">
        <v>4557251</v>
      </c>
      <c r="AB280" t="s">
        <v>47</v>
      </c>
      <c r="AC280" s="19">
        <f t="shared" si="42"/>
        <v>713647</v>
      </c>
      <c r="AD280" s="16">
        <f t="shared" si="46"/>
        <v>0.15659593908696273</v>
      </c>
      <c r="AE280" s="19">
        <f t="shared" si="43"/>
        <v>4557251</v>
      </c>
      <c r="AF280" s="13">
        <f t="shared" si="44"/>
        <v>1</v>
      </c>
    </row>
    <row r="281" spans="1:32" x14ac:dyDescent="0.25">
      <c r="A281" t="s">
        <v>36</v>
      </c>
      <c r="B281">
        <v>20</v>
      </c>
      <c r="C281" t="s">
        <v>64</v>
      </c>
      <c r="D281" s="3">
        <v>355954</v>
      </c>
      <c r="E281" s="3">
        <v>0</v>
      </c>
      <c r="F281" s="3">
        <v>355954</v>
      </c>
      <c r="G281">
        <v>20</v>
      </c>
      <c r="H281">
        <v>0</v>
      </c>
      <c r="J281">
        <v>20</v>
      </c>
      <c r="K281" s="16">
        <f t="shared" si="40"/>
        <v>0.10608942586877904</v>
      </c>
      <c r="L281" s="3">
        <v>3355226</v>
      </c>
      <c r="M281" s="3">
        <v>7080</v>
      </c>
      <c r="N281" s="18">
        <f t="shared" si="41"/>
        <v>2.1101410158361911E-3</v>
      </c>
      <c r="O281" s="9">
        <v>3120126</v>
      </c>
      <c r="P281">
        <v>0</v>
      </c>
      <c r="Q281">
        <v>0</v>
      </c>
      <c r="R281" s="3">
        <v>228020</v>
      </c>
      <c r="S281">
        <v>0.05</v>
      </c>
      <c r="T281" t="s">
        <v>45</v>
      </c>
      <c r="U281" s="3">
        <v>0</v>
      </c>
      <c r="V281">
        <v>0</v>
      </c>
      <c r="W281">
        <v>0</v>
      </c>
      <c r="X281" s="3">
        <v>0</v>
      </c>
      <c r="Y281">
        <v>0</v>
      </c>
      <c r="Z281">
        <v>0</v>
      </c>
      <c r="AA281" s="3">
        <v>3355226</v>
      </c>
      <c r="AB281">
        <v>0</v>
      </c>
      <c r="AC281" s="19">
        <f t="shared" si="42"/>
        <v>3348146</v>
      </c>
      <c r="AD281" s="16">
        <f t="shared" si="46"/>
        <v>0.99788985898416382</v>
      </c>
      <c r="AE281" s="19">
        <f t="shared" si="43"/>
        <v>3355226</v>
      </c>
      <c r="AF281" s="13">
        <f t="shared" si="44"/>
        <v>1</v>
      </c>
    </row>
    <row r="282" spans="1:32" hidden="1" x14ac:dyDescent="0.25">
      <c r="A282" t="s">
        <v>49</v>
      </c>
      <c r="B282">
        <v>56</v>
      </c>
      <c r="C282" t="s">
        <v>37</v>
      </c>
      <c r="D282" s="3">
        <v>5506960</v>
      </c>
      <c r="E282" s="3">
        <v>0</v>
      </c>
      <c r="F282" s="3">
        <v>5506960</v>
      </c>
      <c r="G282">
        <v>44</v>
      </c>
      <c r="H282">
        <v>12</v>
      </c>
      <c r="J282">
        <v>56</v>
      </c>
      <c r="K282" s="16">
        <f t="shared" si="40"/>
        <v>0.674633120402367</v>
      </c>
      <c r="L282" s="3">
        <v>8162896</v>
      </c>
      <c r="M282" s="3">
        <v>5231089</v>
      </c>
      <c r="N282" s="18">
        <f t="shared" si="41"/>
        <v>0.64083739398370387</v>
      </c>
      <c r="O282" s="9">
        <v>2200000</v>
      </c>
      <c r="P282">
        <v>0.04</v>
      </c>
      <c r="Q282">
        <v>15</v>
      </c>
      <c r="R282" s="3">
        <v>3720</v>
      </c>
      <c r="S282">
        <v>0</v>
      </c>
      <c r="T282" t="s">
        <v>45</v>
      </c>
      <c r="U282" s="3">
        <v>0</v>
      </c>
      <c r="V282">
        <v>0</v>
      </c>
      <c r="W282">
        <v>0</v>
      </c>
      <c r="X282" s="3">
        <v>0</v>
      </c>
      <c r="Y282">
        <v>0</v>
      </c>
      <c r="Z282">
        <v>0</v>
      </c>
      <c r="AA282" s="3">
        <v>8162896</v>
      </c>
      <c r="AB282" t="s">
        <v>47</v>
      </c>
      <c r="AC282" s="19">
        <f t="shared" si="42"/>
        <v>2203720</v>
      </c>
      <c r="AD282" s="19"/>
      <c r="AE282" s="19">
        <f t="shared" si="43"/>
        <v>7434809</v>
      </c>
      <c r="AF282" s="13">
        <f t="shared" si="44"/>
        <v>0.91080530733210374</v>
      </c>
    </row>
    <row r="283" spans="1:32" x14ac:dyDescent="0.25">
      <c r="A283" t="s">
        <v>95</v>
      </c>
      <c r="B283">
        <v>11</v>
      </c>
      <c r="C283" t="s">
        <v>159</v>
      </c>
      <c r="D283" s="3">
        <v>151479</v>
      </c>
      <c r="E283" s="3">
        <v>0</v>
      </c>
      <c r="F283" s="3">
        <v>151479</v>
      </c>
      <c r="G283">
        <v>0</v>
      </c>
      <c r="H283">
        <v>2</v>
      </c>
      <c r="J283">
        <v>11</v>
      </c>
      <c r="K283" s="16">
        <f t="shared" si="40"/>
        <v>7.0244647566439083E-2</v>
      </c>
      <c r="L283" s="3">
        <v>2156449</v>
      </c>
      <c r="M283" s="3">
        <v>1354199</v>
      </c>
      <c r="N283" s="18">
        <f t="shared" si="41"/>
        <v>0.62797636299305015</v>
      </c>
      <c r="O283" s="9">
        <v>250000</v>
      </c>
      <c r="P283">
        <v>0.06</v>
      </c>
      <c r="Q283">
        <v>16</v>
      </c>
      <c r="R283" s="3">
        <v>480000</v>
      </c>
      <c r="S283">
        <v>2.5000000000000001E-2</v>
      </c>
      <c r="T283">
        <v>20</v>
      </c>
      <c r="U283" s="3">
        <v>72250</v>
      </c>
      <c r="V283">
        <v>0</v>
      </c>
      <c r="W283" t="s">
        <v>165</v>
      </c>
      <c r="X283" s="3">
        <v>0</v>
      </c>
      <c r="Y283">
        <v>0</v>
      </c>
      <c r="Z283">
        <v>0</v>
      </c>
      <c r="AA283" s="3">
        <v>2156499</v>
      </c>
      <c r="AB283" t="s">
        <v>255</v>
      </c>
      <c r="AC283" s="19">
        <f t="shared" si="42"/>
        <v>802250</v>
      </c>
      <c r="AD283" s="16">
        <f>+AC283/L283</f>
        <v>0.37202363700694985</v>
      </c>
      <c r="AE283" s="19">
        <f t="shared" si="43"/>
        <v>2156449</v>
      </c>
      <c r="AF283" s="13">
        <f t="shared" si="44"/>
        <v>1</v>
      </c>
    </row>
    <row r="284" spans="1:32" hidden="1" x14ac:dyDescent="0.25">
      <c r="A284" t="s">
        <v>66</v>
      </c>
      <c r="B284">
        <v>200</v>
      </c>
      <c r="C284" t="s">
        <v>37</v>
      </c>
      <c r="D284" s="3">
        <v>0</v>
      </c>
      <c r="E284" s="3">
        <v>0</v>
      </c>
      <c r="F284" s="3">
        <v>0</v>
      </c>
      <c r="G284">
        <v>0</v>
      </c>
      <c r="H284">
        <v>0</v>
      </c>
      <c r="J284">
        <v>0</v>
      </c>
      <c r="K284" s="16">
        <f t="shared" si="40"/>
        <v>0</v>
      </c>
      <c r="L284" s="3">
        <v>0</v>
      </c>
      <c r="M284" s="3">
        <v>0</v>
      </c>
      <c r="N284" s="18">
        <f t="shared" si="41"/>
        <v>0</v>
      </c>
      <c r="O284" s="9">
        <v>10312900</v>
      </c>
      <c r="P284">
        <v>2.9899999999999999E-2</v>
      </c>
      <c r="Q284">
        <v>42</v>
      </c>
      <c r="R284" s="3">
        <v>0</v>
      </c>
      <c r="S284">
        <v>0</v>
      </c>
      <c r="T284">
        <v>0</v>
      </c>
      <c r="U284" s="3">
        <v>0</v>
      </c>
      <c r="V284">
        <v>0</v>
      </c>
      <c r="W284">
        <v>0</v>
      </c>
      <c r="X284" s="3">
        <v>0</v>
      </c>
      <c r="Y284">
        <v>0</v>
      </c>
      <c r="Z284">
        <v>0</v>
      </c>
      <c r="AA284" s="3">
        <v>0</v>
      </c>
      <c r="AB284">
        <v>0</v>
      </c>
      <c r="AC284" s="19">
        <f t="shared" si="42"/>
        <v>10312900</v>
      </c>
      <c r="AD284" s="19"/>
      <c r="AE284" s="19">
        <f t="shared" si="43"/>
        <v>10312900</v>
      </c>
      <c r="AF284" s="13">
        <f t="shared" si="44"/>
        <v>0</v>
      </c>
    </row>
    <row r="285" spans="1:32" x14ac:dyDescent="0.25">
      <c r="A285" t="s">
        <v>36</v>
      </c>
      <c r="B285">
        <v>62</v>
      </c>
      <c r="C285" t="s">
        <v>37</v>
      </c>
      <c r="D285" s="3">
        <v>725000</v>
      </c>
      <c r="E285" s="3">
        <v>0</v>
      </c>
      <c r="F285" s="3">
        <v>725000</v>
      </c>
      <c r="G285">
        <v>0</v>
      </c>
      <c r="H285">
        <v>0</v>
      </c>
      <c r="J285">
        <v>62</v>
      </c>
      <c r="K285" s="16">
        <f t="shared" si="40"/>
        <v>7.5251144206622003E-2</v>
      </c>
      <c r="L285" s="3">
        <v>9634405</v>
      </c>
      <c r="M285" s="3">
        <v>7859405</v>
      </c>
      <c r="N285" s="18">
        <f t="shared" si="41"/>
        <v>0.81576444004585646</v>
      </c>
      <c r="O285" s="9">
        <v>575000</v>
      </c>
      <c r="P285">
        <v>4.8599999999999997E-2</v>
      </c>
      <c r="Q285">
        <v>15</v>
      </c>
      <c r="R285" s="3">
        <v>400000</v>
      </c>
      <c r="S285">
        <v>4.7500000000000001E-2</v>
      </c>
      <c r="T285">
        <v>15</v>
      </c>
      <c r="U285" s="3">
        <v>500000</v>
      </c>
      <c r="V285">
        <v>0.05</v>
      </c>
      <c r="W285">
        <v>15</v>
      </c>
      <c r="X285" s="3">
        <v>300000</v>
      </c>
      <c r="Y285">
        <v>0.05</v>
      </c>
      <c r="Z285">
        <v>15</v>
      </c>
      <c r="AA285" s="3">
        <v>9634405</v>
      </c>
      <c r="AB285" t="s">
        <v>497</v>
      </c>
      <c r="AC285" s="19">
        <f t="shared" si="42"/>
        <v>1775000</v>
      </c>
      <c r="AD285" s="16">
        <f>+AC285/L285</f>
        <v>0.18423555995414351</v>
      </c>
      <c r="AE285" s="19">
        <f t="shared" si="43"/>
        <v>9634405</v>
      </c>
      <c r="AF285" s="13">
        <f t="shared" si="44"/>
        <v>1</v>
      </c>
    </row>
    <row r="286" spans="1:32" hidden="1" x14ac:dyDescent="0.25">
      <c r="A286" t="s">
        <v>97</v>
      </c>
      <c r="B286">
        <v>26</v>
      </c>
      <c r="C286" t="s">
        <v>37</v>
      </c>
      <c r="D286" s="3">
        <v>0</v>
      </c>
      <c r="E286" s="3">
        <v>0</v>
      </c>
      <c r="F286" s="3">
        <v>0</v>
      </c>
      <c r="G286">
        <v>0</v>
      </c>
      <c r="H286">
        <v>0</v>
      </c>
      <c r="J286">
        <v>0</v>
      </c>
      <c r="K286" s="16">
        <f t="shared" si="40"/>
        <v>0</v>
      </c>
      <c r="L286" s="3">
        <v>0</v>
      </c>
      <c r="M286" s="3">
        <v>0</v>
      </c>
      <c r="N286" s="18">
        <f t="shared" si="41"/>
        <v>0</v>
      </c>
      <c r="O286" s="9">
        <v>330000</v>
      </c>
      <c r="P286">
        <v>0.06</v>
      </c>
      <c r="Q286">
        <v>25</v>
      </c>
      <c r="R286" s="3">
        <v>670061</v>
      </c>
      <c r="S286">
        <v>0.04</v>
      </c>
      <c r="T286">
        <v>20</v>
      </c>
      <c r="U286" s="3">
        <v>0</v>
      </c>
      <c r="V286">
        <v>0</v>
      </c>
      <c r="W286">
        <v>0</v>
      </c>
      <c r="X286" s="3">
        <v>0</v>
      </c>
      <c r="Y286">
        <v>0</v>
      </c>
      <c r="Z286">
        <v>0</v>
      </c>
      <c r="AA286" s="3">
        <v>0</v>
      </c>
      <c r="AB286">
        <v>0</v>
      </c>
      <c r="AC286" s="19">
        <f t="shared" si="42"/>
        <v>1000061</v>
      </c>
      <c r="AD286" s="19"/>
      <c r="AE286" s="19">
        <f t="shared" si="43"/>
        <v>1000061</v>
      </c>
      <c r="AF286" s="13">
        <f t="shared" si="44"/>
        <v>0</v>
      </c>
    </row>
    <row r="287" spans="1:32" x14ac:dyDescent="0.25">
      <c r="A287" t="s">
        <v>49</v>
      </c>
      <c r="B287">
        <v>71</v>
      </c>
      <c r="C287" t="s">
        <v>37</v>
      </c>
      <c r="D287" s="3">
        <v>683534</v>
      </c>
      <c r="E287" s="3">
        <v>0</v>
      </c>
      <c r="F287" s="3">
        <v>683534</v>
      </c>
      <c r="G287">
        <v>53</v>
      </c>
      <c r="H287">
        <v>0</v>
      </c>
      <c r="J287">
        <v>71</v>
      </c>
      <c r="K287" s="16">
        <f t="shared" si="40"/>
        <v>7.8247463065256859E-2</v>
      </c>
      <c r="L287" s="3">
        <v>8735542</v>
      </c>
      <c r="M287" s="3">
        <v>6206247</v>
      </c>
      <c r="N287" s="18">
        <f t="shared" si="41"/>
        <v>0.71045929376791961</v>
      </c>
      <c r="O287" s="9">
        <v>872834</v>
      </c>
      <c r="P287">
        <v>0.08</v>
      </c>
      <c r="Q287">
        <v>69</v>
      </c>
      <c r="R287" s="3">
        <v>534081</v>
      </c>
      <c r="S287">
        <v>0.04</v>
      </c>
      <c r="T287">
        <v>18</v>
      </c>
      <c r="U287" s="3">
        <v>708380</v>
      </c>
      <c r="V287">
        <v>0.04</v>
      </c>
      <c r="W287">
        <v>20</v>
      </c>
      <c r="X287" s="3">
        <v>414000</v>
      </c>
      <c r="Y287">
        <v>5.7500000000000002E-2</v>
      </c>
      <c r="Z287">
        <v>16</v>
      </c>
      <c r="AA287" s="3">
        <v>8735542</v>
      </c>
      <c r="AB287" t="s">
        <v>62</v>
      </c>
      <c r="AC287" s="19">
        <f t="shared" si="42"/>
        <v>2529295</v>
      </c>
      <c r="AD287" s="16">
        <f t="shared" ref="AD287:AD292" si="47">+AC287/L287</f>
        <v>0.28954070623208039</v>
      </c>
      <c r="AE287" s="19">
        <f t="shared" si="43"/>
        <v>8735542</v>
      </c>
      <c r="AF287" s="13">
        <f t="shared" si="44"/>
        <v>1</v>
      </c>
    </row>
    <row r="288" spans="1:32" x14ac:dyDescent="0.25">
      <c r="A288" t="s">
        <v>97</v>
      </c>
      <c r="B288">
        <v>20</v>
      </c>
      <c r="C288" t="s">
        <v>123</v>
      </c>
      <c r="D288" s="3">
        <v>398880</v>
      </c>
      <c r="E288" s="3">
        <v>0</v>
      </c>
      <c r="F288" s="3">
        <v>398880</v>
      </c>
      <c r="G288">
        <v>15</v>
      </c>
      <c r="H288">
        <v>0</v>
      </c>
      <c r="J288">
        <v>20</v>
      </c>
      <c r="K288" s="16">
        <f t="shared" si="40"/>
        <v>9.6672215075320381E-2</v>
      </c>
      <c r="L288" s="3">
        <v>4126108</v>
      </c>
      <c r="M288" s="3">
        <v>3410435</v>
      </c>
      <c r="N288" s="18">
        <f t="shared" si="41"/>
        <v>0.82655010484456537</v>
      </c>
      <c r="O288" s="9">
        <v>293200</v>
      </c>
      <c r="P288">
        <v>5.9499999999999997E-2</v>
      </c>
      <c r="Q288">
        <v>16</v>
      </c>
      <c r="R288" s="3">
        <v>322473</v>
      </c>
      <c r="S288">
        <v>2.3599999999999999E-2</v>
      </c>
      <c r="T288">
        <v>15</v>
      </c>
      <c r="U288" s="3">
        <v>100000</v>
      </c>
      <c r="V288">
        <v>2.3599999999999999E-2</v>
      </c>
      <c r="W288">
        <v>15</v>
      </c>
      <c r="X288" s="3">
        <v>0</v>
      </c>
      <c r="Y288">
        <v>0</v>
      </c>
      <c r="Z288">
        <v>0</v>
      </c>
      <c r="AA288" s="3">
        <v>4126108</v>
      </c>
      <c r="AB288" t="s">
        <v>62</v>
      </c>
      <c r="AC288" s="19">
        <f t="shared" si="42"/>
        <v>715673</v>
      </c>
      <c r="AD288" s="16">
        <f t="shared" si="47"/>
        <v>0.1734498951554346</v>
      </c>
      <c r="AE288" s="19">
        <f t="shared" si="43"/>
        <v>4126108</v>
      </c>
      <c r="AF288" s="13">
        <f t="shared" si="44"/>
        <v>1</v>
      </c>
    </row>
    <row r="289" spans="1:32" x14ac:dyDescent="0.25">
      <c r="A289" t="s">
        <v>253</v>
      </c>
      <c r="B289">
        <v>100</v>
      </c>
      <c r="C289" t="s">
        <v>64</v>
      </c>
      <c r="D289" s="3">
        <v>835834</v>
      </c>
      <c r="E289" s="3">
        <v>0</v>
      </c>
      <c r="F289" s="3">
        <v>835834</v>
      </c>
      <c r="G289">
        <v>0</v>
      </c>
      <c r="H289">
        <v>0</v>
      </c>
      <c r="J289">
        <v>100</v>
      </c>
      <c r="K289" s="16">
        <f t="shared" si="40"/>
        <v>8.6937392437815453E-2</v>
      </c>
      <c r="L289" s="3">
        <v>9614206</v>
      </c>
      <c r="M289" s="3">
        <v>7381157</v>
      </c>
      <c r="N289" s="18">
        <f t="shared" si="41"/>
        <v>0.76773443381595941</v>
      </c>
      <c r="O289" s="9">
        <v>889244</v>
      </c>
      <c r="P289">
        <v>3.27E-2</v>
      </c>
      <c r="Q289">
        <v>50</v>
      </c>
      <c r="R289" s="3">
        <v>1222266</v>
      </c>
      <c r="S289">
        <v>3.27E-2</v>
      </c>
      <c r="T289">
        <v>50</v>
      </c>
      <c r="U289" s="3">
        <v>121539</v>
      </c>
      <c r="V289">
        <v>3.27E-2</v>
      </c>
      <c r="W289">
        <v>15</v>
      </c>
      <c r="X289" s="3">
        <v>0</v>
      </c>
      <c r="Y289">
        <v>0</v>
      </c>
      <c r="Z289">
        <v>0</v>
      </c>
      <c r="AA289" s="3">
        <v>9614206</v>
      </c>
      <c r="AB289" t="s">
        <v>62</v>
      </c>
      <c r="AC289" s="19">
        <f t="shared" si="42"/>
        <v>2233049</v>
      </c>
      <c r="AD289" s="16">
        <f t="shared" si="47"/>
        <v>0.23226556618404057</v>
      </c>
      <c r="AE289" s="19">
        <f t="shared" si="43"/>
        <v>9614206</v>
      </c>
      <c r="AF289" s="13">
        <f t="shared" si="44"/>
        <v>1</v>
      </c>
    </row>
    <row r="290" spans="1:32" x14ac:dyDescent="0.25">
      <c r="A290" t="s">
        <v>68</v>
      </c>
      <c r="B290">
        <v>14</v>
      </c>
      <c r="C290" t="s">
        <v>64</v>
      </c>
      <c r="D290" s="3">
        <v>243310</v>
      </c>
      <c r="E290" s="3">
        <v>0</v>
      </c>
      <c r="F290" s="3">
        <v>243310</v>
      </c>
      <c r="G290">
        <v>0</v>
      </c>
      <c r="H290">
        <v>0</v>
      </c>
      <c r="J290">
        <v>14</v>
      </c>
      <c r="K290" s="16">
        <f t="shared" si="40"/>
        <v>9.2185156867455084E-2</v>
      </c>
      <c r="L290" s="3">
        <v>2639362</v>
      </c>
      <c r="M290" s="3">
        <v>2049645</v>
      </c>
      <c r="N290" s="18">
        <f t="shared" si="41"/>
        <v>0.77656835250337009</v>
      </c>
      <c r="O290" s="9">
        <v>239530</v>
      </c>
      <c r="P290">
        <v>0.06</v>
      </c>
      <c r="Q290">
        <v>15</v>
      </c>
      <c r="R290" s="3">
        <v>270000</v>
      </c>
      <c r="S290">
        <v>0.05</v>
      </c>
      <c r="T290">
        <v>20</v>
      </c>
      <c r="U290" s="3">
        <v>80187</v>
      </c>
      <c r="V290" t="s">
        <v>165</v>
      </c>
      <c r="W290" t="s">
        <v>165</v>
      </c>
      <c r="X290" s="3">
        <v>0</v>
      </c>
      <c r="Y290">
        <v>0</v>
      </c>
      <c r="Z290">
        <v>0</v>
      </c>
      <c r="AA290" s="3">
        <v>2639362</v>
      </c>
      <c r="AB290" t="s">
        <v>255</v>
      </c>
      <c r="AC290" s="19">
        <f t="shared" si="42"/>
        <v>589717</v>
      </c>
      <c r="AD290" s="16">
        <f t="shared" si="47"/>
        <v>0.22343164749662986</v>
      </c>
      <c r="AE290" s="19">
        <f t="shared" si="43"/>
        <v>2639362</v>
      </c>
      <c r="AF290" s="13">
        <f t="shared" si="44"/>
        <v>1</v>
      </c>
    </row>
    <row r="291" spans="1:32" x14ac:dyDescent="0.25">
      <c r="A291" t="s">
        <v>471</v>
      </c>
      <c r="B291">
        <v>10</v>
      </c>
      <c r="C291" t="s">
        <v>159</v>
      </c>
      <c r="D291" s="3">
        <v>153861</v>
      </c>
      <c r="E291" s="3">
        <v>0</v>
      </c>
      <c r="F291" s="3">
        <v>153861</v>
      </c>
      <c r="G291">
        <v>0</v>
      </c>
      <c r="H291">
        <v>2</v>
      </c>
      <c r="J291">
        <v>10</v>
      </c>
      <c r="K291" s="16">
        <f t="shared" si="40"/>
        <v>8.0505423851552016E-2</v>
      </c>
      <c r="L291" s="3">
        <v>1911188</v>
      </c>
      <c r="M291" s="3">
        <v>1384688</v>
      </c>
      <c r="N291" s="18">
        <f t="shared" si="41"/>
        <v>0.7245168973434325</v>
      </c>
      <c r="O291" s="9">
        <v>310000</v>
      </c>
      <c r="P291">
        <v>0</v>
      </c>
      <c r="Q291">
        <v>15</v>
      </c>
      <c r="R291" s="3">
        <v>216500</v>
      </c>
      <c r="S291">
        <v>0</v>
      </c>
      <c r="T291">
        <v>20</v>
      </c>
      <c r="U291" s="3">
        <v>0</v>
      </c>
      <c r="V291">
        <v>0</v>
      </c>
      <c r="W291">
        <v>0</v>
      </c>
      <c r="X291" s="3">
        <v>0</v>
      </c>
      <c r="Y291">
        <v>0</v>
      </c>
      <c r="Z291">
        <v>0</v>
      </c>
      <c r="AA291" s="3">
        <v>1911188</v>
      </c>
      <c r="AB291" t="s">
        <v>255</v>
      </c>
      <c r="AC291" s="19">
        <f t="shared" si="42"/>
        <v>526500</v>
      </c>
      <c r="AD291" s="16">
        <f t="shared" si="47"/>
        <v>0.27548310265656756</v>
      </c>
      <c r="AE291" s="19">
        <f t="shared" si="43"/>
        <v>1911188</v>
      </c>
      <c r="AF291" s="13">
        <f t="shared" si="44"/>
        <v>1</v>
      </c>
    </row>
    <row r="292" spans="1:32" x14ac:dyDescent="0.25">
      <c r="A292" t="s">
        <v>36</v>
      </c>
      <c r="B292">
        <v>27</v>
      </c>
      <c r="C292" t="s">
        <v>159</v>
      </c>
      <c r="D292" s="3">
        <v>517875</v>
      </c>
      <c r="E292" s="3">
        <v>0</v>
      </c>
      <c r="F292" s="3">
        <v>517875</v>
      </c>
      <c r="G292">
        <v>27</v>
      </c>
      <c r="H292">
        <v>0</v>
      </c>
      <c r="J292">
        <v>27</v>
      </c>
      <c r="K292" s="16">
        <f t="shared" si="40"/>
        <v>8.7556665625764515E-2</v>
      </c>
      <c r="L292" s="3">
        <v>5914741</v>
      </c>
      <c r="M292" s="3">
        <v>110</v>
      </c>
      <c r="N292" s="18">
        <f t="shared" si="41"/>
        <v>1.8597602160432721E-5</v>
      </c>
      <c r="O292" s="9">
        <v>975918</v>
      </c>
      <c r="P292">
        <v>5.5E-2</v>
      </c>
      <c r="Q292">
        <v>15</v>
      </c>
      <c r="R292" s="3">
        <v>200000</v>
      </c>
      <c r="S292">
        <v>3.5999999999999997E-2</v>
      </c>
      <c r="T292">
        <v>50</v>
      </c>
      <c r="U292" s="3">
        <v>200000</v>
      </c>
      <c r="V292">
        <v>5.7500000000000002E-2</v>
      </c>
      <c r="W292">
        <v>16.5</v>
      </c>
      <c r="X292" s="3">
        <v>4538713</v>
      </c>
      <c r="Y292">
        <v>0</v>
      </c>
      <c r="Z292">
        <v>0</v>
      </c>
      <c r="AA292" s="3">
        <v>5914741</v>
      </c>
      <c r="AB292">
        <v>0</v>
      </c>
      <c r="AC292" s="19">
        <f t="shared" si="42"/>
        <v>5914631</v>
      </c>
      <c r="AD292" s="16">
        <f t="shared" si="47"/>
        <v>0.99998140239783961</v>
      </c>
      <c r="AE292" s="19">
        <f t="shared" si="43"/>
        <v>5914741</v>
      </c>
      <c r="AF292" s="13">
        <f t="shared" si="44"/>
        <v>1</v>
      </c>
    </row>
    <row r="293" spans="1:32" hidden="1" x14ac:dyDescent="0.25">
      <c r="A293" t="s">
        <v>49</v>
      </c>
      <c r="B293">
        <v>90</v>
      </c>
      <c r="C293" t="s">
        <v>37</v>
      </c>
      <c r="D293" s="3">
        <v>0</v>
      </c>
      <c r="E293" s="3">
        <v>0</v>
      </c>
      <c r="F293" s="3">
        <v>0</v>
      </c>
      <c r="G293">
        <v>0</v>
      </c>
      <c r="H293">
        <v>0</v>
      </c>
      <c r="J293">
        <v>0</v>
      </c>
      <c r="K293" s="16">
        <f t="shared" si="40"/>
        <v>0</v>
      </c>
      <c r="L293" s="3">
        <v>0</v>
      </c>
      <c r="M293" s="3">
        <v>0</v>
      </c>
      <c r="N293" s="18">
        <f t="shared" si="41"/>
        <v>0</v>
      </c>
      <c r="O293" s="9">
        <v>6574000</v>
      </c>
      <c r="P293">
        <v>4.19E-2</v>
      </c>
      <c r="Q293">
        <v>40</v>
      </c>
      <c r="R293" s="3">
        <v>0</v>
      </c>
      <c r="S293">
        <v>0</v>
      </c>
      <c r="T293">
        <v>0</v>
      </c>
      <c r="U293" s="3">
        <v>0</v>
      </c>
      <c r="V293">
        <v>0</v>
      </c>
      <c r="W293">
        <v>0</v>
      </c>
      <c r="X293" s="3">
        <v>0</v>
      </c>
      <c r="Y293">
        <v>0</v>
      </c>
      <c r="Z293">
        <v>0</v>
      </c>
      <c r="AA293" s="3">
        <v>0</v>
      </c>
      <c r="AB293">
        <v>0</v>
      </c>
      <c r="AC293" s="19">
        <f t="shared" si="42"/>
        <v>6574000</v>
      </c>
      <c r="AD293" s="19"/>
      <c r="AE293" s="19">
        <f t="shared" si="43"/>
        <v>6574000</v>
      </c>
      <c r="AF293" s="13">
        <f t="shared" si="44"/>
        <v>0</v>
      </c>
    </row>
    <row r="294" spans="1:32" hidden="1" x14ac:dyDescent="0.25">
      <c r="A294" t="s">
        <v>36</v>
      </c>
      <c r="B294">
        <v>24</v>
      </c>
      <c r="C294" t="s">
        <v>37</v>
      </c>
      <c r="D294" s="3">
        <v>0</v>
      </c>
      <c r="E294" s="3">
        <v>0</v>
      </c>
      <c r="F294" s="3">
        <v>0</v>
      </c>
      <c r="G294">
        <v>0</v>
      </c>
      <c r="H294">
        <v>0</v>
      </c>
      <c r="J294">
        <v>0</v>
      </c>
      <c r="K294" s="16">
        <f t="shared" si="40"/>
        <v>0</v>
      </c>
      <c r="L294" s="3">
        <v>0</v>
      </c>
      <c r="M294" s="3">
        <v>0</v>
      </c>
      <c r="N294" s="18">
        <f t="shared" si="41"/>
        <v>0</v>
      </c>
      <c r="O294" s="9">
        <v>550000</v>
      </c>
      <c r="P294">
        <v>0.04</v>
      </c>
      <c r="Q294">
        <v>20</v>
      </c>
      <c r="R294" s="3">
        <v>250000</v>
      </c>
      <c r="S294">
        <v>2.5000000000000001E-3</v>
      </c>
      <c r="T294">
        <v>50</v>
      </c>
      <c r="U294" s="3">
        <v>441055</v>
      </c>
      <c r="V294">
        <v>0.04</v>
      </c>
      <c r="W294">
        <v>16</v>
      </c>
      <c r="X294" s="3">
        <v>0</v>
      </c>
      <c r="Y294">
        <v>0</v>
      </c>
      <c r="Z294">
        <v>0</v>
      </c>
      <c r="AA294" s="3">
        <v>1241055</v>
      </c>
      <c r="AB294" t="s">
        <v>62</v>
      </c>
      <c r="AC294" s="19">
        <f t="shared" si="42"/>
        <v>1241055</v>
      </c>
      <c r="AD294" s="19"/>
      <c r="AE294" s="19">
        <f t="shared" si="43"/>
        <v>1241055</v>
      </c>
      <c r="AF294" s="13">
        <f t="shared" si="44"/>
        <v>0</v>
      </c>
    </row>
    <row r="295" spans="1:32" hidden="1" x14ac:dyDescent="0.25">
      <c r="A295" t="s">
        <v>36</v>
      </c>
      <c r="B295">
        <v>80</v>
      </c>
      <c r="C295" t="s">
        <v>64</v>
      </c>
      <c r="D295" s="3">
        <v>918789</v>
      </c>
      <c r="E295" s="3">
        <v>0</v>
      </c>
      <c r="F295" s="3">
        <v>918789</v>
      </c>
      <c r="G295">
        <v>80</v>
      </c>
      <c r="H295">
        <v>0</v>
      </c>
      <c r="J295">
        <v>80</v>
      </c>
      <c r="K295" s="16">
        <f t="shared" si="40"/>
        <v>8.7298081576036177E-2</v>
      </c>
      <c r="L295" s="3">
        <v>10524733</v>
      </c>
      <c r="M295" s="3">
        <v>8846011</v>
      </c>
      <c r="N295" s="18">
        <f t="shared" si="41"/>
        <v>0.84049742639551994</v>
      </c>
      <c r="O295" s="9">
        <v>1403722</v>
      </c>
      <c r="P295">
        <v>5.9499999999999997E-2</v>
      </c>
      <c r="Q295">
        <v>16</v>
      </c>
      <c r="R295" s="3">
        <v>275000</v>
      </c>
      <c r="S295">
        <v>0.05</v>
      </c>
      <c r="T295">
        <v>16</v>
      </c>
      <c r="U295" s="3">
        <v>668773</v>
      </c>
      <c r="V295">
        <v>5.5E-2</v>
      </c>
      <c r="W295">
        <v>14</v>
      </c>
      <c r="X295" s="3">
        <v>0</v>
      </c>
      <c r="Y295">
        <v>0</v>
      </c>
      <c r="Z295">
        <v>0</v>
      </c>
      <c r="AA295" s="3">
        <v>10524733</v>
      </c>
      <c r="AB295" t="s">
        <v>62</v>
      </c>
      <c r="AC295" s="19">
        <f t="shared" si="42"/>
        <v>2347495</v>
      </c>
      <c r="AD295" s="19"/>
      <c r="AE295" s="19">
        <f t="shared" si="43"/>
        <v>11193506</v>
      </c>
      <c r="AF295" s="13">
        <f t="shared" si="44"/>
        <v>1.0635429896416375</v>
      </c>
    </row>
    <row r="296" spans="1:32" hidden="1" x14ac:dyDescent="0.25">
      <c r="A296" t="s">
        <v>36</v>
      </c>
      <c r="B296">
        <v>20</v>
      </c>
      <c r="C296" t="s">
        <v>37</v>
      </c>
      <c r="D296" s="3">
        <v>0</v>
      </c>
      <c r="E296" s="3">
        <v>0</v>
      </c>
      <c r="F296" s="3">
        <v>0</v>
      </c>
      <c r="G296">
        <v>20</v>
      </c>
      <c r="H296">
        <v>0</v>
      </c>
      <c r="J296">
        <v>20</v>
      </c>
      <c r="K296" s="16">
        <f t="shared" si="40"/>
        <v>0</v>
      </c>
      <c r="L296" s="3">
        <v>0</v>
      </c>
      <c r="M296" s="3">
        <v>0</v>
      </c>
      <c r="N296" s="18">
        <f t="shared" si="41"/>
        <v>0</v>
      </c>
      <c r="O296" s="9">
        <v>475000</v>
      </c>
      <c r="P296">
        <v>1.7000000000000001E-2</v>
      </c>
      <c r="Q296">
        <v>0</v>
      </c>
      <c r="R296" s="3">
        <v>430000</v>
      </c>
      <c r="S296">
        <v>0.04</v>
      </c>
      <c r="T296" t="s">
        <v>45</v>
      </c>
      <c r="U296" s="3">
        <v>160000</v>
      </c>
      <c r="V296">
        <v>5.1499999999999997E-2</v>
      </c>
      <c r="W296">
        <v>0</v>
      </c>
      <c r="X296" s="3">
        <v>125000</v>
      </c>
      <c r="Y296">
        <v>0</v>
      </c>
      <c r="Z296">
        <v>0</v>
      </c>
      <c r="AA296" s="3">
        <v>0</v>
      </c>
      <c r="AB296">
        <v>0</v>
      </c>
      <c r="AC296" s="19">
        <f t="shared" si="42"/>
        <v>1190000</v>
      </c>
      <c r="AD296" s="19"/>
      <c r="AE296" s="19">
        <f t="shared" si="43"/>
        <v>1190000</v>
      </c>
      <c r="AF296" s="13">
        <f t="shared" si="44"/>
        <v>0</v>
      </c>
    </row>
    <row r="297" spans="1:32" hidden="1" x14ac:dyDescent="0.25">
      <c r="A297" t="s">
        <v>376</v>
      </c>
      <c r="B297">
        <v>26</v>
      </c>
      <c r="C297" t="s">
        <v>37</v>
      </c>
      <c r="D297" s="3">
        <v>0</v>
      </c>
      <c r="E297" s="3">
        <v>441210</v>
      </c>
      <c r="F297" s="3">
        <v>441210</v>
      </c>
      <c r="G297">
        <v>26</v>
      </c>
      <c r="H297">
        <v>0</v>
      </c>
      <c r="J297">
        <v>26</v>
      </c>
      <c r="K297" s="16">
        <f t="shared" si="40"/>
        <v>9.3432314565835464E-2</v>
      </c>
      <c r="L297" s="3">
        <v>4722242</v>
      </c>
      <c r="M297" s="3">
        <v>5011131</v>
      </c>
      <c r="N297" s="18">
        <f t="shared" si="41"/>
        <v>1.0611762378971683</v>
      </c>
      <c r="O297" s="9">
        <v>0</v>
      </c>
      <c r="P297">
        <v>0</v>
      </c>
      <c r="Q297">
        <v>0</v>
      </c>
      <c r="R297" s="3">
        <v>0</v>
      </c>
      <c r="S297">
        <v>0</v>
      </c>
      <c r="T297" t="s">
        <v>45</v>
      </c>
      <c r="U297" s="3">
        <v>0</v>
      </c>
      <c r="V297">
        <v>0</v>
      </c>
      <c r="W297">
        <v>0</v>
      </c>
      <c r="X297" s="3">
        <v>0</v>
      </c>
      <c r="Y297">
        <v>0</v>
      </c>
      <c r="Z297">
        <v>0</v>
      </c>
      <c r="AA297" s="3">
        <v>0</v>
      </c>
      <c r="AB297">
        <v>0</v>
      </c>
      <c r="AC297" s="19">
        <f t="shared" si="42"/>
        <v>0</v>
      </c>
      <c r="AD297" s="19"/>
      <c r="AE297" s="19">
        <f t="shared" si="43"/>
        <v>5011131</v>
      </c>
      <c r="AF297" s="13">
        <f t="shared" si="44"/>
        <v>1.0611762378971683</v>
      </c>
    </row>
    <row r="298" spans="1:32" x14ac:dyDescent="0.25">
      <c r="A298" t="s">
        <v>93</v>
      </c>
      <c r="B298">
        <v>16</v>
      </c>
      <c r="C298" t="s">
        <v>123</v>
      </c>
      <c r="D298" s="3">
        <v>247822</v>
      </c>
      <c r="E298" s="3">
        <v>0</v>
      </c>
      <c r="F298" s="3">
        <v>247822</v>
      </c>
      <c r="G298">
        <v>12</v>
      </c>
      <c r="H298">
        <v>0</v>
      </c>
      <c r="J298">
        <v>16</v>
      </c>
      <c r="K298" s="16">
        <f t="shared" si="40"/>
        <v>9.1592902365015952E-2</v>
      </c>
      <c r="L298" s="3">
        <v>2705690</v>
      </c>
      <c r="M298" s="3">
        <v>2156051</v>
      </c>
      <c r="N298" s="18">
        <f t="shared" si="41"/>
        <v>0.79685810273904256</v>
      </c>
      <c r="O298" s="9">
        <v>53500</v>
      </c>
      <c r="P298">
        <v>0.05</v>
      </c>
      <c r="Q298">
        <v>17</v>
      </c>
      <c r="R298" s="3">
        <v>376139</v>
      </c>
      <c r="S298">
        <v>0.04</v>
      </c>
      <c r="T298">
        <v>18</v>
      </c>
      <c r="U298" s="3">
        <v>120000</v>
      </c>
      <c r="V298">
        <v>0.04</v>
      </c>
      <c r="W298">
        <v>16</v>
      </c>
      <c r="X298" s="3">
        <v>0</v>
      </c>
      <c r="Y298">
        <v>0</v>
      </c>
      <c r="Z298">
        <v>0</v>
      </c>
      <c r="AA298" s="3">
        <v>2705690</v>
      </c>
      <c r="AB298" t="s">
        <v>47</v>
      </c>
      <c r="AC298" s="19">
        <f t="shared" si="42"/>
        <v>549639</v>
      </c>
      <c r="AD298" s="16">
        <f t="shared" ref="AD298:AD299" si="48">+AC298/L298</f>
        <v>0.20314189726095747</v>
      </c>
      <c r="AE298" s="19">
        <f t="shared" si="43"/>
        <v>2705690</v>
      </c>
      <c r="AF298" s="13">
        <f t="shared" si="44"/>
        <v>1</v>
      </c>
    </row>
    <row r="299" spans="1:32" x14ac:dyDescent="0.25">
      <c r="A299" t="s">
        <v>253</v>
      </c>
      <c r="B299">
        <v>24</v>
      </c>
      <c r="C299" t="s">
        <v>64</v>
      </c>
      <c r="D299" s="3">
        <v>357167</v>
      </c>
      <c r="E299" s="3">
        <v>0</v>
      </c>
      <c r="F299" s="3">
        <v>357167</v>
      </c>
      <c r="G299">
        <v>18</v>
      </c>
      <c r="H299">
        <v>0</v>
      </c>
      <c r="J299">
        <v>24</v>
      </c>
      <c r="K299" s="16">
        <f t="shared" si="40"/>
        <v>9.1649878460314277E-2</v>
      </c>
      <c r="L299" s="3">
        <v>3897081</v>
      </c>
      <c r="M299" s="3">
        <v>3178787</v>
      </c>
      <c r="N299" s="18">
        <f t="shared" si="41"/>
        <v>0.81568409791841634</v>
      </c>
      <c r="O299" s="9">
        <v>337635</v>
      </c>
      <c r="P299">
        <v>0.05</v>
      </c>
      <c r="Q299">
        <v>17</v>
      </c>
      <c r="R299" s="3">
        <v>96600</v>
      </c>
      <c r="S299">
        <v>0.05</v>
      </c>
      <c r="T299">
        <v>17</v>
      </c>
      <c r="U299" s="3">
        <v>263159</v>
      </c>
      <c r="V299">
        <v>0.05</v>
      </c>
      <c r="W299">
        <v>17</v>
      </c>
      <c r="X299" s="3">
        <v>20900</v>
      </c>
      <c r="Y299">
        <v>0.02</v>
      </c>
      <c r="Z299">
        <v>7</v>
      </c>
      <c r="AA299" s="3">
        <v>3897081</v>
      </c>
      <c r="AB299" t="s">
        <v>47</v>
      </c>
      <c r="AC299" s="19">
        <f t="shared" si="42"/>
        <v>718294</v>
      </c>
      <c r="AD299" s="16">
        <f t="shared" si="48"/>
        <v>0.18431590208158363</v>
      </c>
      <c r="AE299" s="19">
        <f t="shared" si="43"/>
        <v>3897081</v>
      </c>
      <c r="AF299" s="13">
        <f t="shared" si="44"/>
        <v>1</v>
      </c>
    </row>
    <row r="300" spans="1:32" hidden="1" x14ac:dyDescent="0.25">
      <c r="A300" t="s">
        <v>48</v>
      </c>
      <c r="B300">
        <v>12</v>
      </c>
      <c r="C300" t="s">
        <v>64</v>
      </c>
      <c r="D300" s="3">
        <v>161711</v>
      </c>
      <c r="E300" s="3">
        <v>0</v>
      </c>
      <c r="F300" s="3">
        <v>161711</v>
      </c>
      <c r="G300">
        <v>0</v>
      </c>
      <c r="H300">
        <v>2</v>
      </c>
      <c r="J300">
        <v>12</v>
      </c>
      <c r="K300" s="16">
        <f t="shared" si="40"/>
        <v>7.4408316967991411E-2</v>
      </c>
      <c r="L300" s="3">
        <v>2173292</v>
      </c>
      <c r="M300" s="3">
        <v>1424466</v>
      </c>
      <c r="N300" s="18">
        <f t="shared" si="41"/>
        <v>0.65544160655816153</v>
      </c>
      <c r="O300" s="9">
        <v>225000</v>
      </c>
      <c r="P300">
        <v>0.06</v>
      </c>
      <c r="Q300">
        <v>16</v>
      </c>
      <c r="R300" s="3">
        <v>415000</v>
      </c>
      <c r="S300">
        <v>0.03</v>
      </c>
      <c r="T300">
        <v>30</v>
      </c>
      <c r="U300" s="3">
        <v>146207</v>
      </c>
      <c r="V300">
        <v>0</v>
      </c>
      <c r="W300" t="s">
        <v>165</v>
      </c>
      <c r="X300" s="3">
        <v>0</v>
      </c>
      <c r="Y300">
        <v>0</v>
      </c>
      <c r="Z300">
        <v>0</v>
      </c>
      <c r="AA300" s="3">
        <v>2173292</v>
      </c>
      <c r="AB300" t="s">
        <v>255</v>
      </c>
      <c r="AC300" s="19">
        <f t="shared" si="42"/>
        <v>786207</v>
      </c>
      <c r="AD300" s="19"/>
      <c r="AE300" s="19">
        <f t="shared" si="43"/>
        <v>2210673</v>
      </c>
      <c r="AF300" s="13">
        <f t="shared" si="44"/>
        <v>1.0172001737456358</v>
      </c>
    </row>
    <row r="301" spans="1:32" hidden="1" x14ac:dyDescent="0.25">
      <c r="A301" t="s">
        <v>73</v>
      </c>
      <c r="B301">
        <v>32</v>
      </c>
      <c r="C301" t="s">
        <v>64</v>
      </c>
      <c r="D301" s="3">
        <v>494237</v>
      </c>
      <c r="E301" s="3">
        <v>0</v>
      </c>
      <c r="F301" s="3">
        <v>494237</v>
      </c>
      <c r="G301">
        <v>0</v>
      </c>
      <c r="H301">
        <v>0</v>
      </c>
      <c r="J301">
        <v>32</v>
      </c>
      <c r="K301" s="16">
        <f t="shared" si="40"/>
        <v>9.4210114381807181E-2</v>
      </c>
      <c r="L301" s="3">
        <v>5246114</v>
      </c>
      <c r="M301" s="3">
        <v>4260429</v>
      </c>
      <c r="N301" s="18">
        <f t="shared" si="41"/>
        <v>0.81211140284027372</v>
      </c>
      <c r="O301" s="9">
        <v>168114</v>
      </c>
      <c r="P301">
        <v>0.06</v>
      </c>
      <c r="Q301">
        <v>13</v>
      </c>
      <c r="R301" s="3">
        <v>500054</v>
      </c>
      <c r="S301">
        <v>0</v>
      </c>
      <c r="T301" t="s">
        <v>165</v>
      </c>
      <c r="U301" s="3">
        <v>495000</v>
      </c>
      <c r="V301">
        <v>0.04</v>
      </c>
      <c r="W301">
        <v>20</v>
      </c>
      <c r="X301" s="3">
        <v>0</v>
      </c>
      <c r="Y301">
        <v>0</v>
      </c>
      <c r="Z301">
        <v>0</v>
      </c>
      <c r="AA301" s="3">
        <v>0</v>
      </c>
      <c r="AB301">
        <v>0</v>
      </c>
      <c r="AC301" s="19">
        <f t="shared" si="42"/>
        <v>1163168</v>
      </c>
      <c r="AD301" s="19"/>
      <c r="AE301" s="19">
        <f t="shared" si="43"/>
        <v>5423597</v>
      </c>
      <c r="AF301" s="13">
        <f t="shared" si="44"/>
        <v>1.0338313273405801</v>
      </c>
    </row>
    <row r="302" spans="1:32" hidden="1" x14ac:dyDescent="0.25">
      <c r="A302" t="s">
        <v>73</v>
      </c>
      <c r="B302">
        <v>6</v>
      </c>
      <c r="C302" t="s">
        <v>64</v>
      </c>
      <c r="D302" s="3">
        <v>494237</v>
      </c>
      <c r="E302" s="3">
        <v>0</v>
      </c>
      <c r="F302" s="3">
        <v>494237</v>
      </c>
      <c r="G302">
        <v>0</v>
      </c>
      <c r="H302">
        <v>0</v>
      </c>
      <c r="J302">
        <v>6</v>
      </c>
      <c r="K302" s="16">
        <f t="shared" si="40"/>
        <v>9.4210114381807181E-2</v>
      </c>
      <c r="L302" s="3">
        <v>5246114</v>
      </c>
      <c r="M302" s="3">
        <v>4260429</v>
      </c>
      <c r="N302" s="18">
        <f t="shared" si="41"/>
        <v>0.81211140284027372</v>
      </c>
      <c r="O302" s="9">
        <v>168114</v>
      </c>
      <c r="P302">
        <v>0.06</v>
      </c>
      <c r="Q302">
        <v>13</v>
      </c>
      <c r="R302" s="3">
        <v>500054</v>
      </c>
      <c r="S302">
        <v>0</v>
      </c>
      <c r="T302" t="s">
        <v>165</v>
      </c>
      <c r="U302" s="3">
        <v>495000</v>
      </c>
      <c r="V302">
        <v>0.04</v>
      </c>
      <c r="W302">
        <v>20</v>
      </c>
      <c r="X302" s="3">
        <v>0</v>
      </c>
      <c r="Y302">
        <v>0</v>
      </c>
      <c r="Z302">
        <v>0</v>
      </c>
      <c r="AA302" s="3">
        <v>0</v>
      </c>
      <c r="AB302">
        <v>0</v>
      </c>
      <c r="AC302" s="19">
        <f t="shared" si="42"/>
        <v>1163168</v>
      </c>
      <c r="AD302" s="19"/>
      <c r="AE302" s="19">
        <f t="shared" si="43"/>
        <v>5423597</v>
      </c>
      <c r="AF302" s="13">
        <f t="shared" si="44"/>
        <v>1.0338313273405801</v>
      </c>
    </row>
    <row r="303" spans="1:32" hidden="1" x14ac:dyDescent="0.25">
      <c r="A303" t="s">
        <v>73</v>
      </c>
      <c r="B303">
        <v>6</v>
      </c>
      <c r="C303" t="s">
        <v>64</v>
      </c>
      <c r="D303" s="3">
        <v>494237</v>
      </c>
      <c r="E303" s="3">
        <v>0</v>
      </c>
      <c r="F303" s="3">
        <v>494237</v>
      </c>
      <c r="G303">
        <v>0</v>
      </c>
      <c r="H303">
        <v>0</v>
      </c>
      <c r="J303">
        <v>6</v>
      </c>
      <c r="K303" s="16">
        <f t="shared" si="40"/>
        <v>9.4210114381807181E-2</v>
      </c>
      <c r="L303" s="3">
        <v>5246114</v>
      </c>
      <c r="M303" s="3">
        <v>4260429</v>
      </c>
      <c r="N303" s="18">
        <f t="shared" si="41"/>
        <v>0.81211140284027372</v>
      </c>
      <c r="O303" s="9">
        <v>168114</v>
      </c>
      <c r="P303">
        <v>0.06</v>
      </c>
      <c r="Q303">
        <v>13</v>
      </c>
      <c r="R303" s="3">
        <v>500054</v>
      </c>
      <c r="S303">
        <v>0</v>
      </c>
      <c r="T303" t="s">
        <v>165</v>
      </c>
      <c r="U303" s="3">
        <v>495000</v>
      </c>
      <c r="V303">
        <v>0.04</v>
      </c>
      <c r="W303">
        <v>20</v>
      </c>
      <c r="X303" s="3">
        <v>0</v>
      </c>
      <c r="Y303">
        <v>0</v>
      </c>
      <c r="Z303">
        <v>0</v>
      </c>
      <c r="AA303" s="3">
        <v>0</v>
      </c>
      <c r="AB303">
        <v>0</v>
      </c>
      <c r="AC303" s="19">
        <f t="shared" si="42"/>
        <v>1163168</v>
      </c>
      <c r="AD303" s="19"/>
      <c r="AE303" s="19">
        <f t="shared" si="43"/>
        <v>5423597</v>
      </c>
      <c r="AF303" s="13">
        <f t="shared" si="44"/>
        <v>1.0338313273405801</v>
      </c>
    </row>
    <row r="304" spans="1:32" hidden="1" x14ac:dyDescent="0.25">
      <c r="A304" t="s">
        <v>73</v>
      </c>
      <c r="B304">
        <v>20</v>
      </c>
      <c r="C304" t="s">
        <v>64</v>
      </c>
      <c r="D304" s="3">
        <v>494237</v>
      </c>
      <c r="E304" s="3">
        <v>0</v>
      </c>
      <c r="F304" s="3">
        <v>494237</v>
      </c>
      <c r="G304">
        <v>0</v>
      </c>
      <c r="H304">
        <v>0</v>
      </c>
      <c r="J304">
        <v>20</v>
      </c>
      <c r="K304" s="16">
        <f t="shared" si="40"/>
        <v>9.4210114381807181E-2</v>
      </c>
      <c r="L304" s="3">
        <v>5246114</v>
      </c>
      <c r="M304" s="3">
        <v>4260429</v>
      </c>
      <c r="N304" s="18">
        <f t="shared" si="41"/>
        <v>0.81211140284027372</v>
      </c>
      <c r="O304" s="9">
        <v>168114</v>
      </c>
      <c r="P304">
        <v>0.06</v>
      </c>
      <c r="Q304">
        <v>13</v>
      </c>
      <c r="R304" s="3">
        <v>500054</v>
      </c>
      <c r="S304">
        <v>0</v>
      </c>
      <c r="T304" t="s">
        <v>165</v>
      </c>
      <c r="U304" s="3">
        <v>495000</v>
      </c>
      <c r="V304">
        <v>0.04</v>
      </c>
      <c r="W304">
        <v>20</v>
      </c>
      <c r="X304" s="3">
        <v>0</v>
      </c>
      <c r="Y304">
        <v>0</v>
      </c>
      <c r="Z304">
        <v>0</v>
      </c>
      <c r="AA304" s="3">
        <v>0</v>
      </c>
      <c r="AB304">
        <v>0</v>
      </c>
      <c r="AC304" s="19">
        <f t="shared" si="42"/>
        <v>1163168</v>
      </c>
      <c r="AD304" s="19"/>
      <c r="AE304" s="19">
        <f t="shared" si="43"/>
        <v>5423597</v>
      </c>
      <c r="AF304" s="13">
        <f t="shared" si="44"/>
        <v>1.0338313273405801</v>
      </c>
    </row>
    <row r="305" spans="1:32" hidden="1" x14ac:dyDescent="0.25">
      <c r="A305" t="s">
        <v>36</v>
      </c>
      <c r="B305">
        <v>49</v>
      </c>
      <c r="C305" t="s">
        <v>37</v>
      </c>
      <c r="D305" s="3">
        <v>797336</v>
      </c>
      <c r="E305" s="3">
        <v>0</v>
      </c>
      <c r="F305" s="3">
        <v>797336</v>
      </c>
      <c r="G305">
        <v>0</v>
      </c>
      <c r="H305">
        <v>0</v>
      </c>
      <c r="J305">
        <v>0</v>
      </c>
      <c r="K305" s="16">
        <f t="shared" si="40"/>
        <v>6.0614962074216794E-2</v>
      </c>
      <c r="L305" s="3">
        <v>13154112</v>
      </c>
      <c r="M305" s="3">
        <v>0</v>
      </c>
      <c r="N305" s="18">
        <f t="shared" si="41"/>
        <v>0</v>
      </c>
      <c r="O305" s="9">
        <v>10000000</v>
      </c>
      <c r="P305">
        <v>0.05</v>
      </c>
      <c r="Q305">
        <v>40</v>
      </c>
      <c r="R305" s="3">
        <v>3400000</v>
      </c>
      <c r="S305">
        <v>2.5000000000000001E-3</v>
      </c>
      <c r="T305">
        <v>0</v>
      </c>
      <c r="U305" s="3">
        <v>0</v>
      </c>
      <c r="V305">
        <v>0</v>
      </c>
      <c r="W305">
        <v>0</v>
      </c>
      <c r="X305" s="3">
        <v>0</v>
      </c>
      <c r="Y305">
        <v>0</v>
      </c>
      <c r="Z305">
        <v>0</v>
      </c>
      <c r="AA305" s="3">
        <v>0</v>
      </c>
      <c r="AB305">
        <v>0</v>
      </c>
      <c r="AC305" s="19">
        <f t="shared" si="42"/>
        <v>13400000</v>
      </c>
      <c r="AD305" s="19"/>
      <c r="AE305" s="19">
        <f t="shared" si="43"/>
        <v>13400000</v>
      </c>
      <c r="AF305" s="13">
        <f t="shared" si="44"/>
        <v>1.0186928619735029</v>
      </c>
    </row>
    <row r="306" spans="1:32" x14ac:dyDescent="0.25">
      <c r="A306" t="s">
        <v>36</v>
      </c>
      <c r="B306">
        <v>62</v>
      </c>
      <c r="C306" t="s">
        <v>64</v>
      </c>
      <c r="D306" s="3">
        <v>869491</v>
      </c>
      <c r="E306" s="3">
        <v>0</v>
      </c>
      <c r="F306" s="3">
        <v>869491</v>
      </c>
      <c r="G306">
        <v>62</v>
      </c>
      <c r="H306">
        <v>0</v>
      </c>
      <c r="J306">
        <v>62</v>
      </c>
      <c r="K306" s="16">
        <f t="shared" si="40"/>
        <v>8.6783854861957346E-2</v>
      </c>
      <c r="L306" s="3">
        <v>10019041</v>
      </c>
      <c r="M306" s="3">
        <v>8694041</v>
      </c>
      <c r="N306" s="18">
        <f t="shared" si="41"/>
        <v>0.86775181377139787</v>
      </c>
      <c r="O306" s="9">
        <v>1150000</v>
      </c>
      <c r="P306">
        <v>5.3999999999999999E-2</v>
      </c>
      <c r="Q306">
        <v>18</v>
      </c>
      <c r="R306" s="3">
        <v>175000</v>
      </c>
      <c r="S306">
        <v>0</v>
      </c>
      <c r="T306" t="s">
        <v>165</v>
      </c>
      <c r="U306" s="3">
        <v>0</v>
      </c>
      <c r="V306">
        <v>0</v>
      </c>
      <c r="W306">
        <v>0</v>
      </c>
      <c r="X306" s="3">
        <v>0</v>
      </c>
      <c r="Y306">
        <v>0</v>
      </c>
      <c r="Z306">
        <v>0</v>
      </c>
      <c r="AA306" s="3">
        <v>10019041</v>
      </c>
      <c r="AB306" t="s">
        <v>62</v>
      </c>
      <c r="AC306" s="19">
        <f t="shared" si="42"/>
        <v>1325000</v>
      </c>
      <c r="AD306" s="16">
        <f t="shared" ref="AD306:AD307" si="49">+AC306/L306</f>
        <v>0.13224818622860213</v>
      </c>
      <c r="AE306" s="19">
        <f t="shared" si="43"/>
        <v>10019041</v>
      </c>
      <c r="AF306" s="13">
        <f t="shared" si="44"/>
        <v>1</v>
      </c>
    </row>
    <row r="307" spans="1:32" x14ac:dyDescent="0.25">
      <c r="A307" t="s">
        <v>36</v>
      </c>
      <c r="B307">
        <v>30</v>
      </c>
      <c r="C307" t="s">
        <v>46</v>
      </c>
      <c r="D307" s="3">
        <v>716677</v>
      </c>
      <c r="E307" s="3">
        <v>0</v>
      </c>
      <c r="F307" s="3">
        <v>716677</v>
      </c>
      <c r="G307">
        <v>30</v>
      </c>
      <c r="H307">
        <v>0</v>
      </c>
      <c r="J307">
        <v>30</v>
      </c>
      <c r="K307" s="16">
        <f t="shared" si="40"/>
        <v>0.10703517100115521</v>
      </c>
      <c r="L307" s="3">
        <v>6695715</v>
      </c>
      <c r="M307" s="3">
        <v>12461</v>
      </c>
      <c r="N307" s="18">
        <f t="shared" si="41"/>
        <v>1.8610409791934095E-3</v>
      </c>
      <c r="O307" s="9">
        <v>5713254</v>
      </c>
      <c r="P307">
        <v>0</v>
      </c>
      <c r="Q307">
        <v>0</v>
      </c>
      <c r="R307" s="3">
        <v>300000</v>
      </c>
      <c r="S307">
        <v>0.04</v>
      </c>
      <c r="T307">
        <v>16</v>
      </c>
      <c r="U307" s="3">
        <v>670000</v>
      </c>
      <c r="V307">
        <v>0.04</v>
      </c>
      <c r="W307">
        <v>16</v>
      </c>
      <c r="X307" s="3">
        <v>0</v>
      </c>
      <c r="Y307">
        <v>0</v>
      </c>
      <c r="Z307">
        <v>0</v>
      </c>
      <c r="AA307" s="3">
        <v>6695715</v>
      </c>
      <c r="AB307">
        <v>0</v>
      </c>
      <c r="AC307" s="19">
        <f t="shared" si="42"/>
        <v>6683254</v>
      </c>
      <c r="AD307" s="16">
        <f t="shared" si="49"/>
        <v>0.99813895902080663</v>
      </c>
      <c r="AE307" s="19">
        <f t="shared" si="43"/>
        <v>6695715</v>
      </c>
      <c r="AF307" s="13">
        <f t="shared" si="44"/>
        <v>1</v>
      </c>
    </row>
    <row r="308" spans="1:32" hidden="1" x14ac:dyDescent="0.25">
      <c r="A308" t="s">
        <v>60</v>
      </c>
      <c r="B308">
        <v>92</v>
      </c>
      <c r="C308" t="s">
        <v>37</v>
      </c>
      <c r="D308" s="3">
        <v>0</v>
      </c>
      <c r="E308" s="3">
        <v>0</v>
      </c>
      <c r="F308" s="3">
        <v>0</v>
      </c>
      <c r="G308">
        <v>0</v>
      </c>
      <c r="H308">
        <v>0</v>
      </c>
      <c r="J308">
        <v>0</v>
      </c>
      <c r="K308" s="16">
        <f t="shared" si="40"/>
        <v>0</v>
      </c>
      <c r="L308" s="3">
        <v>0</v>
      </c>
      <c r="M308" s="3">
        <v>0</v>
      </c>
      <c r="N308" s="18">
        <f t="shared" si="41"/>
        <v>0</v>
      </c>
      <c r="O308" s="9">
        <v>348000</v>
      </c>
      <c r="P308">
        <v>0</v>
      </c>
      <c r="Q308">
        <v>15</v>
      </c>
      <c r="R308" s="3">
        <v>500000</v>
      </c>
      <c r="S308">
        <v>1.7999999999999999E-2</v>
      </c>
      <c r="T308">
        <v>15</v>
      </c>
      <c r="U308" s="3">
        <v>500000</v>
      </c>
      <c r="V308">
        <v>1.7999999999999999E-2</v>
      </c>
      <c r="W308">
        <v>30</v>
      </c>
      <c r="X308" s="3">
        <v>0</v>
      </c>
      <c r="Y308">
        <v>0</v>
      </c>
      <c r="Z308">
        <v>0</v>
      </c>
      <c r="AA308" s="3">
        <v>0</v>
      </c>
      <c r="AB308">
        <v>0</v>
      </c>
      <c r="AC308" s="19">
        <f t="shared" si="42"/>
        <v>1348000</v>
      </c>
      <c r="AD308" s="19"/>
      <c r="AE308" s="19">
        <f t="shared" si="43"/>
        <v>1348000</v>
      </c>
      <c r="AF308" s="13">
        <f t="shared" si="44"/>
        <v>0</v>
      </c>
    </row>
    <row r="309" spans="1:32" x14ac:dyDescent="0.25">
      <c r="A309" t="s">
        <v>93</v>
      </c>
      <c r="B309">
        <v>16</v>
      </c>
      <c r="C309" t="s">
        <v>123</v>
      </c>
      <c r="D309" s="3">
        <v>353267</v>
      </c>
      <c r="E309" s="3">
        <v>0</v>
      </c>
      <c r="F309" s="3">
        <v>353267</v>
      </c>
      <c r="G309">
        <v>11</v>
      </c>
      <c r="H309">
        <v>0</v>
      </c>
      <c r="J309">
        <v>16</v>
      </c>
      <c r="K309" s="16">
        <f t="shared" si="40"/>
        <v>9.1383512129429564E-2</v>
      </c>
      <c r="L309" s="3">
        <v>3865763</v>
      </c>
      <c r="M309" s="3">
        <v>3285383</v>
      </c>
      <c r="N309" s="18">
        <f t="shared" si="41"/>
        <v>0.8498666369355804</v>
      </c>
      <c r="O309" s="9">
        <v>233511</v>
      </c>
      <c r="P309">
        <v>5.5E-2</v>
      </c>
      <c r="Q309">
        <v>18</v>
      </c>
      <c r="R309" s="3">
        <v>78500</v>
      </c>
      <c r="S309">
        <v>0.03</v>
      </c>
      <c r="T309">
        <v>16</v>
      </c>
      <c r="U309" s="3">
        <v>268369</v>
      </c>
      <c r="V309">
        <v>0.03</v>
      </c>
      <c r="W309">
        <v>17</v>
      </c>
      <c r="X309" s="3">
        <v>0</v>
      </c>
      <c r="Y309">
        <v>0</v>
      </c>
      <c r="Z309">
        <v>0</v>
      </c>
      <c r="AA309" s="3">
        <v>3865763</v>
      </c>
      <c r="AB309" t="s">
        <v>47</v>
      </c>
      <c r="AC309" s="19">
        <f t="shared" si="42"/>
        <v>580380</v>
      </c>
      <c r="AD309" s="16">
        <f t="shared" ref="AD309:AD310" si="50">+AC309/L309</f>
        <v>0.15013336306441963</v>
      </c>
      <c r="AE309" s="19">
        <f t="shared" si="43"/>
        <v>3865763</v>
      </c>
      <c r="AF309" s="13">
        <f t="shared" si="44"/>
        <v>1</v>
      </c>
    </row>
    <row r="310" spans="1:32" x14ac:dyDescent="0.25">
      <c r="A310" t="s">
        <v>455</v>
      </c>
      <c r="B310">
        <v>14</v>
      </c>
      <c r="C310" t="s">
        <v>123</v>
      </c>
      <c r="D310" s="3">
        <v>269915</v>
      </c>
      <c r="E310" s="3">
        <v>0</v>
      </c>
      <c r="F310" s="3">
        <v>269915</v>
      </c>
      <c r="G310">
        <v>14</v>
      </c>
      <c r="H310">
        <v>0</v>
      </c>
      <c r="J310">
        <v>14</v>
      </c>
      <c r="K310" s="16">
        <f t="shared" si="40"/>
        <v>9.210641709569356E-2</v>
      </c>
      <c r="L310" s="3">
        <v>2930469</v>
      </c>
      <c r="M310" s="3">
        <v>2672169</v>
      </c>
      <c r="N310" s="18">
        <f t="shared" si="41"/>
        <v>0.91185711229158195</v>
      </c>
      <c r="O310" s="9">
        <v>115000</v>
      </c>
      <c r="P310">
        <v>0.05</v>
      </c>
      <c r="Q310">
        <v>15</v>
      </c>
      <c r="R310" s="3">
        <v>143300</v>
      </c>
      <c r="S310">
        <v>5.7500000000000002E-2</v>
      </c>
      <c r="T310">
        <v>16</v>
      </c>
      <c r="U310" s="3">
        <v>0</v>
      </c>
      <c r="V310">
        <v>0</v>
      </c>
      <c r="W310">
        <v>0</v>
      </c>
      <c r="X310" s="3">
        <v>0</v>
      </c>
      <c r="Y310">
        <v>0</v>
      </c>
      <c r="Z310">
        <v>0</v>
      </c>
      <c r="AA310" s="3">
        <v>2930469</v>
      </c>
      <c r="AB310" t="s">
        <v>62</v>
      </c>
      <c r="AC310" s="19">
        <f t="shared" si="42"/>
        <v>258300</v>
      </c>
      <c r="AD310" s="16">
        <f t="shared" si="50"/>
        <v>8.8142887708418008E-2</v>
      </c>
      <c r="AE310" s="19">
        <f t="shared" si="43"/>
        <v>2930469</v>
      </c>
      <c r="AF310" s="13">
        <f t="shared" si="44"/>
        <v>1</v>
      </c>
    </row>
    <row r="311" spans="1:32" hidden="1" x14ac:dyDescent="0.25">
      <c r="A311" t="s">
        <v>77</v>
      </c>
      <c r="B311">
        <v>16</v>
      </c>
      <c r="C311" t="s">
        <v>123</v>
      </c>
      <c r="D311" s="3">
        <v>268989</v>
      </c>
      <c r="E311" s="3">
        <v>0</v>
      </c>
      <c r="F311" s="3">
        <v>268989</v>
      </c>
      <c r="G311">
        <v>13</v>
      </c>
      <c r="H311">
        <v>0</v>
      </c>
      <c r="J311">
        <v>16</v>
      </c>
      <c r="K311" s="16">
        <f t="shared" si="40"/>
        <v>8.1948828936857829E-2</v>
      </c>
      <c r="L311" s="3">
        <v>3282402</v>
      </c>
      <c r="M311" s="3">
        <v>2514000</v>
      </c>
      <c r="N311" s="18">
        <f t="shared" si="41"/>
        <v>0.76590253113421203</v>
      </c>
      <c r="O311" s="9">
        <v>198601</v>
      </c>
      <c r="P311">
        <v>5.5E-2</v>
      </c>
      <c r="Q311">
        <v>16</v>
      </c>
      <c r="R311" s="3">
        <v>2200000</v>
      </c>
      <c r="S311">
        <v>0.04</v>
      </c>
      <c r="T311">
        <v>16</v>
      </c>
      <c r="U311" s="3">
        <v>496301</v>
      </c>
      <c r="V311">
        <v>0.04</v>
      </c>
      <c r="W311">
        <v>17</v>
      </c>
      <c r="X311" s="3">
        <v>58500</v>
      </c>
      <c r="Y311">
        <v>0.04</v>
      </c>
      <c r="Z311">
        <v>17</v>
      </c>
      <c r="AA311" s="3">
        <v>3282402</v>
      </c>
      <c r="AB311" t="s">
        <v>47</v>
      </c>
      <c r="AC311" s="19">
        <f t="shared" si="42"/>
        <v>2953402</v>
      </c>
      <c r="AD311" s="19"/>
      <c r="AE311" s="19">
        <f t="shared" si="43"/>
        <v>5467402</v>
      </c>
      <c r="AF311" s="13">
        <f t="shared" si="44"/>
        <v>1.6656710543071811</v>
      </c>
    </row>
    <row r="312" spans="1:32" hidden="1" x14ac:dyDescent="0.25">
      <c r="A312" t="s">
        <v>439</v>
      </c>
      <c r="B312">
        <v>32</v>
      </c>
      <c r="C312" t="s">
        <v>64</v>
      </c>
      <c r="D312" s="3" t="s">
        <v>132</v>
      </c>
      <c r="E312" s="3">
        <v>0</v>
      </c>
      <c r="F312" s="3" t="s">
        <v>132</v>
      </c>
      <c r="G312" t="s">
        <v>132</v>
      </c>
      <c r="H312">
        <v>0</v>
      </c>
      <c r="J312" t="s">
        <v>132</v>
      </c>
      <c r="K312" s="16">
        <f t="shared" si="40"/>
        <v>0</v>
      </c>
      <c r="L312" s="3" t="s">
        <v>132</v>
      </c>
      <c r="M312" s="3" t="s">
        <v>132</v>
      </c>
      <c r="N312" s="18">
        <f t="shared" si="41"/>
        <v>0</v>
      </c>
      <c r="O312" s="9" t="s">
        <v>132</v>
      </c>
      <c r="P312" t="s">
        <v>132</v>
      </c>
      <c r="Q312" t="s">
        <v>132</v>
      </c>
      <c r="R312" s="3" t="s">
        <v>132</v>
      </c>
      <c r="S312" t="s">
        <v>132</v>
      </c>
      <c r="T312" t="s">
        <v>132</v>
      </c>
      <c r="U312" s="3" t="s">
        <v>132</v>
      </c>
      <c r="V312" t="s">
        <v>132</v>
      </c>
      <c r="W312" t="s">
        <v>132</v>
      </c>
      <c r="X312" s="3">
        <v>0</v>
      </c>
      <c r="Y312">
        <v>0</v>
      </c>
      <c r="Z312">
        <v>0</v>
      </c>
      <c r="AA312" s="3">
        <v>0</v>
      </c>
      <c r="AB312">
        <v>0</v>
      </c>
      <c r="AC312" s="19" t="e">
        <f t="shared" si="42"/>
        <v>#VALUE!</v>
      </c>
      <c r="AD312" s="19"/>
      <c r="AE312" s="19" t="e">
        <f t="shared" si="43"/>
        <v>#VALUE!</v>
      </c>
      <c r="AF312" s="13">
        <f t="shared" si="44"/>
        <v>0</v>
      </c>
    </row>
    <row r="313" spans="1:32" hidden="1" x14ac:dyDescent="0.25">
      <c r="A313" t="s">
        <v>57</v>
      </c>
      <c r="B313">
        <v>18</v>
      </c>
      <c r="C313" t="s">
        <v>64</v>
      </c>
      <c r="D313" s="3">
        <v>254585</v>
      </c>
      <c r="E313" s="3">
        <v>0</v>
      </c>
      <c r="F313" s="3">
        <v>254585</v>
      </c>
      <c r="G313">
        <v>0</v>
      </c>
      <c r="H313">
        <v>3</v>
      </c>
      <c r="J313">
        <v>18</v>
      </c>
      <c r="K313" s="16">
        <f t="shared" si="40"/>
        <v>7.285762078092746E-2</v>
      </c>
      <c r="L313" s="3">
        <v>3494281</v>
      </c>
      <c r="M313" s="3">
        <v>2392862</v>
      </c>
      <c r="N313" s="18">
        <f t="shared" si="41"/>
        <v>0.68479381022877095</v>
      </c>
      <c r="O313" s="9">
        <v>179926</v>
      </c>
      <c r="P313">
        <v>0.06</v>
      </c>
      <c r="Q313">
        <v>15</v>
      </c>
      <c r="R313" s="3">
        <v>804743</v>
      </c>
      <c r="S313">
        <v>0</v>
      </c>
      <c r="T313">
        <v>20</v>
      </c>
      <c r="U313" s="3">
        <v>467000</v>
      </c>
      <c r="V313">
        <v>0</v>
      </c>
      <c r="W313" t="s">
        <v>165</v>
      </c>
      <c r="X313" s="3">
        <v>0</v>
      </c>
      <c r="Y313">
        <v>0</v>
      </c>
      <c r="Z313">
        <v>0</v>
      </c>
      <c r="AA313" s="3">
        <v>3494281</v>
      </c>
      <c r="AB313" t="s">
        <v>255</v>
      </c>
      <c r="AC313" s="19">
        <f t="shared" si="42"/>
        <v>1451669</v>
      </c>
      <c r="AD313" s="19"/>
      <c r="AE313" s="19">
        <f t="shared" si="43"/>
        <v>3844531</v>
      </c>
      <c r="AF313" s="13">
        <f t="shared" si="44"/>
        <v>1.1002352129093225</v>
      </c>
    </row>
    <row r="314" spans="1:32" hidden="1" x14ac:dyDescent="0.25">
      <c r="A314" t="s">
        <v>36</v>
      </c>
      <c r="B314">
        <v>18</v>
      </c>
      <c r="C314" t="s">
        <v>64</v>
      </c>
      <c r="D314" s="3">
        <v>1811740</v>
      </c>
      <c r="E314" s="3">
        <v>503261</v>
      </c>
      <c r="F314" s="3">
        <v>2315001</v>
      </c>
      <c r="G314">
        <v>16</v>
      </c>
      <c r="H314">
        <v>2</v>
      </c>
      <c r="J314">
        <v>18</v>
      </c>
      <c r="K314" s="16">
        <f t="shared" si="40"/>
        <v>0.43139821037837428</v>
      </c>
      <c r="L314" s="3">
        <v>5366274</v>
      </c>
      <c r="M314" s="3">
        <v>400000</v>
      </c>
      <c r="N314" s="18">
        <f t="shared" si="41"/>
        <v>7.453961538303859E-2</v>
      </c>
      <c r="O314" s="9">
        <v>505000</v>
      </c>
      <c r="P314">
        <v>5.45E-2</v>
      </c>
      <c r="Q314">
        <v>0</v>
      </c>
      <c r="R314" s="3">
        <v>426569</v>
      </c>
      <c r="S314">
        <v>0.02</v>
      </c>
      <c r="T314">
        <v>0</v>
      </c>
      <c r="U314" s="3">
        <v>110000</v>
      </c>
      <c r="V314">
        <v>5.45E-2</v>
      </c>
      <c r="W314">
        <v>0</v>
      </c>
      <c r="X314" s="3">
        <v>500000</v>
      </c>
      <c r="Y314">
        <v>0.02</v>
      </c>
      <c r="Z314">
        <v>0</v>
      </c>
      <c r="AA314" s="3">
        <v>5366274</v>
      </c>
      <c r="AB314">
        <v>0</v>
      </c>
      <c r="AC314" s="19">
        <f t="shared" si="42"/>
        <v>1541569</v>
      </c>
      <c r="AD314" s="19"/>
      <c r="AE314" s="19">
        <f t="shared" si="43"/>
        <v>1941569</v>
      </c>
      <c r="AF314" s="13">
        <f t="shared" si="44"/>
        <v>0.36180951624907709</v>
      </c>
    </row>
    <row r="315" spans="1:32" x14ac:dyDescent="0.25">
      <c r="A315" t="s">
        <v>36</v>
      </c>
      <c r="B315">
        <v>36</v>
      </c>
      <c r="C315" t="s">
        <v>123</v>
      </c>
      <c r="D315" s="3">
        <v>575000</v>
      </c>
      <c r="E315" s="3">
        <v>0</v>
      </c>
      <c r="F315" s="3">
        <v>575000</v>
      </c>
      <c r="G315">
        <v>36</v>
      </c>
      <c r="H315">
        <v>0</v>
      </c>
      <c r="J315">
        <v>36</v>
      </c>
      <c r="K315" s="16">
        <f t="shared" si="40"/>
        <v>7.8423360395984784E-2</v>
      </c>
      <c r="L315" s="3">
        <v>7331999</v>
      </c>
      <c r="M315" s="3">
        <v>6008249</v>
      </c>
      <c r="N315" s="18">
        <f t="shared" si="41"/>
        <v>0.81945578552315679</v>
      </c>
      <c r="O315" s="9">
        <v>600000</v>
      </c>
      <c r="P315">
        <v>5.1999999999999998E-2</v>
      </c>
      <c r="Q315">
        <v>18</v>
      </c>
      <c r="R315" s="3">
        <v>600000</v>
      </c>
      <c r="S315">
        <v>0</v>
      </c>
      <c r="T315">
        <v>20</v>
      </c>
      <c r="U315" s="3">
        <v>123750</v>
      </c>
      <c r="V315">
        <v>0</v>
      </c>
      <c r="W315" t="s">
        <v>165</v>
      </c>
      <c r="X315" s="3">
        <v>0</v>
      </c>
      <c r="Y315">
        <v>0</v>
      </c>
      <c r="Z315">
        <v>0</v>
      </c>
      <c r="AA315" s="3">
        <v>7331999</v>
      </c>
      <c r="AB315" t="s">
        <v>62</v>
      </c>
      <c r="AC315" s="19">
        <f t="shared" si="42"/>
        <v>1323750</v>
      </c>
      <c r="AD315" s="16">
        <f t="shared" ref="AD315:AD318" si="51">+AC315/L315</f>
        <v>0.18054421447684321</v>
      </c>
      <c r="AE315" s="19">
        <f t="shared" si="43"/>
        <v>7331999</v>
      </c>
      <c r="AF315" s="13">
        <f t="shared" si="44"/>
        <v>1</v>
      </c>
    </row>
    <row r="316" spans="1:32" x14ac:dyDescent="0.25">
      <c r="A316" t="s">
        <v>253</v>
      </c>
      <c r="B316">
        <v>28</v>
      </c>
      <c r="C316" t="s">
        <v>123</v>
      </c>
      <c r="D316" s="3">
        <v>459190</v>
      </c>
      <c r="E316" s="3">
        <v>0</v>
      </c>
      <c r="F316" s="3">
        <v>459190</v>
      </c>
      <c r="G316">
        <v>28</v>
      </c>
      <c r="H316">
        <v>0</v>
      </c>
      <c r="J316">
        <v>28</v>
      </c>
      <c r="K316" s="16">
        <f t="shared" si="40"/>
        <v>9.1072950784232137E-2</v>
      </c>
      <c r="L316" s="3">
        <v>5042002</v>
      </c>
      <c r="M316" s="3">
        <v>4442663</v>
      </c>
      <c r="N316" s="18">
        <f t="shared" si="41"/>
        <v>0.88113074925396695</v>
      </c>
      <c r="O316" s="9">
        <v>485339</v>
      </c>
      <c r="P316">
        <v>5.5E-2</v>
      </c>
      <c r="Q316">
        <v>17</v>
      </c>
      <c r="R316" s="3">
        <v>114000</v>
      </c>
      <c r="S316">
        <v>0</v>
      </c>
      <c r="T316">
        <v>0</v>
      </c>
      <c r="U316" s="3">
        <v>0</v>
      </c>
      <c r="V316">
        <v>0</v>
      </c>
      <c r="W316">
        <v>0</v>
      </c>
      <c r="X316" s="3">
        <v>0</v>
      </c>
      <c r="Y316">
        <v>0</v>
      </c>
      <c r="Z316">
        <v>0</v>
      </c>
      <c r="AA316" s="3">
        <v>5042002</v>
      </c>
      <c r="AB316">
        <v>0</v>
      </c>
      <c r="AC316" s="19">
        <f t="shared" si="42"/>
        <v>599339</v>
      </c>
      <c r="AD316" s="16">
        <f t="shared" si="51"/>
        <v>0.11886925074603302</v>
      </c>
      <c r="AE316" s="19">
        <f t="shared" si="43"/>
        <v>5042002</v>
      </c>
      <c r="AF316" s="13">
        <f t="shared" si="44"/>
        <v>1</v>
      </c>
    </row>
    <row r="317" spans="1:32" x14ac:dyDescent="0.25">
      <c r="A317" t="s">
        <v>131</v>
      </c>
      <c r="B317">
        <v>14</v>
      </c>
      <c r="C317" t="s">
        <v>123</v>
      </c>
      <c r="D317" s="3">
        <v>220027</v>
      </c>
      <c r="E317" s="3">
        <v>0</v>
      </c>
      <c r="F317" s="3">
        <v>220027</v>
      </c>
      <c r="G317">
        <v>11</v>
      </c>
      <c r="H317">
        <v>0</v>
      </c>
      <c r="J317">
        <v>14</v>
      </c>
      <c r="K317" s="16">
        <f t="shared" si="40"/>
        <v>7.5163263612019318E-2</v>
      </c>
      <c r="L317" s="3">
        <v>2927321</v>
      </c>
      <c r="M317" s="3">
        <v>2090250</v>
      </c>
      <c r="N317" s="18">
        <f t="shared" si="41"/>
        <v>0.71404878385390602</v>
      </c>
      <c r="O317" s="9">
        <v>183806</v>
      </c>
      <c r="P317">
        <v>5.5E-2</v>
      </c>
      <c r="Q317">
        <v>18</v>
      </c>
      <c r="R317" s="3">
        <v>67000</v>
      </c>
      <c r="S317">
        <v>0.03</v>
      </c>
      <c r="T317">
        <v>16</v>
      </c>
      <c r="U317" s="3">
        <v>586265</v>
      </c>
      <c r="V317">
        <v>0.03</v>
      </c>
      <c r="W317">
        <v>16</v>
      </c>
      <c r="X317" s="3">
        <v>0</v>
      </c>
      <c r="Y317">
        <v>0</v>
      </c>
      <c r="Z317">
        <v>0</v>
      </c>
      <c r="AA317" s="3">
        <v>2927321</v>
      </c>
      <c r="AB317" t="s">
        <v>47</v>
      </c>
      <c r="AC317" s="19">
        <f t="shared" si="42"/>
        <v>837071</v>
      </c>
      <c r="AD317" s="16">
        <f t="shared" si="51"/>
        <v>0.28595121614609398</v>
      </c>
      <c r="AE317" s="19">
        <f t="shared" si="43"/>
        <v>2927321</v>
      </c>
      <c r="AF317" s="13">
        <f t="shared" si="44"/>
        <v>1</v>
      </c>
    </row>
    <row r="318" spans="1:32" x14ac:dyDescent="0.25">
      <c r="A318" t="s">
        <v>487</v>
      </c>
      <c r="B318">
        <v>12</v>
      </c>
      <c r="C318" t="s">
        <v>64</v>
      </c>
      <c r="D318" s="3">
        <v>180098</v>
      </c>
      <c r="E318" s="3">
        <v>0</v>
      </c>
      <c r="F318" s="3">
        <v>180098</v>
      </c>
      <c r="G318">
        <v>0</v>
      </c>
      <c r="H318">
        <v>0</v>
      </c>
      <c r="J318">
        <v>12</v>
      </c>
      <c r="K318" s="16">
        <f t="shared" si="40"/>
        <v>7.9290926085155256E-2</v>
      </c>
      <c r="L318" s="3">
        <v>2271357</v>
      </c>
      <c r="M318" s="3">
        <v>1710761</v>
      </c>
      <c r="N318" s="18">
        <f t="shared" si="41"/>
        <v>0.75318895268335184</v>
      </c>
      <c r="O318" s="9">
        <v>77900</v>
      </c>
      <c r="P318">
        <v>5.7500000000000002E-2</v>
      </c>
      <c r="Q318">
        <v>17</v>
      </c>
      <c r="R318" s="3">
        <v>368000</v>
      </c>
      <c r="S318">
        <v>0.04</v>
      </c>
      <c r="T318">
        <v>20</v>
      </c>
      <c r="U318" s="3">
        <v>114696</v>
      </c>
      <c r="V318">
        <v>0</v>
      </c>
      <c r="W318" t="s">
        <v>165</v>
      </c>
      <c r="X318" s="3">
        <v>0</v>
      </c>
      <c r="Y318">
        <v>0</v>
      </c>
      <c r="Z318">
        <v>0</v>
      </c>
      <c r="AA318" s="3">
        <v>0</v>
      </c>
      <c r="AB318" t="s">
        <v>255</v>
      </c>
      <c r="AC318" s="19">
        <f t="shared" si="42"/>
        <v>560596</v>
      </c>
      <c r="AD318" s="16">
        <f t="shared" si="51"/>
        <v>0.24681104731664816</v>
      </c>
      <c r="AE318" s="19">
        <f t="shared" si="43"/>
        <v>2271357</v>
      </c>
      <c r="AF318" s="13">
        <f t="shared" si="44"/>
        <v>1</v>
      </c>
    </row>
    <row r="319" spans="1:32" hidden="1" x14ac:dyDescent="0.25">
      <c r="A319" t="s">
        <v>48</v>
      </c>
      <c r="B319">
        <v>10</v>
      </c>
      <c r="C319" t="s">
        <v>159</v>
      </c>
      <c r="D319" s="3">
        <v>0</v>
      </c>
      <c r="E319" s="3">
        <v>0</v>
      </c>
      <c r="F319" s="3">
        <v>0</v>
      </c>
      <c r="G319">
        <v>0</v>
      </c>
      <c r="H319">
        <v>0</v>
      </c>
      <c r="J319">
        <v>10</v>
      </c>
      <c r="K319" s="16">
        <f t="shared" si="40"/>
        <v>0</v>
      </c>
      <c r="L319" s="3">
        <v>2058815</v>
      </c>
      <c r="M319" s="3">
        <v>1802041</v>
      </c>
      <c r="N319" s="18">
        <f t="shared" si="41"/>
        <v>0.87528068330568798</v>
      </c>
      <c r="O319" s="9">
        <v>175172</v>
      </c>
      <c r="P319">
        <v>5.7500000000000002E-2</v>
      </c>
      <c r="Q319">
        <v>15</v>
      </c>
      <c r="R319" s="3">
        <v>139395</v>
      </c>
      <c r="S319">
        <v>0</v>
      </c>
      <c r="T319" t="s">
        <v>165</v>
      </c>
      <c r="U319" s="3">
        <v>0</v>
      </c>
      <c r="V319">
        <v>0</v>
      </c>
      <c r="W319">
        <v>0</v>
      </c>
      <c r="X319" s="3">
        <v>0</v>
      </c>
      <c r="Y319">
        <v>0</v>
      </c>
      <c r="Z319">
        <v>0</v>
      </c>
      <c r="AA319" s="3">
        <v>2058815</v>
      </c>
      <c r="AB319" t="s">
        <v>255</v>
      </c>
      <c r="AC319" s="19">
        <f t="shared" si="42"/>
        <v>314567</v>
      </c>
      <c r="AD319" s="19"/>
      <c r="AE319" s="19">
        <f t="shared" si="43"/>
        <v>2116608</v>
      </c>
      <c r="AF319" s="13">
        <f t="shared" si="44"/>
        <v>1.0280710020084369</v>
      </c>
    </row>
    <row r="320" spans="1:32" x14ac:dyDescent="0.25">
      <c r="A320" t="s">
        <v>49</v>
      </c>
      <c r="B320">
        <v>15</v>
      </c>
      <c r="C320" t="s">
        <v>159</v>
      </c>
      <c r="D320" s="3">
        <v>232563</v>
      </c>
      <c r="E320" s="3">
        <v>0</v>
      </c>
      <c r="F320" s="3">
        <v>232563</v>
      </c>
      <c r="G320">
        <v>0</v>
      </c>
      <c r="H320">
        <v>0</v>
      </c>
      <c r="J320">
        <v>15</v>
      </c>
      <c r="K320" s="16">
        <f t="shared" si="40"/>
        <v>7.1003299461467564E-2</v>
      </c>
      <c r="L320" s="3">
        <v>3275383</v>
      </c>
      <c r="M320" s="3">
        <v>2232382</v>
      </c>
      <c r="N320" s="18">
        <f t="shared" si="41"/>
        <v>0.68156365225074445</v>
      </c>
      <c r="O320" s="9">
        <v>363353</v>
      </c>
      <c r="P320">
        <v>5.7500000000000002E-2</v>
      </c>
      <c r="Q320">
        <v>17</v>
      </c>
      <c r="R320" s="3">
        <v>572848</v>
      </c>
      <c r="S320">
        <v>0.04</v>
      </c>
      <c r="T320">
        <v>20</v>
      </c>
      <c r="U320" s="3">
        <v>106800</v>
      </c>
      <c r="V320">
        <v>0</v>
      </c>
      <c r="W320">
        <v>15</v>
      </c>
      <c r="X320" s="3">
        <v>0</v>
      </c>
      <c r="Y320">
        <v>0</v>
      </c>
      <c r="Z320">
        <v>0</v>
      </c>
      <c r="AA320" s="3">
        <v>3275383</v>
      </c>
      <c r="AB320" t="s">
        <v>255</v>
      </c>
      <c r="AC320" s="19">
        <f t="shared" si="42"/>
        <v>1043001</v>
      </c>
      <c r="AD320" s="16">
        <f>+AC320/L320</f>
        <v>0.31843634774925561</v>
      </c>
      <c r="AE320" s="19">
        <f t="shared" si="43"/>
        <v>3275383</v>
      </c>
      <c r="AF320" s="13">
        <f t="shared" si="44"/>
        <v>1</v>
      </c>
    </row>
    <row r="321" spans="1:64" hidden="1" x14ac:dyDescent="0.25">
      <c r="A321" t="s">
        <v>399</v>
      </c>
      <c r="B321">
        <v>15</v>
      </c>
      <c r="C321" t="s">
        <v>159</v>
      </c>
      <c r="D321" s="3">
        <v>164002</v>
      </c>
      <c r="E321" s="3">
        <v>164002</v>
      </c>
      <c r="F321" s="3">
        <v>328004</v>
      </c>
      <c r="G321">
        <v>12</v>
      </c>
      <c r="H321">
        <v>3</v>
      </c>
      <c r="J321">
        <v>13</v>
      </c>
      <c r="K321" s="16">
        <f t="shared" si="40"/>
        <v>1.0931120483840151E-2</v>
      </c>
      <c r="L321" s="3">
        <v>30006439</v>
      </c>
      <c r="M321" s="3">
        <v>2236439</v>
      </c>
      <c r="N321" s="18">
        <f t="shared" si="41"/>
        <v>7.4531969621586883E-2</v>
      </c>
      <c r="O321" s="9">
        <v>270000</v>
      </c>
      <c r="P321">
        <v>5.91E-2</v>
      </c>
      <c r="Q321">
        <v>16</v>
      </c>
      <c r="R321" s="3">
        <v>500000</v>
      </c>
      <c r="S321">
        <v>4.4999999999999998E-2</v>
      </c>
      <c r="T321">
        <v>20</v>
      </c>
      <c r="AA321" s="3">
        <v>3006439</v>
      </c>
      <c r="AB321" t="s">
        <v>62</v>
      </c>
      <c r="AC321" s="19">
        <f t="shared" si="42"/>
        <v>770000</v>
      </c>
      <c r="AD321" s="19"/>
      <c r="AE321" s="19">
        <f t="shared" si="43"/>
        <v>3006439</v>
      </c>
      <c r="AF321" s="13">
        <f t="shared" si="44"/>
        <v>0.10019312854817594</v>
      </c>
    </row>
    <row r="322" spans="1:64" x14ac:dyDescent="0.25">
      <c r="A322" t="s">
        <v>57</v>
      </c>
      <c r="B322">
        <v>32</v>
      </c>
      <c r="C322" t="s">
        <v>123</v>
      </c>
      <c r="D322" s="3">
        <v>402954</v>
      </c>
      <c r="E322" s="3">
        <v>402954</v>
      </c>
      <c r="F322" s="3">
        <v>805908</v>
      </c>
      <c r="G322">
        <v>0</v>
      </c>
      <c r="H322">
        <v>0</v>
      </c>
      <c r="J322">
        <v>32</v>
      </c>
      <c r="K322" s="16">
        <f t="shared" si="40"/>
        <v>0.11825448776388545</v>
      </c>
      <c r="L322" s="3">
        <v>6815031</v>
      </c>
      <c r="M322" s="3">
        <v>5046894</v>
      </c>
      <c r="N322" s="18">
        <f t="shared" si="41"/>
        <v>0.74055334451156574</v>
      </c>
      <c r="O322" s="9">
        <v>864827</v>
      </c>
      <c r="P322">
        <v>5.5E-2</v>
      </c>
      <c r="Q322">
        <v>17</v>
      </c>
      <c r="R322" s="3">
        <v>713000</v>
      </c>
      <c r="S322">
        <v>0.04</v>
      </c>
      <c r="T322">
        <v>20</v>
      </c>
      <c r="U322" s="3">
        <v>190310</v>
      </c>
      <c r="V322">
        <v>0</v>
      </c>
      <c r="W322" t="s">
        <v>165</v>
      </c>
      <c r="X322" s="3">
        <v>0</v>
      </c>
      <c r="Y322">
        <v>0</v>
      </c>
      <c r="Z322">
        <v>0</v>
      </c>
      <c r="AA322" s="3">
        <v>6815031</v>
      </c>
      <c r="AB322" t="s">
        <v>255</v>
      </c>
      <c r="AC322" s="19">
        <f t="shared" si="42"/>
        <v>1768137</v>
      </c>
      <c r="AD322" s="16">
        <f t="shared" ref="AD322:AD324" si="52">+AC322/L322</f>
        <v>0.25944665548843432</v>
      </c>
      <c r="AE322" s="19">
        <f t="shared" si="43"/>
        <v>6815031</v>
      </c>
      <c r="AF322" s="13">
        <f t="shared" si="44"/>
        <v>1</v>
      </c>
    </row>
    <row r="323" spans="1:64" x14ac:dyDescent="0.25">
      <c r="A323" t="s">
        <v>60</v>
      </c>
      <c r="B323">
        <v>48</v>
      </c>
      <c r="C323" t="s">
        <v>123</v>
      </c>
      <c r="D323" s="3">
        <v>632268</v>
      </c>
      <c r="E323" s="3">
        <v>632268</v>
      </c>
      <c r="F323" s="3">
        <v>1264536</v>
      </c>
      <c r="G323">
        <v>0</v>
      </c>
      <c r="H323">
        <v>0</v>
      </c>
      <c r="J323">
        <v>48</v>
      </c>
      <c r="K323" s="16">
        <f t="shared" ref="K323:K324" si="53">IFERROR(F323/L323,0)</f>
        <v>0.12804872862219238</v>
      </c>
      <c r="L323" s="3">
        <v>9875428</v>
      </c>
      <c r="M323" s="3">
        <v>7918849</v>
      </c>
      <c r="N323" s="18">
        <f t="shared" ref="N323:N324" si="54">IFERROR(M323/L323,0)</f>
        <v>0.80187400485325799</v>
      </c>
      <c r="O323" s="9">
        <v>906504</v>
      </c>
      <c r="P323">
        <v>5.5E-2</v>
      </c>
      <c r="Q323">
        <v>17</v>
      </c>
      <c r="R323" s="3">
        <v>588325</v>
      </c>
      <c r="S323">
        <v>0.04</v>
      </c>
      <c r="T323">
        <v>20</v>
      </c>
      <c r="U323" s="3">
        <v>461750</v>
      </c>
      <c r="V323">
        <v>0</v>
      </c>
      <c r="W323" t="s">
        <v>165</v>
      </c>
      <c r="X323" s="3">
        <v>0</v>
      </c>
      <c r="Y323">
        <v>0</v>
      </c>
      <c r="Z323">
        <v>0</v>
      </c>
      <c r="AA323" s="3">
        <v>9875428</v>
      </c>
      <c r="AB323" t="s">
        <v>255</v>
      </c>
      <c r="AC323" s="19">
        <f t="shared" si="42"/>
        <v>1956579</v>
      </c>
      <c r="AD323" s="16">
        <f t="shared" si="52"/>
        <v>0.19812599514674201</v>
      </c>
      <c r="AE323" s="19">
        <f t="shared" si="43"/>
        <v>9875428</v>
      </c>
      <c r="AF323" s="13">
        <f t="shared" ref="AF323:AF324" si="55">IFERROR(+AE323/L323,0)</f>
        <v>1</v>
      </c>
    </row>
    <row r="324" spans="1:64" x14ac:dyDescent="0.25">
      <c r="A324" t="s">
        <v>399</v>
      </c>
      <c r="B324">
        <v>20</v>
      </c>
      <c r="C324" t="s">
        <v>123</v>
      </c>
      <c r="D324" s="3">
        <v>274634</v>
      </c>
      <c r="E324" s="3">
        <v>274634</v>
      </c>
      <c r="F324" s="23">
        <v>549268</v>
      </c>
      <c r="G324" s="24">
        <v>16</v>
      </c>
      <c r="H324" s="24">
        <v>0</v>
      </c>
      <c r="I324" s="24"/>
      <c r="J324" s="24">
        <v>20</v>
      </c>
      <c r="K324" s="25">
        <f t="shared" si="53"/>
        <v>0.14774026001971599</v>
      </c>
      <c r="L324" s="23">
        <v>3717795</v>
      </c>
      <c r="M324" s="23">
        <v>3323072</v>
      </c>
      <c r="N324" s="27">
        <f t="shared" si="54"/>
        <v>0.89382873450526457</v>
      </c>
      <c r="O324" s="29">
        <v>332223</v>
      </c>
      <c r="P324" s="24">
        <v>5.7500000000000002E-2</v>
      </c>
      <c r="Q324" s="24">
        <v>17</v>
      </c>
      <c r="R324" s="23">
        <v>62500</v>
      </c>
      <c r="S324" s="24">
        <v>0.03</v>
      </c>
      <c r="T324" s="24">
        <v>17</v>
      </c>
      <c r="U324" s="23">
        <v>0</v>
      </c>
      <c r="V324" s="24">
        <v>0</v>
      </c>
      <c r="W324" s="24">
        <v>0</v>
      </c>
      <c r="X324" s="23">
        <v>0</v>
      </c>
      <c r="Y324" s="24">
        <v>0</v>
      </c>
      <c r="Z324" s="24">
        <v>0</v>
      </c>
      <c r="AA324" s="23">
        <v>3717795</v>
      </c>
      <c r="AB324" s="24" t="s">
        <v>47</v>
      </c>
      <c r="AC324" s="32">
        <f t="shared" si="42"/>
        <v>394723</v>
      </c>
      <c r="AD324" s="25">
        <f t="shared" si="52"/>
        <v>0.10617126549473545</v>
      </c>
      <c r="AE324" s="32">
        <f t="shared" si="43"/>
        <v>3717795</v>
      </c>
      <c r="AF324" s="33">
        <f t="shared" si="55"/>
        <v>1</v>
      </c>
    </row>
    <row r="325" spans="1:64" x14ac:dyDescent="0.25">
      <c r="K325" s="22">
        <f>SUBTOTAL(101,K3:K324)</f>
        <v>0.13244032565783873</v>
      </c>
      <c r="L325" s="21"/>
      <c r="M325" s="21"/>
      <c r="N325" s="22">
        <f>SUBTOTAL(101,N3:N324)</f>
        <v>0.61399953674736496</v>
      </c>
      <c r="AD325" s="22">
        <f>SUBTOTAL(101,AD3:AD324)</f>
        <v>0.3860629653294515</v>
      </c>
      <c r="AP325">
        <f>SUBTOTAL(109,AP3:AP324)</f>
        <v>0</v>
      </c>
      <c r="BA325">
        <f>SUBTOTAL(109,BA3:BA324)</f>
        <v>0</v>
      </c>
      <c r="BL325">
        <f>SUBTOTAL(109,BL3:BL324)</f>
        <v>0</v>
      </c>
    </row>
    <row r="326" spans="1:64" ht="15.75" thickBot="1" x14ac:dyDescent="0.3">
      <c r="AE326" s="72"/>
      <c r="AF326" s="72"/>
      <c r="AN326" s="72"/>
      <c r="AO326" s="72"/>
      <c r="AP326" s="72">
        <v>25</v>
      </c>
      <c r="AY326" s="72"/>
      <c r="AZ326" s="72"/>
      <c r="BA326" s="72">
        <v>13</v>
      </c>
      <c r="BJ326" s="72"/>
      <c r="BK326" s="72"/>
      <c r="BL326" s="72">
        <v>6</v>
      </c>
    </row>
    <row r="327" spans="1:64" x14ac:dyDescent="0.25">
      <c r="L327" s="42" t="str">
        <f>CONCATENATE("COUNT ",SUBTOTAL(102,K3:K324))</f>
        <v>COUNT 138</v>
      </c>
      <c r="M327" s="68" t="s">
        <v>506</v>
      </c>
      <c r="AE327" s="14"/>
      <c r="AF327" s="14"/>
      <c r="AN327" s="14"/>
      <c r="AO327" s="14"/>
      <c r="AP327" s="14">
        <f>+AP325/AP326</f>
        <v>0</v>
      </c>
      <c r="AY327" s="14"/>
      <c r="AZ327" s="14"/>
      <c r="BA327" s="14">
        <f>+BA325/BA326</f>
        <v>0</v>
      </c>
      <c r="BJ327" s="14"/>
      <c r="BK327" s="14"/>
      <c r="BL327" s="14">
        <f>+BL325/BL326</f>
        <v>0</v>
      </c>
    </row>
    <row r="328" spans="1:64" x14ac:dyDescent="0.25">
      <c r="L328" s="81">
        <f>+N325</f>
        <v>0.61399953674736496</v>
      </c>
      <c r="M328" s="79">
        <v>0.6</v>
      </c>
    </row>
    <row r="329" spans="1:64" x14ac:dyDescent="0.25">
      <c r="L329" s="82">
        <f>+AD325</f>
        <v>0.3860629653294515</v>
      </c>
      <c r="M329" s="83">
        <v>0.4</v>
      </c>
    </row>
    <row r="330" spans="1:64" ht="15.75" thickBot="1" x14ac:dyDescent="0.3">
      <c r="L330" s="45"/>
      <c r="M330" s="80">
        <f>SUM(M328:M329)</f>
        <v>1</v>
      </c>
    </row>
    <row r="331" spans="1:64" x14ac:dyDescent="0.25">
      <c r="AE331" s="34"/>
    </row>
    <row r="332" spans="1:64" x14ac:dyDescent="0.25">
      <c r="AE332" s="34"/>
    </row>
    <row r="334" spans="1:64" x14ac:dyDescent="0.25">
      <c r="AE334" s="19"/>
    </row>
  </sheetData>
  <sheetProtection algorithmName="SHA-512" hashValue="JG4ZYh8Og7stZwSzOjPDKM6D21OZeJZxlv8r19k+2uGNQGIr+QQfGCww6tie1cyFZ8mI6zOB2IvfLNTt4pUmfw==" saltValue="TnCDPlTrUtK5eWUmluHmaQ==" spinCount="100000" sheet="1" objects="1" scenarios="1" selectLockedCells="1" selectUnlockedCells="1"/>
  <autoFilter ref="A2:AF324">
    <filterColumn colId="31">
      <filters>
        <filter val="100%"/>
      </filters>
    </filterColumn>
  </autoFilter>
  <mergeCells count="3">
    <mergeCell ref="A1:C1"/>
    <mergeCell ref="D1:J1"/>
    <mergeCell ref="L1:AB1"/>
  </mergeCells>
  <pageMargins left="0.7" right="0.7" top="0.5" bottom="0.5" header="0.3" footer="0.3"/>
  <pageSetup paperSize="17" scale="61" fitToHeight="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V335"/>
  <sheetViews>
    <sheetView topLeftCell="AC1" zoomScale="85" zoomScaleNormal="85" workbookViewId="0">
      <selection activeCell="U1" sqref="U1:BV332"/>
    </sheetView>
  </sheetViews>
  <sheetFormatPr defaultColWidth="18.7109375" defaultRowHeight="15" x14ac:dyDescent="0.25"/>
  <cols>
    <col min="1" max="1" width="14.7109375" hidden="1" customWidth="1"/>
    <col min="2" max="2" width="11.140625" hidden="1" customWidth="1"/>
    <col min="3" max="3" width="7.7109375" hidden="1" customWidth="1"/>
    <col min="4" max="4" width="21" hidden="1" customWidth="1"/>
    <col min="5" max="5" width="13.42578125" hidden="1" customWidth="1"/>
    <col min="6" max="6" width="13.28515625" hidden="1" customWidth="1"/>
    <col min="7" max="7" width="12.140625" hidden="1" customWidth="1"/>
    <col min="8" max="8" width="11.28515625" hidden="1" customWidth="1"/>
    <col min="9" max="12" width="0" hidden="1" customWidth="1"/>
    <col min="13" max="16" width="5.7109375" hidden="1" customWidth="1"/>
    <col min="17" max="17" width="10.42578125" hidden="1" customWidth="1"/>
    <col min="18" max="18" width="7.28515625" hidden="1" customWidth="1"/>
    <col min="19" max="19" width="10.42578125" hidden="1" customWidth="1"/>
    <col min="20" max="20" width="7" style="21" hidden="1" customWidth="1"/>
    <col min="21" max="22" width="0" hidden="1" customWidth="1"/>
    <col min="23" max="23" width="13.85546875" hidden="1" customWidth="1"/>
    <col min="24" max="24" width="0" hidden="1" customWidth="1"/>
    <col min="25" max="25" width="8.28515625" style="21" hidden="1" customWidth="1"/>
    <col min="26" max="27" width="0" hidden="1" customWidth="1"/>
    <col min="28" max="28" width="18.7109375" hidden="1" customWidth="1"/>
    <col min="29" max="30" width="18.7109375" customWidth="1"/>
    <col min="31" max="31" width="18.7109375" style="40" customWidth="1"/>
    <col min="32" max="32" width="10.7109375" customWidth="1"/>
    <col min="33" max="37" width="18.7109375" hidden="1" customWidth="1"/>
    <col min="38" max="38" width="0" hidden="1" customWidth="1"/>
    <col min="39" max="39" width="18.7109375" hidden="1" customWidth="1"/>
    <col min="40" max="41" width="18.7109375" customWidth="1"/>
    <col min="42" max="42" width="18.7109375" style="40" customWidth="1"/>
    <col min="43" max="48" width="18.7109375" hidden="1" customWidth="1"/>
    <col min="49" max="49" width="0" hidden="1" customWidth="1"/>
    <col min="50" max="50" width="18.7109375" hidden="1" customWidth="1"/>
    <col min="51" max="53" width="18.7109375" customWidth="1"/>
    <col min="54" max="59" width="18.7109375" hidden="1" customWidth="1"/>
    <col min="60" max="60" width="0" hidden="1" customWidth="1"/>
    <col min="61" max="61" width="18.7109375" hidden="1" customWidth="1"/>
    <col min="62" max="64" width="18.7109375" customWidth="1"/>
    <col min="65" max="69" width="18.7109375" hidden="1" customWidth="1"/>
    <col min="71" max="71" width="8.7109375" customWidth="1"/>
  </cols>
  <sheetData>
    <row r="1" spans="1:74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</row>
    <row r="2" spans="1:74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39" t="s">
        <v>509</v>
      </c>
      <c r="AF2" s="1" t="s">
        <v>28</v>
      </c>
      <c r="AG2" s="6" t="s">
        <v>29</v>
      </c>
      <c r="AH2" s="1" t="s">
        <v>30</v>
      </c>
      <c r="AI2" s="1" t="s">
        <v>31</v>
      </c>
      <c r="AJ2" s="1" t="s">
        <v>32</v>
      </c>
      <c r="AK2" s="1" t="s">
        <v>23</v>
      </c>
      <c r="AL2" s="4" t="s">
        <v>24</v>
      </c>
      <c r="AM2" s="4" t="s">
        <v>25</v>
      </c>
      <c r="AN2" s="1" t="s">
        <v>26</v>
      </c>
      <c r="AO2" s="1" t="s">
        <v>27</v>
      </c>
      <c r="AP2" s="39" t="s">
        <v>510</v>
      </c>
      <c r="AQ2" s="1" t="s">
        <v>28</v>
      </c>
      <c r="AR2" s="2" t="s">
        <v>29</v>
      </c>
      <c r="AS2" s="1" t="s">
        <v>30</v>
      </c>
      <c r="AT2" s="1" t="s">
        <v>31</v>
      </c>
      <c r="AU2" s="1" t="s">
        <v>32</v>
      </c>
      <c r="AV2" s="7" t="s">
        <v>23</v>
      </c>
      <c r="AW2" s="4" t="s">
        <v>24</v>
      </c>
      <c r="AX2" s="4" t="s">
        <v>25</v>
      </c>
      <c r="AY2" s="1" t="s">
        <v>26</v>
      </c>
      <c r="AZ2" s="1" t="s">
        <v>27</v>
      </c>
      <c r="BA2" s="1" t="s">
        <v>511</v>
      </c>
      <c r="BB2" s="1" t="s">
        <v>28</v>
      </c>
      <c r="BC2" s="2" t="s">
        <v>29</v>
      </c>
      <c r="BD2" s="1" t="s">
        <v>30</v>
      </c>
      <c r="BE2" s="1" t="s">
        <v>31</v>
      </c>
      <c r="BF2" s="1" t="s">
        <v>32</v>
      </c>
      <c r="BG2" s="7" t="s">
        <v>23</v>
      </c>
      <c r="BH2" s="4" t="s">
        <v>24</v>
      </c>
      <c r="BI2" s="4" t="s">
        <v>25</v>
      </c>
      <c r="BJ2" s="1" t="s">
        <v>26</v>
      </c>
      <c r="BK2" s="1" t="s">
        <v>27</v>
      </c>
      <c r="BL2" s="1" t="s">
        <v>512</v>
      </c>
      <c r="BM2" s="1" t="s">
        <v>28</v>
      </c>
      <c r="BN2" s="2" t="s">
        <v>29</v>
      </c>
      <c r="BO2" s="1" t="s">
        <v>30</v>
      </c>
      <c r="BP2" s="1" t="s">
        <v>31</v>
      </c>
      <c r="BQ2" s="1" t="s">
        <v>32</v>
      </c>
      <c r="BR2" s="4" t="s">
        <v>33</v>
      </c>
      <c r="BS2" s="1" t="s">
        <v>34</v>
      </c>
      <c r="BT2" s="1" t="s">
        <v>501</v>
      </c>
      <c r="BU2" s="1" t="s">
        <v>502</v>
      </c>
      <c r="BV2" s="1" t="s">
        <v>503</v>
      </c>
    </row>
    <row r="3" spans="1:74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 s="38">
        <f>-IFERROR(PMT(AC3,AD3,1), )</f>
        <v>9.4140897948373561E-2</v>
      </c>
      <c r="AF3">
        <v>35</v>
      </c>
      <c r="AG3" s="10">
        <v>48700</v>
      </c>
      <c r="AH3" t="s">
        <v>42</v>
      </c>
      <c r="AI3" t="s">
        <v>43</v>
      </c>
      <c r="AJ3" t="s">
        <v>44</v>
      </c>
      <c r="AK3" s="8">
        <v>0</v>
      </c>
      <c r="AL3" s="3">
        <v>0</v>
      </c>
      <c r="AM3" s="3">
        <v>0</v>
      </c>
      <c r="AN3">
        <v>0</v>
      </c>
      <c r="AO3" t="s">
        <v>45</v>
      </c>
      <c r="AP3" s="38">
        <f>-IFERROR(PMT(AN3,AO3,1),)</f>
        <v>0</v>
      </c>
      <c r="AQ3">
        <v>0</v>
      </c>
      <c r="AR3" s="8">
        <v>0</v>
      </c>
      <c r="AS3">
        <v>0</v>
      </c>
      <c r="AT3" t="s">
        <v>46</v>
      </c>
      <c r="AU3">
        <v>0</v>
      </c>
      <c r="AV3" s="11">
        <v>0</v>
      </c>
      <c r="AW3" s="3">
        <v>0</v>
      </c>
      <c r="AX3" s="3">
        <v>0</v>
      </c>
      <c r="AY3">
        <v>0</v>
      </c>
      <c r="AZ3">
        <v>0</v>
      </c>
      <c r="BA3" s="38">
        <f>-IFERROR(PMT(AY3,AZ3,1),0)</f>
        <v>0</v>
      </c>
      <c r="BB3">
        <v>0</v>
      </c>
      <c r="BC3" s="8">
        <v>0</v>
      </c>
      <c r="BD3">
        <v>0</v>
      </c>
      <c r="BE3" t="s">
        <v>46</v>
      </c>
      <c r="BF3">
        <v>0</v>
      </c>
      <c r="BG3" s="11">
        <v>0</v>
      </c>
      <c r="BH3" s="3">
        <v>0</v>
      </c>
      <c r="BI3" s="3">
        <v>0</v>
      </c>
      <c r="BJ3">
        <v>0</v>
      </c>
      <c r="BK3">
        <v>0</v>
      </c>
      <c r="BL3" s="38">
        <f>-IFERROR(PMT(BJ3,BK3,1),0)</f>
        <v>0</v>
      </c>
      <c r="BM3">
        <v>0</v>
      </c>
      <c r="BN3" s="8">
        <v>0</v>
      </c>
      <c r="BO3">
        <v>0</v>
      </c>
      <c r="BP3" t="s">
        <v>46</v>
      </c>
      <c r="BQ3">
        <v>0</v>
      </c>
      <c r="BR3" s="3">
        <v>25214726</v>
      </c>
      <c r="BS3" t="s">
        <v>47</v>
      </c>
      <c r="BT3" s="19">
        <f t="shared" ref="BT3:BT66" si="0">+AA3+AL3+AW3+BH3</f>
        <v>16100000</v>
      </c>
      <c r="BU3" s="19">
        <f t="shared" ref="BU3:BU66" si="1">+BT3+X3</f>
        <v>25214726</v>
      </c>
      <c r="BV3" s="13">
        <f t="shared" ref="BV3:BV66" si="2">IFERROR(+BU3/U3,0)</f>
        <v>1</v>
      </c>
    </row>
    <row r="4" spans="1:74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3">IFERROR(H4/U4,0)</f>
        <v>0</v>
      </c>
      <c r="U4" s="3">
        <v>0</v>
      </c>
      <c r="V4" s="3">
        <v>0</v>
      </c>
      <c r="W4" s="14">
        <f t="shared" ref="W4:W67" si="4">IFERROR(+V4/U4,0)</f>
        <v>0</v>
      </c>
      <c r="X4" s="3">
        <v>0</v>
      </c>
      <c r="Y4" s="18">
        <f t="shared" ref="Y4:Y67" si="5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 s="38">
        <f t="shared" ref="AE4:AE67" si="6">-IFERROR(PMT(AC4,AD4,1), )</f>
        <v>0.1597178683047823</v>
      </c>
      <c r="AF4">
        <v>0</v>
      </c>
      <c r="AG4" s="10">
        <v>44621</v>
      </c>
      <c r="AH4">
        <v>0</v>
      </c>
      <c r="AI4" t="s">
        <v>43</v>
      </c>
      <c r="AJ4" t="s">
        <v>50</v>
      </c>
      <c r="AK4" s="8">
        <v>0</v>
      </c>
      <c r="AL4" s="3">
        <v>0</v>
      </c>
      <c r="AM4" s="3">
        <v>0</v>
      </c>
      <c r="AN4">
        <v>0</v>
      </c>
      <c r="AO4">
        <v>0</v>
      </c>
      <c r="AP4" s="38">
        <f>-IFERROR(PMT(AN4,AO4,1), )</f>
        <v>0</v>
      </c>
      <c r="AQ4">
        <v>0</v>
      </c>
      <c r="AR4" s="8">
        <v>0</v>
      </c>
      <c r="AS4">
        <v>0</v>
      </c>
      <c r="AT4">
        <v>0</v>
      </c>
      <c r="AU4">
        <v>0</v>
      </c>
      <c r="AV4" s="11">
        <v>0</v>
      </c>
      <c r="AW4" s="3">
        <v>0</v>
      </c>
      <c r="AX4" s="3">
        <v>0</v>
      </c>
      <c r="AY4">
        <v>0</v>
      </c>
      <c r="AZ4">
        <v>0</v>
      </c>
      <c r="BA4" s="38">
        <f t="shared" ref="BA4:BA67" si="7">-IFERROR(PMT(AY4,AZ4,1),0)</f>
        <v>0</v>
      </c>
      <c r="BB4">
        <v>0</v>
      </c>
      <c r="BC4" s="8">
        <v>0</v>
      </c>
      <c r="BD4">
        <v>0</v>
      </c>
      <c r="BE4" t="s">
        <v>46</v>
      </c>
      <c r="BF4">
        <v>0</v>
      </c>
      <c r="BG4" s="11">
        <v>0</v>
      </c>
      <c r="BH4" s="3">
        <v>0</v>
      </c>
      <c r="BI4" s="3">
        <v>0</v>
      </c>
      <c r="BJ4">
        <v>0</v>
      </c>
      <c r="BK4">
        <v>0</v>
      </c>
      <c r="BL4" s="38">
        <f t="shared" ref="BL4:BL67" si="8">-IFERROR(PMT(BJ4,BK4,1),0)</f>
        <v>0</v>
      </c>
      <c r="BM4">
        <v>0</v>
      </c>
      <c r="BN4" s="8">
        <v>0</v>
      </c>
      <c r="BO4">
        <v>0</v>
      </c>
      <c r="BP4" t="s">
        <v>46</v>
      </c>
      <c r="BQ4">
        <v>0</v>
      </c>
      <c r="BR4" s="3">
        <v>0</v>
      </c>
      <c r="BS4">
        <v>0</v>
      </c>
      <c r="BT4" s="19">
        <f t="shared" si="0"/>
        <v>2300000</v>
      </c>
      <c r="BU4" s="19">
        <f t="shared" si="1"/>
        <v>2300000</v>
      </c>
      <c r="BV4" s="13">
        <f t="shared" si="2"/>
        <v>0</v>
      </c>
    </row>
    <row r="5" spans="1:74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3"/>
        <v>0</v>
      </c>
      <c r="U5" s="3">
        <v>0</v>
      </c>
      <c r="V5" s="3">
        <v>0</v>
      </c>
      <c r="W5" s="14">
        <f t="shared" si="4"/>
        <v>0</v>
      </c>
      <c r="X5" s="3">
        <v>0</v>
      </c>
      <c r="Y5" s="18">
        <f t="shared" si="5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 s="38">
        <f t="shared" si="6"/>
        <v>0</v>
      </c>
      <c r="AF5">
        <v>30</v>
      </c>
      <c r="AG5" s="10">
        <v>45658</v>
      </c>
      <c r="AH5" t="s">
        <v>54</v>
      </c>
      <c r="AI5" t="s">
        <v>43</v>
      </c>
      <c r="AJ5" t="s">
        <v>55</v>
      </c>
      <c r="AK5" s="8">
        <v>0</v>
      </c>
      <c r="AL5" s="3">
        <v>0</v>
      </c>
      <c r="AM5" s="3">
        <v>0</v>
      </c>
      <c r="AN5">
        <v>0</v>
      </c>
      <c r="AO5" t="s">
        <v>45</v>
      </c>
      <c r="AP5" s="38">
        <f t="shared" ref="AP5:AP68" si="9">-IFERROR(PMT(AN5,AO5,1),0)</f>
        <v>0</v>
      </c>
      <c r="AQ5">
        <v>0</v>
      </c>
      <c r="AR5" s="8">
        <v>0</v>
      </c>
      <c r="AS5">
        <v>0</v>
      </c>
      <c r="AT5" t="s">
        <v>46</v>
      </c>
      <c r="AU5">
        <v>0</v>
      </c>
      <c r="AV5" s="11">
        <v>0</v>
      </c>
      <c r="AW5" s="3">
        <v>0</v>
      </c>
      <c r="AX5" s="3">
        <v>0</v>
      </c>
      <c r="AY5">
        <v>0</v>
      </c>
      <c r="AZ5">
        <v>0</v>
      </c>
      <c r="BA5" s="38">
        <f>-IFERROR(PMT(AY5,AZ5,1),0)</f>
        <v>0</v>
      </c>
      <c r="BB5">
        <v>0</v>
      </c>
      <c r="BC5" s="8">
        <v>0</v>
      </c>
      <c r="BD5">
        <v>0</v>
      </c>
      <c r="BE5" t="s">
        <v>46</v>
      </c>
      <c r="BF5">
        <v>0</v>
      </c>
      <c r="BG5" s="11">
        <v>0</v>
      </c>
      <c r="BH5" s="3">
        <v>0</v>
      </c>
      <c r="BI5" s="3">
        <v>0</v>
      </c>
      <c r="BJ5">
        <v>0</v>
      </c>
      <c r="BK5">
        <v>0</v>
      </c>
      <c r="BL5" s="38">
        <f t="shared" si="8"/>
        <v>0</v>
      </c>
      <c r="BM5">
        <v>0</v>
      </c>
      <c r="BN5" s="8">
        <v>0</v>
      </c>
      <c r="BO5">
        <v>0</v>
      </c>
      <c r="BP5" t="s">
        <v>46</v>
      </c>
      <c r="BQ5">
        <v>0</v>
      </c>
      <c r="BR5" s="3">
        <v>0</v>
      </c>
      <c r="BS5">
        <v>0</v>
      </c>
      <c r="BT5" s="19">
        <f t="shared" si="0"/>
        <v>16000000</v>
      </c>
      <c r="BU5" s="19">
        <f t="shared" si="1"/>
        <v>16000000</v>
      </c>
      <c r="BV5" s="13">
        <f t="shared" si="2"/>
        <v>0</v>
      </c>
    </row>
    <row r="6" spans="1:74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3"/>
        <v>0</v>
      </c>
      <c r="U6" s="3">
        <v>0</v>
      </c>
      <c r="V6" s="3">
        <v>0</v>
      </c>
      <c r="W6" s="14">
        <f t="shared" si="4"/>
        <v>0</v>
      </c>
      <c r="X6" s="3">
        <v>0</v>
      </c>
      <c r="Y6" s="18">
        <f t="shared" si="5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 s="38">
        <f t="shared" si="6"/>
        <v>0.12452152275269443</v>
      </c>
      <c r="AF6">
        <v>30</v>
      </c>
      <c r="AG6" s="10">
        <v>45412</v>
      </c>
      <c r="AH6" t="s">
        <v>54</v>
      </c>
      <c r="AI6" t="s">
        <v>43</v>
      </c>
      <c r="AJ6">
        <v>0</v>
      </c>
      <c r="AK6" s="8">
        <v>0</v>
      </c>
      <c r="AL6" s="3">
        <v>0</v>
      </c>
      <c r="AM6" s="3">
        <v>2765504</v>
      </c>
      <c r="AN6">
        <v>0</v>
      </c>
      <c r="AO6">
        <v>30</v>
      </c>
      <c r="AP6" s="38">
        <f t="shared" si="9"/>
        <v>3.3333333333333333E-2</v>
      </c>
      <c r="AQ6">
        <v>30</v>
      </c>
      <c r="AR6" s="8">
        <v>0</v>
      </c>
      <c r="AS6">
        <v>0</v>
      </c>
      <c r="AT6" t="s">
        <v>58</v>
      </c>
      <c r="AU6">
        <v>0</v>
      </c>
      <c r="AV6" s="11">
        <v>0</v>
      </c>
      <c r="AW6" s="3">
        <v>0</v>
      </c>
      <c r="AX6" s="3">
        <v>0</v>
      </c>
      <c r="AY6">
        <v>0</v>
      </c>
      <c r="AZ6">
        <v>0</v>
      </c>
      <c r="BA6" s="38">
        <f t="shared" si="7"/>
        <v>0</v>
      </c>
      <c r="BB6">
        <v>0</v>
      </c>
      <c r="BC6" s="8">
        <v>0</v>
      </c>
      <c r="BD6">
        <v>0</v>
      </c>
      <c r="BE6" t="s">
        <v>46</v>
      </c>
      <c r="BF6">
        <v>0</v>
      </c>
      <c r="BG6" s="11">
        <v>0</v>
      </c>
      <c r="BH6" s="3">
        <v>0</v>
      </c>
      <c r="BI6" s="3">
        <v>0</v>
      </c>
      <c r="BJ6">
        <v>0</v>
      </c>
      <c r="BK6">
        <v>0</v>
      </c>
      <c r="BL6" s="38">
        <f t="shared" si="8"/>
        <v>0</v>
      </c>
      <c r="BM6">
        <v>0</v>
      </c>
      <c r="BN6" s="8">
        <v>0</v>
      </c>
      <c r="BO6">
        <v>0</v>
      </c>
      <c r="BP6" t="s">
        <v>46</v>
      </c>
      <c r="BQ6">
        <v>0</v>
      </c>
      <c r="BR6" s="3">
        <v>0</v>
      </c>
      <c r="BS6">
        <v>0</v>
      </c>
      <c r="BT6" s="19">
        <f t="shared" si="0"/>
        <v>2467500</v>
      </c>
      <c r="BU6" s="19">
        <f t="shared" si="1"/>
        <v>2467500</v>
      </c>
      <c r="BV6" s="13">
        <f t="shared" si="2"/>
        <v>0</v>
      </c>
    </row>
    <row r="7" spans="1:74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3"/>
        <v>0</v>
      </c>
      <c r="U7" s="3">
        <v>0</v>
      </c>
      <c r="V7" s="3">
        <v>0</v>
      </c>
      <c r="W7" s="14">
        <f t="shared" si="4"/>
        <v>0</v>
      </c>
      <c r="X7" s="3">
        <v>0</v>
      </c>
      <c r="Y7" s="18">
        <f t="shared" si="5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 s="38">
        <f t="shared" si="6"/>
        <v>0.12322957605285305</v>
      </c>
      <c r="AF7">
        <v>20</v>
      </c>
      <c r="AG7" s="10">
        <v>46377</v>
      </c>
      <c r="AH7" t="s">
        <v>54</v>
      </c>
      <c r="AI7" t="s">
        <v>43</v>
      </c>
      <c r="AJ7">
        <v>0</v>
      </c>
      <c r="AK7" s="8">
        <v>0</v>
      </c>
      <c r="AL7" s="3">
        <v>0</v>
      </c>
      <c r="AM7" s="3">
        <v>0</v>
      </c>
      <c r="AN7">
        <v>0</v>
      </c>
      <c r="AO7" t="s">
        <v>45</v>
      </c>
      <c r="AP7" s="38">
        <f t="shared" si="9"/>
        <v>0</v>
      </c>
      <c r="AQ7">
        <v>0</v>
      </c>
      <c r="AR7" s="8">
        <v>0</v>
      </c>
      <c r="AS7">
        <v>0</v>
      </c>
      <c r="AT7" t="s">
        <v>46</v>
      </c>
      <c r="AU7">
        <v>0</v>
      </c>
      <c r="AV7" s="11">
        <v>0</v>
      </c>
      <c r="AW7" s="3">
        <v>0</v>
      </c>
      <c r="AX7" s="3">
        <v>0</v>
      </c>
      <c r="AY7">
        <v>0</v>
      </c>
      <c r="AZ7">
        <v>0</v>
      </c>
      <c r="BA7" s="38">
        <f t="shared" si="7"/>
        <v>0</v>
      </c>
      <c r="BB7">
        <v>0</v>
      </c>
      <c r="BC7" s="8">
        <v>0</v>
      </c>
      <c r="BD7">
        <v>0</v>
      </c>
      <c r="BE7" t="s">
        <v>46</v>
      </c>
      <c r="BF7">
        <v>0</v>
      </c>
      <c r="BG7" s="11">
        <v>0</v>
      </c>
      <c r="BH7" s="3">
        <v>0</v>
      </c>
      <c r="BI7" s="3">
        <v>0</v>
      </c>
      <c r="BJ7">
        <v>0</v>
      </c>
      <c r="BK7">
        <v>0</v>
      </c>
      <c r="BL7" s="38">
        <f t="shared" si="8"/>
        <v>0</v>
      </c>
      <c r="BM7">
        <v>0</v>
      </c>
      <c r="BN7" s="8">
        <v>0</v>
      </c>
      <c r="BO7">
        <v>0</v>
      </c>
      <c r="BP7" t="s">
        <v>46</v>
      </c>
      <c r="BQ7">
        <v>0</v>
      </c>
      <c r="BR7" s="3">
        <v>0</v>
      </c>
      <c r="BS7">
        <v>0</v>
      </c>
      <c r="BT7" s="19">
        <f t="shared" si="0"/>
        <v>2400000</v>
      </c>
      <c r="BU7" s="19">
        <f t="shared" si="1"/>
        <v>2400000</v>
      </c>
      <c r="BV7" s="13">
        <f t="shared" si="2"/>
        <v>0</v>
      </c>
    </row>
    <row r="8" spans="1:74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3"/>
        <v>0</v>
      </c>
      <c r="U8" s="3">
        <v>0</v>
      </c>
      <c r="V8" s="3">
        <v>9988677</v>
      </c>
      <c r="W8" s="14">
        <f t="shared" si="4"/>
        <v>0</v>
      </c>
      <c r="X8" s="3">
        <v>2129846</v>
      </c>
      <c r="Y8" s="18">
        <f t="shared" si="5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 s="38">
        <f t="shared" si="6"/>
        <v>7.5697166329469573E-2</v>
      </c>
      <c r="AF8">
        <v>27</v>
      </c>
      <c r="AG8" s="10">
        <v>49796</v>
      </c>
      <c r="AH8">
        <v>0</v>
      </c>
      <c r="AI8" t="s">
        <v>43</v>
      </c>
      <c r="AJ8" t="s">
        <v>61</v>
      </c>
      <c r="AK8" s="8">
        <v>0</v>
      </c>
      <c r="AL8" s="3">
        <v>0</v>
      </c>
      <c r="AM8" s="3">
        <v>0</v>
      </c>
      <c r="AN8">
        <v>0</v>
      </c>
      <c r="AO8" t="s">
        <v>45</v>
      </c>
      <c r="AP8" s="38">
        <f t="shared" si="9"/>
        <v>0</v>
      </c>
      <c r="AQ8">
        <v>0</v>
      </c>
      <c r="AR8" s="8">
        <v>0</v>
      </c>
      <c r="AS8">
        <v>0</v>
      </c>
      <c r="AT8" t="s">
        <v>46</v>
      </c>
      <c r="AU8">
        <v>0</v>
      </c>
      <c r="AV8" s="11">
        <v>0</v>
      </c>
      <c r="AW8" s="3">
        <v>0</v>
      </c>
      <c r="AX8" s="3">
        <v>0</v>
      </c>
      <c r="AY8">
        <v>0</v>
      </c>
      <c r="AZ8">
        <v>0</v>
      </c>
      <c r="BA8" s="38">
        <f t="shared" si="7"/>
        <v>0</v>
      </c>
      <c r="BB8">
        <v>0</v>
      </c>
      <c r="BC8" s="8">
        <v>0</v>
      </c>
      <c r="BD8">
        <v>0</v>
      </c>
      <c r="BE8" t="s">
        <v>46</v>
      </c>
      <c r="BF8">
        <v>0</v>
      </c>
      <c r="BG8" s="11">
        <v>0</v>
      </c>
      <c r="BH8" s="3">
        <v>0</v>
      </c>
      <c r="BI8" s="3">
        <v>0</v>
      </c>
      <c r="BJ8">
        <v>0</v>
      </c>
      <c r="BK8">
        <v>0</v>
      </c>
      <c r="BL8" s="38">
        <f t="shared" si="8"/>
        <v>0</v>
      </c>
      <c r="BM8">
        <v>0</v>
      </c>
      <c r="BN8" s="8">
        <v>0</v>
      </c>
      <c r="BO8">
        <v>0</v>
      </c>
      <c r="BP8" t="s">
        <v>46</v>
      </c>
      <c r="BQ8">
        <v>0</v>
      </c>
      <c r="BR8" s="3">
        <v>0</v>
      </c>
      <c r="BS8" t="s">
        <v>62</v>
      </c>
      <c r="BT8" s="19">
        <f t="shared" si="0"/>
        <v>5100000</v>
      </c>
      <c r="BU8" s="19">
        <f t="shared" si="1"/>
        <v>7229846</v>
      </c>
      <c r="BV8" s="13">
        <f t="shared" si="2"/>
        <v>0</v>
      </c>
    </row>
    <row r="9" spans="1:74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3"/>
        <v>0</v>
      </c>
      <c r="U9" s="3">
        <v>0</v>
      </c>
      <c r="V9" s="3">
        <v>11709717</v>
      </c>
      <c r="W9" s="14">
        <f t="shared" si="4"/>
        <v>0</v>
      </c>
      <c r="X9" s="3">
        <v>8134953</v>
      </c>
      <c r="Y9" s="18">
        <f t="shared" si="5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s="38">
        <f t="shared" si="6"/>
        <v>0.16642494853132681</v>
      </c>
      <c r="AF9" t="s">
        <v>40</v>
      </c>
      <c r="AG9" s="10">
        <v>43922</v>
      </c>
      <c r="AH9" t="s">
        <v>63</v>
      </c>
      <c r="AI9" t="s">
        <v>43</v>
      </c>
      <c r="AJ9" t="s">
        <v>55</v>
      </c>
      <c r="AK9" s="8">
        <v>0</v>
      </c>
      <c r="AL9" s="3">
        <v>0</v>
      </c>
      <c r="AM9" s="3">
        <v>0</v>
      </c>
      <c r="AN9">
        <v>0</v>
      </c>
      <c r="AO9" t="s">
        <v>45</v>
      </c>
      <c r="AP9" s="38">
        <f t="shared" si="9"/>
        <v>0</v>
      </c>
      <c r="AQ9">
        <v>0</v>
      </c>
      <c r="AR9" s="8">
        <v>0</v>
      </c>
      <c r="AS9">
        <v>0</v>
      </c>
      <c r="AT9" t="s">
        <v>46</v>
      </c>
      <c r="AU9">
        <v>0</v>
      </c>
      <c r="AV9" s="11">
        <v>0</v>
      </c>
      <c r="AW9" s="3">
        <v>0</v>
      </c>
      <c r="AX9" s="3">
        <v>0</v>
      </c>
      <c r="AY9">
        <v>0</v>
      </c>
      <c r="AZ9">
        <v>0</v>
      </c>
      <c r="BA9" s="38">
        <f t="shared" si="7"/>
        <v>0</v>
      </c>
      <c r="BB9">
        <v>0</v>
      </c>
      <c r="BC9" s="8">
        <v>0</v>
      </c>
      <c r="BD9">
        <v>0</v>
      </c>
      <c r="BE9" t="s">
        <v>46</v>
      </c>
      <c r="BF9">
        <v>0</v>
      </c>
      <c r="BG9" s="11">
        <v>0</v>
      </c>
      <c r="BH9" s="3">
        <v>0</v>
      </c>
      <c r="BI9" s="3">
        <v>0</v>
      </c>
      <c r="BJ9">
        <v>0</v>
      </c>
      <c r="BK9">
        <v>0</v>
      </c>
      <c r="BL9" s="38">
        <f t="shared" si="8"/>
        <v>0</v>
      </c>
      <c r="BM9">
        <v>0</v>
      </c>
      <c r="BN9" s="8">
        <v>0</v>
      </c>
      <c r="BO9">
        <v>0</v>
      </c>
      <c r="BP9" t="s">
        <v>46</v>
      </c>
      <c r="BQ9">
        <v>0</v>
      </c>
      <c r="BR9" s="3">
        <v>0</v>
      </c>
      <c r="BS9" t="s">
        <v>62</v>
      </c>
      <c r="BT9" s="19">
        <f t="shared" si="0"/>
        <v>8100000</v>
      </c>
      <c r="BU9" s="19">
        <f t="shared" si="1"/>
        <v>16234953</v>
      </c>
      <c r="BV9" s="13">
        <f t="shared" si="2"/>
        <v>0</v>
      </c>
    </row>
    <row r="10" spans="1:74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3"/>
        <v>0</v>
      </c>
      <c r="U10" s="3">
        <v>0</v>
      </c>
      <c r="V10" s="3">
        <v>0</v>
      </c>
      <c r="W10" s="14">
        <f t="shared" si="4"/>
        <v>0</v>
      </c>
      <c r="X10" s="3">
        <v>0</v>
      </c>
      <c r="Y10" s="18">
        <f t="shared" si="5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 s="38">
        <f t="shared" si="6"/>
        <v>0</v>
      </c>
      <c r="AF10">
        <v>0</v>
      </c>
      <c r="AG10" s="10">
        <v>55763</v>
      </c>
      <c r="AH10">
        <v>0</v>
      </c>
      <c r="AI10" t="s">
        <v>43</v>
      </c>
      <c r="AJ10">
        <v>0</v>
      </c>
      <c r="AK10" s="8">
        <v>0</v>
      </c>
      <c r="AL10" s="3">
        <v>0</v>
      </c>
      <c r="AM10" s="3">
        <v>0</v>
      </c>
      <c r="AN10">
        <v>0</v>
      </c>
      <c r="AO10" t="s">
        <v>45</v>
      </c>
      <c r="AP10" s="38">
        <f t="shared" si="9"/>
        <v>0</v>
      </c>
      <c r="AQ10">
        <v>0</v>
      </c>
      <c r="AR10" s="8">
        <v>0</v>
      </c>
      <c r="AS10">
        <v>0</v>
      </c>
      <c r="AT10" t="s">
        <v>46</v>
      </c>
      <c r="AU10">
        <v>0</v>
      </c>
      <c r="AV10" s="11">
        <v>0</v>
      </c>
      <c r="AW10" s="3">
        <v>0</v>
      </c>
      <c r="AX10" s="3">
        <v>0</v>
      </c>
      <c r="AY10">
        <v>0</v>
      </c>
      <c r="AZ10">
        <v>0</v>
      </c>
      <c r="BA10" s="38">
        <f t="shared" si="7"/>
        <v>0</v>
      </c>
      <c r="BB10">
        <v>0</v>
      </c>
      <c r="BC10" s="8">
        <v>0</v>
      </c>
      <c r="BD10">
        <v>0</v>
      </c>
      <c r="BE10" t="s">
        <v>46</v>
      </c>
      <c r="BF10">
        <v>0</v>
      </c>
      <c r="BG10" s="11">
        <v>0</v>
      </c>
      <c r="BH10" s="3">
        <v>0</v>
      </c>
      <c r="BI10" s="3">
        <v>0</v>
      </c>
      <c r="BJ10">
        <v>0</v>
      </c>
      <c r="BK10">
        <v>0</v>
      </c>
      <c r="BL10" s="38">
        <f t="shared" si="8"/>
        <v>0</v>
      </c>
      <c r="BM10">
        <v>0</v>
      </c>
      <c r="BN10" s="8">
        <v>0</v>
      </c>
      <c r="BO10">
        <v>0</v>
      </c>
      <c r="BP10" t="s">
        <v>46</v>
      </c>
      <c r="BQ10">
        <v>0</v>
      </c>
      <c r="BR10" s="3">
        <v>0</v>
      </c>
      <c r="BS10">
        <v>0</v>
      </c>
      <c r="BT10" s="19">
        <f t="shared" si="0"/>
        <v>7282600</v>
      </c>
      <c r="BU10" s="19">
        <f t="shared" si="1"/>
        <v>7282600</v>
      </c>
      <c r="BV10" s="13">
        <f t="shared" si="2"/>
        <v>0</v>
      </c>
    </row>
    <row r="11" spans="1:74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3"/>
        <v>0</v>
      </c>
      <c r="U11" s="3">
        <v>0</v>
      </c>
      <c r="V11" s="3">
        <v>10857395</v>
      </c>
      <c r="W11" s="14">
        <f t="shared" si="4"/>
        <v>0</v>
      </c>
      <c r="X11" s="3">
        <v>6991420</v>
      </c>
      <c r="Y11" s="18">
        <f t="shared" si="5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s="38">
        <f t="shared" si="6"/>
        <v>0.16802855959407756</v>
      </c>
      <c r="AF11" t="s">
        <v>40</v>
      </c>
      <c r="AG11" s="10">
        <v>43922</v>
      </c>
      <c r="AH11" t="s">
        <v>63</v>
      </c>
      <c r="AI11" t="s">
        <v>43</v>
      </c>
      <c r="AJ11" t="s">
        <v>55</v>
      </c>
      <c r="AK11" s="8">
        <v>0</v>
      </c>
      <c r="AL11" s="3">
        <v>0</v>
      </c>
      <c r="AM11" s="3">
        <v>0</v>
      </c>
      <c r="AN11">
        <v>0</v>
      </c>
      <c r="AO11" t="s">
        <v>45</v>
      </c>
      <c r="AP11" s="38">
        <f t="shared" si="9"/>
        <v>0</v>
      </c>
      <c r="AQ11">
        <v>0</v>
      </c>
      <c r="AR11" s="8">
        <v>0</v>
      </c>
      <c r="AS11">
        <v>0</v>
      </c>
      <c r="AT11" t="s">
        <v>46</v>
      </c>
      <c r="AU11">
        <v>0</v>
      </c>
      <c r="AV11" s="11">
        <v>0</v>
      </c>
      <c r="AW11" s="3">
        <v>0</v>
      </c>
      <c r="AX11" s="3">
        <v>0</v>
      </c>
      <c r="AY11">
        <v>0</v>
      </c>
      <c r="AZ11">
        <v>0</v>
      </c>
      <c r="BA11" s="38">
        <f t="shared" si="7"/>
        <v>0</v>
      </c>
      <c r="BB11">
        <v>0</v>
      </c>
      <c r="BC11" s="8">
        <v>0</v>
      </c>
      <c r="BD11">
        <v>0</v>
      </c>
      <c r="BE11" t="s">
        <v>46</v>
      </c>
      <c r="BF11">
        <v>0</v>
      </c>
      <c r="BG11" s="11">
        <v>0</v>
      </c>
      <c r="BH11" s="3">
        <v>0</v>
      </c>
      <c r="BI11" s="3">
        <v>0</v>
      </c>
      <c r="BJ11">
        <v>0</v>
      </c>
      <c r="BK11">
        <v>0</v>
      </c>
      <c r="BL11" s="38">
        <f t="shared" si="8"/>
        <v>0</v>
      </c>
      <c r="BM11">
        <v>0</v>
      </c>
      <c r="BN11" s="8">
        <v>0</v>
      </c>
      <c r="BO11">
        <v>0</v>
      </c>
      <c r="BP11" t="s">
        <v>46</v>
      </c>
      <c r="BQ11">
        <v>0</v>
      </c>
      <c r="BR11" s="3">
        <v>0</v>
      </c>
      <c r="BS11" t="s">
        <v>62</v>
      </c>
      <c r="BT11" s="19">
        <f t="shared" si="0"/>
        <v>7310000</v>
      </c>
      <c r="BU11" s="19">
        <f t="shared" si="1"/>
        <v>14301420</v>
      </c>
      <c r="BV11" s="13">
        <f t="shared" si="2"/>
        <v>0</v>
      </c>
    </row>
    <row r="12" spans="1:74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3"/>
        <v>2.5424619765025417E-2</v>
      </c>
      <c r="U12" s="3">
        <v>1265073</v>
      </c>
      <c r="V12" s="3">
        <v>908946</v>
      </c>
      <c r="W12" s="14">
        <f t="shared" si="4"/>
        <v>0.71849292491421446</v>
      </c>
      <c r="X12" s="3">
        <v>0</v>
      </c>
      <c r="Y12" s="18">
        <f t="shared" si="5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 s="38">
        <f t="shared" si="6"/>
        <v>7.7372946469275936E-2</v>
      </c>
      <c r="AF12">
        <v>30</v>
      </c>
      <c r="AG12" s="10">
        <v>47757</v>
      </c>
      <c r="AH12" t="s">
        <v>54</v>
      </c>
      <c r="AI12" t="s">
        <v>43</v>
      </c>
      <c r="AJ12">
        <v>0</v>
      </c>
      <c r="AK12" s="8">
        <v>36433</v>
      </c>
      <c r="AL12" s="3">
        <v>60000</v>
      </c>
      <c r="AM12" s="3">
        <v>39999.53</v>
      </c>
      <c r="AN12">
        <v>6.83E-2</v>
      </c>
      <c r="AO12">
        <v>30</v>
      </c>
      <c r="AP12" s="38">
        <f t="shared" si="9"/>
        <v>7.9214616249606268E-2</v>
      </c>
      <c r="AQ12">
        <v>30</v>
      </c>
      <c r="AR12" s="8">
        <v>47757</v>
      </c>
      <c r="AS12" t="s">
        <v>71</v>
      </c>
      <c r="AT12" t="s">
        <v>43</v>
      </c>
      <c r="AU12">
        <v>0</v>
      </c>
      <c r="AV12" s="11">
        <v>35521</v>
      </c>
      <c r="AW12" s="3">
        <v>300000</v>
      </c>
      <c r="AX12" s="3">
        <v>300000</v>
      </c>
      <c r="AY12">
        <v>0.03</v>
      </c>
      <c r="AZ12">
        <v>40</v>
      </c>
      <c r="BA12" s="38">
        <f t="shared" si="7"/>
        <v>4.3262377890462875E-2</v>
      </c>
      <c r="BB12">
        <v>40</v>
      </c>
      <c r="BC12" s="8">
        <v>50131</v>
      </c>
      <c r="BD12">
        <v>0</v>
      </c>
      <c r="BE12" t="s">
        <v>58</v>
      </c>
      <c r="BF12">
        <v>0</v>
      </c>
      <c r="BG12" s="11">
        <v>0</v>
      </c>
      <c r="BH12" s="3">
        <v>0</v>
      </c>
      <c r="BI12" s="3">
        <v>0</v>
      </c>
      <c r="BJ12">
        <v>0</v>
      </c>
      <c r="BK12">
        <v>0</v>
      </c>
      <c r="BL12" s="38">
        <f t="shared" si="8"/>
        <v>0</v>
      </c>
      <c r="BM12">
        <v>0</v>
      </c>
      <c r="BN12" s="8">
        <v>0</v>
      </c>
      <c r="BO12">
        <v>0</v>
      </c>
      <c r="BP12" t="s">
        <v>46</v>
      </c>
      <c r="BQ12">
        <v>0</v>
      </c>
      <c r="BR12" s="3">
        <v>0</v>
      </c>
      <c r="BS12">
        <v>0</v>
      </c>
      <c r="BT12" s="19">
        <f t="shared" si="0"/>
        <v>970000</v>
      </c>
      <c r="BU12" s="19">
        <f t="shared" si="1"/>
        <v>970000</v>
      </c>
      <c r="BV12" s="13">
        <f t="shared" si="2"/>
        <v>0.76675417149840364</v>
      </c>
    </row>
    <row r="13" spans="1:74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3"/>
        <v>2.4902088152190992E-2</v>
      </c>
      <c r="U13" s="3">
        <v>1998226</v>
      </c>
      <c r="V13" s="3">
        <v>1423718</v>
      </c>
      <c r="W13" s="14">
        <f t="shared" si="4"/>
        <v>0.71249097949881546</v>
      </c>
      <c r="X13" s="3">
        <v>0</v>
      </c>
      <c r="Y13" s="18">
        <f t="shared" si="5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 s="38">
        <f t="shared" si="6"/>
        <v>7.7372946469275936E-2</v>
      </c>
      <c r="AF13">
        <v>30</v>
      </c>
      <c r="AG13" s="10">
        <v>47727</v>
      </c>
      <c r="AH13" t="s">
        <v>54</v>
      </c>
      <c r="AI13" t="s">
        <v>43</v>
      </c>
      <c r="AJ13" t="s">
        <v>74</v>
      </c>
      <c r="AK13" s="8">
        <v>36403</v>
      </c>
      <c r="AL13" s="3">
        <v>110000</v>
      </c>
      <c r="AM13" s="3">
        <v>73329</v>
      </c>
      <c r="AN13">
        <v>6.8250000000000005E-2</v>
      </c>
      <c r="AO13">
        <v>30</v>
      </c>
      <c r="AP13" s="38">
        <f t="shared" si="9"/>
        <v>7.9174404162087639E-2</v>
      </c>
      <c r="AQ13">
        <v>30</v>
      </c>
      <c r="AR13" s="8">
        <v>47727</v>
      </c>
      <c r="AS13" t="s">
        <v>71</v>
      </c>
      <c r="AT13" t="s">
        <v>43</v>
      </c>
      <c r="AU13" t="s">
        <v>74</v>
      </c>
      <c r="AV13" s="11">
        <v>35611</v>
      </c>
      <c r="AW13" s="3">
        <v>350000</v>
      </c>
      <c r="AX13" s="3">
        <v>350000</v>
      </c>
      <c r="AY13">
        <v>0.03</v>
      </c>
      <c r="AZ13">
        <v>40</v>
      </c>
      <c r="BA13" s="38">
        <f t="shared" si="7"/>
        <v>4.3262377890462875E-2</v>
      </c>
      <c r="BB13">
        <v>40</v>
      </c>
      <c r="BC13" s="8">
        <v>50221</v>
      </c>
      <c r="BD13" t="s">
        <v>75</v>
      </c>
      <c r="BE13" t="s">
        <v>58</v>
      </c>
      <c r="BF13">
        <v>0</v>
      </c>
      <c r="BG13" s="11">
        <v>0</v>
      </c>
      <c r="BH13" s="3">
        <v>0</v>
      </c>
      <c r="BI13" s="3">
        <v>0</v>
      </c>
      <c r="BJ13">
        <v>0</v>
      </c>
      <c r="BK13">
        <v>0</v>
      </c>
      <c r="BL13" s="38">
        <f t="shared" si="8"/>
        <v>0</v>
      </c>
      <c r="BM13">
        <v>0</v>
      </c>
      <c r="BN13" s="8">
        <v>0</v>
      </c>
      <c r="BO13">
        <v>0</v>
      </c>
      <c r="BP13" t="s">
        <v>46</v>
      </c>
      <c r="BQ13">
        <v>0</v>
      </c>
      <c r="BR13" s="3">
        <v>1998226</v>
      </c>
      <c r="BS13">
        <v>410117</v>
      </c>
      <c r="BT13" s="19">
        <f t="shared" si="0"/>
        <v>1480000</v>
      </c>
      <c r="BU13" s="19">
        <f t="shared" si="1"/>
        <v>1480000</v>
      </c>
      <c r="BV13" s="13">
        <f t="shared" si="2"/>
        <v>0.74065696272593795</v>
      </c>
    </row>
    <row r="14" spans="1:74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3"/>
        <v>2.4989786795658945E-2</v>
      </c>
      <c r="U14" s="3">
        <v>2026788</v>
      </c>
      <c r="V14" s="3">
        <v>1436767</v>
      </c>
      <c r="W14" s="14">
        <f t="shared" si="4"/>
        <v>0.7088886454824086</v>
      </c>
      <c r="X14" s="3">
        <v>0</v>
      </c>
      <c r="Y14" s="18">
        <f t="shared" si="5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 s="38">
        <f t="shared" si="6"/>
        <v>7.7372946469275936E-2</v>
      </c>
      <c r="AF14">
        <v>30</v>
      </c>
      <c r="AG14" s="10">
        <v>47757</v>
      </c>
      <c r="AH14" t="s">
        <v>54</v>
      </c>
      <c r="AI14" t="s">
        <v>43</v>
      </c>
      <c r="AJ14" t="s">
        <v>74</v>
      </c>
      <c r="AK14" s="8">
        <v>36433</v>
      </c>
      <c r="AL14" s="3">
        <v>85000</v>
      </c>
      <c r="AM14" s="3">
        <v>56664</v>
      </c>
      <c r="AN14">
        <v>6.83E-2</v>
      </c>
      <c r="AO14">
        <v>30</v>
      </c>
      <c r="AP14" s="38">
        <f t="shared" si="9"/>
        <v>7.9214616249606268E-2</v>
      </c>
      <c r="AQ14">
        <v>30</v>
      </c>
      <c r="AR14" s="8">
        <v>47757</v>
      </c>
      <c r="AS14" t="s">
        <v>71</v>
      </c>
      <c r="AT14" t="s">
        <v>43</v>
      </c>
      <c r="AU14" t="s">
        <v>74</v>
      </c>
      <c r="AV14" s="11">
        <v>0</v>
      </c>
      <c r="AW14" s="3">
        <v>0</v>
      </c>
      <c r="AX14" s="3">
        <v>0</v>
      </c>
      <c r="AY14">
        <v>0</v>
      </c>
      <c r="AZ14">
        <v>0</v>
      </c>
      <c r="BA14" s="38">
        <f t="shared" si="7"/>
        <v>0</v>
      </c>
      <c r="BB14">
        <v>0</v>
      </c>
      <c r="BC14" s="8">
        <v>0</v>
      </c>
      <c r="BD14">
        <v>0</v>
      </c>
      <c r="BE14" t="s">
        <v>46</v>
      </c>
      <c r="BF14">
        <v>0</v>
      </c>
      <c r="BG14" s="11">
        <v>35657</v>
      </c>
      <c r="BH14" s="3">
        <v>350000</v>
      </c>
      <c r="BI14" s="3">
        <v>350000</v>
      </c>
      <c r="BJ14">
        <v>0.03</v>
      </c>
      <c r="BK14">
        <v>40</v>
      </c>
      <c r="BL14" s="38">
        <f t="shared" si="8"/>
        <v>4.3262377890462875E-2</v>
      </c>
      <c r="BM14">
        <v>40</v>
      </c>
      <c r="BN14" s="8">
        <v>50267</v>
      </c>
      <c r="BO14">
        <v>0</v>
      </c>
      <c r="BP14" t="s">
        <v>58</v>
      </c>
      <c r="BQ14">
        <v>0</v>
      </c>
      <c r="BR14" s="3">
        <v>2026788</v>
      </c>
      <c r="BS14">
        <v>369362</v>
      </c>
      <c r="BT14" s="19">
        <f t="shared" si="0"/>
        <v>1465000</v>
      </c>
      <c r="BU14" s="19">
        <f t="shared" si="1"/>
        <v>1465000</v>
      </c>
      <c r="BV14" s="13">
        <f t="shared" si="2"/>
        <v>0.72281856809888356</v>
      </c>
    </row>
    <row r="15" spans="1:74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3"/>
        <v>2.5488735299830593E-2</v>
      </c>
      <c r="U15" s="3">
        <v>4067130</v>
      </c>
      <c r="V15" s="3">
        <v>2901994</v>
      </c>
      <c r="W15" s="14">
        <f t="shared" si="4"/>
        <v>0.71352378704393515</v>
      </c>
      <c r="X15" s="3">
        <v>0</v>
      </c>
      <c r="Y15" s="18">
        <f t="shared" si="5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 s="38">
        <f t="shared" si="6"/>
        <v>0.13780564160665729</v>
      </c>
      <c r="AF15">
        <v>30</v>
      </c>
      <c r="AG15" s="10">
        <v>43709</v>
      </c>
      <c r="AH15" t="s">
        <v>54</v>
      </c>
      <c r="AI15" t="s">
        <v>43</v>
      </c>
      <c r="AJ15">
        <v>0</v>
      </c>
      <c r="AK15" s="8">
        <v>35627</v>
      </c>
      <c r="AL15" s="3">
        <v>700000</v>
      </c>
      <c r="AM15" s="3">
        <v>700000</v>
      </c>
      <c r="AN15">
        <v>0.03</v>
      </c>
      <c r="AO15">
        <v>40</v>
      </c>
      <c r="AP15" s="38">
        <f t="shared" si="9"/>
        <v>4.3262377890462875E-2</v>
      </c>
      <c r="AQ15">
        <v>40</v>
      </c>
      <c r="AR15" s="8">
        <v>50237</v>
      </c>
      <c r="AS15">
        <v>0</v>
      </c>
      <c r="AT15" t="s">
        <v>58</v>
      </c>
      <c r="AU15">
        <v>0</v>
      </c>
      <c r="AV15" s="11">
        <v>0</v>
      </c>
      <c r="AW15" s="3">
        <v>0</v>
      </c>
      <c r="AX15" s="3">
        <v>0</v>
      </c>
      <c r="AY15">
        <v>0</v>
      </c>
      <c r="AZ15">
        <v>0</v>
      </c>
      <c r="BA15" s="38">
        <f t="shared" si="7"/>
        <v>0</v>
      </c>
      <c r="BB15">
        <v>0</v>
      </c>
      <c r="BC15" s="8">
        <v>0</v>
      </c>
      <c r="BD15">
        <v>0</v>
      </c>
      <c r="BE15" t="s">
        <v>46</v>
      </c>
      <c r="BF15">
        <v>0</v>
      </c>
      <c r="BG15" s="11">
        <v>0</v>
      </c>
      <c r="BH15" s="3">
        <v>0</v>
      </c>
      <c r="BI15" s="3">
        <v>0</v>
      </c>
      <c r="BJ15">
        <v>0</v>
      </c>
      <c r="BK15">
        <v>0</v>
      </c>
      <c r="BL15" s="38">
        <f t="shared" si="8"/>
        <v>0</v>
      </c>
      <c r="BM15">
        <v>0</v>
      </c>
      <c r="BN15" s="8">
        <v>0</v>
      </c>
      <c r="BO15">
        <v>0</v>
      </c>
      <c r="BP15" t="s">
        <v>46</v>
      </c>
      <c r="BQ15">
        <v>0</v>
      </c>
      <c r="BR15" s="3">
        <v>4067130</v>
      </c>
      <c r="BS15" t="s">
        <v>62</v>
      </c>
      <c r="BT15" s="19">
        <f t="shared" si="0"/>
        <v>2612000</v>
      </c>
      <c r="BU15" s="19">
        <f t="shared" si="1"/>
        <v>2612000</v>
      </c>
      <c r="BV15" s="13">
        <f t="shared" si="2"/>
        <v>0.64222191078229607</v>
      </c>
    </row>
    <row r="16" spans="1:74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3"/>
        <v>0</v>
      </c>
      <c r="U16" s="3">
        <v>0</v>
      </c>
      <c r="V16" s="3">
        <v>7725408</v>
      </c>
      <c r="W16" s="14">
        <f t="shared" si="4"/>
        <v>0</v>
      </c>
      <c r="X16" s="3">
        <v>6817628</v>
      </c>
      <c r="Y16" s="18">
        <f t="shared" si="5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 s="38">
        <f t="shared" si="6"/>
        <v>6.7292806147401615E-2</v>
      </c>
      <c r="AF16">
        <v>30</v>
      </c>
      <c r="AG16" s="10">
        <v>49949</v>
      </c>
      <c r="AH16">
        <v>0</v>
      </c>
      <c r="AI16" t="s">
        <v>43</v>
      </c>
      <c r="AJ16">
        <v>0</v>
      </c>
      <c r="AK16" s="8">
        <v>0</v>
      </c>
      <c r="AL16" s="3">
        <v>0</v>
      </c>
      <c r="AM16" s="3">
        <v>0</v>
      </c>
      <c r="AN16">
        <v>0</v>
      </c>
      <c r="AO16" t="s">
        <v>45</v>
      </c>
      <c r="AP16" s="38">
        <f t="shared" si="9"/>
        <v>0</v>
      </c>
      <c r="AQ16">
        <v>0</v>
      </c>
      <c r="AR16" s="8">
        <v>0</v>
      </c>
      <c r="AS16">
        <v>0</v>
      </c>
      <c r="AT16" t="s">
        <v>46</v>
      </c>
      <c r="AU16">
        <v>0</v>
      </c>
      <c r="AV16" s="11">
        <v>0</v>
      </c>
      <c r="AW16" s="3">
        <v>0</v>
      </c>
      <c r="AX16" s="3">
        <v>0</v>
      </c>
      <c r="AY16">
        <v>0</v>
      </c>
      <c r="AZ16">
        <v>0</v>
      </c>
      <c r="BA16" s="38">
        <f t="shared" si="7"/>
        <v>0</v>
      </c>
      <c r="BB16">
        <v>0</v>
      </c>
      <c r="BC16" s="8">
        <v>0</v>
      </c>
      <c r="BD16">
        <v>0</v>
      </c>
      <c r="BE16" t="s">
        <v>46</v>
      </c>
      <c r="BF16">
        <v>0</v>
      </c>
      <c r="BG16" s="11">
        <v>0</v>
      </c>
      <c r="BH16" s="3">
        <v>0</v>
      </c>
      <c r="BI16" s="3">
        <v>0</v>
      </c>
      <c r="BJ16">
        <v>0</v>
      </c>
      <c r="BK16">
        <v>0</v>
      </c>
      <c r="BL16" s="38">
        <f t="shared" si="8"/>
        <v>0</v>
      </c>
      <c r="BM16">
        <v>0</v>
      </c>
      <c r="BN16" s="8">
        <v>0</v>
      </c>
      <c r="BO16">
        <v>0</v>
      </c>
      <c r="BP16" t="s">
        <v>46</v>
      </c>
      <c r="BQ16">
        <v>0</v>
      </c>
      <c r="BR16" s="3">
        <v>0</v>
      </c>
      <c r="BS16" t="s">
        <v>62</v>
      </c>
      <c r="BT16" s="19">
        <f t="shared" si="0"/>
        <v>9480000</v>
      </c>
      <c r="BU16" s="19">
        <f t="shared" si="1"/>
        <v>16297628</v>
      </c>
      <c r="BV16" s="13">
        <f t="shared" si="2"/>
        <v>0</v>
      </c>
    </row>
    <row r="17" spans="1:74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3"/>
        <v>0.28514433351538621</v>
      </c>
      <c r="U17" s="3">
        <v>23487684</v>
      </c>
      <c r="V17" s="3">
        <v>21396424</v>
      </c>
      <c r="W17" s="14">
        <f t="shared" si="4"/>
        <v>0.91096355008863372</v>
      </c>
      <c r="X17" s="3">
        <v>7887684</v>
      </c>
      <c r="Y17" s="18">
        <f t="shared" si="5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 s="38">
        <f t="shared" si="6"/>
        <v>9.4140897948373561E-2</v>
      </c>
      <c r="AF17">
        <v>35</v>
      </c>
      <c r="AG17" s="10">
        <v>48639</v>
      </c>
      <c r="AH17" t="s">
        <v>42</v>
      </c>
      <c r="AI17" t="s">
        <v>43</v>
      </c>
      <c r="AJ17" t="s">
        <v>44</v>
      </c>
      <c r="AK17" s="8">
        <v>0</v>
      </c>
      <c r="AL17" s="3">
        <v>0</v>
      </c>
      <c r="AM17" s="3">
        <v>0</v>
      </c>
      <c r="AN17">
        <v>0</v>
      </c>
      <c r="AO17" t="s">
        <v>45</v>
      </c>
      <c r="AP17" s="38">
        <f t="shared" si="9"/>
        <v>0</v>
      </c>
      <c r="AQ17">
        <v>0</v>
      </c>
      <c r="AR17" s="8">
        <v>0</v>
      </c>
      <c r="AS17">
        <v>0</v>
      </c>
      <c r="AT17" t="s">
        <v>46</v>
      </c>
      <c r="AU17">
        <v>0</v>
      </c>
      <c r="AV17" s="11">
        <v>0</v>
      </c>
      <c r="AW17" s="3">
        <v>0</v>
      </c>
      <c r="AX17" s="3">
        <v>0</v>
      </c>
      <c r="AY17">
        <v>0</v>
      </c>
      <c r="AZ17">
        <v>0</v>
      </c>
      <c r="BA17" s="38">
        <f t="shared" si="7"/>
        <v>0</v>
      </c>
      <c r="BB17">
        <v>0</v>
      </c>
      <c r="BC17" s="8">
        <v>0</v>
      </c>
      <c r="BD17">
        <v>0</v>
      </c>
      <c r="BE17" t="s">
        <v>46</v>
      </c>
      <c r="BF17">
        <v>0</v>
      </c>
      <c r="BG17" s="11">
        <v>0</v>
      </c>
      <c r="BH17" s="3">
        <v>0</v>
      </c>
      <c r="BI17" s="3">
        <v>0</v>
      </c>
      <c r="BJ17">
        <v>0</v>
      </c>
      <c r="BK17">
        <v>0</v>
      </c>
      <c r="BL17" s="38">
        <f t="shared" si="8"/>
        <v>0</v>
      </c>
      <c r="BM17">
        <v>0</v>
      </c>
      <c r="BN17" s="8">
        <v>0</v>
      </c>
      <c r="BO17">
        <v>0</v>
      </c>
      <c r="BP17" t="s">
        <v>46</v>
      </c>
      <c r="BQ17">
        <v>0</v>
      </c>
      <c r="BR17" s="3">
        <v>23487684</v>
      </c>
      <c r="BS17" t="s">
        <v>47</v>
      </c>
      <c r="BT17" s="19">
        <f t="shared" si="0"/>
        <v>15600000</v>
      </c>
      <c r="BU17" s="19">
        <f t="shared" si="1"/>
        <v>23487684</v>
      </c>
      <c r="BV17" s="13">
        <f t="shared" si="2"/>
        <v>1</v>
      </c>
    </row>
    <row r="18" spans="1:74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3"/>
        <v>2.868748138942126E-2</v>
      </c>
      <c r="U18" s="3">
        <v>4349005</v>
      </c>
      <c r="V18" s="3">
        <v>3691198</v>
      </c>
      <c r="W18" s="14">
        <f t="shared" si="4"/>
        <v>0.84874540268406218</v>
      </c>
      <c r="X18" s="3">
        <v>0</v>
      </c>
      <c r="Y18" s="18">
        <f t="shared" si="5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 s="38">
        <f t="shared" si="6"/>
        <v>5.9005967433613679E-2</v>
      </c>
      <c r="AF18">
        <v>0</v>
      </c>
      <c r="AG18" s="10">
        <v>52932</v>
      </c>
      <c r="AH18">
        <v>0</v>
      </c>
      <c r="AI18" t="s">
        <v>43</v>
      </c>
      <c r="AJ18">
        <v>0</v>
      </c>
      <c r="AK18" s="8">
        <v>0</v>
      </c>
      <c r="AL18" s="3">
        <v>0</v>
      </c>
      <c r="AM18" s="3">
        <v>0</v>
      </c>
      <c r="AN18">
        <v>0</v>
      </c>
      <c r="AO18">
        <v>0</v>
      </c>
      <c r="AP18" s="38">
        <f t="shared" si="9"/>
        <v>0</v>
      </c>
      <c r="AQ18">
        <v>0</v>
      </c>
      <c r="AR18" s="8">
        <v>0</v>
      </c>
      <c r="AS18">
        <v>0</v>
      </c>
      <c r="AT18">
        <v>0</v>
      </c>
      <c r="AU18">
        <v>0</v>
      </c>
      <c r="AV18" s="11">
        <v>0</v>
      </c>
      <c r="AW18" s="3">
        <v>0</v>
      </c>
      <c r="AX18" s="3">
        <v>0</v>
      </c>
      <c r="AY18">
        <v>0</v>
      </c>
      <c r="AZ18">
        <v>0</v>
      </c>
      <c r="BA18" s="38">
        <f t="shared" si="7"/>
        <v>0</v>
      </c>
      <c r="BB18">
        <v>0</v>
      </c>
      <c r="BC18" s="8">
        <v>0</v>
      </c>
      <c r="BD18">
        <v>0</v>
      </c>
      <c r="BE18" t="s">
        <v>46</v>
      </c>
      <c r="BF18">
        <v>0</v>
      </c>
      <c r="BG18" s="11">
        <v>0</v>
      </c>
      <c r="BH18" s="3">
        <v>0</v>
      </c>
      <c r="BI18" s="3">
        <v>0</v>
      </c>
      <c r="BJ18">
        <v>0</v>
      </c>
      <c r="BK18">
        <v>0</v>
      </c>
      <c r="BL18" s="38">
        <f t="shared" si="8"/>
        <v>0</v>
      </c>
      <c r="BM18">
        <v>0</v>
      </c>
      <c r="BN18" s="8">
        <v>0</v>
      </c>
      <c r="BO18">
        <v>0</v>
      </c>
      <c r="BP18" t="s">
        <v>46</v>
      </c>
      <c r="BQ18">
        <v>0</v>
      </c>
      <c r="BR18" s="3">
        <v>0</v>
      </c>
      <c r="BS18">
        <v>0</v>
      </c>
      <c r="BT18" s="19">
        <f t="shared" si="0"/>
        <v>6311300</v>
      </c>
      <c r="BU18" s="19">
        <f t="shared" si="1"/>
        <v>6311300</v>
      </c>
      <c r="BV18" s="13">
        <f t="shared" si="2"/>
        <v>1.4512055056271491</v>
      </c>
    </row>
    <row r="19" spans="1:74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3"/>
        <v>1.98633865615927E-2</v>
      </c>
      <c r="U19" s="3">
        <v>1543040</v>
      </c>
      <c r="V19" s="3">
        <v>1061277</v>
      </c>
      <c r="W19" s="14">
        <f t="shared" si="4"/>
        <v>0.68778320717544583</v>
      </c>
      <c r="X19" s="3">
        <v>0</v>
      </c>
      <c r="Y19" s="18">
        <f t="shared" si="5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 s="38">
        <f t="shared" si="6"/>
        <v>0.22779163950446207</v>
      </c>
      <c r="AF19">
        <v>20</v>
      </c>
      <c r="AG19" s="10">
        <v>44227</v>
      </c>
      <c r="AH19" t="s">
        <v>54</v>
      </c>
      <c r="AI19" t="s">
        <v>43</v>
      </c>
      <c r="AJ19">
        <v>0</v>
      </c>
      <c r="AK19" s="8">
        <v>36221</v>
      </c>
      <c r="AL19" s="3">
        <v>120000</v>
      </c>
      <c r="AM19" s="3">
        <v>120000</v>
      </c>
      <c r="AN19">
        <v>0</v>
      </c>
      <c r="AO19">
        <v>40</v>
      </c>
      <c r="AP19" s="38">
        <f t="shared" si="9"/>
        <v>2.5000000000000001E-2</v>
      </c>
      <c r="AQ19">
        <v>40</v>
      </c>
      <c r="AR19" s="8">
        <v>47179</v>
      </c>
      <c r="AS19">
        <v>0</v>
      </c>
      <c r="AT19" t="s">
        <v>58</v>
      </c>
      <c r="AU19">
        <v>0</v>
      </c>
      <c r="AV19" s="11">
        <v>36221</v>
      </c>
      <c r="AW19" s="3">
        <v>239490</v>
      </c>
      <c r="AX19" s="3">
        <v>239490</v>
      </c>
      <c r="AY19">
        <v>0</v>
      </c>
      <c r="AZ19">
        <v>30</v>
      </c>
      <c r="BA19" s="38">
        <f t="shared" si="7"/>
        <v>3.3333333333333333E-2</v>
      </c>
      <c r="BB19">
        <v>30</v>
      </c>
      <c r="BC19" s="8">
        <v>47179</v>
      </c>
      <c r="BD19">
        <v>0</v>
      </c>
      <c r="BE19" t="s">
        <v>58</v>
      </c>
      <c r="BF19">
        <v>0</v>
      </c>
      <c r="BG19" s="11">
        <v>0</v>
      </c>
      <c r="BH19" s="3">
        <v>0</v>
      </c>
      <c r="BI19" s="3">
        <v>0</v>
      </c>
      <c r="BJ19">
        <v>0</v>
      </c>
      <c r="BK19">
        <v>0</v>
      </c>
      <c r="BL19" s="38">
        <f t="shared" si="8"/>
        <v>0</v>
      </c>
      <c r="BM19">
        <v>0</v>
      </c>
      <c r="BN19" s="8">
        <v>0</v>
      </c>
      <c r="BO19">
        <v>0</v>
      </c>
      <c r="BP19" t="s">
        <v>46</v>
      </c>
      <c r="BQ19">
        <v>0</v>
      </c>
      <c r="BR19" s="3">
        <v>1543040</v>
      </c>
      <c r="BS19">
        <v>0</v>
      </c>
      <c r="BT19" s="19">
        <f t="shared" si="0"/>
        <v>963715</v>
      </c>
      <c r="BU19" s="19">
        <f t="shared" si="1"/>
        <v>963715</v>
      </c>
      <c r="BV19" s="13">
        <f t="shared" si="2"/>
        <v>0.62455607113231026</v>
      </c>
    </row>
    <row r="20" spans="1:74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3"/>
        <v>2.5159938302538837E-2</v>
      </c>
      <c r="U20" s="3">
        <v>1536530</v>
      </c>
      <c r="V20" s="3">
        <v>1062064</v>
      </c>
      <c r="W20" s="14">
        <f t="shared" si="4"/>
        <v>0.69120941341854703</v>
      </c>
      <c r="X20" s="3">
        <v>0</v>
      </c>
      <c r="Y20" s="18">
        <f t="shared" si="5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 s="38">
        <f t="shared" si="6"/>
        <v>0.22779163950446207</v>
      </c>
      <c r="AF20">
        <v>20</v>
      </c>
      <c r="AG20" s="10">
        <v>44227</v>
      </c>
      <c r="AH20" t="s">
        <v>42</v>
      </c>
      <c r="AI20" t="s">
        <v>43</v>
      </c>
      <c r="AJ20">
        <v>0</v>
      </c>
      <c r="AK20" s="8">
        <v>36193</v>
      </c>
      <c r="AL20" s="3">
        <v>175000</v>
      </c>
      <c r="AM20" s="3">
        <v>175000</v>
      </c>
      <c r="AN20">
        <v>0</v>
      </c>
      <c r="AO20">
        <v>30</v>
      </c>
      <c r="AP20" s="38">
        <f t="shared" si="9"/>
        <v>3.3333333333333333E-2</v>
      </c>
      <c r="AQ20">
        <v>30</v>
      </c>
      <c r="AR20" s="8">
        <v>47151</v>
      </c>
      <c r="AS20">
        <v>0</v>
      </c>
      <c r="AT20" t="s">
        <v>58</v>
      </c>
      <c r="AU20">
        <v>0</v>
      </c>
      <c r="AV20" s="11">
        <v>36193</v>
      </c>
      <c r="AW20" s="3">
        <v>158340</v>
      </c>
      <c r="AX20" s="3">
        <v>158340</v>
      </c>
      <c r="AY20">
        <v>0</v>
      </c>
      <c r="AZ20">
        <v>30</v>
      </c>
      <c r="BA20" s="38">
        <f t="shared" si="7"/>
        <v>3.3333333333333333E-2</v>
      </c>
      <c r="BB20">
        <v>30</v>
      </c>
      <c r="BC20" s="8">
        <v>47151</v>
      </c>
      <c r="BD20">
        <v>0</v>
      </c>
      <c r="BE20" t="s">
        <v>58</v>
      </c>
      <c r="BF20">
        <v>0</v>
      </c>
      <c r="BG20" s="11">
        <v>0</v>
      </c>
      <c r="BH20" s="3">
        <v>0</v>
      </c>
      <c r="BI20" s="3">
        <v>0</v>
      </c>
      <c r="BJ20">
        <v>0</v>
      </c>
      <c r="BK20">
        <v>0</v>
      </c>
      <c r="BL20" s="38">
        <f t="shared" si="8"/>
        <v>0</v>
      </c>
      <c r="BM20">
        <v>0</v>
      </c>
      <c r="BN20" s="8">
        <v>0</v>
      </c>
      <c r="BO20">
        <v>0</v>
      </c>
      <c r="BP20" t="s">
        <v>46</v>
      </c>
      <c r="BQ20">
        <v>0</v>
      </c>
      <c r="BR20" s="3">
        <v>1536530</v>
      </c>
      <c r="BS20">
        <v>0</v>
      </c>
      <c r="BT20" s="19">
        <f t="shared" si="0"/>
        <v>995775</v>
      </c>
      <c r="BU20" s="19">
        <f t="shared" si="1"/>
        <v>995775</v>
      </c>
      <c r="BV20" s="13">
        <f t="shared" si="2"/>
        <v>0.64806739861896612</v>
      </c>
    </row>
    <row r="21" spans="1:74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3"/>
        <v>1.8494095884158741E-2</v>
      </c>
      <c r="U21" s="3">
        <v>2975382</v>
      </c>
      <c r="V21" s="3">
        <v>2055339</v>
      </c>
      <c r="W21" s="14">
        <f t="shared" si="4"/>
        <v>0.69078155342742542</v>
      </c>
      <c r="X21" s="3">
        <v>0</v>
      </c>
      <c r="Y21" s="18">
        <f t="shared" si="5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 s="38">
        <f t="shared" si="6"/>
        <v>0</v>
      </c>
      <c r="AF21">
        <v>0</v>
      </c>
      <c r="AG21" s="10">
        <v>0</v>
      </c>
      <c r="AH21">
        <v>0</v>
      </c>
      <c r="AI21" t="s">
        <v>46</v>
      </c>
      <c r="AJ21">
        <v>0</v>
      </c>
      <c r="AK21" s="8">
        <v>42398</v>
      </c>
      <c r="AL21" s="3">
        <v>1348988</v>
      </c>
      <c r="AM21" s="3">
        <v>1262338</v>
      </c>
      <c r="AN21">
        <v>4.4999999999999998E-2</v>
      </c>
      <c r="AO21">
        <v>5</v>
      </c>
      <c r="AP21" s="38">
        <f t="shared" si="9"/>
        <v>0.22779163950446207</v>
      </c>
      <c r="AQ21">
        <v>20</v>
      </c>
      <c r="AR21" s="8">
        <v>44227</v>
      </c>
      <c r="AS21" t="s">
        <v>54</v>
      </c>
      <c r="AT21" t="s">
        <v>43</v>
      </c>
      <c r="AU21">
        <v>0</v>
      </c>
      <c r="AV21" s="11">
        <v>36309</v>
      </c>
      <c r="AW21" s="3">
        <v>299962</v>
      </c>
      <c r="AX21" s="3">
        <v>299962</v>
      </c>
      <c r="AY21">
        <v>0</v>
      </c>
      <c r="AZ21">
        <v>30</v>
      </c>
      <c r="BA21" s="38">
        <f t="shared" si="7"/>
        <v>3.3333333333333333E-2</v>
      </c>
      <c r="BB21">
        <v>30</v>
      </c>
      <c r="BC21" s="8">
        <v>47267</v>
      </c>
      <c r="BD21">
        <v>0</v>
      </c>
      <c r="BE21" t="s">
        <v>58</v>
      </c>
      <c r="BF21">
        <v>0</v>
      </c>
      <c r="BG21" s="11">
        <v>36309</v>
      </c>
      <c r="BH21" s="3">
        <v>336000</v>
      </c>
      <c r="BI21" s="3">
        <v>336000</v>
      </c>
      <c r="BJ21">
        <v>0</v>
      </c>
      <c r="BK21">
        <v>30</v>
      </c>
      <c r="BL21" s="38">
        <f t="shared" si="8"/>
        <v>3.3333333333333333E-2</v>
      </c>
      <c r="BM21">
        <v>30</v>
      </c>
      <c r="BN21" s="8">
        <v>47267</v>
      </c>
      <c r="BO21">
        <v>0</v>
      </c>
      <c r="BP21" t="s">
        <v>46</v>
      </c>
      <c r="BQ21">
        <v>0</v>
      </c>
      <c r="BR21" s="3">
        <v>0</v>
      </c>
      <c r="BS21" t="s">
        <v>47</v>
      </c>
      <c r="BT21" s="19">
        <f t="shared" si="0"/>
        <v>1984950</v>
      </c>
      <c r="BU21" s="19">
        <f t="shared" si="1"/>
        <v>1984950</v>
      </c>
      <c r="BV21" s="13">
        <f t="shared" si="2"/>
        <v>0.6671244230152632</v>
      </c>
    </row>
    <row r="22" spans="1:74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3"/>
        <v>2.4777025848880935E-2</v>
      </c>
      <c r="U22" s="3">
        <v>1519795</v>
      </c>
      <c r="V22" s="3">
        <v>1043101</v>
      </c>
      <c r="W22" s="14">
        <f t="shared" si="4"/>
        <v>0.68634322392164737</v>
      </c>
      <c r="X22" s="3">
        <v>0</v>
      </c>
      <c r="Y22" s="18">
        <f t="shared" si="5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 s="38">
        <f t="shared" si="6"/>
        <v>0.22779163950446207</v>
      </c>
      <c r="AF22">
        <v>20</v>
      </c>
      <c r="AG22" s="10">
        <v>44227</v>
      </c>
      <c r="AH22" t="s">
        <v>54</v>
      </c>
      <c r="AI22" t="s">
        <v>43</v>
      </c>
      <c r="AJ22" t="s">
        <v>55</v>
      </c>
      <c r="AK22" s="8">
        <v>36199</v>
      </c>
      <c r="AL22" s="3">
        <v>120000</v>
      </c>
      <c r="AM22" s="3">
        <v>120000</v>
      </c>
      <c r="AN22">
        <v>0</v>
      </c>
      <c r="AO22">
        <v>30</v>
      </c>
      <c r="AP22" s="38">
        <f t="shared" si="9"/>
        <v>3.3333333333333333E-2</v>
      </c>
      <c r="AQ22">
        <v>30</v>
      </c>
      <c r="AR22" s="8">
        <v>47157</v>
      </c>
      <c r="AS22">
        <v>0</v>
      </c>
      <c r="AT22" t="s">
        <v>58</v>
      </c>
      <c r="AU22">
        <v>0</v>
      </c>
      <c r="AV22" s="11">
        <v>36199</v>
      </c>
      <c r="AW22" s="3">
        <v>234212</v>
      </c>
      <c r="AX22" s="3">
        <v>234212</v>
      </c>
      <c r="AY22">
        <v>0</v>
      </c>
      <c r="AZ22">
        <v>30</v>
      </c>
      <c r="BA22" s="38">
        <f t="shared" si="7"/>
        <v>3.3333333333333333E-2</v>
      </c>
      <c r="BB22">
        <v>30</v>
      </c>
      <c r="BC22" s="8">
        <v>47157</v>
      </c>
      <c r="BD22">
        <v>0</v>
      </c>
      <c r="BE22" t="s">
        <v>58</v>
      </c>
      <c r="BF22">
        <v>0</v>
      </c>
      <c r="BG22" s="11">
        <v>0</v>
      </c>
      <c r="BH22" s="3">
        <v>0</v>
      </c>
      <c r="BI22" s="3">
        <v>0</v>
      </c>
      <c r="BJ22">
        <v>0</v>
      </c>
      <c r="BK22">
        <v>0</v>
      </c>
      <c r="BL22" s="38">
        <f t="shared" si="8"/>
        <v>0</v>
      </c>
      <c r="BM22">
        <v>0</v>
      </c>
      <c r="BN22" s="8">
        <v>0</v>
      </c>
      <c r="BO22">
        <v>0</v>
      </c>
      <c r="BP22" t="s">
        <v>46</v>
      </c>
      <c r="BQ22">
        <v>0</v>
      </c>
      <c r="BR22" s="3">
        <v>1519795</v>
      </c>
      <c r="BS22" t="s">
        <v>62</v>
      </c>
      <c r="BT22" s="19">
        <f t="shared" si="0"/>
        <v>999390</v>
      </c>
      <c r="BU22" s="19">
        <f t="shared" si="1"/>
        <v>999390</v>
      </c>
      <c r="BV22" s="13">
        <f t="shared" si="2"/>
        <v>0.65758210811326523</v>
      </c>
    </row>
    <row r="23" spans="1:74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3"/>
        <v>1.7649757244536352E-2</v>
      </c>
      <c r="U23" s="3">
        <v>1665462</v>
      </c>
      <c r="V23" s="3">
        <v>832731</v>
      </c>
      <c r="W23" s="14">
        <f t="shared" si="4"/>
        <v>0.5</v>
      </c>
      <c r="X23" s="3">
        <v>0</v>
      </c>
      <c r="Y23" s="18">
        <f t="shared" si="5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 s="38">
        <f t="shared" si="6"/>
        <v>5.3017482396993991E-2</v>
      </c>
      <c r="AF23">
        <v>30</v>
      </c>
      <c r="AG23" s="10">
        <v>49491</v>
      </c>
      <c r="AH23" t="s">
        <v>42</v>
      </c>
      <c r="AI23" t="s">
        <v>43</v>
      </c>
      <c r="AJ23">
        <v>0</v>
      </c>
      <c r="AK23" s="8">
        <v>36725</v>
      </c>
      <c r="AL23" s="3">
        <v>437176</v>
      </c>
      <c r="AM23" s="3">
        <v>703061</v>
      </c>
      <c r="AN23">
        <v>0.03</v>
      </c>
      <c r="AO23">
        <v>30</v>
      </c>
      <c r="AP23" s="38">
        <f t="shared" si="9"/>
        <v>5.1019259320252565E-2</v>
      </c>
      <c r="AQ23">
        <v>30</v>
      </c>
      <c r="AR23" s="8">
        <v>47682</v>
      </c>
      <c r="AS23">
        <v>0</v>
      </c>
      <c r="AT23" t="s">
        <v>58</v>
      </c>
      <c r="AU23">
        <v>0</v>
      </c>
      <c r="AV23" s="11">
        <v>0</v>
      </c>
      <c r="AW23" s="3">
        <v>0</v>
      </c>
      <c r="AX23" s="3">
        <v>0</v>
      </c>
      <c r="AY23">
        <v>0</v>
      </c>
      <c r="AZ23">
        <v>0</v>
      </c>
      <c r="BA23" s="38">
        <f t="shared" si="7"/>
        <v>0</v>
      </c>
      <c r="BB23">
        <v>0</v>
      </c>
      <c r="BC23" s="8">
        <v>0</v>
      </c>
      <c r="BD23">
        <v>0</v>
      </c>
      <c r="BE23" t="s">
        <v>46</v>
      </c>
      <c r="BF23">
        <v>0</v>
      </c>
      <c r="BG23" s="11">
        <v>0</v>
      </c>
      <c r="BH23" s="3">
        <v>0</v>
      </c>
      <c r="BI23" s="3">
        <v>0</v>
      </c>
      <c r="BJ23">
        <v>0</v>
      </c>
      <c r="BK23">
        <v>0</v>
      </c>
      <c r="BL23" s="38">
        <f t="shared" si="8"/>
        <v>0</v>
      </c>
      <c r="BM23">
        <v>0</v>
      </c>
      <c r="BN23" s="8">
        <v>0</v>
      </c>
      <c r="BO23">
        <v>0</v>
      </c>
      <c r="BP23" t="s">
        <v>46</v>
      </c>
      <c r="BQ23">
        <v>0</v>
      </c>
      <c r="BR23" s="3">
        <v>0</v>
      </c>
      <c r="BS23">
        <v>0</v>
      </c>
      <c r="BT23" s="19">
        <f t="shared" si="0"/>
        <v>1349229</v>
      </c>
      <c r="BU23" s="19">
        <f t="shared" si="1"/>
        <v>1349229</v>
      </c>
      <c r="BV23" s="13">
        <f t="shared" si="2"/>
        <v>0.810122956873228</v>
      </c>
    </row>
    <row r="24" spans="1:74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3"/>
        <v>1.7650157908096733E-2</v>
      </c>
      <c r="U24" s="3">
        <v>1721571</v>
      </c>
      <c r="V24" s="3">
        <v>860786</v>
      </c>
      <c r="W24" s="14">
        <f t="shared" si="4"/>
        <v>0.50000029043240157</v>
      </c>
      <c r="X24" s="3">
        <v>0</v>
      </c>
      <c r="Y24" s="18">
        <f t="shared" si="5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 s="38">
        <f t="shared" si="6"/>
        <v>6.956707390343958E-2</v>
      </c>
      <c r="AF24">
        <v>30</v>
      </c>
      <c r="AG24" s="10">
        <v>49491</v>
      </c>
      <c r="AH24" t="s">
        <v>54</v>
      </c>
      <c r="AI24" t="s">
        <v>43</v>
      </c>
      <c r="AJ24">
        <v>0</v>
      </c>
      <c r="AK24" s="8">
        <v>36795</v>
      </c>
      <c r="AL24" s="3">
        <v>460693</v>
      </c>
      <c r="AM24" s="3">
        <v>753314</v>
      </c>
      <c r="AN24">
        <v>0.03</v>
      </c>
      <c r="AO24">
        <v>30</v>
      </c>
      <c r="AP24" s="38">
        <f t="shared" si="9"/>
        <v>5.1019259320252565E-2</v>
      </c>
      <c r="AQ24">
        <v>30</v>
      </c>
      <c r="AR24" s="8">
        <v>47752</v>
      </c>
      <c r="AS24">
        <v>0</v>
      </c>
      <c r="AT24" t="s">
        <v>58</v>
      </c>
      <c r="AU24">
        <v>0</v>
      </c>
      <c r="AV24" s="11">
        <v>0</v>
      </c>
      <c r="AW24" s="3">
        <v>0</v>
      </c>
      <c r="AX24" s="3">
        <v>0</v>
      </c>
      <c r="AY24">
        <v>0</v>
      </c>
      <c r="AZ24">
        <v>0</v>
      </c>
      <c r="BA24" s="38">
        <f t="shared" si="7"/>
        <v>0</v>
      </c>
      <c r="BB24">
        <v>0</v>
      </c>
      <c r="BC24" s="8">
        <v>0</v>
      </c>
      <c r="BD24">
        <v>0</v>
      </c>
      <c r="BE24" t="s">
        <v>46</v>
      </c>
      <c r="BF24">
        <v>0</v>
      </c>
      <c r="BG24" s="11">
        <v>0</v>
      </c>
      <c r="BH24" s="3">
        <v>0</v>
      </c>
      <c r="BI24" s="3">
        <v>0</v>
      </c>
      <c r="BJ24">
        <v>0</v>
      </c>
      <c r="BK24">
        <v>0</v>
      </c>
      <c r="BL24" s="38">
        <f t="shared" si="8"/>
        <v>0</v>
      </c>
      <c r="BM24">
        <v>0</v>
      </c>
      <c r="BN24" s="8">
        <v>0</v>
      </c>
      <c r="BO24">
        <v>0</v>
      </c>
      <c r="BP24" t="s">
        <v>46</v>
      </c>
      <c r="BQ24">
        <v>0</v>
      </c>
      <c r="BR24" s="3">
        <v>1721571</v>
      </c>
      <c r="BS24" t="s">
        <v>62</v>
      </c>
      <c r="BT24" s="19">
        <f t="shared" si="0"/>
        <v>1380723.83</v>
      </c>
      <c r="BU24" s="19">
        <f t="shared" si="1"/>
        <v>1380723.83</v>
      </c>
      <c r="BV24" s="13">
        <f t="shared" si="2"/>
        <v>0.80201387569841731</v>
      </c>
    </row>
    <row r="25" spans="1:74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3"/>
        <v>1.2066309608081456E-2</v>
      </c>
      <c r="U25" s="3">
        <v>1796904</v>
      </c>
      <c r="V25" s="3">
        <v>830712</v>
      </c>
      <c r="W25" s="14">
        <f t="shared" si="4"/>
        <v>0.46230182580705481</v>
      </c>
      <c r="X25" s="3">
        <v>0</v>
      </c>
      <c r="Y25" s="18">
        <f t="shared" si="5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 s="38">
        <f t="shared" si="6"/>
        <v>7.6876144324048032E-2</v>
      </c>
      <c r="AF25">
        <v>20</v>
      </c>
      <c r="AG25" s="10">
        <v>49980</v>
      </c>
      <c r="AH25" t="s">
        <v>54</v>
      </c>
      <c r="AI25" t="s">
        <v>43</v>
      </c>
      <c r="AJ25">
        <v>0</v>
      </c>
      <c r="AK25" s="8">
        <v>36721</v>
      </c>
      <c r="AL25" s="3">
        <v>459361</v>
      </c>
      <c r="AM25" s="3">
        <v>459361</v>
      </c>
      <c r="AN25">
        <v>0.03</v>
      </c>
      <c r="AO25">
        <v>30</v>
      </c>
      <c r="AP25" s="38">
        <f t="shared" si="9"/>
        <v>5.1019259320252565E-2</v>
      </c>
      <c r="AQ25">
        <v>30</v>
      </c>
      <c r="AR25" s="8">
        <v>47678</v>
      </c>
      <c r="AS25">
        <v>0</v>
      </c>
      <c r="AT25" t="s">
        <v>58</v>
      </c>
      <c r="AU25">
        <v>0</v>
      </c>
      <c r="AV25" s="11">
        <v>0</v>
      </c>
      <c r="AW25" s="3">
        <v>0</v>
      </c>
      <c r="AX25" s="3">
        <v>0</v>
      </c>
      <c r="AY25">
        <v>0</v>
      </c>
      <c r="AZ25">
        <v>0</v>
      </c>
      <c r="BA25" s="38">
        <f t="shared" si="7"/>
        <v>0</v>
      </c>
      <c r="BB25">
        <v>0</v>
      </c>
      <c r="BC25" s="8">
        <v>0</v>
      </c>
      <c r="BD25">
        <v>0</v>
      </c>
      <c r="BE25" t="s">
        <v>46</v>
      </c>
      <c r="BF25">
        <v>0</v>
      </c>
      <c r="BG25" s="11">
        <v>0</v>
      </c>
      <c r="BH25" s="3">
        <v>0</v>
      </c>
      <c r="BI25" s="3">
        <v>0</v>
      </c>
      <c r="BJ25">
        <v>0</v>
      </c>
      <c r="BK25">
        <v>0</v>
      </c>
      <c r="BL25" s="38">
        <f t="shared" si="8"/>
        <v>0</v>
      </c>
      <c r="BM25">
        <v>0</v>
      </c>
      <c r="BN25" s="8">
        <v>0</v>
      </c>
      <c r="BO25">
        <v>0</v>
      </c>
      <c r="BP25" t="s">
        <v>46</v>
      </c>
      <c r="BQ25">
        <v>0</v>
      </c>
      <c r="BR25" s="3">
        <v>0</v>
      </c>
      <c r="BS25">
        <v>0</v>
      </c>
      <c r="BT25" s="19">
        <f t="shared" si="0"/>
        <v>1159361</v>
      </c>
      <c r="BU25" s="19">
        <f t="shared" si="1"/>
        <v>1159361</v>
      </c>
      <c r="BV25" s="13">
        <f t="shared" si="2"/>
        <v>0.64519918704616386</v>
      </c>
    </row>
    <row r="26" spans="1:74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3"/>
        <v>1.7650064814269492E-2</v>
      </c>
      <c r="U26" s="3">
        <v>1680957</v>
      </c>
      <c r="V26" s="3">
        <v>840479</v>
      </c>
      <c r="W26" s="14">
        <f t="shared" si="4"/>
        <v>0.50000029744960761</v>
      </c>
      <c r="X26" s="3">
        <v>0</v>
      </c>
      <c r="Y26" s="18">
        <f t="shared" si="5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 s="38">
        <f t="shared" si="6"/>
        <v>7.6876144324048032E-2</v>
      </c>
      <c r="AF26">
        <v>30</v>
      </c>
      <c r="AG26" s="10">
        <v>50344</v>
      </c>
      <c r="AH26" t="s">
        <v>54</v>
      </c>
      <c r="AI26" t="s">
        <v>43</v>
      </c>
      <c r="AJ26">
        <v>0</v>
      </c>
      <c r="AK26" s="8">
        <v>36725</v>
      </c>
      <c r="AL26" s="3">
        <v>473464</v>
      </c>
      <c r="AM26" s="3">
        <v>747945</v>
      </c>
      <c r="AN26">
        <v>0.03</v>
      </c>
      <c r="AO26">
        <v>30</v>
      </c>
      <c r="AP26" s="38">
        <f t="shared" si="9"/>
        <v>5.1019259320252565E-2</v>
      </c>
      <c r="AQ26">
        <v>30</v>
      </c>
      <c r="AR26" s="8">
        <v>47682</v>
      </c>
      <c r="AS26">
        <v>0</v>
      </c>
      <c r="AT26" t="s">
        <v>58</v>
      </c>
      <c r="AU26">
        <v>0</v>
      </c>
      <c r="AV26" s="11">
        <v>0</v>
      </c>
      <c r="AW26" s="3">
        <v>0</v>
      </c>
      <c r="AX26" s="3">
        <v>0</v>
      </c>
      <c r="AY26">
        <v>0</v>
      </c>
      <c r="AZ26">
        <v>0</v>
      </c>
      <c r="BA26" s="38">
        <f t="shared" si="7"/>
        <v>0</v>
      </c>
      <c r="BB26">
        <v>0</v>
      </c>
      <c r="BC26" s="8">
        <v>0</v>
      </c>
      <c r="BD26">
        <v>0</v>
      </c>
      <c r="BE26" t="s">
        <v>46</v>
      </c>
      <c r="BF26">
        <v>0</v>
      </c>
      <c r="BG26" s="11">
        <v>0</v>
      </c>
      <c r="BH26" s="3">
        <v>0</v>
      </c>
      <c r="BI26" s="3">
        <v>0</v>
      </c>
      <c r="BJ26">
        <v>0</v>
      </c>
      <c r="BK26">
        <v>0</v>
      </c>
      <c r="BL26" s="38">
        <f t="shared" si="8"/>
        <v>0</v>
      </c>
      <c r="BM26">
        <v>0</v>
      </c>
      <c r="BN26" s="8">
        <v>0</v>
      </c>
      <c r="BO26">
        <v>0</v>
      </c>
      <c r="BP26" t="s">
        <v>46</v>
      </c>
      <c r="BQ26">
        <v>0</v>
      </c>
      <c r="BR26" s="3">
        <v>1680957</v>
      </c>
      <c r="BS26" t="s">
        <v>47</v>
      </c>
      <c r="BT26" s="19">
        <f t="shared" si="0"/>
        <v>1173464</v>
      </c>
      <c r="BU26" s="19">
        <f t="shared" si="1"/>
        <v>1173464</v>
      </c>
      <c r="BV26" s="13">
        <f t="shared" si="2"/>
        <v>0.6980928126061523</v>
      </c>
    </row>
    <row r="27" spans="1:74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3"/>
        <v>0.27191155085648433</v>
      </c>
      <c r="U27" s="3">
        <v>11166462</v>
      </c>
      <c r="V27" s="3">
        <v>8939039</v>
      </c>
      <c r="W27" s="14">
        <f t="shared" si="4"/>
        <v>0.80052562754433765</v>
      </c>
      <c r="X27" s="3">
        <v>2051073</v>
      </c>
      <c r="Y27" s="18">
        <f t="shared" si="5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 s="38">
        <f t="shared" si="6"/>
        <v>4.9436694222231604E-2</v>
      </c>
      <c r="AF27">
        <v>35</v>
      </c>
      <c r="AG27" s="10">
        <v>49919</v>
      </c>
      <c r="AH27" t="s">
        <v>63</v>
      </c>
      <c r="AI27" t="s">
        <v>43</v>
      </c>
      <c r="AJ27" t="s">
        <v>44</v>
      </c>
      <c r="AK27" s="8">
        <v>37135</v>
      </c>
      <c r="AL27" s="3">
        <v>2665389</v>
      </c>
      <c r="AM27" s="3">
        <v>2329639.81</v>
      </c>
      <c r="AN27">
        <v>0</v>
      </c>
      <c r="AO27" t="s">
        <v>45</v>
      </c>
      <c r="AP27" s="38">
        <f t="shared" si="9"/>
        <v>0</v>
      </c>
      <c r="AQ27">
        <v>0</v>
      </c>
      <c r="AR27" s="8">
        <v>0</v>
      </c>
      <c r="AS27">
        <v>0</v>
      </c>
      <c r="AT27" t="s">
        <v>58</v>
      </c>
      <c r="AU27" t="s">
        <v>98</v>
      </c>
      <c r="AV27" s="11">
        <v>37135</v>
      </c>
      <c r="AW27" s="3">
        <v>500000</v>
      </c>
      <c r="AX27" s="3">
        <v>412700.15999999997</v>
      </c>
      <c r="AY27">
        <v>0.1</v>
      </c>
      <c r="AZ27">
        <v>32</v>
      </c>
      <c r="BA27" s="38">
        <f t="shared" si="7"/>
        <v>0.10497171671268082</v>
      </c>
      <c r="BB27">
        <v>30</v>
      </c>
      <c r="BC27" s="8">
        <v>48823</v>
      </c>
      <c r="BD27">
        <v>0</v>
      </c>
      <c r="BE27" t="s">
        <v>43</v>
      </c>
      <c r="BF27">
        <v>0</v>
      </c>
      <c r="BG27" s="11">
        <v>0</v>
      </c>
      <c r="BH27" s="3">
        <v>0</v>
      </c>
      <c r="BI27" s="3">
        <v>0</v>
      </c>
      <c r="BJ27">
        <v>0</v>
      </c>
      <c r="BK27">
        <v>0</v>
      </c>
      <c r="BL27" s="38">
        <f t="shared" si="8"/>
        <v>0</v>
      </c>
      <c r="BM27">
        <v>0</v>
      </c>
      <c r="BN27" s="8">
        <v>0</v>
      </c>
      <c r="BO27">
        <v>0</v>
      </c>
      <c r="BP27" t="s">
        <v>46</v>
      </c>
      <c r="BQ27">
        <v>0</v>
      </c>
      <c r="BR27" s="3">
        <v>11166462</v>
      </c>
      <c r="BS27" t="s">
        <v>47</v>
      </c>
      <c r="BT27" s="19">
        <f t="shared" si="0"/>
        <v>9565389</v>
      </c>
      <c r="BU27" s="19">
        <f t="shared" si="1"/>
        <v>11616462</v>
      </c>
      <c r="BV27" s="13">
        <f t="shared" si="2"/>
        <v>1.0402992460817042</v>
      </c>
    </row>
    <row r="28" spans="1:74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3"/>
        <v>0</v>
      </c>
      <c r="U28" s="3">
        <v>0</v>
      </c>
      <c r="V28" s="3">
        <v>0</v>
      </c>
      <c r="W28" s="14">
        <f t="shared" si="4"/>
        <v>0</v>
      </c>
      <c r="X28" s="3">
        <v>0</v>
      </c>
      <c r="Y28" s="18">
        <f t="shared" si="5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 s="38">
        <f t="shared" si="6"/>
        <v>7.2648911490047222E-2</v>
      </c>
      <c r="AF28">
        <v>0</v>
      </c>
      <c r="AG28" s="10">
        <v>50587</v>
      </c>
      <c r="AH28">
        <v>0</v>
      </c>
      <c r="AI28" t="s">
        <v>100</v>
      </c>
      <c r="AJ28">
        <v>0</v>
      </c>
      <c r="AK28" s="8">
        <v>39630</v>
      </c>
      <c r="AL28" s="3">
        <v>1500000</v>
      </c>
      <c r="AM28" s="3">
        <v>152198</v>
      </c>
      <c r="AN28" t="s">
        <v>101</v>
      </c>
      <c r="AO28">
        <v>0</v>
      </c>
      <c r="AP28" s="38">
        <f t="shared" si="9"/>
        <v>0</v>
      </c>
      <c r="AQ28">
        <v>0</v>
      </c>
      <c r="AR28" s="8">
        <v>0</v>
      </c>
      <c r="AS28">
        <v>0</v>
      </c>
      <c r="AT28" t="s">
        <v>100</v>
      </c>
      <c r="AU28">
        <v>0</v>
      </c>
      <c r="AV28" s="11">
        <v>0</v>
      </c>
      <c r="AW28" s="3">
        <v>0</v>
      </c>
      <c r="AX28" s="3">
        <v>0</v>
      </c>
      <c r="AY28">
        <v>0</v>
      </c>
      <c r="AZ28">
        <v>0</v>
      </c>
      <c r="BA28" s="38">
        <f t="shared" si="7"/>
        <v>0</v>
      </c>
      <c r="BB28">
        <v>0</v>
      </c>
      <c r="BC28" s="8">
        <v>0</v>
      </c>
      <c r="BD28">
        <v>0</v>
      </c>
      <c r="BE28" t="s">
        <v>46</v>
      </c>
      <c r="BF28">
        <v>0</v>
      </c>
      <c r="BG28" s="11">
        <v>0</v>
      </c>
      <c r="BH28" s="3">
        <v>0</v>
      </c>
      <c r="BI28" s="3">
        <v>0</v>
      </c>
      <c r="BJ28">
        <v>0</v>
      </c>
      <c r="BK28">
        <v>0</v>
      </c>
      <c r="BL28" s="38">
        <f t="shared" si="8"/>
        <v>0</v>
      </c>
      <c r="BM28">
        <v>0</v>
      </c>
      <c r="BN28" s="8">
        <v>0</v>
      </c>
      <c r="BO28">
        <v>0</v>
      </c>
      <c r="BP28" t="s">
        <v>46</v>
      </c>
      <c r="BQ28">
        <v>0</v>
      </c>
      <c r="BR28" s="3">
        <v>0</v>
      </c>
      <c r="BS28">
        <v>0</v>
      </c>
      <c r="BT28" s="19">
        <f t="shared" si="0"/>
        <v>10450000</v>
      </c>
      <c r="BU28" s="19">
        <f t="shared" si="1"/>
        <v>10450000</v>
      </c>
      <c r="BV28" s="13">
        <f t="shared" si="2"/>
        <v>0</v>
      </c>
    </row>
    <row r="29" spans="1:74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3"/>
        <v>0</v>
      </c>
      <c r="U29" s="3">
        <v>0</v>
      </c>
      <c r="V29" s="3">
        <v>0</v>
      </c>
      <c r="W29" s="14">
        <f t="shared" si="4"/>
        <v>0</v>
      </c>
      <c r="X29" s="3">
        <v>0</v>
      </c>
      <c r="Y29" s="18">
        <f t="shared" si="5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 s="38">
        <f t="shared" si="6"/>
        <v>0.12365947561177036</v>
      </c>
      <c r="AF29">
        <v>30</v>
      </c>
      <c r="AG29" s="10">
        <v>45139</v>
      </c>
      <c r="AH29" t="s">
        <v>54</v>
      </c>
      <c r="AI29" t="s">
        <v>43</v>
      </c>
      <c r="AJ29">
        <v>0</v>
      </c>
      <c r="AK29" s="8">
        <v>0</v>
      </c>
      <c r="AL29" s="3">
        <v>0</v>
      </c>
      <c r="AM29" s="3">
        <v>0</v>
      </c>
      <c r="AN29">
        <v>0</v>
      </c>
      <c r="AO29" t="s">
        <v>45</v>
      </c>
      <c r="AP29" s="38">
        <f t="shared" si="9"/>
        <v>0</v>
      </c>
      <c r="AQ29">
        <v>0</v>
      </c>
      <c r="AR29" s="8">
        <v>0</v>
      </c>
      <c r="AS29">
        <v>0</v>
      </c>
      <c r="AT29" t="s">
        <v>46</v>
      </c>
      <c r="AU29">
        <v>0</v>
      </c>
      <c r="AV29" s="11">
        <v>0</v>
      </c>
      <c r="AW29" s="3">
        <v>0</v>
      </c>
      <c r="AX29" s="3">
        <v>0</v>
      </c>
      <c r="AY29">
        <v>0</v>
      </c>
      <c r="AZ29">
        <v>0</v>
      </c>
      <c r="BA29" s="38">
        <f t="shared" si="7"/>
        <v>0</v>
      </c>
      <c r="BB29">
        <v>0</v>
      </c>
      <c r="BC29" s="8">
        <v>0</v>
      </c>
      <c r="BD29">
        <v>0</v>
      </c>
      <c r="BE29" t="s">
        <v>46</v>
      </c>
      <c r="BF29">
        <v>0</v>
      </c>
      <c r="BG29" s="11">
        <v>0</v>
      </c>
      <c r="BH29" s="3">
        <v>0</v>
      </c>
      <c r="BI29" s="3">
        <v>0</v>
      </c>
      <c r="BJ29">
        <v>0</v>
      </c>
      <c r="BK29">
        <v>0</v>
      </c>
      <c r="BL29" s="38">
        <f t="shared" si="8"/>
        <v>0</v>
      </c>
      <c r="BM29">
        <v>0</v>
      </c>
      <c r="BN29" s="8">
        <v>0</v>
      </c>
      <c r="BO29">
        <v>0</v>
      </c>
      <c r="BP29" t="s">
        <v>46</v>
      </c>
      <c r="BQ29">
        <v>0</v>
      </c>
      <c r="BR29" s="3">
        <v>0</v>
      </c>
      <c r="BS29">
        <v>0</v>
      </c>
      <c r="BT29" s="19">
        <f t="shared" si="0"/>
        <v>5125000</v>
      </c>
      <c r="BU29" s="19">
        <f t="shared" si="1"/>
        <v>5125000</v>
      </c>
      <c r="BV29" s="13">
        <f t="shared" si="2"/>
        <v>0</v>
      </c>
    </row>
    <row r="30" spans="1:74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3"/>
        <v>0.2968129431449511</v>
      </c>
      <c r="U30" s="3">
        <v>18038398</v>
      </c>
      <c r="V30" s="3">
        <v>16094452</v>
      </c>
      <c r="W30" s="14">
        <f t="shared" si="4"/>
        <v>0.89223289119133531</v>
      </c>
      <c r="X30" s="3">
        <v>4755548</v>
      </c>
      <c r="Y30" s="18">
        <f t="shared" si="5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 s="38">
        <f t="shared" si="6"/>
        <v>4.9226870646460821E-2</v>
      </c>
      <c r="AF30">
        <v>35</v>
      </c>
      <c r="AG30" s="10">
        <v>52140</v>
      </c>
      <c r="AH30" t="s">
        <v>102</v>
      </c>
      <c r="AI30" t="s">
        <v>43</v>
      </c>
      <c r="AJ30" t="s">
        <v>44</v>
      </c>
      <c r="AK30" s="8">
        <v>39356</v>
      </c>
      <c r="AL30" s="3">
        <v>2132850</v>
      </c>
      <c r="AM30" s="3">
        <v>1063032.31</v>
      </c>
      <c r="AN30">
        <v>0</v>
      </c>
      <c r="AO30" t="s">
        <v>45</v>
      </c>
      <c r="AP30" s="38">
        <f t="shared" si="9"/>
        <v>0</v>
      </c>
      <c r="AQ30">
        <v>0</v>
      </c>
      <c r="AR30" s="8">
        <v>0</v>
      </c>
      <c r="AS30">
        <v>0</v>
      </c>
      <c r="AT30" t="s">
        <v>58</v>
      </c>
      <c r="AU30" t="s">
        <v>98</v>
      </c>
      <c r="AV30" s="11">
        <v>0</v>
      </c>
      <c r="AW30" s="3">
        <v>0</v>
      </c>
      <c r="AX30" s="3">
        <v>0</v>
      </c>
      <c r="AY30">
        <v>0</v>
      </c>
      <c r="AZ30">
        <v>0</v>
      </c>
      <c r="BA30" s="38">
        <f t="shared" si="7"/>
        <v>0</v>
      </c>
      <c r="BB30">
        <v>0</v>
      </c>
      <c r="BC30" s="8">
        <v>0</v>
      </c>
      <c r="BD30">
        <v>0</v>
      </c>
      <c r="BE30" t="s">
        <v>46</v>
      </c>
      <c r="BF30">
        <v>0</v>
      </c>
      <c r="BG30" s="11">
        <v>0</v>
      </c>
      <c r="BH30" s="3">
        <v>0</v>
      </c>
      <c r="BI30" s="3">
        <v>0</v>
      </c>
      <c r="BJ30">
        <v>0</v>
      </c>
      <c r="BK30">
        <v>0</v>
      </c>
      <c r="BL30" s="38">
        <f t="shared" si="8"/>
        <v>0</v>
      </c>
      <c r="BM30">
        <v>0</v>
      </c>
      <c r="BN30" s="8">
        <v>0</v>
      </c>
      <c r="BO30">
        <v>0</v>
      </c>
      <c r="BP30" t="s">
        <v>46</v>
      </c>
      <c r="BQ30">
        <v>0</v>
      </c>
      <c r="BR30" s="3">
        <v>18038398</v>
      </c>
      <c r="BS30" t="s">
        <v>47</v>
      </c>
      <c r="BT30" s="19">
        <f t="shared" si="0"/>
        <v>13282850</v>
      </c>
      <c r="BU30" s="19">
        <f t="shared" si="1"/>
        <v>18038398</v>
      </c>
      <c r="BV30" s="13">
        <f t="shared" si="2"/>
        <v>1</v>
      </c>
    </row>
    <row r="31" spans="1:74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3"/>
        <v>0</v>
      </c>
      <c r="U31" s="3" t="s">
        <v>104</v>
      </c>
      <c r="V31" s="3" t="s">
        <v>104</v>
      </c>
      <c r="W31" s="14">
        <f t="shared" si="4"/>
        <v>0</v>
      </c>
      <c r="X31" s="3">
        <v>0</v>
      </c>
      <c r="Y31" s="18">
        <f t="shared" si="5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 s="38">
        <f t="shared" si="6"/>
        <v>0</v>
      </c>
      <c r="AF31">
        <v>0</v>
      </c>
      <c r="AG31" s="10">
        <v>0</v>
      </c>
      <c r="AH31">
        <v>0</v>
      </c>
      <c r="AI31">
        <v>0</v>
      </c>
      <c r="AJ31">
        <v>0</v>
      </c>
      <c r="AK31" s="8">
        <v>0</v>
      </c>
      <c r="AL31" s="3">
        <v>0</v>
      </c>
      <c r="AM31" s="3">
        <v>0</v>
      </c>
      <c r="AN31">
        <v>0</v>
      </c>
      <c r="AO31">
        <v>0</v>
      </c>
      <c r="AP31" s="38">
        <f t="shared" si="9"/>
        <v>0</v>
      </c>
      <c r="AQ31">
        <v>0</v>
      </c>
      <c r="AR31" s="8">
        <v>0</v>
      </c>
      <c r="AS31">
        <v>0</v>
      </c>
      <c r="AT31">
        <v>0</v>
      </c>
      <c r="AU31">
        <v>0</v>
      </c>
      <c r="AV31" s="11">
        <v>0</v>
      </c>
      <c r="AW31" s="3">
        <v>0</v>
      </c>
      <c r="AX31" s="3">
        <v>0</v>
      </c>
      <c r="AY31">
        <v>0</v>
      </c>
      <c r="AZ31">
        <v>0</v>
      </c>
      <c r="BA31" s="38">
        <f t="shared" si="7"/>
        <v>0</v>
      </c>
      <c r="BB31">
        <v>0</v>
      </c>
      <c r="BC31" s="8">
        <v>0</v>
      </c>
      <c r="BD31">
        <v>0</v>
      </c>
      <c r="BE31">
        <v>0</v>
      </c>
      <c r="BF31">
        <v>0</v>
      </c>
      <c r="BG31" s="11">
        <v>0</v>
      </c>
      <c r="BH31" s="3">
        <v>0</v>
      </c>
      <c r="BI31" s="3">
        <v>0</v>
      </c>
      <c r="BJ31">
        <v>0</v>
      </c>
      <c r="BK31">
        <v>0</v>
      </c>
      <c r="BL31" s="38">
        <f t="shared" si="8"/>
        <v>0</v>
      </c>
      <c r="BM31">
        <v>0</v>
      </c>
      <c r="BN31" s="8">
        <v>0</v>
      </c>
      <c r="BO31">
        <v>0</v>
      </c>
      <c r="BP31" t="s">
        <v>46</v>
      </c>
      <c r="BQ31">
        <v>0</v>
      </c>
      <c r="BR31" s="3">
        <v>0</v>
      </c>
      <c r="BS31">
        <v>0</v>
      </c>
      <c r="BT31" s="19">
        <f t="shared" si="0"/>
        <v>0</v>
      </c>
      <c r="BU31" s="19">
        <f t="shared" si="1"/>
        <v>0</v>
      </c>
      <c r="BV31" s="13">
        <f t="shared" si="2"/>
        <v>0</v>
      </c>
    </row>
    <row r="32" spans="1:74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3"/>
        <v>0.28514433351538621</v>
      </c>
      <c r="U32" s="3">
        <v>23487684</v>
      </c>
      <c r="V32" s="3">
        <v>21396424</v>
      </c>
      <c r="W32" s="14">
        <f t="shared" si="4"/>
        <v>0.91096355008863372</v>
      </c>
      <c r="X32" s="3">
        <v>7887684</v>
      </c>
      <c r="Y32" s="18">
        <f t="shared" si="5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 s="38">
        <f t="shared" si="6"/>
        <v>9.4140897948373561E-2</v>
      </c>
      <c r="AF32">
        <v>35</v>
      </c>
      <c r="AG32" s="10">
        <v>48639</v>
      </c>
      <c r="AH32" t="s">
        <v>42</v>
      </c>
      <c r="AI32" t="s">
        <v>43</v>
      </c>
      <c r="AJ32" t="s">
        <v>44</v>
      </c>
      <c r="AK32" s="8">
        <v>0</v>
      </c>
      <c r="AL32" s="3">
        <v>0</v>
      </c>
      <c r="AM32" s="3">
        <v>0</v>
      </c>
      <c r="AN32">
        <v>0</v>
      </c>
      <c r="AO32" t="s">
        <v>45</v>
      </c>
      <c r="AP32" s="38">
        <f t="shared" si="9"/>
        <v>0</v>
      </c>
      <c r="AQ32">
        <v>0</v>
      </c>
      <c r="AR32" s="8">
        <v>0</v>
      </c>
      <c r="AS32">
        <v>0</v>
      </c>
      <c r="AT32" t="s">
        <v>46</v>
      </c>
      <c r="AU32">
        <v>0</v>
      </c>
      <c r="AV32" s="11">
        <v>0</v>
      </c>
      <c r="AW32" s="3">
        <v>0</v>
      </c>
      <c r="AX32" s="3">
        <v>0</v>
      </c>
      <c r="AY32">
        <v>0</v>
      </c>
      <c r="AZ32">
        <v>0</v>
      </c>
      <c r="BA32" s="38">
        <f t="shared" si="7"/>
        <v>0</v>
      </c>
      <c r="BB32">
        <v>0</v>
      </c>
      <c r="BC32" s="8">
        <v>0</v>
      </c>
      <c r="BD32">
        <v>0</v>
      </c>
      <c r="BE32" t="s">
        <v>46</v>
      </c>
      <c r="BF32">
        <v>0</v>
      </c>
      <c r="BG32" s="11">
        <v>0</v>
      </c>
      <c r="BH32" s="3">
        <v>0</v>
      </c>
      <c r="BI32" s="3">
        <v>0</v>
      </c>
      <c r="BJ32">
        <v>0</v>
      </c>
      <c r="BK32">
        <v>0</v>
      </c>
      <c r="BL32" s="38">
        <f t="shared" si="8"/>
        <v>0</v>
      </c>
      <c r="BM32">
        <v>0</v>
      </c>
      <c r="BN32" s="8">
        <v>0</v>
      </c>
      <c r="BO32">
        <v>0</v>
      </c>
      <c r="BP32" t="s">
        <v>46</v>
      </c>
      <c r="BQ32">
        <v>0</v>
      </c>
      <c r="BR32" s="3">
        <v>23487684</v>
      </c>
      <c r="BS32" t="s">
        <v>47</v>
      </c>
      <c r="BT32" s="19">
        <f t="shared" si="0"/>
        <v>15600000</v>
      </c>
      <c r="BU32" s="19">
        <f t="shared" si="1"/>
        <v>23487684</v>
      </c>
      <c r="BV32" s="13">
        <f t="shared" si="2"/>
        <v>1</v>
      </c>
    </row>
    <row r="33" spans="1:74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3"/>
        <v>3.615834425884E-2</v>
      </c>
      <c r="U33" s="3">
        <v>1655911</v>
      </c>
      <c r="V33" s="3">
        <v>1543181</v>
      </c>
      <c r="W33" s="14">
        <f t="shared" si="4"/>
        <v>0.93192266975700988</v>
      </c>
      <c r="X33" s="3">
        <v>345441</v>
      </c>
      <c r="Y33" s="18">
        <f t="shared" si="5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 s="38">
        <f t="shared" si="6"/>
        <v>0</v>
      </c>
      <c r="AF33">
        <v>0</v>
      </c>
      <c r="AG33" s="10">
        <v>0</v>
      </c>
      <c r="AH33">
        <v>0</v>
      </c>
      <c r="AI33" t="s">
        <v>46</v>
      </c>
      <c r="AJ33">
        <v>0</v>
      </c>
      <c r="AK33" s="8">
        <v>33451</v>
      </c>
      <c r="AL33" s="3">
        <v>1310470</v>
      </c>
      <c r="AM33" s="3">
        <v>1158825.17</v>
      </c>
      <c r="AN33">
        <v>8.7499999999999994E-2</v>
      </c>
      <c r="AO33">
        <v>50</v>
      </c>
      <c r="AP33" s="38">
        <f t="shared" si="9"/>
        <v>8.8840126787649978E-2</v>
      </c>
      <c r="AQ33">
        <v>0</v>
      </c>
      <c r="AR33" s="8">
        <v>51714</v>
      </c>
      <c r="AS33">
        <v>0</v>
      </c>
      <c r="AT33" t="s">
        <v>43</v>
      </c>
      <c r="AU33">
        <v>0</v>
      </c>
      <c r="AV33" s="11" t="s">
        <v>106</v>
      </c>
      <c r="AW33" s="3">
        <v>0</v>
      </c>
      <c r="AX33" s="3">
        <v>0</v>
      </c>
      <c r="AY33">
        <v>0</v>
      </c>
      <c r="AZ33">
        <v>0</v>
      </c>
      <c r="BA33" s="38">
        <f t="shared" si="7"/>
        <v>0</v>
      </c>
      <c r="BB33">
        <v>0</v>
      </c>
      <c r="BC33" s="8">
        <v>0</v>
      </c>
      <c r="BD33">
        <v>0</v>
      </c>
      <c r="BE33" t="s">
        <v>46</v>
      </c>
      <c r="BF33">
        <v>0</v>
      </c>
      <c r="BG33" s="11" t="s">
        <v>106</v>
      </c>
      <c r="BH33" s="3">
        <v>0</v>
      </c>
      <c r="BI33" s="3">
        <v>0</v>
      </c>
      <c r="BJ33">
        <v>0</v>
      </c>
      <c r="BK33">
        <v>0</v>
      </c>
      <c r="BL33" s="38">
        <f t="shared" si="8"/>
        <v>0</v>
      </c>
      <c r="BM33">
        <v>0</v>
      </c>
      <c r="BN33" s="8">
        <v>0</v>
      </c>
      <c r="BO33">
        <v>0</v>
      </c>
      <c r="BP33" t="s">
        <v>46</v>
      </c>
      <c r="BQ33">
        <v>0</v>
      </c>
      <c r="BR33" s="3">
        <v>1655911</v>
      </c>
      <c r="BS33" t="s">
        <v>47</v>
      </c>
      <c r="BT33" s="19">
        <f t="shared" si="0"/>
        <v>1310470</v>
      </c>
      <c r="BU33" s="19">
        <f t="shared" si="1"/>
        <v>1655911</v>
      </c>
      <c r="BV33" s="13">
        <f t="shared" si="2"/>
        <v>1</v>
      </c>
    </row>
    <row r="34" spans="1:74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3"/>
        <v>3.5856931292913882E-2</v>
      </c>
      <c r="U34" s="3">
        <v>668490</v>
      </c>
      <c r="V34" s="3">
        <v>617783</v>
      </c>
      <c r="W34" s="14">
        <f t="shared" si="4"/>
        <v>0.92414695806967939</v>
      </c>
      <c r="X34" s="3">
        <v>617783</v>
      </c>
      <c r="Y34" s="18">
        <f t="shared" si="5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 s="38">
        <f t="shared" si="6"/>
        <v>2.5512730928169743E-2</v>
      </c>
      <c r="AF34">
        <v>50</v>
      </c>
      <c r="AG34" s="10">
        <v>2041</v>
      </c>
      <c r="AH34" t="s">
        <v>54</v>
      </c>
      <c r="AI34" t="s">
        <v>108</v>
      </c>
      <c r="AJ34" t="s">
        <v>44</v>
      </c>
      <c r="AK34" s="8" t="s">
        <v>106</v>
      </c>
      <c r="AL34" s="3">
        <v>0</v>
      </c>
      <c r="AM34" s="3">
        <v>0</v>
      </c>
      <c r="AN34">
        <v>0</v>
      </c>
      <c r="AO34" t="s">
        <v>45</v>
      </c>
      <c r="AP34" s="38">
        <f t="shared" si="9"/>
        <v>0</v>
      </c>
      <c r="AQ34">
        <v>0</v>
      </c>
      <c r="AR34" s="8">
        <v>0</v>
      </c>
      <c r="AS34">
        <v>0</v>
      </c>
      <c r="AT34" t="s">
        <v>46</v>
      </c>
      <c r="AU34">
        <v>0</v>
      </c>
      <c r="AV34" s="11" t="s">
        <v>106</v>
      </c>
      <c r="AW34" s="3">
        <v>0</v>
      </c>
      <c r="AX34" s="3">
        <v>0</v>
      </c>
      <c r="AY34">
        <v>0</v>
      </c>
      <c r="AZ34">
        <v>0</v>
      </c>
      <c r="BA34" s="38">
        <f t="shared" si="7"/>
        <v>0</v>
      </c>
      <c r="BB34">
        <v>0</v>
      </c>
      <c r="BC34" s="8">
        <v>0</v>
      </c>
      <c r="BD34">
        <v>0</v>
      </c>
      <c r="BE34" t="s">
        <v>46</v>
      </c>
      <c r="BF34">
        <v>0</v>
      </c>
      <c r="BG34" s="11" t="s">
        <v>106</v>
      </c>
      <c r="BH34" s="3">
        <v>0</v>
      </c>
      <c r="BI34" s="3">
        <v>0</v>
      </c>
      <c r="BJ34">
        <v>0</v>
      </c>
      <c r="BK34">
        <v>0</v>
      </c>
      <c r="BL34" s="38">
        <f t="shared" si="8"/>
        <v>0</v>
      </c>
      <c r="BM34">
        <v>0</v>
      </c>
      <c r="BN34" s="8">
        <v>0</v>
      </c>
      <c r="BO34">
        <v>0</v>
      </c>
      <c r="BP34" t="s">
        <v>46</v>
      </c>
      <c r="BQ34">
        <v>0</v>
      </c>
      <c r="BR34" s="3">
        <v>0</v>
      </c>
      <c r="BS34">
        <v>0</v>
      </c>
      <c r="BT34" s="19">
        <f t="shared" si="0"/>
        <v>566778</v>
      </c>
      <c r="BU34" s="19">
        <f t="shared" si="1"/>
        <v>1184561</v>
      </c>
      <c r="BV34" s="13">
        <f t="shared" si="2"/>
        <v>1.7719950934194977</v>
      </c>
    </row>
    <row r="35" spans="1:74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3"/>
        <v>3.5856931292913882E-2</v>
      </c>
      <c r="U35" s="3">
        <v>668490</v>
      </c>
      <c r="V35" s="3">
        <v>617783</v>
      </c>
      <c r="W35" s="14">
        <f t="shared" si="4"/>
        <v>0.92414695806967939</v>
      </c>
      <c r="X35" s="3">
        <v>617783</v>
      </c>
      <c r="Y35" s="18">
        <f t="shared" si="5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 s="38">
        <f t="shared" si="6"/>
        <v>2.5512730928169743E-2</v>
      </c>
      <c r="AF35">
        <v>50</v>
      </c>
      <c r="AG35" s="10">
        <v>51715</v>
      </c>
      <c r="AH35" t="s">
        <v>54</v>
      </c>
      <c r="AI35" t="s">
        <v>109</v>
      </c>
      <c r="AJ35" t="s">
        <v>44</v>
      </c>
      <c r="AK35" s="8" t="s">
        <v>106</v>
      </c>
      <c r="AL35" s="3">
        <v>0</v>
      </c>
      <c r="AM35" s="3">
        <v>0</v>
      </c>
      <c r="AN35">
        <v>0</v>
      </c>
      <c r="AO35" t="s">
        <v>45</v>
      </c>
      <c r="AP35" s="38">
        <f t="shared" si="9"/>
        <v>0</v>
      </c>
      <c r="AQ35">
        <v>0</v>
      </c>
      <c r="AR35" s="8">
        <v>0</v>
      </c>
      <c r="AS35">
        <v>0</v>
      </c>
      <c r="AT35" t="s">
        <v>46</v>
      </c>
      <c r="AU35">
        <v>0</v>
      </c>
      <c r="AV35" s="11" t="s">
        <v>106</v>
      </c>
      <c r="AW35" s="3">
        <v>0</v>
      </c>
      <c r="AX35" s="3">
        <v>0</v>
      </c>
      <c r="AY35">
        <v>0</v>
      </c>
      <c r="AZ35">
        <v>0</v>
      </c>
      <c r="BA35" s="38">
        <f t="shared" si="7"/>
        <v>0</v>
      </c>
      <c r="BB35">
        <v>0</v>
      </c>
      <c r="BC35" s="8">
        <v>0</v>
      </c>
      <c r="BD35">
        <v>0</v>
      </c>
      <c r="BE35" t="s">
        <v>46</v>
      </c>
      <c r="BF35">
        <v>0</v>
      </c>
      <c r="BG35" s="11" t="s">
        <v>106</v>
      </c>
      <c r="BH35" s="3">
        <v>0</v>
      </c>
      <c r="BI35" s="3">
        <v>0</v>
      </c>
      <c r="BJ35">
        <v>0</v>
      </c>
      <c r="BK35">
        <v>0</v>
      </c>
      <c r="BL35" s="38">
        <f t="shared" si="8"/>
        <v>0</v>
      </c>
      <c r="BM35">
        <v>0</v>
      </c>
      <c r="BN35" s="8">
        <v>0</v>
      </c>
      <c r="BO35">
        <v>0</v>
      </c>
      <c r="BP35" t="s">
        <v>46</v>
      </c>
      <c r="BQ35">
        <v>0</v>
      </c>
      <c r="BR35" s="3">
        <v>658490</v>
      </c>
      <c r="BS35">
        <v>0</v>
      </c>
      <c r="BT35" s="19">
        <f t="shared" si="0"/>
        <v>566778</v>
      </c>
      <c r="BU35" s="19">
        <f t="shared" si="1"/>
        <v>1184561</v>
      </c>
      <c r="BV35" s="13">
        <f t="shared" si="2"/>
        <v>1.7719950934194977</v>
      </c>
    </row>
    <row r="36" spans="1:74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3"/>
        <v>3.5839233550748396E-2</v>
      </c>
      <c r="U36" s="3">
        <v>817484</v>
      </c>
      <c r="V36" s="3">
        <v>755098</v>
      </c>
      <c r="W36" s="14">
        <f t="shared" si="4"/>
        <v>0.9236853565329719</v>
      </c>
      <c r="X36" s="3">
        <v>155944</v>
      </c>
      <c r="Y36" s="18">
        <f t="shared" si="5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 s="38">
        <f t="shared" si="6"/>
        <v>0</v>
      </c>
      <c r="AF36">
        <v>0</v>
      </c>
      <c r="AG36" s="10">
        <v>0</v>
      </c>
      <c r="AH36">
        <v>0</v>
      </c>
      <c r="AI36" t="s">
        <v>46</v>
      </c>
      <c r="AJ36">
        <v>0</v>
      </c>
      <c r="AK36" s="8">
        <v>33573</v>
      </c>
      <c r="AL36" s="3">
        <v>661540</v>
      </c>
      <c r="AM36" s="3">
        <v>579072</v>
      </c>
      <c r="AN36">
        <v>8.2500000000000004E-2</v>
      </c>
      <c r="AO36">
        <v>50</v>
      </c>
      <c r="AP36" s="38">
        <f t="shared" si="9"/>
        <v>8.409730116139269E-2</v>
      </c>
      <c r="AQ36">
        <v>0</v>
      </c>
      <c r="AR36" s="8">
        <v>51836</v>
      </c>
      <c r="AS36">
        <v>0</v>
      </c>
      <c r="AT36" t="s">
        <v>43</v>
      </c>
      <c r="AU36">
        <v>0</v>
      </c>
      <c r="AV36" s="11" t="s">
        <v>106</v>
      </c>
      <c r="AW36" s="3">
        <v>0</v>
      </c>
      <c r="AX36" s="3">
        <v>0</v>
      </c>
      <c r="AY36">
        <v>0</v>
      </c>
      <c r="AZ36">
        <v>0</v>
      </c>
      <c r="BA36" s="38">
        <f t="shared" si="7"/>
        <v>0</v>
      </c>
      <c r="BB36">
        <v>0</v>
      </c>
      <c r="BC36" s="8">
        <v>0</v>
      </c>
      <c r="BD36">
        <v>0</v>
      </c>
      <c r="BE36" t="s">
        <v>46</v>
      </c>
      <c r="BF36">
        <v>0</v>
      </c>
      <c r="BG36" s="11" t="s">
        <v>106</v>
      </c>
      <c r="BH36" s="3">
        <v>0</v>
      </c>
      <c r="BI36" s="3">
        <v>0</v>
      </c>
      <c r="BJ36">
        <v>0</v>
      </c>
      <c r="BK36">
        <v>0</v>
      </c>
      <c r="BL36" s="38">
        <f t="shared" si="8"/>
        <v>0</v>
      </c>
      <c r="BM36">
        <v>0</v>
      </c>
      <c r="BN36" s="8">
        <v>0</v>
      </c>
      <c r="BO36">
        <v>0</v>
      </c>
      <c r="BP36" t="s">
        <v>46</v>
      </c>
      <c r="BQ36">
        <v>0</v>
      </c>
      <c r="BR36" s="3">
        <v>817484</v>
      </c>
      <c r="BS36" t="s">
        <v>47</v>
      </c>
      <c r="BT36" s="19">
        <f t="shared" si="0"/>
        <v>661540</v>
      </c>
      <c r="BU36" s="19">
        <f t="shared" si="1"/>
        <v>817484</v>
      </c>
      <c r="BV36" s="13">
        <f t="shared" si="2"/>
        <v>1</v>
      </c>
    </row>
    <row r="37" spans="1:74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3"/>
        <v>3.6195878464792289E-2</v>
      </c>
      <c r="U37" s="3">
        <v>966436</v>
      </c>
      <c r="V37" s="3">
        <v>901561</v>
      </c>
      <c r="W37" s="14">
        <f t="shared" si="4"/>
        <v>0.93287191288403992</v>
      </c>
      <c r="X37" s="3">
        <v>901561</v>
      </c>
      <c r="Y37" s="18">
        <f t="shared" si="5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 s="38">
        <f t="shared" si="6"/>
        <v>2.5512730928169743E-2</v>
      </c>
      <c r="AF37">
        <v>50</v>
      </c>
      <c r="AG37" s="10">
        <v>2040</v>
      </c>
      <c r="AH37" t="s">
        <v>54</v>
      </c>
      <c r="AI37" t="s">
        <v>114</v>
      </c>
      <c r="AJ37" t="s">
        <v>44</v>
      </c>
      <c r="AK37" s="8" t="s">
        <v>106</v>
      </c>
      <c r="AL37" s="3">
        <v>0</v>
      </c>
      <c r="AM37" s="3">
        <v>0</v>
      </c>
      <c r="AN37">
        <v>0</v>
      </c>
      <c r="AO37" t="s">
        <v>45</v>
      </c>
      <c r="AP37" s="38">
        <f t="shared" si="9"/>
        <v>0</v>
      </c>
      <c r="AQ37">
        <v>0</v>
      </c>
      <c r="AR37" s="8">
        <v>0</v>
      </c>
      <c r="AS37">
        <v>0</v>
      </c>
      <c r="AT37" t="s">
        <v>46</v>
      </c>
      <c r="AU37">
        <v>0</v>
      </c>
      <c r="AV37" s="11" t="s">
        <v>106</v>
      </c>
      <c r="AW37" s="3">
        <v>0</v>
      </c>
      <c r="AX37" s="3">
        <v>0</v>
      </c>
      <c r="AY37">
        <v>0</v>
      </c>
      <c r="AZ37">
        <v>0</v>
      </c>
      <c r="BA37" s="38">
        <f t="shared" si="7"/>
        <v>0</v>
      </c>
      <c r="BB37">
        <v>0</v>
      </c>
      <c r="BC37" s="8">
        <v>0</v>
      </c>
      <c r="BD37">
        <v>0</v>
      </c>
      <c r="BE37" t="s">
        <v>46</v>
      </c>
      <c r="BF37">
        <v>0</v>
      </c>
      <c r="BG37" s="11" t="s">
        <v>106</v>
      </c>
      <c r="BH37" s="3">
        <v>0</v>
      </c>
      <c r="BI37" s="3">
        <v>0</v>
      </c>
      <c r="BJ37">
        <v>0</v>
      </c>
      <c r="BK37">
        <v>0</v>
      </c>
      <c r="BL37" s="38">
        <f t="shared" si="8"/>
        <v>0</v>
      </c>
      <c r="BM37">
        <v>0</v>
      </c>
      <c r="BN37" s="8">
        <v>0</v>
      </c>
      <c r="BO37">
        <v>0</v>
      </c>
      <c r="BP37" t="s">
        <v>46</v>
      </c>
      <c r="BQ37">
        <v>0</v>
      </c>
      <c r="BR37" s="3">
        <v>966436</v>
      </c>
      <c r="BS37">
        <v>0</v>
      </c>
      <c r="BT37" s="19">
        <f t="shared" si="0"/>
        <v>858174</v>
      </c>
      <c r="BU37" s="19">
        <f t="shared" si="1"/>
        <v>1759735</v>
      </c>
      <c r="BV37" s="13">
        <f t="shared" si="2"/>
        <v>1.8208500097264588</v>
      </c>
    </row>
    <row r="38" spans="1:74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3"/>
        <v>3.6195878464792289E-2</v>
      </c>
      <c r="U38" s="3">
        <v>966436</v>
      </c>
      <c r="V38" s="3">
        <v>901561</v>
      </c>
      <c r="W38" s="14">
        <f t="shared" si="4"/>
        <v>0.93287191288403992</v>
      </c>
      <c r="X38" s="3">
        <v>901561</v>
      </c>
      <c r="Y38" s="18">
        <f t="shared" si="5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 s="38">
        <f t="shared" si="6"/>
        <v>0.50000000078416429</v>
      </c>
      <c r="AF38">
        <v>50</v>
      </c>
      <c r="AG38" s="10">
        <v>51349</v>
      </c>
      <c r="AH38" t="s">
        <v>54</v>
      </c>
      <c r="AI38" t="s">
        <v>115</v>
      </c>
      <c r="AJ38" t="s">
        <v>44</v>
      </c>
      <c r="AK38" s="8" t="s">
        <v>106</v>
      </c>
      <c r="AL38" s="3">
        <v>0</v>
      </c>
      <c r="AM38" s="3">
        <v>0</v>
      </c>
      <c r="AN38">
        <v>0</v>
      </c>
      <c r="AO38" t="s">
        <v>45</v>
      </c>
      <c r="AP38" s="38">
        <f t="shared" si="9"/>
        <v>0</v>
      </c>
      <c r="AQ38">
        <v>0</v>
      </c>
      <c r="AR38" s="8">
        <v>0</v>
      </c>
      <c r="AS38">
        <v>0</v>
      </c>
      <c r="AT38" t="s">
        <v>46</v>
      </c>
      <c r="AU38">
        <v>0</v>
      </c>
      <c r="AV38" s="11" t="s">
        <v>106</v>
      </c>
      <c r="AW38" s="3">
        <v>0</v>
      </c>
      <c r="AX38" s="3">
        <v>0</v>
      </c>
      <c r="AY38">
        <v>0</v>
      </c>
      <c r="AZ38">
        <v>0</v>
      </c>
      <c r="BA38" s="38">
        <f t="shared" si="7"/>
        <v>0</v>
      </c>
      <c r="BB38">
        <v>0</v>
      </c>
      <c r="BC38" s="8">
        <v>0</v>
      </c>
      <c r="BD38">
        <v>0</v>
      </c>
      <c r="BE38" t="s">
        <v>46</v>
      </c>
      <c r="BF38">
        <v>0</v>
      </c>
      <c r="BG38" s="11" t="s">
        <v>106</v>
      </c>
      <c r="BH38" s="3">
        <v>0</v>
      </c>
      <c r="BI38" s="3">
        <v>0</v>
      </c>
      <c r="BJ38">
        <v>0</v>
      </c>
      <c r="BK38">
        <v>0</v>
      </c>
      <c r="BL38" s="38">
        <f t="shared" si="8"/>
        <v>0</v>
      </c>
      <c r="BM38">
        <v>0</v>
      </c>
      <c r="BN38" s="8">
        <v>0</v>
      </c>
      <c r="BO38">
        <v>0</v>
      </c>
      <c r="BP38" t="s">
        <v>46</v>
      </c>
      <c r="BQ38">
        <v>0</v>
      </c>
      <c r="BR38" s="3">
        <v>966436</v>
      </c>
      <c r="BS38">
        <v>0</v>
      </c>
      <c r="BT38" s="19">
        <f t="shared" si="0"/>
        <v>685198.57</v>
      </c>
      <c r="BU38" s="19">
        <f t="shared" si="1"/>
        <v>1586759.5699999998</v>
      </c>
      <c r="BV38" s="13">
        <f t="shared" si="2"/>
        <v>1.6418672007251385</v>
      </c>
    </row>
    <row r="39" spans="1:74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3"/>
        <v>0</v>
      </c>
      <c r="U39" s="3">
        <v>0</v>
      </c>
      <c r="V39" s="3">
        <v>0</v>
      </c>
      <c r="W39" s="14">
        <f t="shared" si="4"/>
        <v>0</v>
      </c>
      <c r="X39" s="3">
        <v>8400</v>
      </c>
      <c r="Y39" s="18">
        <f t="shared" si="5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 s="38">
        <f t="shared" si="6"/>
        <v>0</v>
      </c>
      <c r="AF39">
        <v>0</v>
      </c>
      <c r="AG39" s="10">
        <v>0</v>
      </c>
      <c r="AH39">
        <v>0</v>
      </c>
      <c r="AI39" t="s">
        <v>46</v>
      </c>
      <c r="AJ39">
        <v>0</v>
      </c>
      <c r="AK39" s="8" t="s">
        <v>106</v>
      </c>
      <c r="AL39" s="3">
        <v>0</v>
      </c>
      <c r="AM39" s="3">
        <v>0</v>
      </c>
      <c r="AN39">
        <v>0</v>
      </c>
      <c r="AO39" t="s">
        <v>45</v>
      </c>
      <c r="AP39" s="38">
        <f t="shared" si="9"/>
        <v>0</v>
      </c>
      <c r="AQ39">
        <v>0</v>
      </c>
      <c r="AR39" s="8">
        <v>0</v>
      </c>
      <c r="AS39">
        <v>0</v>
      </c>
      <c r="AT39" t="s">
        <v>46</v>
      </c>
      <c r="AU39">
        <v>0</v>
      </c>
      <c r="AV39" s="11" t="s">
        <v>106</v>
      </c>
      <c r="AW39" s="3">
        <v>0</v>
      </c>
      <c r="AX39" s="3">
        <v>0</v>
      </c>
      <c r="AY39">
        <v>0</v>
      </c>
      <c r="AZ39">
        <v>0</v>
      </c>
      <c r="BA39" s="38">
        <f t="shared" si="7"/>
        <v>0</v>
      </c>
      <c r="BB39">
        <v>0</v>
      </c>
      <c r="BC39" s="8">
        <v>0</v>
      </c>
      <c r="BD39">
        <v>0</v>
      </c>
      <c r="BE39" t="s">
        <v>46</v>
      </c>
      <c r="BF39">
        <v>0</v>
      </c>
      <c r="BG39" s="11" t="s">
        <v>106</v>
      </c>
      <c r="BH39" s="3">
        <v>0</v>
      </c>
      <c r="BI39" s="3">
        <v>0</v>
      </c>
      <c r="BJ39">
        <v>0</v>
      </c>
      <c r="BK39">
        <v>0</v>
      </c>
      <c r="BL39" s="38">
        <f t="shared" si="8"/>
        <v>0</v>
      </c>
      <c r="BM39">
        <v>0</v>
      </c>
      <c r="BN39" s="8">
        <v>0</v>
      </c>
      <c r="BO39">
        <v>0</v>
      </c>
      <c r="BP39" t="s">
        <v>46</v>
      </c>
      <c r="BQ39">
        <v>0</v>
      </c>
      <c r="BR39" s="3">
        <v>0</v>
      </c>
      <c r="BS39">
        <v>0</v>
      </c>
      <c r="BT39" s="19">
        <f t="shared" si="0"/>
        <v>0</v>
      </c>
      <c r="BU39" s="19">
        <f t="shared" si="1"/>
        <v>8400</v>
      </c>
      <c r="BV39" s="13">
        <f t="shared" si="2"/>
        <v>0</v>
      </c>
    </row>
    <row r="40" spans="1:74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3"/>
        <v>1.3341557924862003E-2</v>
      </c>
      <c r="U40" s="3">
        <v>598206</v>
      </c>
      <c r="V40" s="3">
        <v>545496</v>
      </c>
      <c r="W40" s="14">
        <f t="shared" si="4"/>
        <v>0.91188654075686304</v>
      </c>
      <c r="X40" s="3">
        <v>0</v>
      </c>
      <c r="Y40" s="18">
        <f t="shared" si="5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 s="38">
        <f t="shared" si="6"/>
        <v>0</v>
      </c>
      <c r="AF40">
        <v>0</v>
      </c>
      <c r="AG40" s="8">
        <v>0</v>
      </c>
      <c r="AH40">
        <v>0</v>
      </c>
      <c r="AI40" t="s">
        <v>46</v>
      </c>
      <c r="AJ40" t="s">
        <v>121</v>
      </c>
      <c r="AK40" s="8">
        <v>0</v>
      </c>
      <c r="AL40" s="3">
        <v>0</v>
      </c>
      <c r="AM40" s="3">
        <v>0</v>
      </c>
      <c r="AN40">
        <v>0</v>
      </c>
      <c r="AO40" t="s">
        <v>45</v>
      </c>
      <c r="AP40" s="38">
        <f t="shared" si="9"/>
        <v>0</v>
      </c>
      <c r="AQ40">
        <v>0</v>
      </c>
      <c r="AR40" s="8">
        <v>0</v>
      </c>
      <c r="AS40">
        <v>0</v>
      </c>
      <c r="AT40" t="s">
        <v>46</v>
      </c>
      <c r="AU40">
        <v>0</v>
      </c>
      <c r="AV40" s="11" t="s">
        <v>106</v>
      </c>
      <c r="AW40" s="3">
        <v>0</v>
      </c>
      <c r="AX40" s="3">
        <v>0</v>
      </c>
      <c r="AY40">
        <v>0</v>
      </c>
      <c r="AZ40">
        <v>0</v>
      </c>
      <c r="BA40" s="38">
        <f t="shared" si="7"/>
        <v>0</v>
      </c>
      <c r="BB40">
        <v>0</v>
      </c>
      <c r="BC40" s="8">
        <v>0</v>
      </c>
      <c r="BD40">
        <v>0</v>
      </c>
      <c r="BE40" t="s">
        <v>46</v>
      </c>
      <c r="BF40">
        <v>0</v>
      </c>
      <c r="BG40" s="11" t="s">
        <v>106</v>
      </c>
      <c r="BH40" s="3">
        <v>0</v>
      </c>
      <c r="BI40" s="3">
        <v>0</v>
      </c>
      <c r="BJ40">
        <v>0</v>
      </c>
      <c r="BK40">
        <v>0</v>
      </c>
      <c r="BL40" s="38">
        <f t="shared" si="8"/>
        <v>0</v>
      </c>
      <c r="BM40">
        <v>0</v>
      </c>
      <c r="BN40" s="8">
        <v>0</v>
      </c>
      <c r="BO40">
        <v>0</v>
      </c>
      <c r="BP40" t="s">
        <v>46</v>
      </c>
      <c r="BQ40">
        <v>0</v>
      </c>
      <c r="BR40" s="3">
        <v>0</v>
      </c>
      <c r="BS40">
        <v>0</v>
      </c>
      <c r="BT40" s="19">
        <f t="shared" si="0"/>
        <v>538350</v>
      </c>
      <c r="BU40" s="19">
        <f t="shared" si="1"/>
        <v>538350</v>
      </c>
      <c r="BV40" s="13">
        <f t="shared" si="2"/>
        <v>0.89994082306095224</v>
      </c>
    </row>
    <row r="41" spans="1:74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3"/>
        <v>5.0037669891209351E-3</v>
      </c>
      <c r="U41" s="3">
        <v>829575</v>
      </c>
      <c r="V41" s="3">
        <v>78024</v>
      </c>
      <c r="W41" s="14">
        <f t="shared" si="4"/>
        <v>9.4052978934996839E-2</v>
      </c>
      <c r="X41" s="3">
        <v>24475</v>
      </c>
      <c r="Y41" s="18">
        <f t="shared" si="5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 s="38">
        <f t="shared" si="6"/>
        <v>9.122686808260394E-2</v>
      </c>
      <c r="AF41">
        <v>50</v>
      </c>
      <c r="AG41" s="10">
        <v>51288</v>
      </c>
      <c r="AH41">
        <v>14763</v>
      </c>
      <c r="AI41" t="s">
        <v>43</v>
      </c>
      <c r="AJ41" t="s">
        <v>122</v>
      </c>
      <c r="AK41" s="8" t="s">
        <v>106</v>
      </c>
      <c r="AL41" s="3">
        <v>0</v>
      </c>
      <c r="AM41" s="3">
        <v>0</v>
      </c>
      <c r="AN41">
        <v>0</v>
      </c>
      <c r="AO41" t="s">
        <v>45</v>
      </c>
      <c r="AP41" s="38">
        <f t="shared" si="9"/>
        <v>0</v>
      </c>
      <c r="AQ41">
        <v>0</v>
      </c>
      <c r="AR41" s="8">
        <v>0</v>
      </c>
      <c r="AS41">
        <v>0</v>
      </c>
      <c r="AT41" t="s">
        <v>46</v>
      </c>
      <c r="AU41">
        <v>0</v>
      </c>
      <c r="AV41" s="11" t="s">
        <v>106</v>
      </c>
      <c r="AW41" s="3">
        <v>0</v>
      </c>
      <c r="AX41" s="3">
        <v>0</v>
      </c>
      <c r="AY41">
        <v>0</v>
      </c>
      <c r="AZ41">
        <v>0</v>
      </c>
      <c r="BA41" s="38">
        <f t="shared" si="7"/>
        <v>0</v>
      </c>
      <c r="BB41">
        <v>0</v>
      </c>
      <c r="BC41" s="8">
        <v>0</v>
      </c>
      <c r="BD41">
        <v>0</v>
      </c>
      <c r="BE41" t="s">
        <v>46</v>
      </c>
      <c r="BF41">
        <v>0</v>
      </c>
      <c r="BG41" s="11" t="s">
        <v>106</v>
      </c>
      <c r="BH41" s="3">
        <v>0</v>
      </c>
      <c r="BI41" s="3">
        <v>0</v>
      </c>
      <c r="BJ41">
        <v>0</v>
      </c>
      <c r="BK41">
        <v>0</v>
      </c>
      <c r="BL41" s="38">
        <f t="shared" si="8"/>
        <v>0</v>
      </c>
      <c r="BM41">
        <v>0</v>
      </c>
      <c r="BN41" s="8">
        <v>0</v>
      </c>
      <c r="BO41">
        <v>0</v>
      </c>
      <c r="BP41" t="s">
        <v>46</v>
      </c>
      <c r="BQ41">
        <v>0</v>
      </c>
      <c r="BR41" s="3">
        <v>805100</v>
      </c>
      <c r="BS41">
        <v>0</v>
      </c>
      <c r="BT41" s="19">
        <f t="shared" si="0"/>
        <v>805100</v>
      </c>
      <c r="BU41" s="19">
        <f t="shared" si="1"/>
        <v>829575</v>
      </c>
      <c r="BV41" s="13">
        <f t="shared" si="2"/>
        <v>1</v>
      </c>
    </row>
    <row r="42" spans="1:74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3"/>
        <v>7.0085999999999996E-2</v>
      </c>
      <c r="U42" s="3">
        <v>500000</v>
      </c>
      <c r="V42" s="3">
        <v>472600</v>
      </c>
      <c r="W42" s="14">
        <f t="shared" si="4"/>
        <v>0.94520000000000004</v>
      </c>
      <c r="X42" s="3">
        <v>472600</v>
      </c>
      <c r="Y42" s="18">
        <f t="shared" si="5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 s="38">
        <f t="shared" si="6"/>
        <v>0</v>
      </c>
      <c r="AF42">
        <v>0</v>
      </c>
      <c r="AG42" s="10">
        <v>0</v>
      </c>
      <c r="AH42">
        <v>0</v>
      </c>
      <c r="AI42" t="s">
        <v>46</v>
      </c>
      <c r="AJ42">
        <v>0</v>
      </c>
      <c r="AK42" s="8" t="s">
        <v>106</v>
      </c>
      <c r="AL42" s="3">
        <v>0</v>
      </c>
      <c r="AM42" s="3">
        <v>0</v>
      </c>
      <c r="AN42">
        <v>0</v>
      </c>
      <c r="AO42" t="s">
        <v>45</v>
      </c>
      <c r="AP42" s="38">
        <f t="shared" si="9"/>
        <v>0</v>
      </c>
      <c r="AQ42">
        <v>0</v>
      </c>
      <c r="AR42" s="8">
        <v>0</v>
      </c>
      <c r="AS42">
        <v>0</v>
      </c>
      <c r="AT42" t="s">
        <v>46</v>
      </c>
      <c r="AU42">
        <v>0</v>
      </c>
      <c r="AV42" s="11" t="s">
        <v>106</v>
      </c>
      <c r="AW42" s="3">
        <v>0</v>
      </c>
      <c r="AX42" s="3">
        <v>0</v>
      </c>
      <c r="AY42">
        <v>0</v>
      </c>
      <c r="AZ42">
        <v>0</v>
      </c>
      <c r="BA42" s="38">
        <f t="shared" si="7"/>
        <v>0</v>
      </c>
      <c r="BB42">
        <v>0</v>
      </c>
      <c r="BC42" s="8">
        <v>0</v>
      </c>
      <c r="BD42">
        <v>0</v>
      </c>
      <c r="BE42" t="s">
        <v>46</v>
      </c>
      <c r="BF42">
        <v>0</v>
      </c>
      <c r="BG42" s="11" t="s">
        <v>106</v>
      </c>
      <c r="BH42" s="3">
        <v>0</v>
      </c>
      <c r="BI42" s="3">
        <v>0</v>
      </c>
      <c r="BJ42">
        <v>0</v>
      </c>
      <c r="BK42">
        <v>0</v>
      </c>
      <c r="BL42" s="38">
        <f t="shared" si="8"/>
        <v>0</v>
      </c>
      <c r="BM42">
        <v>0</v>
      </c>
      <c r="BN42" s="8">
        <v>0</v>
      </c>
      <c r="BO42">
        <v>0</v>
      </c>
      <c r="BP42" t="s">
        <v>46</v>
      </c>
      <c r="BQ42">
        <v>0</v>
      </c>
      <c r="BR42" s="3">
        <v>0</v>
      </c>
      <c r="BS42">
        <v>0</v>
      </c>
      <c r="BT42" s="19">
        <f t="shared" si="0"/>
        <v>0</v>
      </c>
      <c r="BU42" s="19">
        <f t="shared" si="1"/>
        <v>472600</v>
      </c>
      <c r="BV42" s="13">
        <f t="shared" si="2"/>
        <v>0.94520000000000004</v>
      </c>
    </row>
    <row r="43" spans="1:74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3"/>
        <v>2.8406183031936694E-2</v>
      </c>
      <c r="U43" s="3">
        <v>980878</v>
      </c>
      <c r="V43" s="3">
        <v>895400</v>
      </c>
      <c r="W43" s="14">
        <f t="shared" si="4"/>
        <v>0.91285562526634301</v>
      </c>
      <c r="X43" s="3">
        <v>167178</v>
      </c>
      <c r="Y43" s="18">
        <f t="shared" si="5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 s="38">
        <f t="shared" si="6"/>
        <v>0</v>
      </c>
      <c r="AF43">
        <v>0</v>
      </c>
      <c r="AG43" s="10">
        <v>0</v>
      </c>
      <c r="AH43">
        <v>0</v>
      </c>
      <c r="AI43" t="s">
        <v>46</v>
      </c>
      <c r="AJ43">
        <v>0</v>
      </c>
      <c r="AK43" s="8">
        <v>33178</v>
      </c>
      <c r="AL43" s="3">
        <v>813700</v>
      </c>
      <c r="AM43" s="3">
        <v>712456</v>
      </c>
      <c r="AN43">
        <v>8.7499999999999994E-2</v>
      </c>
      <c r="AO43">
        <v>50</v>
      </c>
      <c r="AP43" s="38">
        <f t="shared" si="9"/>
        <v>8.8840126787649978E-2</v>
      </c>
      <c r="AQ43">
        <v>0</v>
      </c>
      <c r="AR43" s="8">
        <v>51441</v>
      </c>
      <c r="AS43">
        <v>0</v>
      </c>
      <c r="AT43" t="s">
        <v>43</v>
      </c>
      <c r="AU43">
        <v>0</v>
      </c>
      <c r="AV43" s="11">
        <v>34731</v>
      </c>
      <c r="AW43" s="3">
        <v>575910</v>
      </c>
      <c r="AX43" s="3">
        <v>403013.26</v>
      </c>
      <c r="AY43">
        <v>7.2499999999999995E-2</v>
      </c>
      <c r="AZ43">
        <v>50</v>
      </c>
      <c r="BA43" s="38">
        <f t="shared" si="7"/>
        <v>7.4758368309622486E-2</v>
      </c>
      <c r="BB43">
        <v>0</v>
      </c>
      <c r="BC43" s="8">
        <v>52994</v>
      </c>
      <c r="BD43">
        <v>0</v>
      </c>
      <c r="BE43" t="s">
        <v>43</v>
      </c>
      <c r="BF43">
        <v>0</v>
      </c>
      <c r="BG43" s="11" t="s">
        <v>106</v>
      </c>
      <c r="BH43" s="3">
        <v>0</v>
      </c>
      <c r="BI43" s="3">
        <v>0</v>
      </c>
      <c r="BJ43">
        <v>0</v>
      </c>
      <c r="BK43">
        <v>0</v>
      </c>
      <c r="BL43" s="38">
        <f t="shared" si="8"/>
        <v>0</v>
      </c>
      <c r="BM43">
        <v>0</v>
      </c>
      <c r="BN43" s="8">
        <v>0</v>
      </c>
      <c r="BO43">
        <v>0</v>
      </c>
      <c r="BP43" t="s">
        <v>46</v>
      </c>
      <c r="BQ43">
        <v>0</v>
      </c>
      <c r="BR43" s="3">
        <v>980878</v>
      </c>
      <c r="BS43" t="s">
        <v>47</v>
      </c>
      <c r="BT43" s="19">
        <f t="shared" si="0"/>
        <v>1389610</v>
      </c>
      <c r="BU43" s="19">
        <f t="shared" si="1"/>
        <v>1556788</v>
      </c>
      <c r="BV43" s="13">
        <f t="shared" si="2"/>
        <v>1.5871372382702029</v>
      </c>
    </row>
    <row r="44" spans="1:74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3"/>
        <v>2.7240831353545526E-2</v>
      </c>
      <c r="U44" s="3">
        <v>317795</v>
      </c>
      <c r="V44" s="3">
        <v>280420</v>
      </c>
      <c r="W44" s="14">
        <f t="shared" si="4"/>
        <v>0.88239273745653646</v>
      </c>
      <c r="X44" s="3">
        <v>8490</v>
      </c>
      <c r="Y44" s="18">
        <f t="shared" si="5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 s="38">
        <f t="shared" si="6"/>
        <v>8.409730116139269E-2</v>
      </c>
      <c r="AF44">
        <v>50</v>
      </c>
      <c r="AG44" s="10">
        <v>52018</v>
      </c>
      <c r="AH44">
        <v>0</v>
      </c>
      <c r="AI44" t="s">
        <v>43</v>
      </c>
      <c r="AJ44">
        <v>0</v>
      </c>
      <c r="AK44" s="8" t="s">
        <v>106</v>
      </c>
      <c r="AL44" s="3">
        <v>0</v>
      </c>
      <c r="AM44" s="3">
        <v>0</v>
      </c>
      <c r="AN44">
        <v>0</v>
      </c>
      <c r="AO44" t="s">
        <v>45</v>
      </c>
      <c r="AP44" s="38">
        <f t="shared" si="9"/>
        <v>0</v>
      </c>
      <c r="AQ44">
        <v>0</v>
      </c>
      <c r="AR44" s="8">
        <v>0</v>
      </c>
      <c r="AS44">
        <v>0</v>
      </c>
      <c r="AT44" t="s">
        <v>46</v>
      </c>
      <c r="AU44">
        <v>0</v>
      </c>
      <c r="AV44" s="11" t="s">
        <v>106</v>
      </c>
      <c r="AW44" s="3">
        <v>0</v>
      </c>
      <c r="AX44" s="3">
        <v>0</v>
      </c>
      <c r="AY44">
        <v>0</v>
      </c>
      <c r="AZ44">
        <v>0</v>
      </c>
      <c r="BA44" s="38">
        <f t="shared" si="7"/>
        <v>0</v>
      </c>
      <c r="BB44">
        <v>0</v>
      </c>
      <c r="BC44" s="8">
        <v>0</v>
      </c>
      <c r="BD44">
        <v>0</v>
      </c>
      <c r="BE44" t="s">
        <v>46</v>
      </c>
      <c r="BF44">
        <v>0</v>
      </c>
      <c r="BG44" s="11" t="s">
        <v>106</v>
      </c>
      <c r="BH44" s="3">
        <v>0</v>
      </c>
      <c r="BI44" s="3">
        <v>0</v>
      </c>
      <c r="BJ44">
        <v>0</v>
      </c>
      <c r="BK44">
        <v>0</v>
      </c>
      <c r="BL44" s="38">
        <f t="shared" si="8"/>
        <v>0</v>
      </c>
      <c r="BM44">
        <v>0</v>
      </c>
      <c r="BN44" s="8">
        <v>0</v>
      </c>
      <c r="BO44">
        <v>0</v>
      </c>
      <c r="BP44" t="s">
        <v>46</v>
      </c>
      <c r="BQ44">
        <v>0</v>
      </c>
      <c r="BR44" s="3">
        <v>274510</v>
      </c>
      <c r="BS44">
        <v>0</v>
      </c>
      <c r="BT44" s="19">
        <f t="shared" si="0"/>
        <v>274510</v>
      </c>
      <c r="BU44" s="19">
        <f t="shared" si="1"/>
        <v>283000</v>
      </c>
      <c r="BV44" s="13">
        <f t="shared" si="2"/>
        <v>0.89051117858997153</v>
      </c>
    </row>
    <row r="45" spans="1:74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3"/>
        <v>3.5988165844465382E-2</v>
      </c>
      <c r="U45" s="3">
        <v>1443280</v>
      </c>
      <c r="V45" s="3">
        <v>1349104</v>
      </c>
      <c r="W45" s="14">
        <f t="shared" si="4"/>
        <v>0.93474862812482673</v>
      </c>
      <c r="X45" s="3">
        <v>305280</v>
      </c>
      <c r="Y45" s="18">
        <f t="shared" si="5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 s="38">
        <f t="shared" si="6"/>
        <v>0</v>
      </c>
      <c r="AF45">
        <v>0</v>
      </c>
      <c r="AG45" s="10">
        <v>0</v>
      </c>
      <c r="AH45">
        <v>0</v>
      </c>
      <c r="AI45" t="s">
        <v>46</v>
      </c>
      <c r="AJ45">
        <v>0</v>
      </c>
      <c r="AK45" s="8">
        <v>33450</v>
      </c>
      <c r="AL45" s="3">
        <v>1138000</v>
      </c>
      <c r="AM45" s="3">
        <v>1043440</v>
      </c>
      <c r="AN45">
        <v>8.7499999999999994E-2</v>
      </c>
      <c r="AO45">
        <v>50</v>
      </c>
      <c r="AP45" s="38">
        <f t="shared" si="9"/>
        <v>8.8840126787649978E-2</v>
      </c>
      <c r="AQ45">
        <v>0</v>
      </c>
      <c r="AR45" s="8">
        <v>51713</v>
      </c>
      <c r="AS45">
        <v>0</v>
      </c>
      <c r="AT45" t="s">
        <v>43</v>
      </c>
      <c r="AU45">
        <v>0</v>
      </c>
      <c r="AV45" s="11" t="s">
        <v>106</v>
      </c>
      <c r="AW45" s="3">
        <v>0</v>
      </c>
      <c r="AX45" s="3">
        <v>0</v>
      </c>
      <c r="AY45">
        <v>0</v>
      </c>
      <c r="AZ45">
        <v>0</v>
      </c>
      <c r="BA45" s="38">
        <f t="shared" si="7"/>
        <v>0</v>
      </c>
      <c r="BB45">
        <v>0</v>
      </c>
      <c r="BC45" s="8">
        <v>0</v>
      </c>
      <c r="BD45">
        <v>0</v>
      </c>
      <c r="BE45" t="s">
        <v>46</v>
      </c>
      <c r="BF45">
        <v>0</v>
      </c>
      <c r="BG45" s="11" t="s">
        <v>106</v>
      </c>
      <c r="BH45" s="3">
        <v>0</v>
      </c>
      <c r="BI45" s="3">
        <v>0</v>
      </c>
      <c r="BJ45">
        <v>0</v>
      </c>
      <c r="BK45">
        <v>0</v>
      </c>
      <c r="BL45" s="38">
        <f t="shared" si="8"/>
        <v>0</v>
      </c>
      <c r="BM45">
        <v>0</v>
      </c>
      <c r="BN45" s="8">
        <v>0</v>
      </c>
      <c r="BO45">
        <v>0</v>
      </c>
      <c r="BP45" t="s">
        <v>46</v>
      </c>
      <c r="BQ45">
        <v>0</v>
      </c>
      <c r="BR45" s="3">
        <v>1443280</v>
      </c>
      <c r="BS45" t="s">
        <v>47</v>
      </c>
      <c r="BT45" s="19">
        <f t="shared" si="0"/>
        <v>1138000</v>
      </c>
      <c r="BU45" s="19">
        <f t="shared" si="1"/>
        <v>1443280</v>
      </c>
      <c r="BV45" s="13">
        <f t="shared" si="2"/>
        <v>1</v>
      </c>
    </row>
    <row r="46" spans="1:74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3"/>
        <v>0.10025454864493991</v>
      </c>
      <c r="U46" s="3">
        <v>1743871</v>
      </c>
      <c r="V46" s="3">
        <v>1995787</v>
      </c>
      <c r="W46" s="14">
        <f t="shared" si="4"/>
        <v>1.1444579329549032</v>
      </c>
      <c r="X46" s="3">
        <v>0</v>
      </c>
      <c r="Y46" s="18">
        <f t="shared" si="5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 s="38">
        <f t="shared" si="6"/>
        <v>0.1012875108131331</v>
      </c>
      <c r="AF46">
        <v>0</v>
      </c>
      <c r="AG46" s="10">
        <v>44562</v>
      </c>
      <c r="AH46" t="s">
        <v>54</v>
      </c>
      <c r="AI46" t="s">
        <v>43</v>
      </c>
      <c r="AJ46" t="s">
        <v>122</v>
      </c>
      <c r="AK46" s="8" t="s">
        <v>106</v>
      </c>
      <c r="AL46" s="3">
        <v>360000</v>
      </c>
      <c r="AM46" s="3">
        <v>360000</v>
      </c>
      <c r="AN46">
        <v>0</v>
      </c>
      <c r="AO46">
        <v>30</v>
      </c>
      <c r="AP46" s="38">
        <f t="shared" si="9"/>
        <v>3.3333333333333333E-2</v>
      </c>
      <c r="AQ46">
        <v>15</v>
      </c>
      <c r="AR46" s="8">
        <v>45047</v>
      </c>
      <c r="AS46" t="s">
        <v>71</v>
      </c>
      <c r="AT46" t="s">
        <v>100</v>
      </c>
      <c r="AU46" t="s">
        <v>126</v>
      </c>
      <c r="AV46" s="11" t="s">
        <v>106</v>
      </c>
      <c r="AW46" s="3">
        <v>0</v>
      </c>
      <c r="AX46" s="3">
        <v>0</v>
      </c>
      <c r="AY46">
        <v>0</v>
      </c>
      <c r="AZ46">
        <v>0</v>
      </c>
      <c r="BA46" s="38">
        <f t="shared" si="7"/>
        <v>0</v>
      </c>
      <c r="BB46">
        <v>0</v>
      </c>
      <c r="BC46" s="8">
        <v>0</v>
      </c>
      <c r="BD46">
        <v>0</v>
      </c>
      <c r="BE46" t="s">
        <v>46</v>
      </c>
      <c r="BF46">
        <v>0</v>
      </c>
      <c r="BG46" s="11" t="s">
        <v>106</v>
      </c>
      <c r="BH46" s="3">
        <v>0</v>
      </c>
      <c r="BI46" s="3">
        <v>0</v>
      </c>
      <c r="BJ46">
        <v>0</v>
      </c>
      <c r="BK46">
        <v>0</v>
      </c>
      <c r="BL46" s="38">
        <f t="shared" si="8"/>
        <v>0</v>
      </c>
      <c r="BM46">
        <v>0</v>
      </c>
      <c r="BN46" s="8">
        <v>0</v>
      </c>
      <c r="BO46">
        <v>0</v>
      </c>
      <c r="BP46" t="s">
        <v>46</v>
      </c>
      <c r="BQ46">
        <v>0</v>
      </c>
      <c r="BR46" s="3">
        <v>471564</v>
      </c>
      <c r="BS46" t="s">
        <v>62</v>
      </c>
      <c r="BT46" s="19">
        <f t="shared" si="0"/>
        <v>640000</v>
      </c>
      <c r="BU46" s="19">
        <f t="shared" si="1"/>
        <v>640000</v>
      </c>
      <c r="BV46" s="13">
        <f t="shared" si="2"/>
        <v>0.36699962325194924</v>
      </c>
    </row>
    <row r="47" spans="1:74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3"/>
        <v>0</v>
      </c>
      <c r="U47" s="3">
        <v>0</v>
      </c>
      <c r="V47" s="3">
        <v>0</v>
      </c>
      <c r="W47" s="14">
        <f t="shared" si="4"/>
        <v>0</v>
      </c>
      <c r="X47" s="3">
        <v>0</v>
      </c>
      <c r="Y47" s="18">
        <f t="shared" si="5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 s="38">
        <f t="shared" si="6"/>
        <v>0.12452152275269443</v>
      </c>
      <c r="AF47">
        <v>20</v>
      </c>
      <c r="AG47" s="10">
        <v>46113</v>
      </c>
      <c r="AH47" t="s">
        <v>54</v>
      </c>
      <c r="AI47" t="s">
        <v>100</v>
      </c>
      <c r="AJ47" t="s">
        <v>122</v>
      </c>
      <c r="AK47" s="8" t="s">
        <v>106</v>
      </c>
      <c r="AL47" s="3">
        <v>360000</v>
      </c>
      <c r="AM47" s="3">
        <v>360000</v>
      </c>
      <c r="AN47">
        <v>0</v>
      </c>
      <c r="AO47">
        <v>0</v>
      </c>
      <c r="AP47" s="38">
        <f t="shared" si="9"/>
        <v>0</v>
      </c>
      <c r="AQ47">
        <v>0</v>
      </c>
      <c r="AR47" s="8" t="s">
        <v>129</v>
      </c>
      <c r="AS47" t="s">
        <v>71</v>
      </c>
      <c r="AT47" t="s">
        <v>100</v>
      </c>
      <c r="AU47" t="s">
        <v>126</v>
      </c>
      <c r="AV47" s="11" t="s">
        <v>106</v>
      </c>
      <c r="AW47" s="3">
        <v>0</v>
      </c>
      <c r="AX47" s="3">
        <v>0</v>
      </c>
      <c r="AY47">
        <v>0</v>
      </c>
      <c r="AZ47">
        <v>0</v>
      </c>
      <c r="BA47" s="38">
        <f t="shared" si="7"/>
        <v>0</v>
      </c>
      <c r="BB47">
        <v>0</v>
      </c>
      <c r="BC47" s="8">
        <v>0</v>
      </c>
      <c r="BD47">
        <v>0</v>
      </c>
      <c r="BE47" t="s">
        <v>46</v>
      </c>
      <c r="BF47">
        <v>0</v>
      </c>
      <c r="BG47" s="11" t="s">
        <v>106</v>
      </c>
      <c r="BH47" s="3">
        <v>0</v>
      </c>
      <c r="BI47" s="3">
        <v>0</v>
      </c>
      <c r="BJ47">
        <v>0</v>
      </c>
      <c r="BK47">
        <v>0</v>
      </c>
      <c r="BL47" s="38">
        <f t="shared" si="8"/>
        <v>0</v>
      </c>
      <c r="BM47">
        <v>0</v>
      </c>
      <c r="BN47" s="8">
        <v>0</v>
      </c>
      <c r="BO47">
        <v>0</v>
      </c>
      <c r="BP47" t="s">
        <v>46</v>
      </c>
      <c r="BQ47">
        <v>0</v>
      </c>
      <c r="BR47" s="3">
        <v>360000</v>
      </c>
      <c r="BS47" t="s">
        <v>62</v>
      </c>
      <c r="BT47" s="19">
        <f t="shared" si="0"/>
        <v>560000</v>
      </c>
      <c r="BU47" s="19">
        <f t="shared" si="1"/>
        <v>560000</v>
      </c>
      <c r="BV47" s="13">
        <f t="shared" si="2"/>
        <v>0</v>
      </c>
    </row>
    <row r="48" spans="1:74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3"/>
        <v>0</v>
      </c>
      <c r="U48" s="3">
        <v>0</v>
      </c>
      <c r="V48" s="3">
        <v>0</v>
      </c>
      <c r="W48" s="14">
        <f t="shared" si="4"/>
        <v>0</v>
      </c>
      <c r="X48" s="3">
        <v>0</v>
      </c>
      <c r="Y48" s="18">
        <f t="shared" si="5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 s="38">
        <f t="shared" si="6"/>
        <v>0</v>
      </c>
      <c r="AF48">
        <v>0</v>
      </c>
      <c r="AG48" s="10">
        <v>0</v>
      </c>
      <c r="AH48">
        <v>0</v>
      </c>
      <c r="AI48" t="s">
        <v>46</v>
      </c>
      <c r="AJ48">
        <v>0</v>
      </c>
      <c r="AK48" s="8" t="s">
        <v>106</v>
      </c>
      <c r="AL48" s="3">
        <v>0</v>
      </c>
      <c r="AM48" s="3">
        <v>0</v>
      </c>
      <c r="AN48">
        <v>0</v>
      </c>
      <c r="AO48" t="s">
        <v>45</v>
      </c>
      <c r="AP48" s="38">
        <f t="shared" si="9"/>
        <v>0</v>
      </c>
      <c r="AQ48">
        <v>0</v>
      </c>
      <c r="AR48" s="8">
        <v>0</v>
      </c>
      <c r="AS48">
        <v>0</v>
      </c>
      <c r="AT48" t="s">
        <v>46</v>
      </c>
      <c r="AU48">
        <v>0</v>
      </c>
      <c r="AV48" s="11" t="s">
        <v>106</v>
      </c>
      <c r="AW48" s="3">
        <v>0</v>
      </c>
      <c r="AX48" s="3">
        <v>0</v>
      </c>
      <c r="AY48">
        <v>0</v>
      </c>
      <c r="AZ48">
        <v>0</v>
      </c>
      <c r="BA48" s="38">
        <f t="shared" si="7"/>
        <v>0</v>
      </c>
      <c r="BB48">
        <v>0</v>
      </c>
      <c r="BC48" s="8">
        <v>0</v>
      </c>
      <c r="BD48">
        <v>0</v>
      </c>
      <c r="BE48" t="s">
        <v>46</v>
      </c>
      <c r="BF48">
        <v>0</v>
      </c>
      <c r="BG48" s="11" t="s">
        <v>106</v>
      </c>
      <c r="BH48" s="3">
        <v>0</v>
      </c>
      <c r="BI48" s="3">
        <v>0</v>
      </c>
      <c r="BJ48">
        <v>0</v>
      </c>
      <c r="BK48">
        <v>0</v>
      </c>
      <c r="BL48" s="38">
        <f t="shared" si="8"/>
        <v>0</v>
      </c>
      <c r="BM48">
        <v>0</v>
      </c>
      <c r="BN48" s="8">
        <v>0</v>
      </c>
      <c r="BO48">
        <v>0</v>
      </c>
      <c r="BP48" t="s">
        <v>46</v>
      </c>
      <c r="BQ48">
        <v>0</v>
      </c>
      <c r="BR48" s="3">
        <v>0</v>
      </c>
      <c r="BS48" t="s">
        <v>62</v>
      </c>
      <c r="BT48" s="19">
        <f t="shared" si="0"/>
        <v>0</v>
      </c>
      <c r="BU48" s="19">
        <f t="shared" si="1"/>
        <v>0</v>
      </c>
      <c r="BV48" s="13">
        <f t="shared" si="2"/>
        <v>0</v>
      </c>
    </row>
    <row r="49" spans="1:74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3"/>
        <v>0.10709429235999285</v>
      </c>
      <c r="U49" s="3">
        <v>1117800</v>
      </c>
      <c r="V49" s="3">
        <v>1001000</v>
      </c>
      <c r="W49" s="14">
        <f t="shared" si="4"/>
        <v>0.89550903560565398</v>
      </c>
      <c r="X49" s="3">
        <v>0</v>
      </c>
      <c r="Y49" s="18">
        <f t="shared" si="5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 s="38">
        <f t="shared" si="6"/>
        <v>0</v>
      </c>
      <c r="AF49">
        <v>0</v>
      </c>
      <c r="AG49" s="10">
        <v>0</v>
      </c>
      <c r="AH49">
        <v>0</v>
      </c>
      <c r="AI49" t="s">
        <v>46</v>
      </c>
      <c r="AJ49">
        <v>0</v>
      </c>
      <c r="AK49" s="8">
        <v>42501</v>
      </c>
      <c r="AL49" s="3">
        <v>336000</v>
      </c>
      <c r="AM49" s="3">
        <v>328000</v>
      </c>
      <c r="AN49">
        <v>4.7500000000000001E-2</v>
      </c>
      <c r="AO49">
        <v>20</v>
      </c>
      <c r="AP49" s="38">
        <f t="shared" si="9"/>
        <v>7.8550467263651655E-2</v>
      </c>
      <c r="AQ49">
        <v>20</v>
      </c>
      <c r="AR49" s="8">
        <v>44327</v>
      </c>
      <c r="AS49" t="s">
        <v>42</v>
      </c>
      <c r="AT49" t="s">
        <v>46</v>
      </c>
      <c r="AU49">
        <v>0</v>
      </c>
      <c r="AV49" s="11" t="s">
        <v>106</v>
      </c>
      <c r="AW49" s="3">
        <v>0</v>
      </c>
      <c r="AX49" s="3">
        <v>0</v>
      </c>
      <c r="AY49">
        <v>0</v>
      </c>
      <c r="AZ49">
        <v>0</v>
      </c>
      <c r="BA49" s="38">
        <f t="shared" si="7"/>
        <v>0</v>
      </c>
      <c r="BB49">
        <v>0</v>
      </c>
      <c r="BC49" s="8">
        <v>0</v>
      </c>
      <c r="BD49">
        <v>0</v>
      </c>
      <c r="BE49" t="s">
        <v>46</v>
      </c>
      <c r="BF49">
        <v>0</v>
      </c>
      <c r="BG49" s="11" t="s">
        <v>106</v>
      </c>
      <c r="BH49" s="3">
        <v>0</v>
      </c>
      <c r="BI49" s="3">
        <v>0</v>
      </c>
      <c r="BJ49">
        <v>0</v>
      </c>
      <c r="BK49">
        <v>0</v>
      </c>
      <c r="BL49" s="38">
        <f t="shared" si="8"/>
        <v>0</v>
      </c>
      <c r="BM49">
        <v>0</v>
      </c>
      <c r="BN49" s="8">
        <v>0</v>
      </c>
      <c r="BO49">
        <v>0</v>
      </c>
      <c r="BP49" t="s">
        <v>46</v>
      </c>
      <c r="BQ49">
        <v>0</v>
      </c>
      <c r="BR49" s="3">
        <v>0</v>
      </c>
      <c r="BS49" t="s">
        <v>47</v>
      </c>
      <c r="BT49" s="19">
        <f t="shared" si="0"/>
        <v>336000</v>
      </c>
      <c r="BU49" s="19">
        <f t="shared" si="1"/>
        <v>336000</v>
      </c>
      <c r="BV49" s="13">
        <f t="shared" si="2"/>
        <v>0.30059044551798175</v>
      </c>
    </row>
    <row r="50" spans="1:74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3"/>
        <v>7.781159900416898E-2</v>
      </c>
      <c r="U50" s="3">
        <v>2438968</v>
      </c>
      <c r="V50" s="3">
        <v>2232705</v>
      </c>
      <c r="W50" s="14">
        <f t="shared" si="4"/>
        <v>0.91543021474656494</v>
      </c>
      <c r="X50" s="3">
        <v>0</v>
      </c>
      <c r="Y50" s="18">
        <f t="shared" si="5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 s="38">
        <f t="shared" si="6"/>
        <v>0</v>
      </c>
      <c r="AF50">
        <v>0</v>
      </c>
      <c r="AG50" s="10">
        <v>0</v>
      </c>
      <c r="AH50">
        <v>0</v>
      </c>
      <c r="AI50" t="s">
        <v>43</v>
      </c>
      <c r="AJ50" t="s">
        <v>44</v>
      </c>
      <c r="AK50" s="8" t="s">
        <v>106</v>
      </c>
      <c r="AL50" s="3">
        <v>0</v>
      </c>
      <c r="AM50" s="3">
        <v>0</v>
      </c>
      <c r="AN50">
        <v>0</v>
      </c>
      <c r="AO50">
        <v>0</v>
      </c>
      <c r="AP50" s="38">
        <f t="shared" si="9"/>
        <v>0</v>
      </c>
      <c r="AQ50">
        <v>0</v>
      </c>
      <c r="AR50" s="8">
        <v>0</v>
      </c>
      <c r="AS50">
        <v>0</v>
      </c>
      <c r="AT50">
        <v>0</v>
      </c>
      <c r="AU50">
        <v>0</v>
      </c>
      <c r="AV50" s="11" t="s">
        <v>106</v>
      </c>
      <c r="AW50" s="3">
        <v>0</v>
      </c>
      <c r="AX50" s="3">
        <v>0</v>
      </c>
      <c r="AY50">
        <v>0</v>
      </c>
      <c r="AZ50">
        <v>0</v>
      </c>
      <c r="BA50" s="38">
        <f t="shared" si="7"/>
        <v>0</v>
      </c>
      <c r="BB50">
        <v>0</v>
      </c>
      <c r="BC50" s="8">
        <v>0</v>
      </c>
      <c r="BD50">
        <v>0</v>
      </c>
      <c r="BE50" t="s">
        <v>46</v>
      </c>
      <c r="BF50">
        <v>0</v>
      </c>
      <c r="BG50" s="11" t="s">
        <v>106</v>
      </c>
      <c r="BH50" s="3">
        <v>0</v>
      </c>
      <c r="BI50" s="3">
        <v>0</v>
      </c>
      <c r="BJ50">
        <v>0</v>
      </c>
      <c r="BK50">
        <v>0</v>
      </c>
      <c r="BL50" s="38">
        <f t="shared" si="8"/>
        <v>0</v>
      </c>
      <c r="BM50">
        <v>0</v>
      </c>
      <c r="BN50" s="8">
        <v>0</v>
      </c>
      <c r="BO50">
        <v>0</v>
      </c>
      <c r="BP50" t="s">
        <v>46</v>
      </c>
      <c r="BQ50">
        <v>0</v>
      </c>
      <c r="BR50" s="3">
        <v>0</v>
      </c>
      <c r="BS50">
        <v>0</v>
      </c>
      <c r="BT50" s="19">
        <f t="shared" si="0"/>
        <v>1040000</v>
      </c>
      <c r="BU50" s="19">
        <f t="shared" si="1"/>
        <v>1040000</v>
      </c>
      <c r="BV50" s="13">
        <f t="shared" si="2"/>
        <v>0.42640985859593072</v>
      </c>
    </row>
    <row r="51" spans="1:74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3"/>
        <v>0.10138198481983063</v>
      </c>
      <c r="U51" s="3">
        <v>3074274</v>
      </c>
      <c r="V51" s="3">
        <v>2867832</v>
      </c>
      <c r="W51" s="14">
        <f t="shared" si="4"/>
        <v>0.93284853594702355</v>
      </c>
      <c r="X51" s="3">
        <v>0</v>
      </c>
      <c r="Y51" s="18">
        <f t="shared" si="5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 s="38">
        <f t="shared" si="6"/>
        <v>0.1829737075416808</v>
      </c>
      <c r="AF51">
        <v>0</v>
      </c>
      <c r="AG51" s="10">
        <v>42979</v>
      </c>
      <c r="AH51" t="s">
        <v>54</v>
      </c>
      <c r="AI51" t="s">
        <v>43</v>
      </c>
      <c r="AJ51" t="s">
        <v>122</v>
      </c>
      <c r="AK51" s="8">
        <v>34304</v>
      </c>
      <c r="AL51" s="3">
        <v>680000</v>
      </c>
      <c r="AM51" s="3">
        <v>680000</v>
      </c>
      <c r="AN51">
        <v>0</v>
      </c>
      <c r="AO51">
        <v>40</v>
      </c>
      <c r="AP51" s="38">
        <f t="shared" si="9"/>
        <v>2.5000000000000001E-2</v>
      </c>
      <c r="AQ51">
        <v>30</v>
      </c>
      <c r="AR51" s="8">
        <v>46753</v>
      </c>
      <c r="AS51" t="s">
        <v>71</v>
      </c>
      <c r="AT51" t="s">
        <v>100</v>
      </c>
      <c r="AU51" t="s">
        <v>126</v>
      </c>
      <c r="AV51" s="11">
        <v>43039</v>
      </c>
      <c r="AW51" s="3">
        <v>247000</v>
      </c>
      <c r="AX51" s="3">
        <v>245219</v>
      </c>
      <c r="AY51">
        <v>5.3600000000000002E-2</v>
      </c>
      <c r="AZ51">
        <v>15</v>
      </c>
      <c r="BA51" s="38">
        <f t="shared" si="7"/>
        <v>9.8700799614802867E-2</v>
      </c>
      <c r="BB51">
        <v>15</v>
      </c>
      <c r="BC51" s="8">
        <v>48488</v>
      </c>
      <c r="BD51" t="s">
        <v>54</v>
      </c>
      <c r="BE51" t="s">
        <v>43</v>
      </c>
      <c r="BF51" t="s">
        <v>122</v>
      </c>
      <c r="BG51" s="11" t="s">
        <v>106</v>
      </c>
      <c r="BH51" s="3">
        <v>0</v>
      </c>
      <c r="BI51" s="3">
        <v>0</v>
      </c>
      <c r="BJ51">
        <v>0</v>
      </c>
      <c r="BK51">
        <v>0</v>
      </c>
      <c r="BL51" s="38">
        <f t="shared" si="8"/>
        <v>0</v>
      </c>
      <c r="BM51">
        <v>0</v>
      </c>
      <c r="BN51" s="8">
        <v>0</v>
      </c>
      <c r="BO51">
        <v>0</v>
      </c>
      <c r="BP51" t="s">
        <v>46</v>
      </c>
      <c r="BQ51">
        <v>0</v>
      </c>
      <c r="BR51" s="3">
        <v>1080000</v>
      </c>
      <c r="BS51" t="s">
        <v>62</v>
      </c>
      <c r="BT51" s="19">
        <f t="shared" si="0"/>
        <v>1327000</v>
      </c>
      <c r="BU51" s="19">
        <f t="shared" si="1"/>
        <v>1327000</v>
      </c>
      <c r="BV51" s="13">
        <f t="shared" si="2"/>
        <v>0.43164662616279487</v>
      </c>
    </row>
    <row r="52" spans="1:74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3"/>
        <v>3.3471209114707058E-2</v>
      </c>
      <c r="U52" s="3">
        <v>1073430</v>
      </c>
      <c r="V52" s="3">
        <v>1014946</v>
      </c>
      <c r="W52" s="14">
        <f t="shared" si="4"/>
        <v>0.94551670812256039</v>
      </c>
      <c r="X52" s="3">
        <v>189960</v>
      </c>
      <c r="Y52" s="18">
        <f t="shared" si="5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 s="38">
        <f t="shared" si="6"/>
        <v>0</v>
      </c>
      <c r="AF52">
        <v>0</v>
      </c>
      <c r="AG52" s="10">
        <v>0</v>
      </c>
      <c r="AH52">
        <v>0</v>
      </c>
      <c r="AI52" t="s">
        <v>46</v>
      </c>
      <c r="AJ52">
        <v>0</v>
      </c>
      <c r="AK52" s="8">
        <v>34535</v>
      </c>
      <c r="AL52" s="3">
        <v>883470</v>
      </c>
      <c r="AM52" s="3">
        <v>831476</v>
      </c>
      <c r="AN52">
        <v>7.2499999999999995E-2</v>
      </c>
      <c r="AO52">
        <v>50</v>
      </c>
      <c r="AP52" s="38">
        <f t="shared" si="9"/>
        <v>7.4758368309622486E-2</v>
      </c>
      <c r="AQ52">
        <v>0</v>
      </c>
      <c r="AR52" s="8">
        <v>52798</v>
      </c>
      <c r="AS52">
        <v>0</v>
      </c>
      <c r="AT52" t="s">
        <v>43</v>
      </c>
      <c r="AU52" t="s">
        <v>132</v>
      </c>
      <c r="AV52" s="11" t="s">
        <v>106</v>
      </c>
      <c r="AW52" s="3">
        <v>0</v>
      </c>
      <c r="AX52" s="3">
        <v>0</v>
      </c>
      <c r="AY52">
        <v>0</v>
      </c>
      <c r="AZ52">
        <v>0</v>
      </c>
      <c r="BA52" s="38">
        <f t="shared" si="7"/>
        <v>0</v>
      </c>
      <c r="BB52">
        <v>0</v>
      </c>
      <c r="BC52" s="8">
        <v>0</v>
      </c>
      <c r="BD52">
        <v>0</v>
      </c>
      <c r="BE52" t="s">
        <v>46</v>
      </c>
      <c r="BF52">
        <v>0</v>
      </c>
      <c r="BG52" s="11" t="s">
        <v>106</v>
      </c>
      <c r="BH52" s="3">
        <v>0</v>
      </c>
      <c r="BI52" s="3">
        <v>0</v>
      </c>
      <c r="BJ52">
        <v>0</v>
      </c>
      <c r="BK52">
        <v>0</v>
      </c>
      <c r="BL52" s="38">
        <f t="shared" si="8"/>
        <v>0</v>
      </c>
      <c r="BM52">
        <v>0</v>
      </c>
      <c r="BN52" s="8">
        <v>0</v>
      </c>
      <c r="BO52">
        <v>0</v>
      </c>
      <c r="BP52" t="s">
        <v>46</v>
      </c>
      <c r="BQ52">
        <v>0</v>
      </c>
      <c r="BR52" s="3">
        <v>1073430</v>
      </c>
      <c r="BS52" t="s">
        <v>47</v>
      </c>
      <c r="BT52" s="19">
        <f t="shared" si="0"/>
        <v>883470</v>
      </c>
      <c r="BU52" s="19">
        <f t="shared" si="1"/>
        <v>1073430</v>
      </c>
      <c r="BV52" s="13">
        <f t="shared" si="2"/>
        <v>1</v>
      </c>
    </row>
    <row r="53" spans="1:74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3"/>
        <v>3.2849422485959519E-2</v>
      </c>
      <c r="U53" s="3">
        <v>1019196</v>
      </c>
      <c r="V53" s="3">
        <v>945761</v>
      </c>
      <c r="W53" s="14">
        <f t="shared" si="4"/>
        <v>0.92794810811659389</v>
      </c>
      <c r="X53" s="3">
        <v>73435</v>
      </c>
      <c r="Y53" s="18">
        <f t="shared" si="5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 s="38">
        <f t="shared" si="6"/>
        <v>3.1823209703696571E-2</v>
      </c>
      <c r="AF53">
        <v>50</v>
      </c>
      <c r="AG53" s="10">
        <v>52943</v>
      </c>
      <c r="AH53" t="s">
        <v>54</v>
      </c>
      <c r="AI53" t="s">
        <v>114</v>
      </c>
      <c r="AJ53" t="s">
        <v>44</v>
      </c>
      <c r="AK53" s="8" t="s">
        <v>106</v>
      </c>
      <c r="AL53" s="3">
        <v>0</v>
      </c>
      <c r="AM53" s="3">
        <v>0</v>
      </c>
      <c r="AN53">
        <v>0</v>
      </c>
      <c r="AO53" t="s">
        <v>45</v>
      </c>
      <c r="AP53" s="38">
        <f t="shared" si="9"/>
        <v>0</v>
      </c>
      <c r="AQ53">
        <v>0</v>
      </c>
      <c r="AR53" s="8">
        <v>0</v>
      </c>
      <c r="AS53">
        <v>0</v>
      </c>
      <c r="AT53" t="s">
        <v>46</v>
      </c>
      <c r="AU53">
        <v>0</v>
      </c>
      <c r="AV53" s="11" t="s">
        <v>106</v>
      </c>
      <c r="AW53" s="3">
        <v>0</v>
      </c>
      <c r="AX53" s="3">
        <v>0</v>
      </c>
      <c r="AY53">
        <v>0</v>
      </c>
      <c r="AZ53">
        <v>0</v>
      </c>
      <c r="BA53" s="38">
        <f t="shared" si="7"/>
        <v>0</v>
      </c>
      <c r="BB53">
        <v>0</v>
      </c>
      <c r="BC53" s="8">
        <v>0</v>
      </c>
      <c r="BD53">
        <v>0</v>
      </c>
      <c r="BE53" t="s">
        <v>46</v>
      </c>
      <c r="BF53">
        <v>0</v>
      </c>
      <c r="BG53" s="11" t="s">
        <v>106</v>
      </c>
      <c r="BH53" s="3">
        <v>0</v>
      </c>
      <c r="BI53" s="3">
        <v>0</v>
      </c>
      <c r="BJ53">
        <v>0</v>
      </c>
      <c r="BK53">
        <v>0</v>
      </c>
      <c r="BL53" s="38">
        <f t="shared" si="8"/>
        <v>0</v>
      </c>
      <c r="BM53">
        <v>0</v>
      </c>
      <c r="BN53" s="8">
        <v>0</v>
      </c>
      <c r="BO53">
        <v>0</v>
      </c>
      <c r="BP53" t="s">
        <v>46</v>
      </c>
      <c r="BQ53">
        <v>0</v>
      </c>
      <c r="BR53" s="3">
        <v>0</v>
      </c>
      <c r="BS53">
        <v>0</v>
      </c>
      <c r="BT53" s="19">
        <f t="shared" si="0"/>
        <v>863634</v>
      </c>
      <c r="BU53" s="19">
        <f t="shared" si="1"/>
        <v>937069</v>
      </c>
      <c r="BV53" s="13">
        <f t="shared" si="2"/>
        <v>0.91941981718923549</v>
      </c>
    </row>
    <row r="54" spans="1:74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3"/>
        <v>3.2849422485959519E-2</v>
      </c>
      <c r="U54" s="3">
        <v>1019196</v>
      </c>
      <c r="V54" s="3">
        <v>945761</v>
      </c>
      <c r="W54" s="14">
        <f t="shared" si="4"/>
        <v>0.92794810811659389</v>
      </c>
      <c r="X54" s="3">
        <v>945751</v>
      </c>
      <c r="Y54" s="18">
        <f t="shared" si="5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 s="38">
        <f t="shared" si="6"/>
        <v>2.5512730928169743E-2</v>
      </c>
      <c r="AF54">
        <v>50</v>
      </c>
      <c r="AG54" s="10">
        <v>52943</v>
      </c>
      <c r="AH54" t="s">
        <v>54</v>
      </c>
      <c r="AI54" t="s">
        <v>134</v>
      </c>
      <c r="AJ54" t="s">
        <v>44</v>
      </c>
      <c r="AK54" s="8" t="s">
        <v>106</v>
      </c>
      <c r="AL54" s="3">
        <v>0</v>
      </c>
      <c r="AM54" s="3">
        <v>0</v>
      </c>
      <c r="AN54">
        <v>0</v>
      </c>
      <c r="AO54" t="s">
        <v>45</v>
      </c>
      <c r="AP54" s="38">
        <f t="shared" si="9"/>
        <v>0</v>
      </c>
      <c r="AQ54">
        <v>0</v>
      </c>
      <c r="AR54" s="8">
        <v>0</v>
      </c>
      <c r="AS54">
        <v>0</v>
      </c>
      <c r="AT54" t="s">
        <v>46</v>
      </c>
      <c r="AU54">
        <v>0</v>
      </c>
      <c r="AV54" s="11" t="s">
        <v>106</v>
      </c>
      <c r="AW54" s="3">
        <v>0</v>
      </c>
      <c r="AX54" s="3">
        <v>0</v>
      </c>
      <c r="AY54">
        <v>0</v>
      </c>
      <c r="AZ54">
        <v>0</v>
      </c>
      <c r="BA54" s="38">
        <f t="shared" si="7"/>
        <v>0</v>
      </c>
      <c r="BB54">
        <v>0</v>
      </c>
      <c r="BC54" s="8">
        <v>0</v>
      </c>
      <c r="BD54">
        <v>0</v>
      </c>
      <c r="BE54" t="s">
        <v>46</v>
      </c>
      <c r="BF54">
        <v>0</v>
      </c>
      <c r="BG54" s="11" t="s">
        <v>106</v>
      </c>
      <c r="BH54" s="3">
        <v>0</v>
      </c>
      <c r="BI54" s="3">
        <v>0</v>
      </c>
      <c r="BJ54">
        <v>0</v>
      </c>
      <c r="BK54">
        <v>0</v>
      </c>
      <c r="BL54" s="38">
        <f t="shared" si="8"/>
        <v>0</v>
      </c>
      <c r="BM54">
        <v>0</v>
      </c>
      <c r="BN54" s="8">
        <v>0</v>
      </c>
      <c r="BO54">
        <v>0</v>
      </c>
      <c r="BP54" t="s">
        <v>46</v>
      </c>
      <c r="BQ54">
        <v>0</v>
      </c>
      <c r="BR54" s="3">
        <v>1019196</v>
      </c>
      <c r="BS54">
        <v>0</v>
      </c>
      <c r="BT54" s="19">
        <f t="shared" si="0"/>
        <v>863634</v>
      </c>
      <c r="BU54" s="19">
        <f t="shared" si="1"/>
        <v>1809385</v>
      </c>
      <c r="BV54" s="13">
        <f t="shared" si="2"/>
        <v>1.7753062217669615</v>
      </c>
    </row>
    <row r="55" spans="1:74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3"/>
        <v>3.45641794669653E-2</v>
      </c>
      <c r="U55" s="3">
        <v>2075212</v>
      </c>
      <c r="V55" s="3">
        <v>1923003</v>
      </c>
      <c r="W55" s="14">
        <f t="shared" si="4"/>
        <v>0.92665375874850375</v>
      </c>
      <c r="X55" s="3">
        <v>363661</v>
      </c>
      <c r="Y55" s="18">
        <f t="shared" si="5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 s="38">
        <f t="shared" si="6"/>
        <v>7.4758368309622486E-2</v>
      </c>
      <c r="AF55">
        <v>50</v>
      </c>
      <c r="AG55" s="10">
        <v>53561</v>
      </c>
      <c r="AH55" t="s">
        <v>71</v>
      </c>
      <c r="AI55" t="s">
        <v>43</v>
      </c>
      <c r="AJ55" t="s">
        <v>137</v>
      </c>
      <c r="AK55" s="8">
        <v>35290</v>
      </c>
      <c r="AL55" s="3">
        <v>167800</v>
      </c>
      <c r="AM55" s="3">
        <v>36648.620000000003</v>
      </c>
      <c r="AN55">
        <v>4.4999999999999998E-2</v>
      </c>
      <c r="AO55">
        <v>7.17</v>
      </c>
      <c r="AP55" s="38">
        <f t="shared" si="9"/>
        <v>0.16626661257874809</v>
      </c>
      <c r="AQ55">
        <v>7.17</v>
      </c>
      <c r="AR55" s="8">
        <v>43866</v>
      </c>
      <c r="AS55" t="s">
        <v>54</v>
      </c>
      <c r="AT55" t="s">
        <v>43</v>
      </c>
      <c r="AU55" t="s">
        <v>137</v>
      </c>
      <c r="AV55" s="11">
        <v>35128</v>
      </c>
      <c r="AW55" s="3">
        <v>553200</v>
      </c>
      <c r="AX55" s="3">
        <v>553200</v>
      </c>
      <c r="AY55">
        <v>0</v>
      </c>
      <c r="AZ55">
        <v>50</v>
      </c>
      <c r="BA55" s="38">
        <f t="shared" si="7"/>
        <v>0.02</v>
      </c>
      <c r="BB55" t="s">
        <v>138</v>
      </c>
      <c r="BC55" s="8">
        <v>53387</v>
      </c>
      <c r="BD55" t="s">
        <v>75</v>
      </c>
      <c r="BE55" t="s">
        <v>100</v>
      </c>
      <c r="BF55" t="s">
        <v>137</v>
      </c>
      <c r="BG55" s="11" t="s">
        <v>106</v>
      </c>
      <c r="BH55" s="3">
        <v>0</v>
      </c>
      <c r="BI55" s="3">
        <v>0</v>
      </c>
      <c r="BJ55">
        <v>0</v>
      </c>
      <c r="BK55">
        <v>0</v>
      </c>
      <c r="BL55" s="38">
        <f t="shared" si="8"/>
        <v>0</v>
      </c>
      <c r="BM55">
        <v>0</v>
      </c>
      <c r="BN55" s="8">
        <v>0</v>
      </c>
      <c r="BO55">
        <v>0</v>
      </c>
      <c r="BP55" t="s">
        <v>46</v>
      </c>
      <c r="BQ55">
        <v>0</v>
      </c>
      <c r="BR55" s="3">
        <v>2075212</v>
      </c>
      <c r="BS55" t="s">
        <v>47</v>
      </c>
      <c r="BT55" s="19">
        <f t="shared" si="0"/>
        <v>1711000</v>
      </c>
      <c r="BU55" s="19">
        <f t="shared" si="1"/>
        <v>2074661</v>
      </c>
      <c r="BV55" s="13">
        <f t="shared" si="2"/>
        <v>0.99973448495864514</v>
      </c>
    </row>
    <row r="56" spans="1:74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3"/>
        <v>7.7227141939268648E-2</v>
      </c>
      <c r="U56" s="3">
        <v>3364918</v>
      </c>
      <c r="V56" s="3">
        <v>2960028</v>
      </c>
      <c r="W56" s="14">
        <f t="shared" si="4"/>
        <v>0.87967314508109851</v>
      </c>
      <c r="X56" s="3">
        <v>0</v>
      </c>
      <c r="Y56" s="18">
        <f t="shared" si="5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 s="38">
        <f t="shared" si="6"/>
        <v>0.11927366053435283</v>
      </c>
      <c r="AF56">
        <v>10</v>
      </c>
      <c r="AG56" s="10">
        <v>45992</v>
      </c>
      <c r="AH56" t="s">
        <v>54</v>
      </c>
      <c r="AI56" t="s">
        <v>43</v>
      </c>
      <c r="AJ56" t="s">
        <v>122</v>
      </c>
      <c r="AK56" s="8" t="s">
        <v>106</v>
      </c>
      <c r="AL56" s="3">
        <v>980000</v>
      </c>
      <c r="AM56" s="3">
        <v>389887</v>
      </c>
      <c r="AN56">
        <v>0</v>
      </c>
      <c r="AO56">
        <v>0</v>
      </c>
      <c r="AP56" s="38">
        <f t="shared" si="9"/>
        <v>0</v>
      </c>
      <c r="AQ56">
        <v>0</v>
      </c>
      <c r="AR56" s="8" t="s">
        <v>140</v>
      </c>
      <c r="AS56">
        <v>0</v>
      </c>
      <c r="AT56" t="s">
        <v>100</v>
      </c>
      <c r="AU56" t="s">
        <v>126</v>
      </c>
      <c r="AV56" s="11" t="s">
        <v>106</v>
      </c>
      <c r="AW56" s="3">
        <v>0</v>
      </c>
      <c r="AX56" s="3">
        <v>0</v>
      </c>
      <c r="AY56">
        <v>0</v>
      </c>
      <c r="AZ56">
        <v>0</v>
      </c>
      <c r="BA56" s="38">
        <f t="shared" si="7"/>
        <v>0</v>
      </c>
      <c r="BB56">
        <v>0</v>
      </c>
      <c r="BC56" s="8">
        <v>0</v>
      </c>
      <c r="BD56">
        <v>0</v>
      </c>
      <c r="BE56" t="s">
        <v>46</v>
      </c>
      <c r="BF56">
        <v>0</v>
      </c>
      <c r="BG56" s="11" t="s">
        <v>106</v>
      </c>
      <c r="BH56" s="3">
        <v>0</v>
      </c>
      <c r="BI56" s="3">
        <v>0</v>
      </c>
      <c r="BJ56">
        <v>0</v>
      </c>
      <c r="BK56">
        <v>0</v>
      </c>
      <c r="BL56" s="38">
        <f t="shared" si="8"/>
        <v>0</v>
      </c>
      <c r="BM56">
        <v>0</v>
      </c>
      <c r="BN56" s="8">
        <v>0</v>
      </c>
      <c r="BO56">
        <v>0</v>
      </c>
      <c r="BP56" t="s">
        <v>46</v>
      </c>
      <c r="BQ56">
        <v>0</v>
      </c>
      <c r="BR56" s="3">
        <v>1638224</v>
      </c>
      <c r="BS56" t="s">
        <v>62</v>
      </c>
      <c r="BT56" s="19">
        <f t="shared" si="0"/>
        <v>1638224</v>
      </c>
      <c r="BU56" s="19">
        <f t="shared" si="1"/>
        <v>1638224</v>
      </c>
      <c r="BV56" s="13">
        <f t="shared" si="2"/>
        <v>0.48685406301134232</v>
      </c>
    </row>
    <row r="57" spans="1:74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3"/>
        <v>0</v>
      </c>
      <c r="U57" s="3">
        <v>2403133</v>
      </c>
      <c r="V57" s="3">
        <v>2197782</v>
      </c>
      <c r="W57" s="14">
        <f t="shared" si="4"/>
        <v>0.91454863297204103</v>
      </c>
      <c r="X57" s="3">
        <v>0</v>
      </c>
      <c r="Y57" s="18">
        <f t="shared" si="5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 s="38">
        <f t="shared" si="6"/>
        <v>0.15545103846688169</v>
      </c>
      <c r="AF57">
        <v>9</v>
      </c>
      <c r="AG57" s="10">
        <v>42552</v>
      </c>
      <c r="AH57">
        <v>0</v>
      </c>
      <c r="AI57" t="s">
        <v>43</v>
      </c>
      <c r="AJ57">
        <v>0</v>
      </c>
      <c r="AK57" s="8">
        <v>34690</v>
      </c>
      <c r="AL57" s="3">
        <v>850000</v>
      </c>
      <c r="AM57" s="3">
        <v>850000</v>
      </c>
      <c r="AN57">
        <v>0.03</v>
      </c>
      <c r="AO57">
        <v>50</v>
      </c>
      <c r="AP57" s="38">
        <f t="shared" si="9"/>
        <v>3.8865494441675502E-2</v>
      </c>
      <c r="AQ57">
        <v>30</v>
      </c>
      <c r="AR57" s="8">
        <v>52597</v>
      </c>
      <c r="AS57">
        <v>0</v>
      </c>
      <c r="AT57" t="s">
        <v>100</v>
      </c>
      <c r="AU57" t="s">
        <v>142</v>
      </c>
      <c r="AV57" s="11" t="s">
        <v>106</v>
      </c>
      <c r="AW57" s="3">
        <v>0</v>
      </c>
      <c r="AX57" s="3">
        <v>0</v>
      </c>
      <c r="AY57">
        <v>0</v>
      </c>
      <c r="AZ57">
        <v>0</v>
      </c>
      <c r="BA57" s="38">
        <f t="shared" si="7"/>
        <v>0</v>
      </c>
      <c r="BB57">
        <v>0</v>
      </c>
      <c r="BC57" s="8">
        <v>0</v>
      </c>
      <c r="BD57">
        <v>0</v>
      </c>
      <c r="BE57" t="s">
        <v>46</v>
      </c>
      <c r="BF57">
        <v>0</v>
      </c>
      <c r="BG57" s="11" t="s">
        <v>106</v>
      </c>
      <c r="BH57" s="3">
        <v>0</v>
      </c>
      <c r="BI57" s="3">
        <v>0</v>
      </c>
      <c r="BJ57">
        <v>0</v>
      </c>
      <c r="BK57">
        <v>0</v>
      </c>
      <c r="BL57" s="38">
        <f t="shared" si="8"/>
        <v>0</v>
      </c>
      <c r="BM57">
        <v>0</v>
      </c>
      <c r="BN57" s="8">
        <v>0</v>
      </c>
      <c r="BO57">
        <v>0</v>
      </c>
      <c r="BP57" t="s">
        <v>46</v>
      </c>
      <c r="BQ57">
        <v>0</v>
      </c>
      <c r="BR57" s="3">
        <v>0</v>
      </c>
      <c r="BS57">
        <v>0</v>
      </c>
      <c r="BT57" s="19">
        <f t="shared" si="0"/>
        <v>850000</v>
      </c>
      <c r="BU57" s="19">
        <f t="shared" si="1"/>
        <v>850000</v>
      </c>
      <c r="BV57" s="13">
        <f t="shared" si="2"/>
        <v>0.35370493435028355</v>
      </c>
    </row>
    <row r="58" spans="1:74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3"/>
        <v>8.0732057436917595E-2</v>
      </c>
      <c r="U58" s="3">
        <v>998661.53</v>
      </c>
      <c r="V58" s="3">
        <v>928839.98</v>
      </c>
      <c r="W58" s="14">
        <f t="shared" si="4"/>
        <v>0.93008487069688162</v>
      </c>
      <c r="X58" s="3">
        <v>0</v>
      </c>
      <c r="Y58" s="18">
        <f t="shared" si="5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 s="38">
        <f t="shared" si="6"/>
        <v>0</v>
      </c>
      <c r="AF58">
        <v>0</v>
      </c>
      <c r="AG58" s="10">
        <v>0</v>
      </c>
      <c r="AH58">
        <v>0</v>
      </c>
      <c r="AI58" t="s">
        <v>46</v>
      </c>
      <c r="AJ58">
        <v>0</v>
      </c>
      <c r="AK58" s="8" t="s">
        <v>106</v>
      </c>
      <c r="AL58" s="3">
        <v>0</v>
      </c>
      <c r="AM58" s="3">
        <v>0</v>
      </c>
      <c r="AN58">
        <v>0</v>
      </c>
      <c r="AO58" t="s">
        <v>45</v>
      </c>
      <c r="AP58" s="38">
        <f t="shared" si="9"/>
        <v>0</v>
      </c>
      <c r="AQ58">
        <v>0</v>
      </c>
      <c r="AR58" s="8">
        <v>0</v>
      </c>
      <c r="AS58">
        <v>0</v>
      </c>
      <c r="AT58" t="s">
        <v>46</v>
      </c>
      <c r="AU58" t="s">
        <v>62</v>
      </c>
      <c r="AV58" s="11" t="s">
        <v>106</v>
      </c>
      <c r="AW58" s="3">
        <v>0</v>
      </c>
      <c r="AX58" s="3">
        <v>0</v>
      </c>
      <c r="AY58">
        <v>0</v>
      </c>
      <c r="AZ58">
        <v>0</v>
      </c>
      <c r="BA58" s="38">
        <f t="shared" si="7"/>
        <v>0</v>
      </c>
      <c r="BB58">
        <v>0</v>
      </c>
      <c r="BC58" s="8">
        <v>0</v>
      </c>
      <c r="BD58">
        <v>0</v>
      </c>
      <c r="BE58" t="s">
        <v>46</v>
      </c>
      <c r="BF58">
        <v>0</v>
      </c>
      <c r="BG58" s="11" t="s">
        <v>106</v>
      </c>
      <c r="BH58" s="3">
        <v>0</v>
      </c>
      <c r="BI58" s="3">
        <v>0</v>
      </c>
      <c r="BJ58">
        <v>0</v>
      </c>
      <c r="BK58">
        <v>0</v>
      </c>
      <c r="BL58" s="38">
        <f t="shared" si="8"/>
        <v>0</v>
      </c>
      <c r="BM58">
        <v>0</v>
      </c>
      <c r="BN58" s="8">
        <v>0</v>
      </c>
      <c r="BO58">
        <v>0</v>
      </c>
      <c r="BP58" t="s">
        <v>46</v>
      </c>
      <c r="BQ58">
        <v>0</v>
      </c>
      <c r="BR58" s="3">
        <v>998661.53</v>
      </c>
      <c r="BS58" t="s">
        <v>62</v>
      </c>
      <c r="BT58" s="19">
        <f t="shared" si="0"/>
        <v>0</v>
      </c>
      <c r="BU58" s="19">
        <f t="shared" si="1"/>
        <v>0</v>
      </c>
      <c r="BV58" s="13">
        <f t="shared" si="2"/>
        <v>0</v>
      </c>
    </row>
    <row r="59" spans="1:74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3"/>
        <v>3.140386230058774E-2</v>
      </c>
      <c r="U59" s="3">
        <v>595500</v>
      </c>
      <c r="V59" s="3">
        <v>557295</v>
      </c>
      <c r="W59" s="14">
        <f t="shared" si="4"/>
        <v>0.9358438287153652</v>
      </c>
      <c r="X59" s="3">
        <v>557295</v>
      </c>
      <c r="Y59" s="18">
        <f t="shared" si="5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 s="38">
        <f t="shared" si="6"/>
        <v>2.5512730928169743E-2</v>
      </c>
      <c r="AF59">
        <v>50</v>
      </c>
      <c r="AG59" s="10">
        <v>52932</v>
      </c>
      <c r="AH59" t="s">
        <v>54</v>
      </c>
      <c r="AI59" t="s">
        <v>144</v>
      </c>
      <c r="AJ59" t="s">
        <v>44</v>
      </c>
      <c r="AK59" s="8" t="s">
        <v>106</v>
      </c>
      <c r="AL59" s="3">
        <v>0</v>
      </c>
      <c r="AM59" s="3">
        <v>0</v>
      </c>
      <c r="AN59">
        <v>0</v>
      </c>
      <c r="AO59" t="s">
        <v>45</v>
      </c>
      <c r="AP59" s="38">
        <f t="shared" si="9"/>
        <v>0</v>
      </c>
      <c r="AQ59">
        <v>0</v>
      </c>
      <c r="AR59" s="8">
        <v>0</v>
      </c>
      <c r="AS59">
        <v>0</v>
      </c>
      <c r="AT59" t="s">
        <v>46</v>
      </c>
      <c r="AU59">
        <v>0</v>
      </c>
      <c r="AV59" s="11" t="s">
        <v>106</v>
      </c>
      <c r="AW59" s="3">
        <v>0</v>
      </c>
      <c r="AX59" s="3">
        <v>0</v>
      </c>
      <c r="AY59">
        <v>0</v>
      </c>
      <c r="AZ59">
        <v>0</v>
      </c>
      <c r="BA59" s="38">
        <f t="shared" si="7"/>
        <v>0</v>
      </c>
      <c r="BB59">
        <v>0</v>
      </c>
      <c r="BC59" s="8">
        <v>0</v>
      </c>
      <c r="BD59">
        <v>0</v>
      </c>
      <c r="BE59" t="s">
        <v>46</v>
      </c>
      <c r="BF59">
        <v>0</v>
      </c>
      <c r="BG59" s="11" t="s">
        <v>106</v>
      </c>
      <c r="BH59" s="3">
        <v>0</v>
      </c>
      <c r="BI59" s="3">
        <v>0</v>
      </c>
      <c r="BJ59">
        <v>0</v>
      </c>
      <c r="BK59">
        <v>0</v>
      </c>
      <c r="BL59" s="38">
        <f t="shared" si="8"/>
        <v>0</v>
      </c>
      <c r="BM59">
        <v>0</v>
      </c>
      <c r="BN59" s="8">
        <v>0</v>
      </c>
      <c r="BO59">
        <v>0</v>
      </c>
      <c r="BP59" t="s">
        <v>46</v>
      </c>
      <c r="BQ59">
        <v>0</v>
      </c>
      <c r="BR59" s="3">
        <v>595500</v>
      </c>
      <c r="BS59">
        <v>0</v>
      </c>
      <c r="BT59" s="19">
        <f t="shared" si="0"/>
        <v>523189</v>
      </c>
      <c r="BU59" s="19">
        <f t="shared" si="1"/>
        <v>1080484</v>
      </c>
      <c r="BV59" s="13">
        <f t="shared" si="2"/>
        <v>1.8144147774979009</v>
      </c>
    </row>
    <row r="60" spans="1:74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3"/>
        <v>3.140386230058774E-2</v>
      </c>
      <c r="U60" s="3">
        <v>595500</v>
      </c>
      <c r="V60" s="3">
        <v>557295</v>
      </c>
      <c r="W60" s="14">
        <f t="shared" si="4"/>
        <v>0.9358438287153652</v>
      </c>
      <c r="X60" s="3">
        <v>38205</v>
      </c>
      <c r="Y60" s="18">
        <f t="shared" si="5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 s="38">
        <f t="shared" si="6"/>
        <v>2.5512730928169743E-2</v>
      </c>
      <c r="AF60">
        <v>50</v>
      </c>
      <c r="AG60" s="10">
        <v>52932</v>
      </c>
      <c r="AH60" t="s">
        <v>145</v>
      </c>
      <c r="AI60" t="s">
        <v>146</v>
      </c>
      <c r="AJ60" t="s">
        <v>44</v>
      </c>
      <c r="AK60" s="8" t="s">
        <v>106</v>
      </c>
      <c r="AL60" s="3">
        <v>0</v>
      </c>
      <c r="AM60" s="3">
        <v>0</v>
      </c>
      <c r="AN60">
        <v>0</v>
      </c>
      <c r="AO60" t="s">
        <v>45</v>
      </c>
      <c r="AP60" s="38">
        <f t="shared" si="9"/>
        <v>0</v>
      </c>
      <c r="AQ60">
        <v>0</v>
      </c>
      <c r="AR60" s="8">
        <v>0</v>
      </c>
      <c r="AS60">
        <v>0</v>
      </c>
      <c r="AT60" t="s">
        <v>46</v>
      </c>
      <c r="AU60">
        <v>0</v>
      </c>
      <c r="AV60" s="11" t="s">
        <v>106</v>
      </c>
      <c r="AW60" s="3">
        <v>0</v>
      </c>
      <c r="AX60" s="3">
        <v>0</v>
      </c>
      <c r="AY60">
        <v>0</v>
      </c>
      <c r="AZ60">
        <v>0</v>
      </c>
      <c r="BA60" s="38">
        <f t="shared" si="7"/>
        <v>0</v>
      </c>
      <c r="BB60">
        <v>0</v>
      </c>
      <c r="BC60" s="8">
        <v>0</v>
      </c>
      <c r="BD60">
        <v>0</v>
      </c>
      <c r="BE60" t="s">
        <v>46</v>
      </c>
      <c r="BF60">
        <v>0</v>
      </c>
      <c r="BG60" s="11" t="s">
        <v>106</v>
      </c>
      <c r="BH60" s="3">
        <v>0</v>
      </c>
      <c r="BI60" s="3">
        <v>0</v>
      </c>
      <c r="BJ60">
        <v>0</v>
      </c>
      <c r="BK60">
        <v>0</v>
      </c>
      <c r="BL60" s="38">
        <f t="shared" si="8"/>
        <v>0</v>
      </c>
      <c r="BM60">
        <v>0</v>
      </c>
      <c r="BN60" s="8">
        <v>0</v>
      </c>
      <c r="BO60">
        <v>0</v>
      </c>
      <c r="BP60" t="s">
        <v>46</v>
      </c>
      <c r="BQ60">
        <v>0</v>
      </c>
      <c r="BR60" s="3">
        <v>0</v>
      </c>
      <c r="BS60">
        <v>0</v>
      </c>
      <c r="BT60" s="19">
        <f t="shared" si="0"/>
        <v>523189</v>
      </c>
      <c r="BU60" s="19">
        <f t="shared" si="1"/>
        <v>561394</v>
      </c>
      <c r="BV60" s="13">
        <f t="shared" si="2"/>
        <v>0.94272712006717041</v>
      </c>
    </row>
    <row r="61" spans="1:74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3"/>
        <v>7.5728307347922408E-2</v>
      </c>
      <c r="U61" s="3">
        <v>1417911</v>
      </c>
      <c r="V61" s="3">
        <v>1323082</v>
      </c>
      <c r="W61" s="14">
        <f t="shared" si="4"/>
        <v>0.93312062604775614</v>
      </c>
      <c r="X61" s="3">
        <v>828339</v>
      </c>
      <c r="Y61" s="18">
        <f t="shared" si="5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 s="38">
        <f t="shared" si="6"/>
        <v>0.25709245695674499</v>
      </c>
      <c r="AF61">
        <v>5</v>
      </c>
      <c r="AG61" s="10">
        <v>36996</v>
      </c>
      <c r="AH61">
        <v>0</v>
      </c>
      <c r="AI61" t="s">
        <v>43</v>
      </c>
      <c r="AJ61" t="s">
        <v>151</v>
      </c>
      <c r="AK61" s="8">
        <v>34890</v>
      </c>
      <c r="AL61" s="3">
        <v>422000</v>
      </c>
      <c r="AM61" s="3">
        <v>0</v>
      </c>
      <c r="AN61">
        <v>5.7500000000000002E-2</v>
      </c>
      <c r="AO61">
        <v>20</v>
      </c>
      <c r="AP61" s="38">
        <f t="shared" si="9"/>
        <v>8.5423498822483304E-2</v>
      </c>
      <c r="AQ61">
        <v>20</v>
      </c>
      <c r="AR61" s="8">
        <v>42283</v>
      </c>
      <c r="AS61">
        <v>0</v>
      </c>
      <c r="AT61" t="s">
        <v>58</v>
      </c>
      <c r="AU61" t="s">
        <v>152</v>
      </c>
      <c r="AV61" s="11">
        <v>34890</v>
      </c>
      <c r="AW61" s="3">
        <v>165630</v>
      </c>
      <c r="AX61" s="3">
        <v>0</v>
      </c>
      <c r="AY61">
        <v>0.08</v>
      </c>
      <c r="AZ61">
        <v>5</v>
      </c>
      <c r="BA61" s="38">
        <f t="shared" si="7"/>
        <v>0.25045645456683657</v>
      </c>
      <c r="BB61">
        <v>5</v>
      </c>
      <c r="BC61" s="8">
        <v>36996</v>
      </c>
      <c r="BD61">
        <v>0</v>
      </c>
      <c r="BE61" t="s">
        <v>43</v>
      </c>
      <c r="BF61">
        <v>0</v>
      </c>
      <c r="BG61" s="11">
        <v>35209</v>
      </c>
      <c r="BH61" s="3">
        <v>123800</v>
      </c>
      <c r="BI61" s="3">
        <v>0</v>
      </c>
      <c r="BJ61">
        <v>9.4899999999999998E-2</v>
      </c>
      <c r="BK61">
        <v>15</v>
      </c>
      <c r="BL61" s="38">
        <f t="shared" si="8"/>
        <v>0.12766955137152405</v>
      </c>
      <c r="BM61">
        <v>15</v>
      </c>
      <c r="BN61" s="8">
        <v>40678</v>
      </c>
      <c r="BO61">
        <v>0</v>
      </c>
      <c r="BP61" t="s">
        <v>43</v>
      </c>
      <c r="BQ61" t="s">
        <v>152</v>
      </c>
      <c r="BR61" s="3">
        <v>1417911</v>
      </c>
      <c r="BS61" t="s">
        <v>47</v>
      </c>
      <c r="BT61" s="19">
        <f t="shared" si="0"/>
        <v>1417911</v>
      </c>
      <c r="BU61" s="19">
        <f t="shared" si="1"/>
        <v>2246250</v>
      </c>
      <c r="BV61" s="13">
        <f t="shared" si="2"/>
        <v>1.5841967514181075</v>
      </c>
    </row>
    <row r="62" spans="1:74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3"/>
        <v>9.9340560909315548E-2</v>
      </c>
      <c r="U62" s="3">
        <v>3237600</v>
      </c>
      <c r="V62" s="3" t="e">
        <v>#REF!</v>
      </c>
      <c r="W62" s="14">
        <f t="shared" si="4"/>
        <v>0</v>
      </c>
      <c r="X62" s="3">
        <v>3108353</v>
      </c>
      <c r="Y62" s="18">
        <f t="shared" si="5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 s="38">
        <f t="shared" si="6"/>
        <v>0</v>
      </c>
      <c r="AF62">
        <v>0</v>
      </c>
      <c r="AG62" s="10">
        <v>44562</v>
      </c>
      <c r="AH62" t="s">
        <v>54</v>
      </c>
      <c r="AI62" t="s">
        <v>43</v>
      </c>
      <c r="AJ62" t="s">
        <v>122</v>
      </c>
      <c r="AK62" s="8">
        <v>35400</v>
      </c>
      <c r="AL62" s="3">
        <v>800000</v>
      </c>
      <c r="AM62" s="3">
        <v>800000</v>
      </c>
      <c r="AN62">
        <v>0</v>
      </c>
      <c r="AO62">
        <v>50</v>
      </c>
      <c r="AP62" s="38">
        <f t="shared" si="9"/>
        <v>0.02</v>
      </c>
      <c r="AQ62">
        <v>30</v>
      </c>
      <c r="AR62" s="8">
        <v>47849</v>
      </c>
      <c r="AS62" t="s">
        <v>71</v>
      </c>
      <c r="AT62" t="s">
        <v>100</v>
      </c>
      <c r="AU62" t="s">
        <v>153</v>
      </c>
      <c r="AV62" s="11" t="s">
        <v>106</v>
      </c>
      <c r="AW62" s="3">
        <v>0</v>
      </c>
      <c r="AX62" s="3">
        <v>0</v>
      </c>
      <c r="AY62">
        <v>0</v>
      </c>
      <c r="AZ62">
        <v>0</v>
      </c>
      <c r="BA62" s="38">
        <f t="shared" si="7"/>
        <v>0</v>
      </c>
      <c r="BB62">
        <v>0</v>
      </c>
      <c r="BC62" s="8">
        <v>0</v>
      </c>
      <c r="BD62">
        <v>0</v>
      </c>
      <c r="BE62" t="s">
        <v>46</v>
      </c>
      <c r="BF62">
        <v>0</v>
      </c>
      <c r="BG62" s="11" t="s">
        <v>106</v>
      </c>
      <c r="BH62" s="3">
        <v>0</v>
      </c>
      <c r="BI62" s="3">
        <v>0</v>
      </c>
      <c r="BJ62">
        <v>0</v>
      </c>
      <c r="BK62">
        <v>0</v>
      </c>
      <c r="BL62" s="38">
        <f t="shared" si="8"/>
        <v>0</v>
      </c>
      <c r="BM62">
        <v>0</v>
      </c>
      <c r="BN62" s="8">
        <v>0</v>
      </c>
      <c r="BO62">
        <v>0</v>
      </c>
      <c r="BP62" t="s">
        <v>46</v>
      </c>
      <c r="BQ62">
        <v>0</v>
      </c>
      <c r="BR62" s="3">
        <v>1268000</v>
      </c>
      <c r="BS62" t="s">
        <v>62</v>
      </c>
      <c r="BT62" s="19">
        <f t="shared" si="0"/>
        <v>1268000</v>
      </c>
      <c r="BU62" s="19">
        <f t="shared" si="1"/>
        <v>4376353</v>
      </c>
      <c r="BV62" s="13">
        <f t="shared" si="2"/>
        <v>1.3517275142080554</v>
      </c>
    </row>
    <row r="63" spans="1:74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3"/>
        <v>8.4724517176895622E-2</v>
      </c>
      <c r="U63" s="3">
        <v>2058259</v>
      </c>
      <c r="V63" s="3">
        <v>1990859</v>
      </c>
      <c r="W63" s="14">
        <f t="shared" si="4"/>
        <v>0.96725387815624764</v>
      </c>
      <c r="X63" s="3">
        <v>0</v>
      </c>
      <c r="Y63" s="18">
        <f t="shared" si="5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 s="38">
        <f t="shared" si="6"/>
        <v>0</v>
      </c>
      <c r="AF63">
        <v>0</v>
      </c>
      <c r="AG63" s="10">
        <v>0</v>
      </c>
      <c r="AH63">
        <v>0</v>
      </c>
      <c r="AI63" t="s">
        <v>46</v>
      </c>
      <c r="AJ63">
        <v>0</v>
      </c>
      <c r="AK63" s="8" t="s">
        <v>106</v>
      </c>
      <c r="AL63" s="3">
        <v>0</v>
      </c>
      <c r="AM63" s="3">
        <v>0</v>
      </c>
      <c r="AN63">
        <v>0</v>
      </c>
      <c r="AO63" t="s">
        <v>45</v>
      </c>
      <c r="AP63" s="38">
        <f t="shared" si="9"/>
        <v>0</v>
      </c>
      <c r="AQ63">
        <v>0</v>
      </c>
      <c r="AR63" s="8">
        <v>0</v>
      </c>
      <c r="AS63">
        <v>0</v>
      </c>
      <c r="AT63" t="s">
        <v>46</v>
      </c>
      <c r="AU63">
        <v>0</v>
      </c>
      <c r="AV63" s="11" t="s">
        <v>106</v>
      </c>
      <c r="AW63" s="3">
        <v>0</v>
      </c>
      <c r="AX63" s="3">
        <v>0</v>
      </c>
      <c r="AY63">
        <v>0</v>
      </c>
      <c r="AZ63">
        <v>0</v>
      </c>
      <c r="BA63" s="38">
        <f t="shared" si="7"/>
        <v>0</v>
      </c>
      <c r="BB63">
        <v>0</v>
      </c>
      <c r="BC63" s="8">
        <v>0</v>
      </c>
      <c r="BD63">
        <v>0</v>
      </c>
      <c r="BE63" t="s">
        <v>46</v>
      </c>
      <c r="BF63">
        <v>0</v>
      </c>
      <c r="BG63" s="11" t="s">
        <v>106</v>
      </c>
      <c r="BH63" s="3">
        <v>0</v>
      </c>
      <c r="BI63" s="3">
        <v>0</v>
      </c>
      <c r="BJ63">
        <v>0</v>
      </c>
      <c r="BK63">
        <v>0</v>
      </c>
      <c r="BL63" s="38">
        <f t="shared" si="8"/>
        <v>0</v>
      </c>
      <c r="BM63">
        <v>0</v>
      </c>
      <c r="BN63" s="8">
        <v>0</v>
      </c>
      <c r="BO63">
        <v>0</v>
      </c>
      <c r="BP63" t="s">
        <v>46</v>
      </c>
      <c r="BQ63">
        <v>0</v>
      </c>
      <c r="BR63" s="3">
        <v>0</v>
      </c>
      <c r="BS63" t="s">
        <v>62</v>
      </c>
      <c r="BT63" s="19">
        <f t="shared" si="0"/>
        <v>0</v>
      </c>
      <c r="BU63" s="19">
        <f t="shared" si="1"/>
        <v>0</v>
      </c>
      <c r="BV63" s="13">
        <f t="shared" si="2"/>
        <v>0</v>
      </c>
    </row>
    <row r="64" spans="1:74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3"/>
        <v>7.9317573497943578E-2</v>
      </c>
      <c r="U64" s="3">
        <v>689305</v>
      </c>
      <c r="V64" s="3">
        <v>654016</v>
      </c>
      <c r="W64" s="14">
        <f t="shared" si="4"/>
        <v>0.94880495571626489</v>
      </c>
      <c r="X64" s="3">
        <v>218072</v>
      </c>
      <c r="Y64" s="18">
        <f t="shared" si="5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 s="38">
        <f t="shared" si="6"/>
        <v>0</v>
      </c>
      <c r="AF64">
        <v>0</v>
      </c>
      <c r="AG64" s="10">
        <v>0</v>
      </c>
      <c r="AH64">
        <v>0</v>
      </c>
      <c r="AI64" t="s">
        <v>46</v>
      </c>
      <c r="AJ64">
        <v>0</v>
      </c>
      <c r="AK64" s="8" t="s">
        <v>106</v>
      </c>
      <c r="AL64" s="3">
        <v>0</v>
      </c>
      <c r="AM64" s="3">
        <v>0</v>
      </c>
      <c r="AN64">
        <v>0</v>
      </c>
      <c r="AO64" t="s">
        <v>45</v>
      </c>
      <c r="AP64" s="38">
        <f t="shared" si="9"/>
        <v>0</v>
      </c>
      <c r="AQ64">
        <v>0</v>
      </c>
      <c r="AR64" s="8">
        <v>0</v>
      </c>
      <c r="AS64">
        <v>0</v>
      </c>
      <c r="AT64" t="s">
        <v>46</v>
      </c>
      <c r="AU64">
        <v>0</v>
      </c>
      <c r="AV64" s="11" t="s">
        <v>106</v>
      </c>
      <c r="AW64" s="3">
        <v>0</v>
      </c>
      <c r="AX64" s="3">
        <v>0</v>
      </c>
      <c r="AY64">
        <v>0</v>
      </c>
      <c r="AZ64">
        <v>0</v>
      </c>
      <c r="BA64" s="38">
        <f t="shared" si="7"/>
        <v>0</v>
      </c>
      <c r="BB64">
        <v>0</v>
      </c>
      <c r="BC64" s="8">
        <v>0</v>
      </c>
      <c r="BD64">
        <v>0</v>
      </c>
      <c r="BE64" t="s">
        <v>46</v>
      </c>
      <c r="BF64">
        <v>0</v>
      </c>
      <c r="BG64" s="11" t="s">
        <v>106</v>
      </c>
      <c r="BH64" s="3">
        <v>0</v>
      </c>
      <c r="BI64" s="3">
        <v>0</v>
      </c>
      <c r="BJ64">
        <v>0</v>
      </c>
      <c r="BK64">
        <v>0</v>
      </c>
      <c r="BL64" s="38">
        <f t="shared" si="8"/>
        <v>0</v>
      </c>
      <c r="BM64">
        <v>0</v>
      </c>
      <c r="BN64" s="8">
        <v>0</v>
      </c>
      <c r="BO64">
        <v>0</v>
      </c>
      <c r="BP64" t="s">
        <v>46</v>
      </c>
      <c r="BQ64">
        <v>0</v>
      </c>
      <c r="BR64" s="3">
        <v>0</v>
      </c>
      <c r="BS64" t="s">
        <v>62</v>
      </c>
      <c r="BT64" s="19">
        <f t="shared" si="0"/>
        <v>0</v>
      </c>
      <c r="BU64" s="19">
        <f t="shared" si="1"/>
        <v>218072</v>
      </c>
      <c r="BV64" s="13">
        <f t="shared" si="2"/>
        <v>0.31636503434618929</v>
      </c>
    </row>
    <row r="65" spans="1:74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3"/>
        <v>0</v>
      </c>
      <c r="U65" s="3">
        <v>0</v>
      </c>
      <c r="V65" s="3">
        <v>0</v>
      </c>
      <c r="W65" s="14">
        <f t="shared" si="4"/>
        <v>0</v>
      </c>
      <c r="X65" s="3">
        <v>0</v>
      </c>
      <c r="Y65" s="18">
        <f t="shared" si="5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 s="38">
        <f t="shared" si="6"/>
        <v>0</v>
      </c>
      <c r="AF65">
        <v>0</v>
      </c>
      <c r="AG65" s="10">
        <v>0</v>
      </c>
      <c r="AH65">
        <v>0</v>
      </c>
      <c r="AI65" t="s">
        <v>46</v>
      </c>
      <c r="AJ65">
        <v>0</v>
      </c>
      <c r="AK65" s="8" t="s">
        <v>106</v>
      </c>
      <c r="AL65" s="3">
        <v>0</v>
      </c>
      <c r="AM65" s="3">
        <v>0</v>
      </c>
      <c r="AN65">
        <v>0</v>
      </c>
      <c r="AO65" t="s">
        <v>45</v>
      </c>
      <c r="AP65" s="38">
        <f t="shared" si="9"/>
        <v>0</v>
      </c>
      <c r="AQ65">
        <v>0</v>
      </c>
      <c r="AR65" s="8">
        <v>0</v>
      </c>
      <c r="AS65">
        <v>0</v>
      </c>
      <c r="AT65" t="s">
        <v>46</v>
      </c>
      <c r="AU65">
        <v>0</v>
      </c>
      <c r="AV65" s="11" t="s">
        <v>106</v>
      </c>
      <c r="AW65" s="3">
        <v>0</v>
      </c>
      <c r="AX65" s="3">
        <v>0</v>
      </c>
      <c r="AY65">
        <v>0</v>
      </c>
      <c r="AZ65">
        <v>0</v>
      </c>
      <c r="BA65" s="38">
        <f t="shared" si="7"/>
        <v>0</v>
      </c>
      <c r="BB65">
        <v>0</v>
      </c>
      <c r="BC65" s="8">
        <v>0</v>
      </c>
      <c r="BD65">
        <v>0</v>
      </c>
      <c r="BE65" t="s">
        <v>46</v>
      </c>
      <c r="BF65">
        <v>0</v>
      </c>
      <c r="BG65" s="11" t="s">
        <v>106</v>
      </c>
      <c r="BH65" s="3">
        <v>0</v>
      </c>
      <c r="BI65" s="3">
        <v>0</v>
      </c>
      <c r="BJ65">
        <v>0</v>
      </c>
      <c r="BK65">
        <v>0</v>
      </c>
      <c r="BL65" s="38">
        <f t="shared" si="8"/>
        <v>0</v>
      </c>
      <c r="BM65">
        <v>0</v>
      </c>
      <c r="BN65" s="8">
        <v>0</v>
      </c>
      <c r="BO65">
        <v>0</v>
      </c>
      <c r="BP65" t="s">
        <v>46</v>
      </c>
      <c r="BQ65">
        <v>0</v>
      </c>
      <c r="BR65" s="3">
        <v>0</v>
      </c>
      <c r="BS65">
        <v>0</v>
      </c>
      <c r="BT65" s="19">
        <f t="shared" si="0"/>
        <v>0</v>
      </c>
      <c r="BU65" s="19">
        <f t="shared" si="1"/>
        <v>0</v>
      </c>
      <c r="BV65" s="13">
        <f t="shared" si="2"/>
        <v>0</v>
      </c>
    </row>
    <row r="66" spans="1:74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3"/>
        <v>7.7069523529309958E-2</v>
      </c>
      <c r="U66" s="3">
        <v>462232</v>
      </c>
      <c r="V66" s="3">
        <v>401457</v>
      </c>
      <c r="W66" s="14">
        <f t="shared" si="4"/>
        <v>0.86851840634140431</v>
      </c>
      <c r="X66" s="3">
        <v>111863</v>
      </c>
      <c r="Y66" s="18">
        <f t="shared" si="5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 s="38">
        <f t="shared" si="6"/>
        <v>0.10375437372961856</v>
      </c>
      <c r="AF66">
        <v>0</v>
      </c>
      <c r="AG66" s="10">
        <v>42750</v>
      </c>
      <c r="AH66">
        <v>1</v>
      </c>
      <c r="AI66" t="s">
        <v>46</v>
      </c>
      <c r="AJ66" t="s">
        <v>44</v>
      </c>
      <c r="AK66" s="8" t="s">
        <v>106</v>
      </c>
      <c r="AL66" s="3">
        <v>0</v>
      </c>
      <c r="AM66" s="3">
        <v>0</v>
      </c>
      <c r="AN66">
        <v>0</v>
      </c>
      <c r="AO66" t="s">
        <v>45</v>
      </c>
      <c r="AP66" s="38">
        <f t="shared" si="9"/>
        <v>0</v>
      </c>
      <c r="AQ66">
        <v>0</v>
      </c>
      <c r="AR66" s="8">
        <v>0</v>
      </c>
      <c r="AS66">
        <v>0</v>
      </c>
      <c r="AT66" t="s">
        <v>46</v>
      </c>
      <c r="AU66">
        <v>0</v>
      </c>
      <c r="AV66" s="11" t="s">
        <v>106</v>
      </c>
      <c r="AW66" s="3">
        <v>0</v>
      </c>
      <c r="AX66" s="3">
        <v>0</v>
      </c>
      <c r="AY66">
        <v>0</v>
      </c>
      <c r="AZ66">
        <v>0</v>
      </c>
      <c r="BA66" s="38">
        <f t="shared" si="7"/>
        <v>0</v>
      </c>
      <c r="BB66">
        <v>0</v>
      </c>
      <c r="BC66" s="8">
        <v>0</v>
      </c>
      <c r="BD66">
        <v>0</v>
      </c>
      <c r="BE66" t="s">
        <v>46</v>
      </c>
      <c r="BF66">
        <v>0</v>
      </c>
      <c r="BG66" s="11" t="s">
        <v>106</v>
      </c>
      <c r="BH66" s="3">
        <v>0</v>
      </c>
      <c r="BI66" s="3">
        <v>0</v>
      </c>
      <c r="BJ66">
        <v>0</v>
      </c>
      <c r="BK66">
        <v>0</v>
      </c>
      <c r="BL66" s="38">
        <f t="shared" si="8"/>
        <v>0</v>
      </c>
      <c r="BM66">
        <v>0</v>
      </c>
      <c r="BN66" s="8">
        <v>0</v>
      </c>
      <c r="BO66">
        <v>0</v>
      </c>
      <c r="BP66" t="s">
        <v>46</v>
      </c>
      <c r="BQ66">
        <v>0</v>
      </c>
      <c r="BR66" s="3">
        <v>462232</v>
      </c>
      <c r="BS66">
        <v>0</v>
      </c>
      <c r="BT66" s="19">
        <f t="shared" si="0"/>
        <v>350369</v>
      </c>
      <c r="BU66" s="19">
        <f t="shared" si="1"/>
        <v>462232</v>
      </c>
      <c r="BV66" s="13">
        <f t="shared" si="2"/>
        <v>1</v>
      </c>
    </row>
    <row r="67" spans="1:74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3"/>
        <v>6.8717662498302995E-2</v>
      </c>
      <c r="U67" s="3">
        <v>265172</v>
      </c>
      <c r="V67" s="3">
        <v>243406</v>
      </c>
      <c r="W67" s="14">
        <f t="shared" si="4"/>
        <v>0.91791742717934022</v>
      </c>
      <c r="X67" s="3">
        <v>75000</v>
      </c>
      <c r="Y67" s="18">
        <f t="shared" si="5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 s="38">
        <f t="shared" si="6"/>
        <v>0</v>
      </c>
      <c r="AF67">
        <v>0</v>
      </c>
      <c r="AG67" s="10">
        <v>42750</v>
      </c>
      <c r="AH67">
        <v>1</v>
      </c>
      <c r="AI67" t="s">
        <v>46</v>
      </c>
      <c r="AJ67">
        <v>0</v>
      </c>
      <c r="AK67" s="8" t="s">
        <v>106</v>
      </c>
      <c r="AL67" s="3">
        <v>0</v>
      </c>
      <c r="AM67" s="3">
        <v>0</v>
      </c>
      <c r="AN67">
        <v>0</v>
      </c>
      <c r="AO67" t="s">
        <v>45</v>
      </c>
      <c r="AP67" s="38">
        <f t="shared" si="9"/>
        <v>0</v>
      </c>
      <c r="AQ67">
        <v>0</v>
      </c>
      <c r="AR67" s="8">
        <v>0</v>
      </c>
      <c r="AS67">
        <v>0</v>
      </c>
      <c r="AT67" t="s">
        <v>46</v>
      </c>
      <c r="AU67">
        <v>0</v>
      </c>
      <c r="AV67" s="11" t="s">
        <v>106</v>
      </c>
      <c r="AW67" s="3">
        <v>0</v>
      </c>
      <c r="AX67" s="3">
        <v>0</v>
      </c>
      <c r="AY67">
        <v>0</v>
      </c>
      <c r="AZ67">
        <v>0</v>
      </c>
      <c r="BA67" s="38">
        <f t="shared" si="7"/>
        <v>0</v>
      </c>
      <c r="BB67">
        <v>0</v>
      </c>
      <c r="BC67" s="8">
        <v>0</v>
      </c>
      <c r="BD67">
        <v>0</v>
      </c>
      <c r="BE67" t="s">
        <v>46</v>
      </c>
      <c r="BF67">
        <v>0</v>
      </c>
      <c r="BG67" s="11" t="s">
        <v>106</v>
      </c>
      <c r="BH67" s="3">
        <v>0</v>
      </c>
      <c r="BI67" s="3">
        <v>0</v>
      </c>
      <c r="BJ67">
        <v>0</v>
      </c>
      <c r="BK67">
        <v>0</v>
      </c>
      <c r="BL67" s="38">
        <f t="shared" si="8"/>
        <v>0</v>
      </c>
      <c r="BM67">
        <v>0</v>
      </c>
      <c r="BN67" s="8">
        <v>0</v>
      </c>
      <c r="BO67">
        <v>0</v>
      </c>
      <c r="BP67" t="s">
        <v>46</v>
      </c>
      <c r="BQ67">
        <v>0</v>
      </c>
      <c r="BR67" s="3">
        <v>265172</v>
      </c>
      <c r="BS67">
        <v>0</v>
      </c>
      <c r="BT67" s="19">
        <f t="shared" ref="BT67:BT130" si="10">+AA67+AL67+AW67+BH67</f>
        <v>190172</v>
      </c>
      <c r="BU67" s="19">
        <f t="shared" ref="BU67:BU130" si="11">+BT67+X67</f>
        <v>265172</v>
      </c>
      <c r="BV67" s="13">
        <f t="shared" ref="BV67:BV130" si="12">IFERROR(+BU67/U67,0)</f>
        <v>1</v>
      </c>
    </row>
    <row r="68" spans="1:74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13">IFERROR(H68/U68,0)</f>
        <v>7.8697777777777783E-2</v>
      </c>
      <c r="U68" s="3">
        <v>450000</v>
      </c>
      <c r="V68" s="3">
        <v>419597</v>
      </c>
      <c r="W68" s="14">
        <f t="shared" ref="W68:W131" si="14">IFERROR(+V68/U68,0)</f>
        <v>0.93243777777777781</v>
      </c>
      <c r="X68" s="3">
        <v>135000</v>
      </c>
      <c r="Y68" s="18">
        <f t="shared" ref="Y68:Y131" si="15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 s="38">
        <f t="shared" ref="AE68:AE131" si="16">-IFERROR(PMT(AC68,AD68,1), )</f>
        <v>0</v>
      </c>
      <c r="AF68">
        <v>0</v>
      </c>
      <c r="AG68" s="10">
        <v>0</v>
      </c>
      <c r="AH68">
        <v>0</v>
      </c>
      <c r="AI68" t="s">
        <v>46</v>
      </c>
      <c r="AJ68">
        <v>0</v>
      </c>
      <c r="AK68" s="8" t="s">
        <v>106</v>
      </c>
      <c r="AL68" s="3">
        <v>0</v>
      </c>
      <c r="AM68" s="3">
        <v>0</v>
      </c>
      <c r="AN68">
        <v>0</v>
      </c>
      <c r="AO68" t="s">
        <v>45</v>
      </c>
      <c r="AP68" s="38">
        <f t="shared" si="9"/>
        <v>0</v>
      </c>
      <c r="AQ68">
        <v>0</v>
      </c>
      <c r="AR68" s="8">
        <v>0</v>
      </c>
      <c r="AS68">
        <v>0</v>
      </c>
      <c r="AT68" t="s">
        <v>46</v>
      </c>
      <c r="AU68">
        <v>0</v>
      </c>
      <c r="AV68" s="11" t="s">
        <v>106</v>
      </c>
      <c r="AW68" s="3">
        <v>0</v>
      </c>
      <c r="AX68" s="3">
        <v>0</v>
      </c>
      <c r="AY68">
        <v>0</v>
      </c>
      <c r="AZ68">
        <v>0</v>
      </c>
      <c r="BA68" s="38">
        <f t="shared" ref="BA68:BA131" si="17">-IFERROR(PMT(AY68,AZ68,1),0)</f>
        <v>0</v>
      </c>
      <c r="BB68">
        <v>0</v>
      </c>
      <c r="BC68" s="8">
        <v>0</v>
      </c>
      <c r="BD68">
        <v>0</v>
      </c>
      <c r="BE68" t="s">
        <v>46</v>
      </c>
      <c r="BF68">
        <v>0</v>
      </c>
      <c r="BG68" s="11" t="s">
        <v>106</v>
      </c>
      <c r="BH68" s="3">
        <v>0</v>
      </c>
      <c r="BI68" s="3">
        <v>0</v>
      </c>
      <c r="BJ68">
        <v>0</v>
      </c>
      <c r="BK68">
        <v>0</v>
      </c>
      <c r="BL68" s="38">
        <f t="shared" ref="BL68:BL131" si="18">-IFERROR(PMT(BJ68,BK68,1),0)</f>
        <v>0</v>
      </c>
      <c r="BM68">
        <v>0</v>
      </c>
      <c r="BN68" s="8">
        <v>0</v>
      </c>
      <c r="BO68">
        <v>0</v>
      </c>
      <c r="BP68" t="s">
        <v>46</v>
      </c>
      <c r="BQ68">
        <v>0</v>
      </c>
      <c r="BR68" s="3">
        <v>0</v>
      </c>
      <c r="BS68">
        <v>0</v>
      </c>
      <c r="BT68" s="19">
        <f t="shared" si="10"/>
        <v>0</v>
      </c>
      <c r="BU68" s="19">
        <f t="shared" si="11"/>
        <v>135000</v>
      </c>
      <c r="BV68" s="13">
        <f t="shared" si="12"/>
        <v>0.3</v>
      </c>
    </row>
    <row r="69" spans="1:74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13"/>
        <v>7.7911397401723592E-2</v>
      </c>
      <c r="U69" s="3">
        <v>2520671</v>
      </c>
      <c r="V69" s="3">
        <v>2266693</v>
      </c>
      <c r="W69" s="14">
        <f t="shared" si="14"/>
        <v>0.89924190820618799</v>
      </c>
      <c r="X69" s="3">
        <v>1769732</v>
      </c>
      <c r="Y69" s="18">
        <f t="shared" si="15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s="38">
        <f t="shared" si="16"/>
        <v>5.7060216827412823E-2</v>
      </c>
      <c r="AF69" t="s">
        <v>69</v>
      </c>
      <c r="AG69" s="10" t="s">
        <v>169</v>
      </c>
      <c r="AH69" t="s">
        <v>170</v>
      </c>
      <c r="AI69" t="s">
        <v>43</v>
      </c>
      <c r="AJ69" t="s">
        <v>44</v>
      </c>
      <c r="AK69" s="8" t="s">
        <v>106</v>
      </c>
      <c r="AL69" s="3">
        <v>350000</v>
      </c>
      <c r="AM69" s="3">
        <v>201260</v>
      </c>
      <c r="AN69">
        <v>0</v>
      </c>
      <c r="AO69" t="s">
        <v>40</v>
      </c>
      <c r="AP69" s="38">
        <f t="shared" ref="AP69:AP132" si="19">-IFERROR(PMT(AN69,AO69,1),0)</f>
        <v>0</v>
      </c>
      <c r="AQ69" t="s">
        <v>62</v>
      </c>
      <c r="AR69" s="8">
        <v>46478</v>
      </c>
      <c r="AS69" t="s">
        <v>171</v>
      </c>
      <c r="AT69" t="s">
        <v>58</v>
      </c>
      <c r="AU69" t="s">
        <v>44</v>
      </c>
      <c r="AV69" s="11">
        <v>35490</v>
      </c>
      <c r="AW69" s="3">
        <v>90000</v>
      </c>
      <c r="AX69" s="3" t="s">
        <v>172</v>
      </c>
      <c r="AY69">
        <v>0</v>
      </c>
      <c r="AZ69">
        <v>0</v>
      </c>
      <c r="BA69" s="38">
        <f t="shared" si="17"/>
        <v>0</v>
      </c>
      <c r="BB69">
        <v>0</v>
      </c>
      <c r="BC69" s="8">
        <v>0</v>
      </c>
      <c r="BD69">
        <v>0</v>
      </c>
      <c r="BE69" t="s">
        <v>46</v>
      </c>
      <c r="BF69">
        <v>0</v>
      </c>
      <c r="BG69" s="11" t="s">
        <v>106</v>
      </c>
      <c r="BH69" s="3">
        <v>0</v>
      </c>
      <c r="BI69" s="3">
        <v>0</v>
      </c>
      <c r="BJ69">
        <v>0</v>
      </c>
      <c r="BK69">
        <v>0</v>
      </c>
      <c r="BL69" s="38">
        <f t="shared" si="18"/>
        <v>0</v>
      </c>
      <c r="BM69">
        <v>0</v>
      </c>
      <c r="BN69" s="8">
        <v>0</v>
      </c>
      <c r="BO69">
        <v>0</v>
      </c>
      <c r="BP69" t="s">
        <v>46</v>
      </c>
      <c r="BQ69">
        <v>0</v>
      </c>
      <c r="BR69" s="3">
        <v>2520671</v>
      </c>
      <c r="BS69">
        <v>0</v>
      </c>
      <c r="BT69" s="19">
        <f t="shared" si="10"/>
        <v>950000</v>
      </c>
      <c r="BU69" s="19">
        <f t="shared" si="11"/>
        <v>2719732</v>
      </c>
      <c r="BV69" s="13">
        <f t="shared" si="12"/>
        <v>1.0789714326066353</v>
      </c>
    </row>
    <row r="70" spans="1:74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13"/>
        <v>0</v>
      </c>
      <c r="U70" s="3">
        <v>0</v>
      </c>
      <c r="V70" s="3">
        <v>0</v>
      </c>
      <c r="W70" s="14">
        <f t="shared" si="14"/>
        <v>0</v>
      </c>
      <c r="X70" s="3">
        <v>0</v>
      </c>
      <c r="Y70" s="18">
        <f t="shared" si="15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 s="38">
        <f t="shared" si="16"/>
        <v>0.14852783204671291</v>
      </c>
      <c r="AF70">
        <v>8</v>
      </c>
      <c r="AG70" s="10">
        <v>44454</v>
      </c>
      <c r="AH70">
        <v>1</v>
      </c>
      <c r="AI70" t="s">
        <v>43</v>
      </c>
      <c r="AJ70">
        <v>0</v>
      </c>
      <c r="AK70" s="8" t="s">
        <v>106</v>
      </c>
      <c r="AL70" s="3">
        <v>0</v>
      </c>
      <c r="AM70" s="3">
        <v>0</v>
      </c>
      <c r="AN70">
        <v>0</v>
      </c>
      <c r="AO70" t="s">
        <v>45</v>
      </c>
      <c r="AP70" s="38">
        <f t="shared" si="19"/>
        <v>0</v>
      </c>
      <c r="AQ70">
        <v>0</v>
      </c>
      <c r="AR70" s="8">
        <v>0</v>
      </c>
      <c r="AS70">
        <v>0</v>
      </c>
      <c r="AT70" t="s">
        <v>46</v>
      </c>
      <c r="AU70">
        <v>0</v>
      </c>
      <c r="AV70" s="11" t="s">
        <v>106</v>
      </c>
      <c r="AW70" s="3">
        <v>0</v>
      </c>
      <c r="AX70" s="3">
        <v>0</v>
      </c>
      <c r="AY70">
        <v>0</v>
      </c>
      <c r="AZ70">
        <v>0</v>
      </c>
      <c r="BA70" s="38">
        <f t="shared" si="17"/>
        <v>0</v>
      </c>
      <c r="BB70">
        <v>0</v>
      </c>
      <c r="BC70" s="8">
        <v>0</v>
      </c>
      <c r="BD70">
        <v>0</v>
      </c>
      <c r="BE70" t="s">
        <v>46</v>
      </c>
      <c r="BF70">
        <v>0</v>
      </c>
      <c r="BG70" s="11" t="s">
        <v>106</v>
      </c>
      <c r="BH70" s="3">
        <v>0</v>
      </c>
      <c r="BI70" s="3">
        <v>0</v>
      </c>
      <c r="BJ70">
        <v>0</v>
      </c>
      <c r="BK70">
        <v>0</v>
      </c>
      <c r="BL70" s="38">
        <f t="shared" si="18"/>
        <v>0</v>
      </c>
      <c r="BM70">
        <v>0</v>
      </c>
      <c r="BN70" s="8">
        <v>0</v>
      </c>
      <c r="BO70">
        <v>0</v>
      </c>
      <c r="BP70" t="s">
        <v>46</v>
      </c>
      <c r="BQ70">
        <v>0</v>
      </c>
      <c r="BR70" s="3">
        <v>0</v>
      </c>
      <c r="BS70">
        <v>0</v>
      </c>
      <c r="BT70" s="19">
        <f t="shared" si="10"/>
        <v>546790</v>
      </c>
      <c r="BU70" s="19">
        <f t="shared" si="11"/>
        <v>546790</v>
      </c>
      <c r="BV70" s="13">
        <f t="shared" si="12"/>
        <v>0</v>
      </c>
    </row>
    <row r="71" spans="1:74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13"/>
        <v>0</v>
      </c>
      <c r="U71" s="3">
        <v>1993423</v>
      </c>
      <c r="V71" s="3">
        <v>1799809</v>
      </c>
      <c r="W71" s="14">
        <f t="shared" si="14"/>
        <v>0.90287359983305093</v>
      </c>
      <c r="X71" s="3">
        <v>0</v>
      </c>
      <c r="Y71" s="18">
        <f t="shared" si="15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 s="38">
        <f t="shared" si="16"/>
        <v>3.3333333333333333E-2</v>
      </c>
      <c r="AF71">
        <v>0</v>
      </c>
      <c r="AG71" s="10">
        <v>46204</v>
      </c>
      <c r="AH71">
        <v>0</v>
      </c>
      <c r="AI71" t="s">
        <v>100</v>
      </c>
      <c r="AJ71">
        <v>0</v>
      </c>
      <c r="AK71" s="8">
        <v>41091</v>
      </c>
      <c r="AL71" s="3">
        <v>119915</v>
      </c>
      <c r="AM71" s="3">
        <v>0</v>
      </c>
      <c r="AN71">
        <v>4.2500000000000003E-2</v>
      </c>
      <c r="AO71">
        <v>5</v>
      </c>
      <c r="AP71" s="38">
        <f t="shared" si="19"/>
        <v>0.22620703785244511</v>
      </c>
      <c r="AQ71">
        <v>5</v>
      </c>
      <c r="AR71" s="8">
        <v>42917</v>
      </c>
      <c r="AS71">
        <v>0</v>
      </c>
      <c r="AT71" t="s">
        <v>43</v>
      </c>
      <c r="AU71" t="s">
        <v>173</v>
      </c>
      <c r="AV71" s="11">
        <v>35003</v>
      </c>
      <c r="AW71" s="3">
        <v>475000</v>
      </c>
      <c r="AX71" s="3">
        <v>475000</v>
      </c>
      <c r="AY71">
        <v>0.01</v>
      </c>
      <c r="AZ71">
        <v>50</v>
      </c>
      <c r="BA71" s="38">
        <f t="shared" si="17"/>
        <v>2.5512730928169743E-2</v>
      </c>
      <c r="BB71">
        <v>30</v>
      </c>
      <c r="BC71" s="8">
        <v>53693</v>
      </c>
      <c r="BD71">
        <v>0</v>
      </c>
      <c r="BE71" t="s">
        <v>100</v>
      </c>
      <c r="BF71" t="s">
        <v>142</v>
      </c>
      <c r="BG71" s="11" t="s">
        <v>106</v>
      </c>
      <c r="BH71" s="3">
        <v>0</v>
      </c>
      <c r="BI71" s="3">
        <v>0</v>
      </c>
      <c r="BJ71">
        <v>0</v>
      </c>
      <c r="BK71">
        <v>0</v>
      </c>
      <c r="BL71" s="38">
        <f t="shared" si="18"/>
        <v>0</v>
      </c>
      <c r="BM71">
        <v>0</v>
      </c>
      <c r="BN71" s="8">
        <v>0</v>
      </c>
      <c r="BO71">
        <v>0</v>
      </c>
      <c r="BP71" t="s">
        <v>46</v>
      </c>
      <c r="BQ71">
        <v>0</v>
      </c>
      <c r="BR71" s="3">
        <v>0</v>
      </c>
      <c r="BS71">
        <v>0</v>
      </c>
      <c r="BT71" s="19">
        <f t="shared" si="10"/>
        <v>645265</v>
      </c>
      <c r="BU71" s="19">
        <f t="shared" si="11"/>
        <v>645265</v>
      </c>
      <c r="BV71" s="13">
        <f t="shared" si="12"/>
        <v>0.32369697751054344</v>
      </c>
    </row>
    <row r="72" spans="1:74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13"/>
        <v>7.7821406776270557E-2</v>
      </c>
      <c r="U72" s="3">
        <v>1969638</v>
      </c>
      <c r="V72" s="3">
        <v>1906237</v>
      </c>
      <c r="W72" s="14">
        <f t="shared" si="14"/>
        <v>0.96781083630596076</v>
      </c>
      <c r="X72" s="3">
        <v>1669638</v>
      </c>
      <c r="Y72" s="18">
        <f t="shared" si="15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 s="38">
        <f t="shared" si="16"/>
        <v>0</v>
      </c>
      <c r="AF72">
        <v>0</v>
      </c>
      <c r="AG72" s="10">
        <v>0</v>
      </c>
      <c r="AH72">
        <v>0</v>
      </c>
      <c r="AI72" t="s">
        <v>46</v>
      </c>
      <c r="AJ72">
        <v>0</v>
      </c>
      <c r="AK72" s="8" t="s">
        <v>106</v>
      </c>
      <c r="AL72" s="3">
        <v>0</v>
      </c>
      <c r="AM72" s="3">
        <v>0</v>
      </c>
      <c r="AN72">
        <v>0</v>
      </c>
      <c r="AO72" t="s">
        <v>45</v>
      </c>
      <c r="AP72" s="38">
        <f t="shared" si="19"/>
        <v>0</v>
      </c>
      <c r="AQ72">
        <v>0</v>
      </c>
      <c r="AR72" s="8">
        <v>0</v>
      </c>
      <c r="AS72">
        <v>0</v>
      </c>
      <c r="AT72" t="s">
        <v>46</v>
      </c>
      <c r="AU72">
        <v>0</v>
      </c>
      <c r="AV72" s="11" t="s">
        <v>106</v>
      </c>
      <c r="AW72" s="3">
        <v>0</v>
      </c>
      <c r="AX72" s="3">
        <v>0</v>
      </c>
      <c r="AY72">
        <v>0</v>
      </c>
      <c r="AZ72">
        <v>0</v>
      </c>
      <c r="BA72" s="38">
        <f t="shared" si="17"/>
        <v>0</v>
      </c>
      <c r="BB72">
        <v>0</v>
      </c>
      <c r="BC72" s="8">
        <v>0</v>
      </c>
      <c r="BD72">
        <v>0</v>
      </c>
      <c r="BE72" t="s">
        <v>46</v>
      </c>
      <c r="BF72">
        <v>0</v>
      </c>
      <c r="BG72" s="11" t="s">
        <v>106</v>
      </c>
      <c r="BH72" s="3">
        <v>0</v>
      </c>
      <c r="BI72" s="3">
        <v>0</v>
      </c>
      <c r="BJ72">
        <v>0</v>
      </c>
      <c r="BK72">
        <v>0</v>
      </c>
      <c r="BL72" s="38">
        <f t="shared" si="18"/>
        <v>0</v>
      </c>
      <c r="BM72">
        <v>0</v>
      </c>
      <c r="BN72" s="8">
        <v>0</v>
      </c>
      <c r="BO72">
        <v>0</v>
      </c>
      <c r="BP72" t="s">
        <v>46</v>
      </c>
      <c r="BQ72">
        <v>0</v>
      </c>
      <c r="BR72" s="3">
        <v>1669638</v>
      </c>
      <c r="BS72" t="s">
        <v>62</v>
      </c>
      <c r="BT72" s="19">
        <f t="shared" si="10"/>
        <v>0</v>
      </c>
      <c r="BU72" s="19">
        <f t="shared" si="11"/>
        <v>1669638</v>
      </c>
      <c r="BV72" s="13">
        <f t="shared" si="12"/>
        <v>0.84768774769780031</v>
      </c>
    </row>
    <row r="73" spans="1:74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13"/>
        <v>7.8633333333333333E-2</v>
      </c>
      <c r="U73" s="3">
        <v>240000</v>
      </c>
      <c r="V73" s="3">
        <v>230396</v>
      </c>
      <c r="W73" s="14">
        <f t="shared" si="14"/>
        <v>0.9599833333333333</v>
      </c>
      <c r="X73" s="3">
        <v>240000</v>
      </c>
      <c r="Y73" s="18">
        <f t="shared" si="15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 s="38">
        <f t="shared" si="16"/>
        <v>0</v>
      </c>
      <c r="AF73">
        <v>0</v>
      </c>
      <c r="AG73" s="10">
        <v>0</v>
      </c>
      <c r="AH73">
        <v>0</v>
      </c>
      <c r="AI73" t="s">
        <v>46</v>
      </c>
      <c r="AJ73">
        <v>0</v>
      </c>
      <c r="AK73" s="8" t="s">
        <v>106</v>
      </c>
      <c r="AL73" s="3">
        <v>0</v>
      </c>
      <c r="AM73" s="3">
        <v>0</v>
      </c>
      <c r="AN73">
        <v>0</v>
      </c>
      <c r="AO73" t="s">
        <v>45</v>
      </c>
      <c r="AP73" s="38">
        <f t="shared" si="19"/>
        <v>0</v>
      </c>
      <c r="AQ73">
        <v>0</v>
      </c>
      <c r="AR73" s="8">
        <v>0</v>
      </c>
      <c r="AS73">
        <v>0</v>
      </c>
      <c r="AT73" t="s">
        <v>46</v>
      </c>
      <c r="AU73">
        <v>0</v>
      </c>
      <c r="AV73" s="11" t="s">
        <v>106</v>
      </c>
      <c r="AW73" s="3">
        <v>0</v>
      </c>
      <c r="AX73" s="3">
        <v>0</v>
      </c>
      <c r="AY73">
        <v>0</v>
      </c>
      <c r="AZ73">
        <v>0</v>
      </c>
      <c r="BA73" s="38">
        <f t="shared" si="17"/>
        <v>0</v>
      </c>
      <c r="BB73">
        <v>0</v>
      </c>
      <c r="BC73" s="8">
        <v>0</v>
      </c>
      <c r="BD73">
        <v>0</v>
      </c>
      <c r="BE73" t="s">
        <v>46</v>
      </c>
      <c r="BF73">
        <v>0</v>
      </c>
      <c r="BG73" s="11" t="s">
        <v>106</v>
      </c>
      <c r="BH73" s="3">
        <v>0</v>
      </c>
      <c r="BI73" s="3">
        <v>0</v>
      </c>
      <c r="BJ73">
        <v>0</v>
      </c>
      <c r="BK73">
        <v>0</v>
      </c>
      <c r="BL73" s="38">
        <f t="shared" si="18"/>
        <v>0</v>
      </c>
      <c r="BM73">
        <v>0</v>
      </c>
      <c r="BN73" s="8">
        <v>0</v>
      </c>
      <c r="BO73">
        <v>0</v>
      </c>
      <c r="BP73" t="s">
        <v>46</v>
      </c>
      <c r="BQ73">
        <v>0</v>
      </c>
      <c r="BR73" s="3">
        <v>240000</v>
      </c>
      <c r="BS73" t="s">
        <v>62</v>
      </c>
      <c r="BT73" s="19">
        <f t="shared" si="10"/>
        <v>0</v>
      </c>
      <c r="BU73" s="19">
        <f t="shared" si="11"/>
        <v>240000</v>
      </c>
      <c r="BV73" s="13">
        <f t="shared" si="12"/>
        <v>1</v>
      </c>
    </row>
    <row r="74" spans="1:74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13"/>
        <v>0.84627577106408192</v>
      </c>
      <c r="U74" s="3">
        <v>519866</v>
      </c>
      <c r="V74" s="3">
        <v>494648</v>
      </c>
      <c r="W74" s="14">
        <f t="shared" si="14"/>
        <v>0.95149134584681438</v>
      </c>
      <c r="X74" s="3">
        <v>0</v>
      </c>
      <c r="Y74" s="18">
        <f t="shared" si="15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 s="38">
        <f t="shared" si="16"/>
        <v>7.017797582811533E-2</v>
      </c>
      <c r="AF74">
        <v>30</v>
      </c>
      <c r="AG74" s="10">
        <v>46113</v>
      </c>
      <c r="AH74" t="s">
        <v>47</v>
      </c>
      <c r="AI74" t="s">
        <v>43</v>
      </c>
      <c r="AJ74">
        <v>0</v>
      </c>
      <c r="AK74" s="8">
        <v>35156</v>
      </c>
      <c r="AL74" s="3">
        <v>120000</v>
      </c>
      <c r="AM74" s="3">
        <v>107484.05</v>
      </c>
      <c r="AN74">
        <v>6.7500000000000004E-2</v>
      </c>
      <c r="AO74">
        <v>50</v>
      </c>
      <c r="AP74" s="38">
        <f t="shared" si="19"/>
        <v>7.017797582811533E-2</v>
      </c>
      <c r="AQ74">
        <v>30</v>
      </c>
      <c r="AR74" s="8">
        <v>46113</v>
      </c>
      <c r="AS74" t="s">
        <v>47</v>
      </c>
      <c r="AT74" t="s">
        <v>43</v>
      </c>
      <c r="AU74">
        <v>0</v>
      </c>
      <c r="AV74" s="11" t="s">
        <v>106</v>
      </c>
      <c r="AW74" s="3">
        <v>0</v>
      </c>
      <c r="AX74" s="3">
        <v>0</v>
      </c>
      <c r="AY74">
        <v>0</v>
      </c>
      <c r="AZ74">
        <v>0</v>
      </c>
      <c r="BA74" s="38">
        <f t="shared" si="17"/>
        <v>0</v>
      </c>
      <c r="BB74">
        <v>0</v>
      </c>
      <c r="BC74" s="8">
        <v>0</v>
      </c>
      <c r="BD74">
        <v>0</v>
      </c>
      <c r="BE74" t="s">
        <v>46</v>
      </c>
      <c r="BF74">
        <v>0</v>
      </c>
      <c r="BG74" s="11" t="s">
        <v>106</v>
      </c>
      <c r="BH74" s="3">
        <v>0</v>
      </c>
      <c r="BI74" s="3">
        <v>0</v>
      </c>
      <c r="BJ74">
        <v>0</v>
      </c>
      <c r="BK74">
        <v>0</v>
      </c>
      <c r="BL74" s="38">
        <f t="shared" si="18"/>
        <v>0</v>
      </c>
      <c r="BM74">
        <v>0</v>
      </c>
      <c r="BN74" s="8">
        <v>0</v>
      </c>
      <c r="BO74">
        <v>0</v>
      </c>
      <c r="BP74" t="s">
        <v>46</v>
      </c>
      <c r="BQ74">
        <v>0</v>
      </c>
      <c r="BR74" s="3">
        <v>0</v>
      </c>
      <c r="BS74" t="s">
        <v>47</v>
      </c>
      <c r="BT74" s="19">
        <f t="shared" si="10"/>
        <v>330000</v>
      </c>
      <c r="BU74" s="19">
        <f t="shared" si="11"/>
        <v>330000</v>
      </c>
      <c r="BV74" s="13">
        <f t="shared" si="12"/>
        <v>0.6347789622710468</v>
      </c>
    </row>
    <row r="75" spans="1:74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13"/>
        <v>7.5523042397151741E-2</v>
      </c>
      <c r="U75" s="3">
        <v>651907</v>
      </c>
      <c r="V75" s="3">
        <v>597714</v>
      </c>
      <c r="W75" s="14">
        <f t="shared" si="14"/>
        <v>0.91687004434681629</v>
      </c>
      <c r="X75" s="3">
        <v>343937</v>
      </c>
      <c r="Y75" s="18">
        <f t="shared" si="15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 s="38">
        <f t="shared" si="16"/>
        <v>0.11861899584559316</v>
      </c>
      <c r="AF75">
        <v>0</v>
      </c>
      <c r="AG75" s="10">
        <v>41000</v>
      </c>
      <c r="AH75">
        <v>1</v>
      </c>
      <c r="AI75" t="s">
        <v>43</v>
      </c>
      <c r="AJ75" t="s">
        <v>180</v>
      </c>
      <c r="AK75" s="8">
        <v>35226</v>
      </c>
      <c r="AL75" s="3">
        <v>262970</v>
      </c>
      <c r="AM75" s="3">
        <v>405372.99</v>
      </c>
      <c r="AN75">
        <v>0.03</v>
      </c>
      <c r="AO75">
        <v>20</v>
      </c>
      <c r="AP75" s="38">
        <f t="shared" si="19"/>
        <v>6.7215707596859131E-2</v>
      </c>
      <c r="AQ75">
        <v>0</v>
      </c>
      <c r="AR75" s="8">
        <v>42535</v>
      </c>
      <c r="AS75">
        <v>2</v>
      </c>
      <c r="AT75" t="s">
        <v>58</v>
      </c>
      <c r="AU75" t="s">
        <v>181</v>
      </c>
      <c r="AV75" s="11" t="s">
        <v>106</v>
      </c>
      <c r="AW75" s="3">
        <v>0</v>
      </c>
      <c r="AX75" s="3">
        <v>0</v>
      </c>
      <c r="AY75">
        <v>0</v>
      </c>
      <c r="AZ75">
        <v>0</v>
      </c>
      <c r="BA75" s="38">
        <f t="shared" si="17"/>
        <v>0</v>
      </c>
      <c r="BB75">
        <v>0</v>
      </c>
      <c r="BC75" s="8">
        <v>0</v>
      </c>
      <c r="BD75">
        <v>0</v>
      </c>
      <c r="BE75" t="s">
        <v>46</v>
      </c>
      <c r="BF75">
        <v>0</v>
      </c>
      <c r="BG75" s="11" t="s">
        <v>106</v>
      </c>
      <c r="BH75" s="3">
        <v>0</v>
      </c>
      <c r="BI75" s="3">
        <v>0</v>
      </c>
      <c r="BJ75">
        <v>0</v>
      </c>
      <c r="BK75">
        <v>0</v>
      </c>
      <c r="BL75" s="38">
        <f t="shared" si="18"/>
        <v>0</v>
      </c>
      <c r="BM75">
        <v>0</v>
      </c>
      <c r="BN75" s="8">
        <v>0</v>
      </c>
      <c r="BO75">
        <v>0</v>
      </c>
      <c r="BP75" t="s">
        <v>46</v>
      </c>
      <c r="BQ75">
        <v>0</v>
      </c>
      <c r="BR75" s="3">
        <v>651907</v>
      </c>
      <c r="BS75">
        <v>0</v>
      </c>
      <c r="BT75" s="19">
        <f t="shared" si="10"/>
        <v>307970</v>
      </c>
      <c r="BU75" s="19">
        <f t="shared" si="11"/>
        <v>651907</v>
      </c>
      <c r="BV75" s="13">
        <f t="shared" si="12"/>
        <v>1</v>
      </c>
    </row>
    <row r="76" spans="1:74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13"/>
        <v>0</v>
      </c>
      <c r="U76" s="3">
        <v>0</v>
      </c>
      <c r="V76" s="3">
        <v>0</v>
      </c>
      <c r="W76" s="14">
        <f t="shared" si="14"/>
        <v>0</v>
      </c>
      <c r="X76" s="3">
        <v>0</v>
      </c>
      <c r="Y76" s="18">
        <f t="shared" si="15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 s="38">
        <f t="shared" si="16"/>
        <v>0</v>
      </c>
      <c r="AF76">
        <v>0</v>
      </c>
      <c r="AG76" s="10">
        <v>0</v>
      </c>
      <c r="AH76">
        <v>0</v>
      </c>
      <c r="AI76" t="s">
        <v>46</v>
      </c>
      <c r="AJ76">
        <v>0</v>
      </c>
      <c r="AK76" s="8" t="s">
        <v>106</v>
      </c>
      <c r="AL76" s="3">
        <v>0</v>
      </c>
      <c r="AM76" s="3">
        <v>0</v>
      </c>
      <c r="AN76">
        <v>0</v>
      </c>
      <c r="AO76" t="s">
        <v>45</v>
      </c>
      <c r="AP76" s="38">
        <f t="shared" si="19"/>
        <v>0</v>
      </c>
      <c r="AQ76">
        <v>0</v>
      </c>
      <c r="AR76" s="8">
        <v>0</v>
      </c>
      <c r="AS76">
        <v>0</v>
      </c>
      <c r="AT76" t="s">
        <v>46</v>
      </c>
      <c r="AU76">
        <v>0</v>
      </c>
      <c r="AV76" s="11" t="s">
        <v>106</v>
      </c>
      <c r="AW76" s="3">
        <v>0</v>
      </c>
      <c r="AX76" s="3">
        <v>0</v>
      </c>
      <c r="AY76">
        <v>0</v>
      </c>
      <c r="AZ76">
        <v>0</v>
      </c>
      <c r="BA76" s="38">
        <f t="shared" si="17"/>
        <v>0</v>
      </c>
      <c r="BB76">
        <v>0</v>
      </c>
      <c r="BC76" s="8">
        <v>0</v>
      </c>
      <c r="BD76">
        <v>0</v>
      </c>
      <c r="BE76" t="s">
        <v>46</v>
      </c>
      <c r="BF76">
        <v>0</v>
      </c>
      <c r="BG76" s="11" t="s">
        <v>106</v>
      </c>
      <c r="BH76" s="3">
        <v>0</v>
      </c>
      <c r="BI76" s="3">
        <v>0</v>
      </c>
      <c r="BJ76">
        <v>0</v>
      </c>
      <c r="BK76">
        <v>0</v>
      </c>
      <c r="BL76" s="38">
        <f t="shared" si="18"/>
        <v>0</v>
      </c>
      <c r="BM76">
        <v>0</v>
      </c>
      <c r="BN76" s="8">
        <v>0</v>
      </c>
      <c r="BO76">
        <v>0</v>
      </c>
      <c r="BP76" t="s">
        <v>46</v>
      </c>
      <c r="BQ76">
        <v>0</v>
      </c>
      <c r="BR76" s="3">
        <v>0</v>
      </c>
      <c r="BS76">
        <v>0</v>
      </c>
      <c r="BT76" s="19">
        <f t="shared" si="10"/>
        <v>0</v>
      </c>
      <c r="BU76" s="19">
        <f t="shared" si="11"/>
        <v>0</v>
      </c>
      <c r="BV76" s="13">
        <f t="shared" si="12"/>
        <v>0</v>
      </c>
    </row>
    <row r="77" spans="1:74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13"/>
        <v>0</v>
      </c>
      <c r="U77" s="3">
        <v>0</v>
      </c>
      <c r="V77" s="3">
        <v>0</v>
      </c>
      <c r="W77" s="14">
        <f t="shared" si="14"/>
        <v>0</v>
      </c>
      <c r="X77" s="3">
        <v>0</v>
      </c>
      <c r="Y77" s="18">
        <f t="shared" si="15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 s="38">
        <f t="shared" si="16"/>
        <v>0</v>
      </c>
      <c r="AF77">
        <v>0</v>
      </c>
      <c r="AG77" s="10">
        <v>0</v>
      </c>
      <c r="AH77">
        <v>0</v>
      </c>
      <c r="AI77" t="s">
        <v>46</v>
      </c>
      <c r="AJ77">
        <v>0</v>
      </c>
      <c r="AK77" s="8" t="s">
        <v>106</v>
      </c>
      <c r="AL77" s="3">
        <v>0</v>
      </c>
      <c r="AM77" s="3">
        <v>0</v>
      </c>
      <c r="AN77">
        <v>0</v>
      </c>
      <c r="AO77" t="s">
        <v>45</v>
      </c>
      <c r="AP77" s="38">
        <f t="shared" si="19"/>
        <v>0</v>
      </c>
      <c r="AQ77">
        <v>0</v>
      </c>
      <c r="AR77" s="8">
        <v>0</v>
      </c>
      <c r="AS77">
        <v>0</v>
      </c>
      <c r="AT77" t="s">
        <v>46</v>
      </c>
      <c r="AU77">
        <v>0</v>
      </c>
      <c r="AV77" s="11" t="s">
        <v>106</v>
      </c>
      <c r="AW77" s="3">
        <v>0</v>
      </c>
      <c r="AX77" s="3">
        <v>0</v>
      </c>
      <c r="AY77">
        <v>0</v>
      </c>
      <c r="AZ77">
        <v>0</v>
      </c>
      <c r="BA77" s="38">
        <f t="shared" si="17"/>
        <v>0</v>
      </c>
      <c r="BB77">
        <v>0</v>
      </c>
      <c r="BC77" s="8">
        <v>0</v>
      </c>
      <c r="BD77">
        <v>0</v>
      </c>
      <c r="BE77" t="s">
        <v>46</v>
      </c>
      <c r="BF77">
        <v>0</v>
      </c>
      <c r="BG77" s="11" t="s">
        <v>106</v>
      </c>
      <c r="BH77" s="3">
        <v>0</v>
      </c>
      <c r="BI77" s="3">
        <v>0</v>
      </c>
      <c r="BJ77">
        <v>0</v>
      </c>
      <c r="BK77">
        <v>0</v>
      </c>
      <c r="BL77" s="38">
        <f t="shared" si="18"/>
        <v>0</v>
      </c>
      <c r="BM77">
        <v>0</v>
      </c>
      <c r="BN77" s="8">
        <v>0</v>
      </c>
      <c r="BO77">
        <v>0</v>
      </c>
      <c r="BP77" t="s">
        <v>46</v>
      </c>
      <c r="BQ77">
        <v>0</v>
      </c>
      <c r="BR77" s="3">
        <v>0</v>
      </c>
      <c r="BS77">
        <v>0</v>
      </c>
      <c r="BT77" s="19">
        <f t="shared" si="10"/>
        <v>0</v>
      </c>
      <c r="BU77" s="19">
        <f t="shared" si="11"/>
        <v>0</v>
      </c>
      <c r="BV77" s="13">
        <f t="shared" si="12"/>
        <v>0</v>
      </c>
    </row>
    <row r="78" spans="1:74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13"/>
        <v>0</v>
      </c>
      <c r="U78" s="3">
        <v>2083010</v>
      </c>
      <c r="V78" s="3">
        <v>2402207</v>
      </c>
      <c r="W78" s="14">
        <f t="shared" si="14"/>
        <v>1.1532383425907702</v>
      </c>
      <c r="X78" s="3">
        <v>0</v>
      </c>
      <c r="Y78" s="18">
        <f t="shared" si="15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 s="38">
        <f t="shared" si="16"/>
        <v>0.22620703785244511</v>
      </c>
      <c r="AF78">
        <v>5</v>
      </c>
      <c r="AG78" s="10">
        <v>42948</v>
      </c>
      <c r="AH78">
        <v>0</v>
      </c>
      <c r="AI78" t="s">
        <v>43</v>
      </c>
      <c r="AJ78" t="s">
        <v>182</v>
      </c>
      <c r="AK78" s="8">
        <v>35209</v>
      </c>
      <c r="AL78" s="3">
        <v>325000</v>
      </c>
      <c r="AM78" s="3">
        <v>325000</v>
      </c>
      <c r="AN78">
        <v>0.01</v>
      </c>
      <c r="AO78">
        <v>50</v>
      </c>
      <c r="AP78" s="38">
        <f t="shared" si="19"/>
        <v>2.5512730928169743E-2</v>
      </c>
      <c r="AQ78">
        <v>30</v>
      </c>
      <c r="AR78" s="8">
        <v>54027</v>
      </c>
      <c r="AS78">
        <v>0</v>
      </c>
      <c r="AT78" t="s">
        <v>100</v>
      </c>
      <c r="AU78" t="s">
        <v>183</v>
      </c>
      <c r="AV78" s="11">
        <v>35261</v>
      </c>
      <c r="AW78" s="3">
        <v>75000</v>
      </c>
      <c r="AX78" s="3">
        <v>75000</v>
      </c>
      <c r="AY78">
        <v>0.01</v>
      </c>
      <c r="AZ78">
        <v>50</v>
      </c>
      <c r="BA78" s="38">
        <f t="shared" si="17"/>
        <v>2.5512730928169743E-2</v>
      </c>
      <c r="BB78">
        <v>30</v>
      </c>
      <c r="BC78" s="8">
        <v>54027</v>
      </c>
      <c r="BD78">
        <v>0</v>
      </c>
      <c r="BE78" t="s">
        <v>46</v>
      </c>
      <c r="BF78">
        <v>0</v>
      </c>
      <c r="BG78" s="11" t="s">
        <v>106</v>
      </c>
      <c r="BH78" s="3">
        <v>0</v>
      </c>
      <c r="BI78" s="3">
        <v>0</v>
      </c>
      <c r="BJ78">
        <v>0</v>
      </c>
      <c r="BK78">
        <v>0</v>
      </c>
      <c r="BL78" s="38">
        <f t="shared" si="18"/>
        <v>0</v>
      </c>
      <c r="BM78">
        <v>0</v>
      </c>
      <c r="BN78" s="8">
        <v>0</v>
      </c>
      <c r="BO78">
        <v>0</v>
      </c>
      <c r="BP78" t="s">
        <v>46</v>
      </c>
      <c r="BQ78">
        <v>0</v>
      </c>
      <c r="BR78" s="3">
        <v>0</v>
      </c>
      <c r="BS78">
        <v>0</v>
      </c>
      <c r="BT78" s="19">
        <f t="shared" si="10"/>
        <v>675000</v>
      </c>
      <c r="BU78" s="19">
        <f t="shared" si="11"/>
        <v>675000</v>
      </c>
      <c r="BV78" s="13">
        <f t="shared" si="12"/>
        <v>0.32405029260541235</v>
      </c>
    </row>
    <row r="79" spans="1:74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13"/>
        <v>7.5996086755421174E-2</v>
      </c>
      <c r="U79" s="3">
        <v>1915546</v>
      </c>
      <c r="V79" s="3">
        <v>1704623</v>
      </c>
      <c r="W79" s="14">
        <f t="shared" si="14"/>
        <v>0.8898888358723831</v>
      </c>
      <c r="X79" s="3">
        <v>0</v>
      </c>
      <c r="Y79" s="18">
        <f t="shared" si="15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 s="38">
        <f t="shared" si="16"/>
        <v>0.11927366053435283</v>
      </c>
      <c r="AF79">
        <v>10</v>
      </c>
      <c r="AG79" s="10">
        <v>45992</v>
      </c>
      <c r="AH79" t="s">
        <v>54</v>
      </c>
      <c r="AI79" t="s">
        <v>43</v>
      </c>
      <c r="AJ79" t="s">
        <v>122</v>
      </c>
      <c r="AK79" s="8">
        <v>35528</v>
      </c>
      <c r="AL79" s="3">
        <v>470000</v>
      </c>
      <c r="AM79" s="3">
        <v>186987</v>
      </c>
      <c r="AN79">
        <v>0</v>
      </c>
      <c r="AO79">
        <v>0</v>
      </c>
      <c r="AP79" s="38">
        <f t="shared" si="19"/>
        <v>0</v>
      </c>
      <c r="AQ79">
        <v>0</v>
      </c>
      <c r="AR79" s="8" t="s">
        <v>140</v>
      </c>
      <c r="AS79" t="s">
        <v>71</v>
      </c>
      <c r="AT79" t="s">
        <v>100</v>
      </c>
      <c r="AU79" t="s">
        <v>126</v>
      </c>
      <c r="AV79" s="11" t="s">
        <v>106</v>
      </c>
      <c r="AW79" s="3">
        <v>0</v>
      </c>
      <c r="AX79" s="3">
        <v>0</v>
      </c>
      <c r="AY79">
        <v>0</v>
      </c>
      <c r="AZ79">
        <v>0</v>
      </c>
      <c r="BA79" s="38">
        <f t="shared" si="17"/>
        <v>0</v>
      </c>
      <c r="BB79">
        <v>0</v>
      </c>
      <c r="BC79" s="8">
        <v>0</v>
      </c>
      <c r="BD79">
        <v>0</v>
      </c>
      <c r="BE79" t="s">
        <v>46</v>
      </c>
      <c r="BF79">
        <v>0</v>
      </c>
      <c r="BG79" s="11" t="s">
        <v>106</v>
      </c>
      <c r="BH79" s="3">
        <v>0</v>
      </c>
      <c r="BI79" s="3">
        <v>0</v>
      </c>
      <c r="BJ79">
        <v>0</v>
      </c>
      <c r="BK79">
        <v>0</v>
      </c>
      <c r="BL79" s="38">
        <f t="shared" si="18"/>
        <v>0</v>
      </c>
      <c r="BM79">
        <v>0</v>
      </c>
      <c r="BN79" s="8">
        <v>0</v>
      </c>
      <c r="BO79">
        <v>0</v>
      </c>
      <c r="BP79" t="s">
        <v>46</v>
      </c>
      <c r="BQ79">
        <v>0</v>
      </c>
      <c r="BR79" s="3">
        <v>811000</v>
      </c>
      <c r="BS79" t="s">
        <v>62</v>
      </c>
      <c r="BT79" s="19">
        <f t="shared" si="10"/>
        <v>811000</v>
      </c>
      <c r="BU79" s="19">
        <f t="shared" si="11"/>
        <v>811000</v>
      </c>
      <c r="BV79" s="13">
        <f t="shared" si="12"/>
        <v>0.42337798204793831</v>
      </c>
    </row>
    <row r="80" spans="1:74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13"/>
        <v>7.813479763503825E-2</v>
      </c>
      <c r="U80" s="3">
        <v>617177</v>
      </c>
      <c r="V80" s="3">
        <v>558787</v>
      </c>
      <c r="W80" s="14">
        <f t="shared" si="14"/>
        <v>0.90539180818468612</v>
      </c>
      <c r="X80" s="3">
        <v>332177</v>
      </c>
      <c r="Y80" s="18">
        <f t="shared" si="15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 s="38">
        <f t="shared" si="16"/>
        <v>6.6666666666666666E-2</v>
      </c>
      <c r="AF80">
        <v>25</v>
      </c>
      <c r="AG80" s="10">
        <v>42115</v>
      </c>
      <c r="AH80">
        <v>1</v>
      </c>
      <c r="AI80" t="s">
        <v>43</v>
      </c>
      <c r="AJ80" t="s">
        <v>187</v>
      </c>
      <c r="AK80" s="8">
        <v>35240</v>
      </c>
      <c r="AL80" s="3">
        <v>195000</v>
      </c>
      <c r="AM80" s="3">
        <v>357265.12</v>
      </c>
      <c r="AN80">
        <v>0.01</v>
      </c>
      <c r="AO80">
        <v>20</v>
      </c>
      <c r="AP80" s="38">
        <f t="shared" si="19"/>
        <v>5.5415314890551362E-2</v>
      </c>
      <c r="AQ80">
        <v>0</v>
      </c>
      <c r="AR80" s="8">
        <v>42551</v>
      </c>
      <c r="AS80">
        <v>2</v>
      </c>
      <c r="AT80" t="s">
        <v>58</v>
      </c>
      <c r="AU80" t="s">
        <v>181</v>
      </c>
      <c r="AV80" s="11" t="s">
        <v>106</v>
      </c>
      <c r="AW80" s="3">
        <v>0</v>
      </c>
      <c r="AX80" s="3">
        <v>0</v>
      </c>
      <c r="AY80">
        <v>0</v>
      </c>
      <c r="AZ80">
        <v>0</v>
      </c>
      <c r="BA80" s="38">
        <f t="shared" si="17"/>
        <v>0</v>
      </c>
      <c r="BB80">
        <v>0</v>
      </c>
      <c r="BC80" s="8">
        <v>0</v>
      </c>
      <c r="BD80">
        <v>0</v>
      </c>
      <c r="BE80" t="s">
        <v>46</v>
      </c>
      <c r="BF80">
        <v>0</v>
      </c>
      <c r="BG80" s="11" t="s">
        <v>106</v>
      </c>
      <c r="BH80" s="3">
        <v>0</v>
      </c>
      <c r="BI80" s="3">
        <v>0</v>
      </c>
      <c r="BJ80">
        <v>0</v>
      </c>
      <c r="BK80">
        <v>0</v>
      </c>
      <c r="BL80" s="38">
        <f t="shared" si="18"/>
        <v>0</v>
      </c>
      <c r="BM80">
        <v>0</v>
      </c>
      <c r="BN80" s="8">
        <v>0</v>
      </c>
      <c r="BO80">
        <v>0</v>
      </c>
      <c r="BP80" t="s">
        <v>46</v>
      </c>
      <c r="BQ80">
        <v>0</v>
      </c>
      <c r="BR80" s="3">
        <v>617177</v>
      </c>
      <c r="BS80">
        <v>0</v>
      </c>
      <c r="BT80" s="19">
        <f t="shared" si="10"/>
        <v>285000</v>
      </c>
      <c r="BU80" s="19">
        <f t="shared" si="11"/>
        <v>617177</v>
      </c>
      <c r="BV80" s="13">
        <f t="shared" si="12"/>
        <v>1</v>
      </c>
    </row>
    <row r="81" spans="1:74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13"/>
        <v>0</v>
      </c>
      <c r="U81" s="3">
        <v>0</v>
      </c>
      <c r="V81" s="3">
        <v>0</v>
      </c>
      <c r="W81" s="14">
        <f t="shared" si="14"/>
        <v>0</v>
      </c>
      <c r="X81" s="3">
        <v>0</v>
      </c>
      <c r="Y81" s="18">
        <f t="shared" si="15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 s="38">
        <f t="shared" si="16"/>
        <v>0.12421330509378226</v>
      </c>
      <c r="AF81">
        <v>30</v>
      </c>
      <c r="AG81" s="10">
        <v>46204</v>
      </c>
      <c r="AH81" t="s">
        <v>54</v>
      </c>
      <c r="AI81" t="s">
        <v>43</v>
      </c>
      <c r="AJ81">
        <v>0</v>
      </c>
      <c r="AK81" s="8" t="s">
        <v>106</v>
      </c>
      <c r="AL81" s="3">
        <v>0</v>
      </c>
      <c r="AM81" s="3">
        <v>0</v>
      </c>
      <c r="AN81">
        <v>0</v>
      </c>
      <c r="AO81" t="s">
        <v>45</v>
      </c>
      <c r="AP81" s="38">
        <f t="shared" si="19"/>
        <v>0</v>
      </c>
      <c r="AQ81">
        <v>0</v>
      </c>
      <c r="AR81" s="8">
        <v>0</v>
      </c>
      <c r="AS81">
        <v>0</v>
      </c>
      <c r="AT81" t="s">
        <v>46</v>
      </c>
      <c r="AU81">
        <v>0</v>
      </c>
      <c r="AV81" s="11" t="s">
        <v>106</v>
      </c>
      <c r="AW81" s="3">
        <v>0</v>
      </c>
      <c r="AX81" s="3">
        <v>0</v>
      </c>
      <c r="AY81">
        <v>0</v>
      </c>
      <c r="AZ81">
        <v>0</v>
      </c>
      <c r="BA81" s="38">
        <f t="shared" si="17"/>
        <v>0</v>
      </c>
      <c r="BB81">
        <v>0</v>
      </c>
      <c r="BC81" s="8">
        <v>0</v>
      </c>
      <c r="BD81">
        <v>0</v>
      </c>
      <c r="BE81" t="s">
        <v>46</v>
      </c>
      <c r="BF81">
        <v>0</v>
      </c>
      <c r="BG81" s="11" t="s">
        <v>106</v>
      </c>
      <c r="BH81" s="3">
        <v>0</v>
      </c>
      <c r="BI81" s="3">
        <v>0</v>
      </c>
      <c r="BJ81">
        <v>0</v>
      </c>
      <c r="BK81">
        <v>0</v>
      </c>
      <c r="BL81" s="38">
        <f t="shared" si="18"/>
        <v>0</v>
      </c>
      <c r="BM81">
        <v>0</v>
      </c>
      <c r="BN81" s="8">
        <v>0</v>
      </c>
      <c r="BO81">
        <v>0</v>
      </c>
      <c r="BP81" t="s">
        <v>46</v>
      </c>
      <c r="BQ81">
        <v>0</v>
      </c>
      <c r="BR81" s="3">
        <v>0</v>
      </c>
      <c r="BS81">
        <v>0</v>
      </c>
      <c r="BT81" s="19">
        <f t="shared" si="10"/>
        <v>3502000</v>
      </c>
      <c r="BU81" s="19">
        <f t="shared" si="11"/>
        <v>3502000</v>
      </c>
      <c r="BV81" s="13">
        <f t="shared" si="12"/>
        <v>0</v>
      </c>
    </row>
    <row r="82" spans="1:74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13"/>
        <v>7.2616837183428928E-2</v>
      </c>
      <c r="U82" s="3">
        <v>1729351</v>
      </c>
      <c r="V82" s="3">
        <v>1479164</v>
      </c>
      <c r="W82" s="14">
        <f t="shared" si="14"/>
        <v>0.85532896444966922</v>
      </c>
      <c r="X82" s="3">
        <v>0</v>
      </c>
      <c r="Y82" s="18">
        <f t="shared" si="15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 s="38">
        <f t="shared" si="16"/>
        <v>0</v>
      </c>
      <c r="AF82">
        <v>0</v>
      </c>
      <c r="AG82" s="10">
        <v>0</v>
      </c>
      <c r="AH82">
        <v>0</v>
      </c>
      <c r="AI82" t="s">
        <v>46</v>
      </c>
      <c r="AJ82">
        <v>0</v>
      </c>
      <c r="AK82" s="8" t="s">
        <v>106</v>
      </c>
      <c r="AL82" s="3">
        <v>0</v>
      </c>
      <c r="AM82" s="3">
        <v>0</v>
      </c>
      <c r="AN82">
        <v>0</v>
      </c>
      <c r="AO82" t="s">
        <v>45</v>
      </c>
      <c r="AP82" s="38">
        <f t="shared" si="19"/>
        <v>0</v>
      </c>
      <c r="AQ82">
        <v>0</v>
      </c>
      <c r="AR82" s="8">
        <v>0</v>
      </c>
      <c r="AS82">
        <v>0</v>
      </c>
      <c r="AT82" t="s">
        <v>46</v>
      </c>
      <c r="AU82">
        <v>0</v>
      </c>
      <c r="AV82" s="11" t="s">
        <v>106</v>
      </c>
      <c r="AW82" s="3">
        <v>0</v>
      </c>
      <c r="AX82" s="3">
        <v>0</v>
      </c>
      <c r="AY82">
        <v>0</v>
      </c>
      <c r="AZ82">
        <v>0</v>
      </c>
      <c r="BA82" s="38">
        <f t="shared" si="17"/>
        <v>0</v>
      </c>
      <c r="BB82">
        <v>0</v>
      </c>
      <c r="BC82" s="8">
        <v>0</v>
      </c>
      <c r="BD82">
        <v>0</v>
      </c>
      <c r="BE82" t="s">
        <v>46</v>
      </c>
      <c r="BF82">
        <v>0</v>
      </c>
      <c r="BG82" s="11" t="s">
        <v>106</v>
      </c>
      <c r="BH82" s="3">
        <v>0</v>
      </c>
      <c r="BI82" s="3">
        <v>0</v>
      </c>
      <c r="BJ82">
        <v>0</v>
      </c>
      <c r="BK82">
        <v>0</v>
      </c>
      <c r="BL82" s="38">
        <f t="shared" si="18"/>
        <v>0</v>
      </c>
      <c r="BM82">
        <v>0</v>
      </c>
      <c r="BN82" s="8">
        <v>0</v>
      </c>
      <c r="BO82">
        <v>0</v>
      </c>
      <c r="BP82" t="s">
        <v>46</v>
      </c>
      <c r="BQ82">
        <v>0</v>
      </c>
      <c r="BR82" s="3">
        <v>0</v>
      </c>
      <c r="BS82">
        <v>0</v>
      </c>
      <c r="BT82" s="19">
        <f t="shared" si="10"/>
        <v>0</v>
      </c>
      <c r="BU82" s="19">
        <f t="shared" si="11"/>
        <v>0</v>
      </c>
      <c r="BV82" s="13">
        <f t="shared" si="12"/>
        <v>0</v>
      </c>
    </row>
    <row r="83" spans="1:74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13"/>
        <v>7.2184890436659266E-2</v>
      </c>
      <c r="U83" s="3">
        <v>978612</v>
      </c>
      <c r="V83" s="3">
        <v>822363</v>
      </c>
      <c r="W83" s="14">
        <f t="shared" si="14"/>
        <v>0.84033610869271991</v>
      </c>
      <c r="X83" s="3">
        <v>978612</v>
      </c>
      <c r="Y83" s="18">
        <f t="shared" si="15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 s="38">
        <f t="shared" si="16"/>
        <v>0</v>
      </c>
      <c r="AF83">
        <v>0</v>
      </c>
      <c r="AG83" s="10">
        <v>0</v>
      </c>
      <c r="AH83">
        <v>0</v>
      </c>
      <c r="AI83" t="s">
        <v>46</v>
      </c>
      <c r="AJ83">
        <v>0</v>
      </c>
      <c r="AK83" s="8" t="s">
        <v>106</v>
      </c>
      <c r="AL83" s="3">
        <v>0</v>
      </c>
      <c r="AM83" s="3">
        <v>0</v>
      </c>
      <c r="AN83">
        <v>0</v>
      </c>
      <c r="AO83" t="s">
        <v>45</v>
      </c>
      <c r="AP83" s="38">
        <f t="shared" si="19"/>
        <v>0</v>
      </c>
      <c r="AQ83">
        <v>0</v>
      </c>
      <c r="AR83" s="8">
        <v>0</v>
      </c>
      <c r="AS83">
        <v>0</v>
      </c>
      <c r="AT83" t="s">
        <v>46</v>
      </c>
      <c r="AU83">
        <v>0</v>
      </c>
      <c r="AV83" s="11" t="s">
        <v>106</v>
      </c>
      <c r="AW83" s="3">
        <v>0</v>
      </c>
      <c r="AX83" s="3">
        <v>0</v>
      </c>
      <c r="AY83">
        <v>0</v>
      </c>
      <c r="AZ83">
        <v>0</v>
      </c>
      <c r="BA83" s="38">
        <f t="shared" si="17"/>
        <v>0</v>
      </c>
      <c r="BB83">
        <v>0</v>
      </c>
      <c r="BC83" s="8">
        <v>0</v>
      </c>
      <c r="BD83">
        <v>0</v>
      </c>
      <c r="BE83" t="s">
        <v>46</v>
      </c>
      <c r="BF83">
        <v>0</v>
      </c>
      <c r="BG83" s="11" t="s">
        <v>106</v>
      </c>
      <c r="BH83" s="3">
        <v>0</v>
      </c>
      <c r="BI83" s="3">
        <v>0</v>
      </c>
      <c r="BJ83">
        <v>0</v>
      </c>
      <c r="BK83">
        <v>0</v>
      </c>
      <c r="BL83" s="38">
        <f t="shared" si="18"/>
        <v>0</v>
      </c>
      <c r="BM83">
        <v>0</v>
      </c>
      <c r="BN83" s="8">
        <v>0</v>
      </c>
      <c r="BO83">
        <v>0</v>
      </c>
      <c r="BP83" t="s">
        <v>46</v>
      </c>
      <c r="BQ83">
        <v>0</v>
      </c>
      <c r="BR83" s="3">
        <v>0</v>
      </c>
      <c r="BS83">
        <v>0</v>
      </c>
      <c r="BT83" s="19">
        <f t="shared" si="10"/>
        <v>0</v>
      </c>
      <c r="BU83" s="19">
        <f t="shared" si="11"/>
        <v>978612</v>
      </c>
      <c r="BV83" s="13">
        <f t="shared" si="12"/>
        <v>1</v>
      </c>
    </row>
    <row r="84" spans="1:74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13"/>
        <v>3.2568256472444282E-2</v>
      </c>
      <c r="U84" s="3">
        <v>2038488</v>
      </c>
      <c r="V84" s="3">
        <v>1891425</v>
      </c>
      <c r="W84" s="14">
        <f t="shared" si="14"/>
        <v>0.92785682329255803</v>
      </c>
      <c r="X84" s="3">
        <v>0</v>
      </c>
      <c r="Y84" s="18">
        <f t="shared" si="15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 s="38">
        <f t="shared" si="16"/>
        <v>0</v>
      </c>
      <c r="AF84">
        <v>0</v>
      </c>
      <c r="AG84" s="10">
        <v>0</v>
      </c>
      <c r="AH84">
        <v>0</v>
      </c>
      <c r="AI84" t="s">
        <v>46</v>
      </c>
      <c r="AJ84">
        <v>0</v>
      </c>
      <c r="AK84" s="8">
        <v>37123</v>
      </c>
      <c r="AL84" s="3">
        <v>85465</v>
      </c>
      <c r="AM84" s="3">
        <v>0</v>
      </c>
      <c r="AN84">
        <v>6.8750000000000006E-2</v>
      </c>
      <c r="AO84" t="s">
        <v>45</v>
      </c>
      <c r="AP84" s="38">
        <f t="shared" si="19"/>
        <v>0</v>
      </c>
      <c r="AQ84">
        <v>0</v>
      </c>
      <c r="AR84" s="8">
        <v>0</v>
      </c>
      <c r="AS84">
        <v>0</v>
      </c>
      <c r="AT84" t="s">
        <v>46</v>
      </c>
      <c r="AU84">
        <v>0</v>
      </c>
      <c r="AV84" s="11" t="s">
        <v>106</v>
      </c>
      <c r="AW84" s="3">
        <v>400000</v>
      </c>
      <c r="AX84" s="3">
        <v>0</v>
      </c>
      <c r="AY84">
        <v>0.03</v>
      </c>
      <c r="AZ84">
        <v>20</v>
      </c>
      <c r="BA84" s="38">
        <f t="shared" si="17"/>
        <v>6.7215707596859131E-2</v>
      </c>
      <c r="BB84">
        <v>0</v>
      </c>
      <c r="BC84" s="8">
        <v>0</v>
      </c>
      <c r="BD84">
        <v>0</v>
      </c>
      <c r="BE84" t="s">
        <v>46</v>
      </c>
      <c r="BF84">
        <v>0</v>
      </c>
      <c r="BG84" s="11" t="s">
        <v>106</v>
      </c>
      <c r="BH84" s="3">
        <v>0</v>
      </c>
      <c r="BI84" s="3">
        <v>0</v>
      </c>
      <c r="BJ84">
        <v>0</v>
      </c>
      <c r="BK84">
        <v>0</v>
      </c>
      <c r="BL84" s="38">
        <f t="shared" si="18"/>
        <v>0</v>
      </c>
      <c r="BM84">
        <v>0</v>
      </c>
      <c r="BN84" s="8">
        <v>0</v>
      </c>
      <c r="BO84">
        <v>0</v>
      </c>
      <c r="BP84" t="s">
        <v>46</v>
      </c>
      <c r="BQ84">
        <v>0</v>
      </c>
      <c r="BR84" s="3">
        <v>1367759</v>
      </c>
      <c r="BS84">
        <v>0</v>
      </c>
      <c r="BT84" s="19">
        <f t="shared" si="10"/>
        <v>1367759</v>
      </c>
      <c r="BU84" s="19">
        <f t="shared" si="11"/>
        <v>1367759</v>
      </c>
      <c r="BV84" s="13">
        <f t="shared" si="12"/>
        <v>0.67096740329106674</v>
      </c>
    </row>
    <row r="85" spans="1:74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13"/>
        <v>7.9542233440732663E-2</v>
      </c>
      <c r="U85" s="3">
        <v>2077915</v>
      </c>
      <c r="V85" s="3">
        <v>2027695</v>
      </c>
      <c r="W85" s="14">
        <f t="shared" si="14"/>
        <v>0.97583154267619221</v>
      </c>
      <c r="X85" s="3">
        <v>50220</v>
      </c>
      <c r="Y85" s="18">
        <f t="shared" si="15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 s="38">
        <f t="shared" si="16"/>
        <v>9.6342287609244376E-2</v>
      </c>
      <c r="AF85">
        <v>30</v>
      </c>
      <c r="AG85" s="10">
        <v>44531</v>
      </c>
      <c r="AH85" t="s">
        <v>54</v>
      </c>
      <c r="AI85" t="s">
        <v>108</v>
      </c>
      <c r="AJ85" t="s">
        <v>44</v>
      </c>
      <c r="AK85" s="8">
        <v>42369</v>
      </c>
      <c r="AL85" s="3">
        <v>150000</v>
      </c>
      <c r="AM85" s="3">
        <v>148407.93</v>
      </c>
      <c r="AN85">
        <v>7.0000000000000007E-2</v>
      </c>
      <c r="AO85">
        <v>10</v>
      </c>
      <c r="AP85" s="38">
        <f t="shared" si="19"/>
        <v>0.14237750272736471</v>
      </c>
      <c r="AQ85">
        <v>30</v>
      </c>
      <c r="AR85" s="8">
        <v>47848</v>
      </c>
      <c r="AS85" t="s">
        <v>71</v>
      </c>
      <c r="AT85" t="s">
        <v>43</v>
      </c>
      <c r="AU85" t="s">
        <v>194</v>
      </c>
      <c r="AV85" s="11" t="s">
        <v>106</v>
      </c>
      <c r="AW85" s="3">
        <v>0</v>
      </c>
      <c r="AX85" s="3">
        <v>0</v>
      </c>
      <c r="AY85">
        <v>0</v>
      </c>
      <c r="AZ85">
        <v>0</v>
      </c>
      <c r="BA85" s="38">
        <f t="shared" si="17"/>
        <v>0</v>
      </c>
      <c r="BB85">
        <v>0</v>
      </c>
      <c r="BC85" s="8">
        <v>0</v>
      </c>
      <c r="BD85">
        <v>0</v>
      </c>
      <c r="BE85" t="s">
        <v>46</v>
      </c>
      <c r="BF85">
        <v>0</v>
      </c>
      <c r="BG85" s="11" t="s">
        <v>106</v>
      </c>
      <c r="BH85" s="3">
        <v>0</v>
      </c>
      <c r="BI85" s="3">
        <v>0</v>
      </c>
      <c r="BJ85">
        <v>0</v>
      </c>
      <c r="BK85">
        <v>0</v>
      </c>
      <c r="BL85" s="38">
        <f t="shared" si="18"/>
        <v>0</v>
      </c>
      <c r="BM85">
        <v>0</v>
      </c>
      <c r="BN85" s="8">
        <v>0</v>
      </c>
      <c r="BO85">
        <v>0</v>
      </c>
      <c r="BP85" t="s">
        <v>46</v>
      </c>
      <c r="BQ85">
        <v>0</v>
      </c>
      <c r="BR85" s="3">
        <v>2077915</v>
      </c>
      <c r="BS85">
        <v>0</v>
      </c>
      <c r="BT85" s="19">
        <f t="shared" si="10"/>
        <v>517000</v>
      </c>
      <c r="BU85" s="19">
        <f t="shared" si="11"/>
        <v>567220</v>
      </c>
      <c r="BV85" s="13">
        <f t="shared" si="12"/>
        <v>0.27297555482298363</v>
      </c>
    </row>
    <row r="86" spans="1:74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13"/>
        <v>0</v>
      </c>
      <c r="U86" s="3">
        <v>0</v>
      </c>
      <c r="V86" s="3">
        <v>0</v>
      </c>
      <c r="W86" s="14">
        <f t="shared" si="14"/>
        <v>0</v>
      </c>
      <c r="X86" s="3">
        <v>0</v>
      </c>
      <c r="Y86" s="18">
        <f t="shared" si="15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 s="38">
        <f t="shared" si="16"/>
        <v>0</v>
      </c>
      <c r="AF86">
        <v>0</v>
      </c>
      <c r="AG86" s="10">
        <v>0</v>
      </c>
      <c r="AH86">
        <v>0</v>
      </c>
      <c r="AI86" t="s">
        <v>46</v>
      </c>
      <c r="AJ86">
        <v>0</v>
      </c>
      <c r="AK86" s="8" t="s">
        <v>106</v>
      </c>
      <c r="AL86" s="3">
        <v>0</v>
      </c>
      <c r="AM86" s="3">
        <v>0</v>
      </c>
      <c r="AN86">
        <v>0</v>
      </c>
      <c r="AO86" t="s">
        <v>45</v>
      </c>
      <c r="AP86" s="38">
        <f t="shared" si="19"/>
        <v>0</v>
      </c>
      <c r="AQ86">
        <v>0</v>
      </c>
      <c r="AR86" s="8">
        <v>0</v>
      </c>
      <c r="AS86">
        <v>0</v>
      </c>
      <c r="AT86" t="s">
        <v>46</v>
      </c>
      <c r="AU86">
        <v>0</v>
      </c>
      <c r="AV86" s="11" t="s">
        <v>106</v>
      </c>
      <c r="AW86" s="3">
        <v>0</v>
      </c>
      <c r="AX86" s="3">
        <v>0</v>
      </c>
      <c r="AY86">
        <v>0</v>
      </c>
      <c r="AZ86">
        <v>0</v>
      </c>
      <c r="BA86" s="38">
        <f t="shared" si="17"/>
        <v>0</v>
      </c>
      <c r="BB86">
        <v>0</v>
      </c>
      <c r="BC86" s="8">
        <v>0</v>
      </c>
      <c r="BD86">
        <v>0</v>
      </c>
      <c r="BE86" t="s">
        <v>46</v>
      </c>
      <c r="BF86">
        <v>0</v>
      </c>
      <c r="BG86" s="11" t="s">
        <v>106</v>
      </c>
      <c r="BH86" s="3">
        <v>0</v>
      </c>
      <c r="BI86" s="3">
        <v>0</v>
      </c>
      <c r="BJ86">
        <v>0</v>
      </c>
      <c r="BK86">
        <v>0</v>
      </c>
      <c r="BL86" s="38">
        <f t="shared" si="18"/>
        <v>0</v>
      </c>
      <c r="BM86">
        <v>0</v>
      </c>
      <c r="BN86" s="8">
        <v>0</v>
      </c>
      <c r="BO86">
        <v>0</v>
      </c>
      <c r="BP86" t="s">
        <v>46</v>
      </c>
      <c r="BQ86">
        <v>0</v>
      </c>
      <c r="BR86" s="3">
        <v>0</v>
      </c>
      <c r="BS86">
        <v>0</v>
      </c>
      <c r="BT86" s="19">
        <f t="shared" si="10"/>
        <v>0</v>
      </c>
      <c r="BU86" s="19">
        <f t="shared" si="11"/>
        <v>0</v>
      </c>
      <c r="BV86" s="13">
        <f t="shared" si="12"/>
        <v>0</v>
      </c>
    </row>
    <row r="87" spans="1:74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13"/>
        <v>7.5444346688426242E-2</v>
      </c>
      <c r="U87" s="3">
        <v>1316202</v>
      </c>
      <c r="V87" s="3">
        <v>1181909</v>
      </c>
      <c r="W87" s="14">
        <f t="shared" si="14"/>
        <v>0.89796930866234814</v>
      </c>
      <c r="X87" s="3">
        <v>756476</v>
      </c>
      <c r="Y87" s="18">
        <f t="shared" si="15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 s="38">
        <f t="shared" si="16"/>
        <v>0.10185220882315063</v>
      </c>
      <c r="AF87">
        <v>0</v>
      </c>
      <c r="AG87" s="10">
        <v>43171</v>
      </c>
      <c r="AH87">
        <v>1</v>
      </c>
      <c r="AI87" t="s">
        <v>43</v>
      </c>
      <c r="AJ87" t="s">
        <v>187</v>
      </c>
      <c r="AK87" s="8">
        <v>35580</v>
      </c>
      <c r="AL87" s="3">
        <v>370000</v>
      </c>
      <c r="AM87" s="3">
        <v>572947.38</v>
      </c>
      <c r="AN87">
        <v>0.03</v>
      </c>
      <c r="AO87">
        <v>20</v>
      </c>
      <c r="AP87" s="38">
        <f t="shared" si="19"/>
        <v>6.7215707596859131E-2</v>
      </c>
      <c r="AQ87">
        <v>0</v>
      </c>
      <c r="AR87" s="8">
        <v>43174</v>
      </c>
      <c r="AS87">
        <v>2</v>
      </c>
      <c r="AT87" t="s">
        <v>58</v>
      </c>
      <c r="AU87" t="s">
        <v>181</v>
      </c>
      <c r="AV87" s="11">
        <v>35580</v>
      </c>
      <c r="AW87" s="3">
        <v>19226</v>
      </c>
      <c r="AX87" s="3">
        <v>15381</v>
      </c>
      <c r="AY87">
        <v>0</v>
      </c>
      <c r="AZ87">
        <v>5</v>
      </c>
      <c r="BA87" s="38">
        <f t="shared" si="17"/>
        <v>0.2</v>
      </c>
      <c r="BB87">
        <v>0</v>
      </c>
      <c r="BC87" s="8">
        <v>45185</v>
      </c>
      <c r="BD87">
        <v>3</v>
      </c>
      <c r="BE87" t="s">
        <v>58</v>
      </c>
      <c r="BF87" t="s">
        <v>198</v>
      </c>
      <c r="BG87" s="11" t="s">
        <v>106</v>
      </c>
      <c r="BH87" s="3">
        <v>0</v>
      </c>
      <c r="BI87" s="3">
        <v>0</v>
      </c>
      <c r="BJ87">
        <v>0</v>
      </c>
      <c r="BK87">
        <v>0</v>
      </c>
      <c r="BL87" s="38">
        <f t="shared" si="18"/>
        <v>0</v>
      </c>
      <c r="BM87">
        <v>0</v>
      </c>
      <c r="BN87" s="8">
        <v>0</v>
      </c>
      <c r="BO87">
        <v>0</v>
      </c>
      <c r="BP87" t="s">
        <v>46</v>
      </c>
      <c r="BQ87">
        <v>0</v>
      </c>
      <c r="BR87" s="3">
        <v>1316202</v>
      </c>
      <c r="BS87">
        <v>0</v>
      </c>
      <c r="BT87" s="19">
        <f t="shared" si="10"/>
        <v>559726</v>
      </c>
      <c r="BU87" s="19">
        <f t="shared" si="11"/>
        <v>1316202</v>
      </c>
      <c r="BV87" s="13">
        <f t="shared" si="12"/>
        <v>1</v>
      </c>
    </row>
    <row r="88" spans="1:74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13"/>
        <v>8.3930759128848301E-2</v>
      </c>
      <c r="U88" s="3">
        <v>2269180</v>
      </c>
      <c r="V88" s="3">
        <v>2201780</v>
      </c>
      <c r="W88" s="14">
        <f t="shared" si="14"/>
        <v>0.97029764055738199</v>
      </c>
      <c r="X88" s="3">
        <v>0</v>
      </c>
      <c r="Y88" s="18">
        <f t="shared" si="15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 s="38">
        <f t="shared" si="16"/>
        <v>0</v>
      </c>
      <c r="AF88">
        <v>0</v>
      </c>
      <c r="AG88" s="10">
        <v>0</v>
      </c>
      <c r="AH88">
        <v>0</v>
      </c>
      <c r="AI88" t="s">
        <v>46</v>
      </c>
      <c r="AJ88">
        <v>0</v>
      </c>
      <c r="AK88" s="8" t="s">
        <v>106</v>
      </c>
      <c r="AL88" s="3">
        <v>0</v>
      </c>
      <c r="AM88" s="3">
        <v>0</v>
      </c>
      <c r="AN88">
        <v>0</v>
      </c>
      <c r="AO88" t="s">
        <v>45</v>
      </c>
      <c r="AP88" s="38">
        <f t="shared" si="19"/>
        <v>0</v>
      </c>
      <c r="AQ88">
        <v>0</v>
      </c>
      <c r="AR88" s="8">
        <v>0</v>
      </c>
      <c r="AS88">
        <v>0</v>
      </c>
      <c r="AT88" t="s">
        <v>46</v>
      </c>
      <c r="AU88">
        <v>0</v>
      </c>
      <c r="AV88" s="11" t="s">
        <v>106</v>
      </c>
      <c r="AW88" s="3">
        <v>0</v>
      </c>
      <c r="AX88" s="3">
        <v>0</v>
      </c>
      <c r="AY88">
        <v>0</v>
      </c>
      <c r="AZ88">
        <v>0</v>
      </c>
      <c r="BA88" s="38">
        <f t="shared" si="17"/>
        <v>0</v>
      </c>
      <c r="BB88">
        <v>0</v>
      </c>
      <c r="BC88" s="8">
        <v>0</v>
      </c>
      <c r="BD88">
        <v>0</v>
      </c>
      <c r="BE88" t="s">
        <v>46</v>
      </c>
      <c r="BF88">
        <v>0</v>
      </c>
      <c r="BG88" s="11" t="s">
        <v>106</v>
      </c>
      <c r="BH88" s="3">
        <v>0</v>
      </c>
      <c r="BI88" s="3">
        <v>0</v>
      </c>
      <c r="BJ88">
        <v>0</v>
      </c>
      <c r="BK88">
        <v>0</v>
      </c>
      <c r="BL88" s="38">
        <f t="shared" si="18"/>
        <v>0</v>
      </c>
      <c r="BM88">
        <v>0</v>
      </c>
      <c r="BN88" s="8">
        <v>0</v>
      </c>
      <c r="BO88">
        <v>0</v>
      </c>
      <c r="BP88" t="s">
        <v>46</v>
      </c>
      <c r="BQ88">
        <v>0</v>
      </c>
      <c r="BR88" s="3">
        <v>0</v>
      </c>
      <c r="BS88" t="s">
        <v>62</v>
      </c>
      <c r="BT88" s="19">
        <f t="shared" si="10"/>
        <v>0</v>
      </c>
      <c r="BU88" s="19">
        <f t="shared" si="11"/>
        <v>0</v>
      </c>
      <c r="BV88" s="13">
        <f t="shared" si="12"/>
        <v>0</v>
      </c>
    </row>
    <row r="89" spans="1:74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13"/>
        <v>0</v>
      </c>
      <c r="U89" s="3">
        <v>3975026</v>
      </c>
      <c r="V89" s="3">
        <v>0</v>
      </c>
      <c r="W89" s="14">
        <f t="shared" si="14"/>
        <v>0</v>
      </c>
      <c r="X89" s="3">
        <v>0</v>
      </c>
      <c r="Y89" s="18">
        <f t="shared" si="15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 s="38">
        <f t="shared" si="16"/>
        <v>0.11328723625419035</v>
      </c>
      <c r="AF89">
        <v>15</v>
      </c>
      <c r="AG89" s="10">
        <v>41862</v>
      </c>
      <c r="AH89" t="s">
        <v>63</v>
      </c>
      <c r="AI89" t="s">
        <v>43</v>
      </c>
      <c r="AJ89" t="s">
        <v>44</v>
      </c>
      <c r="AK89" s="8">
        <v>36348</v>
      </c>
      <c r="AL89" s="3">
        <v>507004</v>
      </c>
      <c r="AM89" s="3">
        <v>345655</v>
      </c>
      <c r="AN89">
        <v>6.5000000000000002E-2</v>
      </c>
      <c r="AO89">
        <v>30</v>
      </c>
      <c r="AP89" s="38">
        <f t="shared" si="19"/>
        <v>7.6577442245910593E-2</v>
      </c>
      <c r="AQ89">
        <v>30</v>
      </c>
      <c r="AR89" s="8">
        <v>47270</v>
      </c>
      <c r="AS89" t="s">
        <v>63</v>
      </c>
      <c r="AT89" t="s">
        <v>43</v>
      </c>
      <c r="AU89" t="s">
        <v>199</v>
      </c>
      <c r="AV89" s="11" t="s">
        <v>106</v>
      </c>
      <c r="AW89" s="3">
        <v>0</v>
      </c>
      <c r="AX89" s="3">
        <v>0</v>
      </c>
      <c r="AY89">
        <v>0</v>
      </c>
      <c r="AZ89">
        <v>0</v>
      </c>
      <c r="BA89" s="38">
        <f t="shared" si="17"/>
        <v>0</v>
      </c>
      <c r="BB89">
        <v>0</v>
      </c>
      <c r="BC89" s="8">
        <v>0</v>
      </c>
      <c r="BD89">
        <v>0</v>
      </c>
      <c r="BE89" t="s">
        <v>46</v>
      </c>
      <c r="BF89">
        <v>0</v>
      </c>
      <c r="BG89" s="11" t="s">
        <v>106</v>
      </c>
      <c r="BH89" s="3">
        <v>0</v>
      </c>
      <c r="BI89" s="3">
        <v>0</v>
      </c>
      <c r="BJ89">
        <v>0</v>
      </c>
      <c r="BK89">
        <v>0</v>
      </c>
      <c r="BL89" s="38">
        <f t="shared" si="18"/>
        <v>0</v>
      </c>
      <c r="BM89">
        <v>0</v>
      </c>
      <c r="BN89" s="8">
        <v>0</v>
      </c>
      <c r="BO89">
        <v>0</v>
      </c>
      <c r="BP89" t="s">
        <v>46</v>
      </c>
      <c r="BQ89">
        <v>0</v>
      </c>
      <c r="BR89" s="3">
        <v>3975026</v>
      </c>
      <c r="BS89">
        <v>0</v>
      </c>
      <c r="BT89" s="19">
        <f t="shared" si="10"/>
        <v>3975026</v>
      </c>
      <c r="BU89" s="19">
        <f t="shared" si="11"/>
        <v>3975026</v>
      </c>
      <c r="BV89" s="13">
        <f t="shared" si="12"/>
        <v>1</v>
      </c>
    </row>
    <row r="90" spans="1:74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13"/>
        <v>5.4410855748951367E-2</v>
      </c>
      <c r="U90" s="3">
        <v>4662746</v>
      </c>
      <c r="V90" s="3">
        <v>4154982</v>
      </c>
      <c r="W90" s="14">
        <f t="shared" si="14"/>
        <v>0.89110193864302278</v>
      </c>
      <c r="X90" s="3">
        <v>3844998.42</v>
      </c>
      <c r="Y90" s="18">
        <f t="shared" si="15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s="38">
        <f t="shared" si="16"/>
        <v>0.22541648981537643</v>
      </c>
      <c r="AF90" t="s">
        <v>202</v>
      </c>
      <c r="AG90" s="10">
        <v>44776</v>
      </c>
      <c r="AH90">
        <v>0</v>
      </c>
      <c r="AI90" t="s">
        <v>43</v>
      </c>
      <c r="AJ90">
        <v>0</v>
      </c>
      <c r="AK90" s="8" t="s">
        <v>106</v>
      </c>
      <c r="AL90" s="3">
        <v>500000</v>
      </c>
      <c r="AM90" s="3">
        <v>500000</v>
      </c>
      <c r="AN90">
        <v>0</v>
      </c>
      <c r="AO90">
        <v>30</v>
      </c>
      <c r="AP90" s="38">
        <f t="shared" si="19"/>
        <v>3.3333333333333333E-2</v>
      </c>
      <c r="AQ90">
        <v>30</v>
      </c>
      <c r="AR90" s="8">
        <v>54393</v>
      </c>
      <c r="AS90">
        <v>0</v>
      </c>
      <c r="AT90" t="s">
        <v>100</v>
      </c>
      <c r="AU90">
        <v>0</v>
      </c>
      <c r="AV90" s="11" t="s">
        <v>106</v>
      </c>
      <c r="AW90" s="3">
        <v>0</v>
      </c>
      <c r="AX90" s="3">
        <v>0</v>
      </c>
      <c r="AY90">
        <v>0</v>
      </c>
      <c r="AZ90">
        <v>0</v>
      </c>
      <c r="BA90" s="38">
        <f t="shared" si="17"/>
        <v>0</v>
      </c>
      <c r="BB90">
        <v>0</v>
      </c>
      <c r="BC90" s="8">
        <v>0</v>
      </c>
      <c r="BD90">
        <v>0</v>
      </c>
      <c r="BE90" t="s">
        <v>46</v>
      </c>
      <c r="BF90">
        <v>0</v>
      </c>
      <c r="BG90" s="11" t="s">
        <v>106</v>
      </c>
      <c r="BH90" s="3">
        <v>0</v>
      </c>
      <c r="BI90" s="3">
        <v>0</v>
      </c>
      <c r="BJ90">
        <v>0</v>
      </c>
      <c r="BK90">
        <v>0</v>
      </c>
      <c r="BL90" s="38">
        <f t="shared" si="18"/>
        <v>0</v>
      </c>
      <c r="BM90">
        <v>0</v>
      </c>
      <c r="BN90" s="8">
        <v>0</v>
      </c>
      <c r="BO90">
        <v>0</v>
      </c>
      <c r="BP90" t="s">
        <v>46</v>
      </c>
      <c r="BQ90">
        <v>0</v>
      </c>
      <c r="BR90" s="3">
        <v>0</v>
      </c>
      <c r="BS90">
        <v>0</v>
      </c>
      <c r="BT90" s="19">
        <f t="shared" si="10"/>
        <v>3410832.5</v>
      </c>
      <c r="BU90" s="19">
        <f t="shared" si="11"/>
        <v>7255830.9199999999</v>
      </c>
      <c r="BV90" s="13">
        <f t="shared" si="12"/>
        <v>1.5561282814890625</v>
      </c>
    </row>
    <row r="91" spans="1:74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13"/>
        <v>0.78165629242187251</v>
      </c>
      <c r="U91" s="3">
        <v>1403315</v>
      </c>
      <c r="V91" s="3">
        <v>1305870</v>
      </c>
      <c r="W91" s="14">
        <f t="shared" si="14"/>
        <v>0.9305608505574301</v>
      </c>
      <c r="X91" s="3">
        <v>729824</v>
      </c>
      <c r="Y91" s="18">
        <f t="shared" si="15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 s="38">
        <f t="shared" si="16"/>
        <v>0.1204204613961629</v>
      </c>
      <c r="AF91">
        <v>15</v>
      </c>
      <c r="AG91" s="10">
        <v>43190</v>
      </c>
      <c r="AH91">
        <v>0</v>
      </c>
      <c r="AI91" t="s">
        <v>43</v>
      </c>
      <c r="AJ91" t="s">
        <v>205</v>
      </c>
      <c r="AK91" s="8" t="s">
        <v>106</v>
      </c>
      <c r="AL91" s="3">
        <v>0</v>
      </c>
      <c r="AM91" s="3">
        <v>0</v>
      </c>
      <c r="AN91">
        <v>0</v>
      </c>
      <c r="AO91" t="s">
        <v>45</v>
      </c>
      <c r="AP91" s="38">
        <f t="shared" si="19"/>
        <v>0</v>
      </c>
      <c r="AQ91">
        <v>0</v>
      </c>
      <c r="AR91" s="8">
        <v>0</v>
      </c>
      <c r="AS91">
        <v>0</v>
      </c>
      <c r="AT91" t="s">
        <v>46</v>
      </c>
      <c r="AU91">
        <v>0</v>
      </c>
      <c r="AV91" s="11" t="s">
        <v>106</v>
      </c>
      <c r="AW91" s="3">
        <v>0</v>
      </c>
      <c r="AX91" s="3">
        <v>0</v>
      </c>
      <c r="AY91">
        <v>0</v>
      </c>
      <c r="AZ91">
        <v>0</v>
      </c>
      <c r="BA91" s="38">
        <f t="shared" si="17"/>
        <v>0</v>
      </c>
      <c r="BB91">
        <v>0</v>
      </c>
      <c r="BC91" s="8">
        <v>0</v>
      </c>
      <c r="BD91">
        <v>0</v>
      </c>
      <c r="BE91" t="s">
        <v>46</v>
      </c>
      <c r="BF91">
        <v>0</v>
      </c>
      <c r="BG91" s="11" t="s">
        <v>106</v>
      </c>
      <c r="BH91" s="3">
        <v>0</v>
      </c>
      <c r="BI91" s="3">
        <v>0</v>
      </c>
      <c r="BJ91">
        <v>0</v>
      </c>
      <c r="BK91">
        <v>0</v>
      </c>
      <c r="BL91" s="38">
        <f t="shared" si="18"/>
        <v>0</v>
      </c>
      <c r="BM91">
        <v>0</v>
      </c>
      <c r="BN91" s="8">
        <v>0</v>
      </c>
      <c r="BO91">
        <v>0</v>
      </c>
      <c r="BP91" t="s">
        <v>46</v>
      </c>
      <c r="BQ91">
        <v>0</v>
      </c>
      <c r="BR91" s="3">
        <v>1403315</v>
      </c>
      <c r="BS91">
        <v>0</v>
      </c>
      <c r="BT91" s="19">
        <f t="shared" si="10"/>
        <v>500000</v>
      </c>
      <c r="BU91" s="19">
        <f t="shared" si="11"/>
        <v>1229824</v>
      </c>
      <c r="BV91" s="13">
        <f t="shared" si="12"/>
        <v>0.8763705939151224</v>
      </c>
    </row>
    <row r="92" spans="1:74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13"/>
        <v>4.8342669256485629E-2</v>
      </c>
      <c r="U92" s="3">
        <v>1977487</v>
      </c>
      <c r="V92" s="3">
        <v>2570733</v>
      </c>
      <c r="W92" s="14">
        <f t="shared" si="14"/>
        <v>1.2999999494307675</v>
      </c>
      <c r="X92" s="3">
        <v>0</v>
      </c>
      <c r="Y92" s="18">
        <f t="shared" si="15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 s="38">
        <f t="shared" si="16"/>
        <v>0.12743734978304377</v>
      </c>
      <c r="AF92">
        <v>10</v>
      </c>
      <c r="AG92" s="10">
        <v>45901</v>
      </c>
      <c r="AH92" t="s">
        <v>54</v>
      </c>
      <c r="AI92" t="s">
        <v>43</v>
      </c>
      <c r="AJ92" t="s">
        <v>122</v>
      </c>
      <c r="AK92" s="8">
        <v>35758</v>
      </c>
      <c r="AL92" s="3">
        <v>250000</v>
      </c>
      <c r="AM92" s="3">
        <v>250000</v>
      </c>
      <c r="AN92">
        <v>0.03</v>
      </c>
      <c r="AO92">
        <v>30</v>
      </c>
      <c r="AP92" s="38">
        <f t="shared" si="19"/>
        <v>5.1019259320252565E-2</v>
      </c>
      <c r="AQ92">
        <v>30</v>
      </c>
      <c r="AR92" s="8" t="s">
        <v>140</v>
      </c>
      <c r="AS92">
        <v>0</v>
      </c>
      <c r="AT92" t="s">
        <v>100</v>
      </c>
      <c r="AU92" t="s">
        <v>126</v>
      </c>
      <c r="AV92" s="11" t="s">
        <v>106</v>
      </c>
      <c r="AW92" s="3">
        <v>0</v>
      </c>
      <c r="AX92" s="3">
        <v>0</v>
      </c>
      <c r="AY92">
        <v>0</v>
      </c>
      <c r="AZ92">
        <v>0</v>
      </c>
      <c r="BA92" s="38">
        <f t="shared" si="17"/>
        <v>0</v>
      </c>
      <c r="BB92">
        <v>0</v>
      </c>
      <c r="BC92" s="8">
        <v>0</v>
      </c>
      <c r="BD92">
        <v>0</v>
      </c>
      <c r="BE92" t="s">
        <v>46</v>
      </c>
      <c r="BF92">
        <v>0</v>
      </c>
      <c r="BG92" s="11" t="s">
        <v>106</v>
      </c>
      <c r="BH92" s="3">
        <v>0</v>
      </c>
      <c r="BI92" s="3">
        <v>0</v>
      </c>
      <c r="BJ92">
        <v>0</v>
      </c>
      <c r="BK92">
        <v>0</v>
      </c>
      <c r="BL92" s="38">
        <f t="shared" si="18"/>
        <v>0</v>
      </c>
      <c r="BM92">
        <v>0</v>
      </c>
      <c r="BN92" s="8">
        <v>0</v>
      </c>
      <c r="BO92">
        <v>0</v>
      </c>
      <c r="BP92" t="s">
        <v>46</v>
      </c>
      <c r="BQ92">
        <v>0</v>
      </c>
      <c r="BR92" s="3">
        <v>570000</v>
      </c>
      <c r="BS92" t="s">
        <v>62</v>
      </c>
      <c r="BT92" s="19">
        <f t="shared" si="10"/>
        <v>570000</v>
      </c>
      <c r="BU92" s="19">
        <f t="shared" si="11"/>
        <v>570000</v>
      </c>
      <c r="BV92" s="13">
        <f t="shared" si="12"/>
        <v>0.28824462562838593</v>
      </c>
    </row>
    <row r="93" spans="1:74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13"/>
        <v>4.9265865631110101E-2</v>
      </c>
      <c r="U93" s="3">
        <v>2248839</v>
      </c>
      <c r="V93" s="3">
        <v>1355664</v>
      </c>
      <c r="W93" s="14">
        <f t="shared" si="14"/>
        <v>0.6028283927840099</v>
      </c>
      <c r="X93" s="3">
        <v>713094</v>
      </c>
      <c r="Y93" s="18">
        <f t="shared" si="15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 s="38">
        <f t="shared" si="16"/>
        <v>0.12322957605285305</v>
      </c>
      <c r="AF93">
        <v>16</v>
      </c>
      <c r="AG93" s="10">
        <v>11453</v>
      </c>
      <c r="AH93" t="s">
        <v>206</v>
      </c>
      <c r="AI93" t="s">
        <v>43</v>
      </c>
      <c r="AJ93" t="s">
        <v>207</v>
      </c>
      <c r="AK93" s="8">
        <v>42152</v>
      </c>
      <c r="AL93" s="3">
        <v>600000</v>
      </c>
      <c r="AM93" s="3">
        <v>600000</v>
      </c>
      <c r="AN93">
        <v>2.53E-2</v>
      </c>
      <c r="AO93">
        <v>15</v>
      </c>
      <c r="AP93" s="38">
        <f t="shared" si="19"/>
        <v>8.0944803251300448E-2</v>
      </c>
      <c r="AQ93">
        <v>15</v>
      </c>
      <c r="AR93" s="8">
        <v>11925</v>
      </c>
      <c r="AS93" t="s">
        <v>208</v>
      </c>
      <c r="AT93" t="s">
        <v>100</v>
      </c>
      <c r="AU93">
        <v>0</v>
      </c>
      <c r="AV93" s="11" t="s">
        <v>106</v>
      </c>
      <c r="AW93" s="3">
        <v>0</v>
      </c>
      <c r="AX93" s="3">
        <v>0</v>
      </c>
      <c r="AY93">
        <v>0</v>
      </c>
      <c r="AZ93">
        <v>0</v>
      </c>
      <c r="BA93" s="38">
        <f t="shared" si="17"/>
        <v>0</v>
      </c>
      <c r="BB93">
        <v>0</v>
      </c>
      <c r="BC93" s="8">
        <v>0</v>
      </c>
      <c r="BD93">
        <v>0</v>
      </c>
      <c r="BE93" t="s">
        <v>46</v>
      </c>
      <c r="BF93">
        <v>0</v>
      </c>
      <c r="BG93" s="11" t="s">
        <v>106</v>
      </c>
      <c r="BH93" s="3">
        <v>0</v>
      </c>
      <c r="BI93" s="3">
        <v>0</v>
      </c>
      <c r="BJ93">
        <v>0</v>
      </c>
      <c r="BK93">
        <v>0</v>
      </c>
      <c r="BL93" s="38">
        <f t="shared" si="18"/>
        <v>0</v>
      </c>
      <c r="BM93">
        <v>0</v>
      </c>
      <c r="BN93" s="8">
        <v>0</v>
      </c>
      <c r="BO93">
        <v>0</v>
      </c>
      <c r="BP93" t="s">
        <v>46</v>
      </c>
      <c r="BQ93">
        <v>0</v>
      </c>
      <c r="BR93" s="3">
        <v>0</v>
      </c>
      <c r="BS93" t="s">
        <v>209</v>
      </c>
      <c r="BT93" s="19">
        <f t="shared" si="10"/>
        <v>1115000</v>
      </c>
      <c r="BU93" s="19">
        <f t="shared" si="11"/>
        <v>1828094</v>
      </c>
      <c r="BV93" s="13">
        <f t="shared" si="12"/>
        <v>0.81290568155390408</v>
      </c>
    </row>
    <row r="94" spans="1:74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13"/>
        <v>6.1675089623380037E-2</v>
      </c>
      <c r="U94" s="3">
        <v>619537</v>
      </c>
      <c r="V94" s="3">
        <v>549424</v>
      </c>
      <c r="W94" s="14">
        <f t="shared" si="14"/>
        <v>0.88683000369630871</v>
      </c>
      <c r="X94" s="3">
        <v>387378</v>
      </c>
      <c r="Y94" s="18">
        <f t="shared" si="15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 s="38">
        <f t="shared" si="16"/>
        <v>0</v>
      </c>
      <c r="AF94">
        <v>0</v>
      </c>
      <c r="AG94" s="10">
        <v>0</v>
      </c>
      <c r="AH94">
        <v>0</v>
      </c>
      <c r="AI94" t="s">
        <v>46</v>
      </c>
      <c r="AJ94">
        <v>0</v>
      </c>
      <c r="AK94" s="8" t="s">
        <v>106</v>
      </c>
      <c r="AL94" s="3">
        <v>0</v>
      </c>
      <c r="AM94" s="3">
        <v>0</v>
      </c>
      <c r="AN94">
        <v>0</v>
      </c>
      <c r="AO94" t="s">
        <v>45</v>
      </c>
      <c r="AP94" s="38">
        <f t="shared" si="19"/>
        <v>0</v>
      </c>
      <c r="AQ94">
        <v>0</v>
      </c>
      <c r="AR94" s="8">
        <v>0</v>
      </c>
      <c r="AS94">
        <v>0</v>
      </c>
      <c r="AT94" t="s">
        <v>46</v>
      </c>
      <c r="AU94">
        <v>0</v>
      </c>
      <c r="AV94" s="11" t="s">
        <v>106</v>
      </c>
      <c r="AW94" s="3">
        <v>0</v>
      </c>
      <c r="AX94" s="3">
        <v>0</v>
      </c>
      <c r="AY94">
        <v>0</v>
      </c>
      <c r="AZ94">
        <v>0</v>
      </c>
      <c r="BA94" s="38">
        <f t="shared" si="17"/>
        <v>0</v>
      </c>
      <c r="BB94">
        <v>0</v>
      </c>
      <c r="BC94" s="8">
        <v>0</v>
      </c>
      <c r="BD94">
        <v>0</v>
      </c>
      <c r="BE94" t="s">
        <v>46</v>
      </c>
      <c r="BF94">
        <v>0</v>
      </c>
      <c r="BG94" s="11" t="s">
        <v>106</v>
      </c>
      <c r="BH94" s="3">
        <v>0</v>
      </c>
      <c r="BI94" s="3">
        <v>0</v>
      </c>
      <c r="BJ94">
        <v>0</v>
      </c>
      <c r="BK94">
        <v>0</v>
      </c>
      <c r="BL94" s="38">
        <f t="shared" si="18"/>
        <v>0</v>
      </c>
      <c r="BM94">
        <v>0</v>
      </c>
      <c r="BN94" s="8">
        <v>0</v>
      </c>
      <c r="BO94">
        <v>0</v>
      </c>
      <c r="BP94" t="s">
        <v>46</v>
      </c>
      <c r="BQ94">
        <v>0</v>
      </c>
      <c r="BR94" s="3">
        <v>619537</v>
      </c>
      <c r="BS94" t="s">
        <v>47</v>
      </c>
      <c r="BT94" s="19">
        <f t="shared" si="10"/>
        <v>0</v>
      </c>
      <c r="BU94" s="19">
        <f t="shared" si="11"/>
        <v>387378</v>
      </c>
      <c r="BV94" s="13">
        <f t="shared" si="12"/>
        <v>0.62527016142700109</v>
      </c>
    </row>
    <row r="95" spans="1:74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13"/>
        <v>0</v>
      </c>
      <c r="U95" s="3">
        <v>752079</v>
      </c>
      <c r="V95" s="3">
        <v>790533</v>
      </c>
      <c r="W95" s="14">
        <f t="shared" si="14"/>
        <v>1.0511302669001528</v>
      </c>
      <c r="X95" s="3">
        <v>0</v>
      </c>
      <c r="Y95" s="18">
        <f t="shared" si="15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 s="38">
        <f t="shared" si="16"/>
        <v>7.4600566873042409E-2</v>
      </c>
      <c r="AF95">
        <v>21</v>
      </c>
      <c r="AG95" s="10">
        <v>43709</v>
      </c>
      <c r="AH95">
        <v>0</v>
      </c>
      <c r="AI95" t="s">
        <v>43</v>
      </c>
      <c r="AJ95" t="s">
        <v>214</v>
      </c>
      <c r="AK95" s="8">
        <v>35933</v>
      </c>
      <c r="AL95" s="3">
        <v>180000</v>
      </c>
      <c r="AM95" s="3">
        <v>200000</v>
      </c>
      <c r="AN95">
        <v>0.01</v>
      </c>
      <c r="AO95">
        <v>50</v>
      </c>
      <c r="AP95" s="38">
        <f t="shared" si="19"/>
        <v>2.5512730928169743E-2</v>
      </c>
      <c r="AQ95">
        <v>30</v>
      </c>
      <c r="AR95" s="8">
        <v>54393</v>
      </c>
      <c r="AS95">
        <v>0</v>
      </c>
      <c r="AT95" t="s">
        <v>100</v>
      </c>
      <c r="AU95">
        <v>0</v>
      </c>
      <c r="AV95" s="11" t="s">
        <v>106</v>
      </c>
      <c r="AW95" s="3">
        <v>0</v>
      </c>
      <c r="AX95" s="3">
        <v>0</v>
      </c>
      <c r="AY95">
        <v>0</v>
      </c>
      <c r="AZ95">
        <v>0</v>
      </c>
      <c r="BA95" s="38">
        <f t="shared" si="17"/>
        <v>0</v>
      </c>
      <c r="BB95">
        <v>0</v>
      </c>
      <c r="BC95" s="8">
        <v>0</v>
      </c>
      <c r="BD95">
        <v>0</v>
      </c>
      <c r="BE95" t="s">
        <v>46</v>
      </c>
      <c r="BF95">
        <v>0</v>
      </c>
      <c r="BG95" s="11" t="s">
        <v>106</v>
      </c>
      <c r="BH95" s="3">
        <v>0</v>
      </c>
      <c r="BI95" s="3">
        <v>0</v>
      </c>
      <c r="BJ95">
        <v>0</v>
      </c>
      <c r="BK95">
        <v>0</v>
      </c>
      <c r="BL95" s="38">
        <f t="shared" si="18"/>
        <v>0</v>
      </c>
      <c r="BM95">
        <v>0</v>
      </c>
      <c r="BN95" s="8">
        <v>0</v>
      </c>
      <c r="BO95">
        <v>0</v>
      </c>
      <c r="BP95" t="s">
        <v>46</v>
      </c>
      <c r="BQ95">
        <v>0</v>
      </c>
      <c r="BR95" s="3">
        <v>0</v>
      </c>
      <c r="BS95">
        <v>0</v>
      </c>
      <c r="BT95" s="19">
        <f t="shared" si="10"/>
        <v>305000</v>
      </c>
      <c r="BU95" s="19">
        <f t="shared" si="11"/>
        <v>305000</v>
      </c>
      <c r="BV95" s="13">
        <f t="shared" si="12"/>
        <v>0.40554250284876986</v>
      </c>
    </row>
    <row r="96" spans="1:74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13"/>
        <v>6.1710688047418541E-2</v>
      </c>
      <c r="U96" s="3">
        <v>2018451</v>
      </c>
      <c r="V96" s="3">
        <v>1489952</v>
      </c>
      <c r="W96" s="14">
        <f t="shared" si="14"/>
        <v>0.73816604911389971</v>
      </c>
      <c r="X96" s="3">
        <v>0</v>
      </c>
      <c r="Y96" s="18">
        <f t="shared" si="15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 s="38">
        <f t="shared" si="16"/>
        <v>0.22557450576213001</v>
      </c>
      <c r="AF96">
        <v>0</v>
      </c>
      <c r="AG96" s="10">
        <v>43723</v>
      </c>
      <c r="AH96">
        <v>0</v>
      </c>
      <c r="AI96" t="s">
        <v>43</v>
      </c>
      <c r="AJ96">
        <v>0</v>
      </c>
      <c r="AK96" s="8" t="s">
        <v>106</v>
      </c>
      <c r="AL96" s="3">
        <v>0</v>
      </c>
      <c r="AM96" s="3">
        <v>0</v>
      </c>
      <c r="AN96">
        <v>0</v>
      </c>
      <c r="AO96">
        <v>0</v>
      </c>
      <c r="AP96" s="38">
        <f t="shared" si="19"/>
        <v>0</v>
      </c>
      <c r="AQ96">
        <v>0</v>
      </c>
      <c r="AR96" s="8">
        <v>0</v>
      </c>
      <c r="AS96">
        <v>0</v>
      </c>
      <c r="AT96">
        <v>0</v>
      </c>
      <c r="AU96">
        <v>0</v>
      </c>
      <c r="AV96" s="11" t="s">
        <v>106</v>
      </c>
      <c r="AW96" s="3">
        <v>0</v>
      </c>
      <c r="AX96" s="3">
        <v>0</v>
      </c>
      <c r="AY96">
        <v>0</v>
      </c>
      <c r="AZ96">
        <v>0</v>
      </c>
      <c r="BA96" s="38">
        <f t="shared" si="17"/>
        <v>0</v>
      </c>
      <c r="BB96">
        <v>0</v>
      </c>
      <c r="BC96" s="8">
        <v>0</v>
      </c>
      <c r="BD96">
        <v>0</v>
      </c>
      <c r="BE96" t="s">
        <v>46</v>
      </c>
      <c r="BF96">
        <v>0</v>
      </c>
      <c r="BG96" s="11" t="s">
        <v>106</v>
      </c>
      <c r="BH96" s="3">
        <v>0</v>
      </c>
      <c r="BI96" s="3">
        <v>0</v>
      </c>
      <c r="BJ96">
        <v>0</v>
      </c>
      <c r="BK96">
        <v>0</v>
      </c>
      <c r="BL96" s="38">
        <f t="shared" si="18"/>
        <v>0</v>
      </c>
      <c r="BM96">
        <v>0</v>
      </c>
      <c r="BN96" s="8">
        <v>0</v>
      </c>
      <c r="BO96">
        <v>0</v>
      </c>
      <c r="BP96" t="s">
        <v>46</v>
      </c>
      <c r="BQ96">
        <v>0</v>
      </c>
      <c r="BR96" s="3">
        <v>0</v>
      </c>
      <c r="BS96">
        <v>0</v>
      </c>
      <c r="BT96" s="19">
        <f t="shared" si="10"/>
        <v>505380</v>
      </c>
      <c r="BU96" s="19">
        <f t="shared" si="11"/>
        <v>505380</v>
      </c>
      <c r="BV96" s="13">
        <f t="shared" si="12"/>
        <v>0.25038011821936723</v>
      </c>
    </row>
    <row r="97" spans="1:74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13"/>
        <v>0</v>
      </c>
      <c r="U97" s="3">
        <v>0</v>
      </c>
      <c r="V97" s="3">
        <v>0</v>
      </c>
      <c r="W97" s="14">
        <f t="shared" si="14"/>
        <v>0</v>
      </c>
      <c r="X97" s="3">
        <v>0</v>
      </c>
      <c r="Y97" s="18">
        <f t="shared" si="15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 s="38">
        <f t="shared" si="16"/>
        <v>0</v>
      </c>
      <c r="AF97">
        <v>0</v>
      </c>
      <c r="AG97" s="10">
        <v>0</v>
      </c>
      <c r="AH97">
        <v>0</v>
      </c>
      <c r="AI97" t="s">
        <v>46</v>
      </c>
      <c r="AJ97">
        <v>0</v>
      </c>
      <c r="AK97" s="8" t="s">
        <v>106</v>
      </c>
      <c r="AL97" s="3">
        <v>0</v>
      </c>
      <c r="AM97" s="3">
        <v>0</v>
      </c>
      <c r="AN97">
        <v>0</v>
      </c>
      <c r="AO97" t="s">
        <v>45</v>
      </c>
      <c r="AP97" s="38">
        <f t="shared" si="19"/>
        <v>0</v>
      </c>
      <c r="AQ97">
        <v>0</v>
      </c>
      <c r="AR97" s="8">
        <v>0</v>
      </c>
      <c r="AS97">
        <v>0</v>
      </c>
      <c r="AT97" t="s">
        <v>46</v>
      </c>
      <c r="AU97">
        <v>0</v>
      </c>
      <c r="AV97" s="11" t="s">
        <v>106</v>
      </c>
      <c r="AW97" s="3">
        <v>0</v>
      </c>
      <c r="AX97" s="3">
        <v>0</v>
      </c>
      <c r="AY97">
        <v>0</v>
      </c>
      <c r="AZ97">
        <v>0</v>
      </c>
      <c r="BA97" s="38">
        <f t="shared" si="17"/>
        <v>0</v>
      </c>
      <c r="BB97">
        <v>0</v>
      </c>
      <c r="BC97" s="8">
        <v>0</v>
      </c>
      <c r="BD97">
        <v>0</v>
      </c>
      <c r="BE97" t="s">
        <v>46</v>
      </c>
      <c r="BF97">
        <v>0</v>
      </c>
      <c r="BG97" s="11" t="s">
        <v>106</v>
      </c>
      <c r="BH97" s="3">
        <v>0</v>
      </c>
      <c r="BI97" s="3">
        <v>0</v>
      </c>
      <c r="BJ97">
        <v>0</v>
      </c>
      <c r="BK97">
        <v>0</v>
      </c>
      <c r="BL97" s="38">
        <f t="shared" si="18"/>
        <v>0</v>
      </c>
      <c r="BM97">
        <v>0</v>
      </c>
      <c r="BN97" s="8">
        <v>0</v>
      </c>
      <c r="BO97">
        <v>0</v>
      </c>
      <c r="BP97" t="s">
        <v>46</v>
      </c>
      <c r="BQ97">
        <v>0</v>
      </c>
      <c r="BR97" s="3">
        <v>0</v>
      </c>
      <c r="BS97">
        <v>0</v>
      </c>
      <c r="BT97" s="19">
        <f t="shared" si="10"/>
        <v>0</v>
      </c>
      <c r="BU97" s="19">
        <f t="shared" si="11"/>
        <v>0</v>
      </c>
      <c r="BV97" s="13">
        <f t="shared" si="12"/>
        <v>0</v>
      </c>
    </row>
    <row r="98" spans="1:74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13"/>
        <v>6.1617888852351199E-2</v>
      </c>
      <c r="U98" s="3">
        <v>1824600</v>
      </c>
      <c r="V98" s="3">
        <v>1439871</v>
      </c>
      <c r="W98" s="14">
        <f t="shared" si="14"/>
        <v>0.78914337389016775</v>
      </c>
      <c r="X98" s="3">
        <v>0</v>
      </c>
      <c r="Y98" s="18">
        <f t="shared" si="15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 s="38">
        <f t="shared" si="16"/>
        <v>0.22557450576213001</v>
      </c>
      <c r="AF98">
        <v>0</v>
      </c>
      <c r="AG98" s="10">
        <v>43723</v>
      </c>
      <c r="AH98">
        <v>0</v>
      </c>
      <c r="AI98" t="s">
        <v>43</v>
      </c>
      <c r="AJ98">
        <v>0</v>
      </c>
      <c r="AK98" s="8" t="s">
        <v>106</v>
      </c>
      <c r="AL98" s="3">
        <v>0</v>
      </c>
      <c r="AM98" s="3">
        <v>0</v>
      </c>
      <c r="AN98">
        <v>0</v>
      </c>
      <c r="AO98">
        <v>0</v>
      </c>
      <c r="AP98" s="38">
        <f t="shared" si="19"/>
        <v>0</v>
      </c>
      <c r="AQ98">
        <v>0</v>
      </c>
      <c r="AR98" s="8">
        <v>0</v>
      </c>
      <c r="AS98">
        <v>0</v>
      </c>
      <c r="AT98">
        <v>0</v>
      </c>
      <c r="AU98">
        <v>0</v>
      </c>
      <c r="AV98" s="11" t="s">
        <v>106</v>
      </c>
      <c r="AW98" s="3">
        <v>0</v>
      </c>
      <c r="AX98" s="3">
        <v>0</v>
      </c>
      <c r="AY98">
        <v>0</v>
      </c>
      <c r="AZ98">
        <v>0</v>
      </c>
      <c r="BA98" s="38">
        <f t="shared" si="17"/>
        <v>0</v>
      </c>
      <c r="BB98">
        <v>0</v>
      </c>
      <c r="BC98" s="8">
        <v>0</v>
      </c>
      <c r="BD98">
        <v>0</v>
      </c>
      <c r="BE98" t="s">
        <v>46</v>
      </c>
      <c r="BF98">
        <v>0</v>
      </c>
      <c r="BG98" s="11" t="s">
        <v>106</v>
      </c>
      <c r="BH98" s="3">
        <v>0</v>
      </c>
      <c r="BI98" s="3">
        <v>0</v>
      </c>
      <c r="BJ98">
        <v>0</v>
      </c>
      <c r="BK98">
        <v>0</v>
      </c>
      <c r="BL98" s="38">
        <f t="shared" si="18"/>
        <v>0</v>
      </c>
      <c r="BM98">
        <v>0</v>
      </c>
      <c r="BN98" s="8">
        <v>0</v>
      </c>
      <c r="BO98">
        <v>0</v>
      </c>
      <c r="BP98" t="s">
        <v>46</v>
      </c>
      <c r="BQ98">
        <v>0</v>
      </c>
      <c r="BR98" s="3">
        <v>0</v>
      </c>
      <c r="BS98">
        <v>0</v>
      </c>
      <c r="BT98" s="19">
        <f t="shared" si="10"/>
        <v>492745</v>
      </c>
      <c r="BU98" s="19">
        <f t="shared" si="11"/>
        <v>492745</v>
      </c>
      <c r="BV98" s="13">
        <f t="shared" si="12"/>
        <v>0.27005645072892687</v>
      </c>
    </row>
    <row r="99" spans="1:74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13"/>
        <v>2.8725690910337175E-2</v>
      </c>
      <c r="U99" s="3">
        <v>3092876</v>
      </c>
      <c r="V99" s="3">
        <v>1095404</v>
      </c>
      <c r="W99" s="14">
        <f t="shared" si="14"/>
        <v>0.35417003462149793</v>
      </c>
      <c r="X99" s="3">
        <v>1257376</v>
      </c>
      <c r="Y99" s="18">
        <f t="shared" si="15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 s="38">
        <f t="shared" si="16"/>
        <v>8.2619619010995335E-2</v>
      </c>
      <c r="AF99">
        <v>48</v>
      </c>
      <c r="AG99" s="10">
        <v>47453</v>
      </c>
      <c r="AH99" t="s">
        <v>54</v>
      </c>
      <c r="AI99" t="s">
        <v>43</v>
      </c>
      <c r="AJ99" t="s">
        <v>137</v>
      </c>
      <c r="AK99" s="8">
        <v>36081</v>
      </c>
      <c r="AL99" s="3">
        <v>126000</v>
      </c>
      <c r="AM99" s="3">
        <v>126000</v>
      </c>
      <c r="AN99">
        <v>0.01</v>
      </c>
      <c r="AO99">
        <v>50</v>
      </c>
      <c r="AP99" s="38">
        <f t="shared" si="19"/>
        <v>2.5512730928169743E-2</v>
      </c>
      <c r="AQ99" t="s">
        <v>165</v>
      </c>
      <c r="AR99" s="8">
        <v>54363</v>
      </c>
      <c r="AS99" t="s">
        <v>71</v>
      </c>
      <c r="AT99" t="s">
        <v>100</v>
      </c>
      <c r="AU99" t="s">
        <v>137</v>
      </c>
      <c r="AV99" s="11">
        <v>36495</v>
      </c>
      <c r="AW99" s="3">
        <v>100000</v>
      </c>
      <c r="AX99" s="3">
        <v>100000</v>
      </c>
      <c r="AY99">
        <v>0</v>
      </c>
      <c r="AZ99">
        <v>30</v>
      </c>
      <c r="BA99" s="38">
        <f t="shared" si="17"/>
        <v>3.3333333333333333E-2</v>
      </c>
      <c r="BB99" t="s">
        <v>165</v>
      </c>
      <c r="BC99" s="8">
        <v>47423</v>
      </c>
      <c r="BD99" t="s">
        <v>75</v>
      </c>
      <c r="BE99" t="s">
        <v>100</v>
      </c>
      <c r="BF99" t="s">
        <v>137</v>
      </c>
      <c r="BG99" s="11">
        <v>36495</v>
      </c>
      <c r="BH99" s="3">
        <v>25000</v>
      </c>
      <c r="BI99" s="3">
        <v>25000</v>
      </c>
      <c r="BJ99">
        <v>0</v>
      </c>
      <c r="BK99">
        <v>30</v>
      </c>
      <c r="BL99" s="38">
        <f t="shared" si="18"/>
        <v>3.3333333333333333E-2</v>
      </c>
      <c r="BM99" t="s">
        <v>165</v>
      </c>
      <c r="BN99" s="8">
        <v>47423</v>
      </c>
      <c r="BO99" t="s">
        <v>75</v>
      </c>
      <c r="BP99" t="s">
        <v>100</v>
      </c>
      <c r="BQ99" t="s">
        <v>137</v>
      </c>
      <c r="BR99" s="3">
        <v>2745311.83</v>
      </c>
      <c r="BS99" t="s">
        <v>47</v>
      </c>
      <c r="BT99" s="19">
        <f t="shared" si="10"/>
        <v>1487935.83</v>
      </c>
      <c r="BU99" s="19">
        <f t="shared" si="11"/>
        <v>2745311.83</v>
      </c>
      <c r="BV99" s="13">
        <f t="shared" si="12"/>
        <v>0.88762427914989162</v>
      </c>
    </row>
    <row r="100" spans="1:74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13"/>
        <v>0.79867357009821871</v>
      </c>
      <c r="U100" s="3">
        <v>1005104</v>
      </c>
      <c r="V100" s="3">
        <v>986907</v>
      </c>
      <c r="W100" s="14">
        <f t="shared" si="14"/>
        <v>0.98189540584854895</v>
      </c>
      <c r="X100" s="3">
        <v>602062</v>
      </c>
      <c r="Y100" s="18">
        <f t="shared" si="15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 s="38">
        <f t="shared" si="16"/>
        <v>0.1204204613961629</v>
      </c>
      <c r="AF100">
        <v>25</v>
      </c>
      <c r="AG100" s="10">
        <v>43190</v>
      </c>
      <c r="AH100">
        <v>0</v>
      </c>
      <c r="AI100" t="s">
        <v>43</v>
      </c>
      <c r="AJ100" t="s">
        <v>205</v>
      </c>
      <c r="AK100" s="8">
        <v>36502</v>
      </c>
      <c r="AL100" s="3">
        <v>50000</v>
      </c>
      <c r="AM100" s="3">
        <v>50000</v>
      </c>
      <c r="AN100">
        <v>0.03</v>
      </c>
      <c r="AO100">
        <v>20</v>
      </c>
      <c r="AP100" s="38">
        <f t="shared" si="19"/>
        <v>6.7215707596859131E-2</v>
      </c>
      <c r="AQ100">
        <v>20</v>
      </c>
      <c r="AR100" s="8">
        <v>43830</v>
      </c>
      <c r="AS100">
        <v>0</v>
      </c>
      <c r="AT100" t="s">
        <v>100</v>
      </c>
      <c r="AU100" t="s">
        <v>205</v>
      </c>
      <c r="AV100" s="11" t="s">
        <v>106</v>
      </c>
      <c r="AW100" s="3">
        <v>0</v>
      </c>
      <c r="AX100" s="3">
        <v>0</v>
      </c>
      <c r="AY100">
        <v>0</v>
      </c>
      <c r="AZ100">
        <v>0</v>
      </c>
      <c r="BA100" s="38">
        <f t="shared" si="17"/>
        <v>0</v>
      </c>
      <c r="BB100">
        <v>0</v>
      </c>
      <c r="BC100" s="8">
        <v>0</v>
      </c>
      <c r="BD100">
        <v>0</v>
      </c>
      <c r="BE100" t="s">
        <v>46</v>
      </c>
      <c r="BF100">
        <v>0</v>
      </c>
      <c r="BG100" s="11" t="s">
        <v>106</v>
      </c>
      <c r="BH100" s="3">
        <v>0</v>
      </c>
      <c r="BI100" s="3">
        <v>0</v>
      </c>
      <c r="BJ100">
        <v>0</v>
      </c>
      <c r="BK100">
        <v>0</v>
      </c>
      <c r="BL100" s="38">
        <f t="shared" si="18"/>
        <v>0</v>
      </c>
      <c r="BM100">
        <v>0</v>
      </c>
      <c r="BN100" s="8">
        <v>0</v>
      </c>
      <c r="BO100">
        <v>0</v>
      </c>
      <c r="BP100" t="s">
        <v>46</v>
      </c>
      <c r="BQ100">
        <v>0</v>
      </c>
      <c r="BR100" s="3">
        <v>1005104</v>
      </c>
      <c r="BS100">
        <v>0</v>
      </c>
      <c r="BT100" s="19">
        <f t="shared" si="10"/>
        <v>338000</v>
      </c>
      <c r="BU100" s="19">
        <f t="shared" si="11"/>
        <v>940062</v>
      </c>
      <c r="BV100" s="13">
        <f t="shared" si="12"/>
        <v>0.93528828857511259</v>
      </c>
    </row>
    <row r="101" spans="1:74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13"/>
        <v>6.4316638262612663E-2</v>
      </c>
      <c r="U101" s="3">
        <v>2210952</v>
      </c>
      <c r="V101" s="3">
        <v>2210949</v>
      </c>
      <c r="W101" s="14">
        <f t="shared" si="14"/>
        <v>0.99999864311843945</v>
      </c>
      <c r="X101" s="3">
        <v>0</v>
      </c>
      <c r="Y101" s="18">
        <f t="shared" si="15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 s="38">
        <f t="shared" si="16"/>
        <v>4.9857645270672574E-2</v>
      </c>
      <c r="AF101">
        <v>35</v>
      </c>
      <c r="AG101" s="10">
        <v>18749</v>
      </c>
      <c r="AH101">
        <v>0</v>
      </c>
      <c r="AI101" t="s">
        <v>43</v>
      </c>
      <c r="AJ101" t="s">
        <v>44</v>
      </c>
      <c r="AK101" s="8">
        <v>36326</v>
      </c>
      <c r="AL101" s="3">
        <v>61704</v>
      </c>
      <c r="AM101" s="3">
        <v>61704</v>
      </c>
      <c r="AN101">
        <v>0.01</v>
      </c>
      <c r="AO101" t="s">
        <v>45</v>
      </c>
      <c r="AP101" s="38">
        <f t="shared" si="19"/>
        <v>0</v>
      </c>
      <c r="AQ101">
        <v>0</v>
      </c>
      <c r="AR101" s="8">
        <v>55274</v>
      </c>
      <c r="AS101">
        <v>0</v>
      </c>
      <c r="AT101" t="s">
        <v>100</v>
      </c>
      <c r="AU101">
        <v>0</v>
      </c>
      <c r="AV101" s="11">
        <v>36494</v>
      </c>
      <c r="AW101" s="3">
        <v>170000</v>
      </c>
      <c r="AX101" s="3">
        <v>170000</v>
      </c>
      <c r="AY101">
        <v>0.01</v>
      </c>
      <c r="AZ101">
        <v>47</v>
      </c>
      <c r="BA101" s="38">
        <f t="shared" si="17"/>
        <v>2.6771110342593669E-2</v>
      </c>
      <c r="BB101">
        <v>0</v>
      </c>
      <c r="BC101" s="8">
        <v>53328</v>
      </c>
      <c r="BE101" t="s">
        <v>58</v>
      </c>
      <c r="BF101">
        <v>0</v>
      </c>
      <c r="BG101" s="11">
        <v>36495</v>
      </c>
      <c r="BH101" s="3">
        <v>125312</v>
      </c>
      <c r="BI101" s="3">
        <v>125312</v>
      </c>
      <c r="BJ101">
        <v>0</v>
      </c>
      <c r="BK101">
        <v>20</v>
      </c>
      <c r="BL101" s="38">
        <f t="shared" si="18"/>
        <v>0.05</v>
      </c>
      <c r="BM101">
        <v>0</v>
      </c>
      <c r="BN101" s="8">
        <v>43435</v>
      </c>
      <c r="BO101">
        <v>0</v>
      </c>
      <c r="BP101" t="s">
        <v>100</v>
      </c>
      <c r="BQ101">
        <v>0</v>
      </c>
      <c r="BR101" s="3">
        <v>0</v>
      </c>
      <c r="BS101" t="s">
        <v>47</v>
      </c>
      <c r="BT101" s="19">
        <f t="shared" si="10"/>
        <v>3229016</v>
      </c>
      <c r="BU101" s="19">
        <f t="shared" si="11"/>
        <v>3229016</v>
      </c>
      <c r="BV101" s="13">
        <f t="shared" si="12"/>
        <v>1.460464089677207</v>
      </c>
    </row>
    <row r="102" spans="1:74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13"/>
        <v>6.9935683957008679E-2</v>
      </c>
      <c r="U102" s="3">
        <v>327601</v>
      </c>
      <c r="V102" s="3">
        <v>278384</v>
      </c>
      <c r="W102" s="14">
        <f t="shared" si="14"/>
        <v>0.84976541585648391</v>
      </c>
      <c r="X102" s="3">
        <v>0</v>
      </c>
      <c r="Y102" s="18">
        <f t="shared" si="15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 s="38">
        <f t="shared" si="16"/>
        <v>0</v>
      </c>
      <c r="AF102">
        <v>0</v>
      </c>
      <c r="AG102" s="10">
        <v>0</v>
      </c>
      <c r="AH102">
        <v>0</v>
      </c>
      <c r="AI102" t="s">
        <v>46</v>
      </c>
      <c r="AJ102">
        <v>0</v>
      </c>
      <c r="AK102" s="8" t="s">
        <v>106</v>
      </c>
      <c r="AL102" s="3">
        <v>0</v>
      </c>
      <c r="AM102" s="3">
        <v>0</v>
      </c>
      <c r="AN102">
        <v>0</v>
      </c>
      <c r="AO102" t="s">
        <v>45</v>
      </c>
      <c r="AP102" s="38">
        <f t="shared" si="19"/>
        <v>0</v>
      </c>
      <c r="AQ102">
        <v>0</v>
      </c>
      <c r="AR102" s="8">
        <v>0</v>
      </c>
      <c r="AS102">
        <v>0</v>
      </c>
      <c r="AT102" t="s">
        <v>46</v>
      </c>
      <c r="AU102">
        <v>0</v>
      </c>
      <c r="AV102" s="11" t="s">
        <v>106</v>
      </c>
      <c r="AW102" s="3">
        <v>0</v>
      </c>
      <c r="AX102" s="3">
        <v>0</v>
      </c>
      <c r="AY102">
        <v>0</v>
      </c>
      <c r="AZ102">
        <v>0</v>
      </c>
      <c r="BA102" s="38">
        <f t="shared" si="17"/>
        <v>0</v>
      </c>
      <c r="BB102">
        <v>0</v>
      </c>
      <c r="BC102" s="8">
        <v>0</v>
      </c>
      <c r="BD102">
        <v>0</v>
      </c>
      <c r="BE102" t="s">
        <v>46</v>
      </c>
      <c r="BF102">
        <v>0</v>
      </c>
      <c r="BG102" s="11" t="s">
        <v>106</v>
      </c>
      <c r="BH102" s="3">
        <v>0</v>
      </c>
      <c r="BI102" s="3">
        <v>0</v>
      </c>
      <c r="BJ102">
        <v>0</v>
      </c>
      <c r="BK102">
        <v>0</v>
      </c>
      <c r="BL102" s="38">
        <f t="shared" si="18"/>
        <v>0</v>
      </c>
      <c r="BM102">
        <v>0</v>
      </c>
      <c r="BN102" s="8">
        <v>0</v>
      </c>
      <c r="BO102">
        <v>0</v>
      </c>
      <c r="BP102" t="s">
        <v>46</v>
      </c>
      <c r="BQ102">
        <v>0</v>
      </c>
      <c r="BR102" s="3">
        <v>327601</v>
      </c>
      <c r="BS102" t="s">
        <v>47</v>
      </c>
      <c r="BT102" s="19">
        <f t="shared" si="10"/>
        <v>0</v>
      </c>
      <c r="BU102" s="19">
        <f t="shared" si="11"/>
        <v>0</v>
      </c>
      <c r="BV102" s="13">
        <f t="shared" si="12"/>
        <v>0</v>
      </c>
    </row>
    <row r="103" spans="1:74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13"/>
        <v>6.7097469196551296E-2</v>
      </c>
      <c r="U103" s="3">
        <v>1342301</v>
      </c>
      <c r="V103" s="3">
        <v>1050933</v>
      </c>
      <c r="W103" s="14">
        <f t="shared" si="14"/>
        <v>0.78293393210613715</v>
      </c>
      <c r="X103" s="3">
        <v>72000</v>
      </c>
      <c r="Y103" s="18">
        <f t="shared" si="15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 s="38">
        <f t="shared" si="16"/>
        <v>8.0242587190691328E-2</v>
      </c>
      <c r="AF103">
        <v>30</v>
      </c>
      <c r="AG103" s="10">
        <v>45778</v>
      </c>
      <c r="AH103" t="s">
        <v>63</v>
      </c>
      <c r="AI103" t="s">
        <v>114</v>
      </c>
      <c r="AJ103">
        <v>0</v>
      </c>
      <c r="AK103" s="8" t="s">
        <v>106</v>
      </c>
      <c r="AL103" s="3">
        <v>0</v>
      </c>
      <c r="AM103" s="3">
        <v>0</v>
      </c>
      <c r="AN103">
        <v>0</v>
      </c>
      <c r="AO103" t="s">
        <v>45</v>
      </c>
      <c r="AP103" s="38">
        <f t="shared" si="19"/>
        <v>0</v>
      </c>
      <c r="AQ103">
        <v>0</v>
      </c>
      <c r="AR103" s="8">
        <v>0</v>
      </c>
      <c r="AS103">
        <v>0</v>
      </c>
      <c r="AT103" t="s">
        <v>46</v>
      </c>
      <c r="AU103">
        <v>0</v>
      </c>
      <c r="AV103" s="11" t="s">
        <v>106</v>
      </c>
      <c r="AW103" s="3">
        <v>0</v>
      </c>
      <c r="AX103" s="3">
        <v>0</v>
      </c>
      <c r="AY103">
        <v>0</v>
      </c>
      <c r="AZ103">
        <v>0</v>
      </c>
      <c r="BA103" s="38">
        <f t="shared" si="17"/>
        <v>0</v>
      </c>
      <c r="BB103">
        <v>0</v>
      </c>
      <c r="BC103" s="8">
        <v>0</v>
      </c>
      <c r="BD103">
        <v>0</v>
      </c>
      <c r="BE103" t="s">
        <v>46</v>
      </c>
      <c r="BF103">
        <v>0</v>
      </c>
      <c r="BG103" s="11" t="s">
        <v>106</v>
      </c>
      <c r="BH103" s="3">
        <v>0</v>
      </c>
      <c r="BI103" s="3">
        <v>0</v>
      </c>
      <c r="BJ103">
        <v>0</v>
      </c>
      <c r="BK103">
        <v>0</v>
      </c>
      <c r="BL103" s="38">
        <f t="shared" si="18"/>
        <v>0</v>
      </c>
      <c r="BM103">
        <v>0</v>
      </c>
      <c r="BN103" s="8">
        <v>0</v>
      </c>
      <c r="BO103">
        <v>0</v>
      </c>
      <c r="BP103" t="s">
        <v>46</v>
      </c>
      <c r="BQ103">
        <v>0</v>
      </c>
      <c r="BR103" s="3">
        <v>1342301</v>
      </c>
      <c r="BS103">
        <v>0</v>
      </c>
      <c r="BT103" s="19">
        <f t="shared" si="10"/>
        <v>252000</v>
      </c>
      <c r="BU103" s="19">
        <f t="shared" si="11"/>
        <v>324000</v>
      </c>
      <c r="BV103" s="13">
        <f t="shared" si="12"/>
        <v>0.24137656159088014</v>
      </c>
    </row>
    <row r="104" spans="1:74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13"/>
        <v>6.7097469196551296E-2</v>
      </c>
      <c r="U104" s="3">
        <v>1342301</v>
      </c>
      <c r="V104" s="3">
        <v>1050933</v>
      </c>
      <c r="W104" s="14">
        <f t="shared" si="14"/>
        <v>0.78293393210613715</v>
      </c>
      <c r="X104" s="3">
        <v>1050933</v>
      </c>
      <c r="Y104" s="18">
        <f t="shared" si="15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 s="38">
        <f t="shared" si="16"/>
        <v>8.0242587190691328E-2</v>
      </c>
      <c r="AF104">
        <v>30</v>
      </c>
      <c r="AG104" s="10">
        <v>45778</v>
      </c>
      <c r="AH104" t="s">
        <v>54</v>
      </c>
      <c r="AI104" t="s">
        <v>115</v>
      </c>
      <c r="AJ104" t="s">
        <v>44</v>
      </c>
      <c r="AK104" s="8" t="s">
        <v>106</v>
      </c>
      <c r="AL104" s="3">
        <v>0</v>
      </c>
      <c r="AM104" s="3">
        <v>0</v>
      </c>
      <c r="AN104">
        <v>0</v>
      </c>
      <c r="AO104" t="s">
        <v>45</v>
      </c>
      <c r="AP104" s="38">
        <f t="shared" si="19"/>
        <v>0</v>
      </c>
      <c r="AQ104">
        <v>0</v>
      </c>
      <c r="AR104" s="8">
        <v>0</v>
      </c>
      <c r="AS104">
        <v>0</v>
      </c>
      <c r="AT104" t="s">
        <v>46</v>
      </c>
      <c r="AU104">
        <v>0</v>
      </c>
      <c r="AV104" s="11" t="s">
        <v>106</v>
      </c>
      <c r="AW104" s="3">
        <v>0</v>
      </c>
      <c r="AX104" s="3">
        <v>0</v>
      </c>
      <c r="AY104">
        <v>0</v>
      </c>
      <c r="AZ104">
        <v>0</v>
      </c>
      <c r="BA104" s="38">
        <f t="shared" si="17"/>
        <v>0</v>
      </c>
      <c r="BB104">
        <v>0</v>
      </c>
      <c r="BC104" s="8">
        <v>0</v>
      </c>
      <c r="BD104">
        <v>0</v>
      </c>
      <c r="BE104" t="s">
        <v>46</v>
      </c>
      <c r="BF104">
        <v>0</v>
      </c>
      <c r="BG104" s="11" t="s">
        <v>106</v>
      </c>
      <c r="BH104" s="3">
        <v>0</v>
      </c>
      <c r="BI104" s="3">
        <v>0</v>
      </c>
      <c r="BJ104">
        <v>0</v>
      </c>
      <c r="BK104">
        <v>0</v>
      </c>
      <c r="BL104" s="38">
        <f t="shared" si="18"/>
        <v>0</v>
      </c>
      <c r="BM104">
        <v>0</v>
      </c>
      <c r="BN104" s="8">
        <v>0</v>
      </c>
      <c r="BO104">
        <v>0</v>
      </c>
      <c r="BP104" t="s">
        <v>46</v>
      </c>
      <c r="BQ104">
        <v>0</v>
      </c>
      <c r="BR104" s="3">
        <v>1342301</v>
      </c>
      <c r="BS104">
        <v>0</v>
      </c>
      <c r="BT104" s="19">
        <f t="shared" si="10"/>
        <v>252000</v>
      </c>
      <c r="BU104" s="19">
        <f t="shared" si="11"/>
        <v>1302933</v>
      </c>
      <c r="BV104" s="13">
        <f t="shared" si="12"/>
        <v>0.97067125778793284</v>
      </c>
    </row>
    <row r="105" spans="1:74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13"/>
        <v>0</v>
      </c>
      <c r="U105" s="3">
        <v>801993</v>
      </c>
      <c r="V105" s="3">
        <v>437838</v>
      </c>
      <c r="W105" s="14">
        <f t="shared" si="14"/>
        <v>0.54593743336911915</v>
      </c>
      <c r="X105" s="3">
        <v>0</v>
      </c>
      <c r="Y105" s="18">
        <f t="shared" si="15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 s="38">
        <f t="shared" si="16"/>
        <v>0</v>
      </c>
      <c r="AF105">
        <v>0</v>
      </c>
      <c r="AG105" s="10">
        <v>0</v>
      </c>
      <c r="AH105">
        <v>0</v>
      </c>
      <c r="AI105" t="s">
        <v>46</v>
      </c>
      <c r="AJ105">
        <v>0</v>
      </c>
      <c r="AK105" s="8" t="s">
        <v>106</v>
      </c>
      <c r="AL105" s="3">
        <v>0</v>
      </c>
      <c r="AM105" s="3">
        <v>0</v>
      </c>
      <c r="AN105">
        <v>0</v>
      </c>
      <c r="AO105" t="s">
        <v>45</v>
      </c>
      <c r="AP105" s="38">
        <f t="shared" si="19"/>
        <v>0</v>
      </c>
      <c r="AQ105">
        <v>0</v>
      </c>
      <c r="AR105" s="8">
        <v>0</v>
      </c>
      <c r="AS105">
        <v>0</v>
      </c>
      <c r="AT105" t="s">
        <v>46</v>
      </c>
      <c r="AU105">
        <v>0</v>
      </c>
      <c r="AV105" s="11" t="s">
        <v>106</v>
      </c>
      <c r="AW105" s="3">
        <v>195000</v>
      </c>
      <c r="AX105" s="3">
        <v>139796.67000000001</v>
      </c>
      <c r="AY105">
        <v>5.2499999999999998E-2</v>
      </c>
      <c r="AZ105">
        <v>0</v>
      </c>
      <c r="BA105" s="38">
        <f t="shared" si="17"/>
        <v>0</v>
      </c>
      <c r="BB105">
        <v>0</v>
      </c>
      <c r="BC105" s="8">
        <v>45444</v>
      </c>
      <c r="BD105">
        <v>0</v>
      </c>
      <c r="BE105" t="s">
        <v>46</v>
      </c>
      <c r="BF105">
        <v>0</v>
      </c>
      <c r="BG105" s="11" t="s">
        <v>106</v>
      </c>
      <c r="BH105" s="3">
        <v>0</v>
      </c>
      <c r="BI105" s="3">
        <v>0</v>
      </c>
      <c r="BJ105">
        <v>0</v>
      </c>
      <c r="BK105">
        <v>0</v>
      </c>
      <c r="BL105" s="38">
        <f t="shared" si="18"/>
        <v>0</v>
      </c>
      <c r="BM105">
        <v>0</v>
      </c>
      <c r="BN105" s="8">
        <v>0</v>
      </c>
      <c r="BO105">
        <v>0</v>
      </c>
      <c r="BP105" t="s">
        <v>46</v>
      </c>
      <c r="BQ105">
        <v>0</v>
      </c>
      <c r="BR105" s="3">
        <v>0</v>
      </c>
      <c r="BS105">
        <v>0</v>
      </c>
      <c r="BT105" s="19">
        <f t="shared" si="10"/>
        <v>195000</v>
      </c>
      <c r="BU105" s="19">
        <f t="shared" si="11"/>
        <v>195000</v>
      </c>
      <c r="BV105" s="13">
        <f t="shared" si="12"/>
        <v>0.24314426684522183</v>
      </c>
    </row>
    <row r="106" spans="1:74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13"/>
        <v>0</v>
      </c>
      <c r="U106" s="3">
        <v>801993</v>
      </c>
      <c r="V106" s="3">
        <v>437838</v>
      </c>
      <c r="W106" s="14">
        <f t="shared" si="14"/>
        <v>0.54593743336911915</v>
      </c>
      <c r="X106" s="3">
        <v>0</v>
      </c>
      <c r="Y106" s="18">
        <f t="shared" si="15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 s="38">
        <f t="shared" si="16"/>
        <v>0</v>
      </c>
      <c r="AF106">
        <v>0</v>
      </c>
      <c r="AG106" s="10">
        <v>0</v>
      </c>
      <c r="AH106">
        <v>0</v>
      </c>
      <c r="AI106" t="s">
        <v>46</v>
      </c>
      <c r="AJ106">
        <v>0</v>
      </c>
      <c r="AK106" s="8" t="s">
        <v>106</v>
      </c>
      <c r="AL106" s="3">
        <v>0</v>
      </c>
      <c r="AM106" s="3">
        <v>0</v>
      </c>
      <c r="AN106">
        <v>0</v>
      </c>
      <c r="AO106" t="s">
        <v>45</v>
      </c>
      <c r="AP106" s="38">
        <f t="shared" si="19"/>
        <v>0</v>
      </c>
      <c r="AQ106">
        <v>0</v>
      </c>
      <c r="AR106" s="8">
        <v>0</v>
      </c>
      <c r="AS106">
        <v>0</v>
      </c>
      <c r="AT106" t="s">
        <v>46</v>
      </c>
      <c r="AU106">
        <v>0</v>
      </c>
      <c r="AV106" s="11" t="s">
        <v>106</v>
      </c>
      <c r="AW106" s="3">
        <v>195000</v>
      </c>
      <c r="AX106" s="3">
        <v>139796.67000000001</v>
      </c>
      <c r="AY106">
        <v>5.2499999999999998E-2</v>
      </c>
      <c r="AZ106">
        <v>0</v>
      </c>
      <c r="BA106" s="38">
        <f t="shared" si="17"/>
        <v>0</v>
      </c>
      <c r="BB106">
        <v>0</v>
      </c>
      <c r="BC106" s="8">
        <v>45444</v>
      </c>
      <c r="BD106">
        <v>0</v>
      </c>
      <c r="BE106" t="s">
        <v>46</v>
      </c>
      <c r="BF106">
        <v>0</v>
      </c>
      <c r="BG106" s="11" t="s">
        <v>106</v>
      </c>
      <c r="BH106" s="3">
        <v>0</v>
      </c>
      <c r="BI106" s="3">
        <v>0</v>
      </c>
      <c r="BJ106">
        <v>0</v>
      </c>
      <c r="BK106">
        <v>0</v>
      </c>
      <c r="BL106" s="38">
        <f t="shared" si="18"/>
        <v>0</v>
      </c>
      <c r="BM106">
        <v>0</v>
      </c>
      <c r="BN106" s="8">
        <v>0</v>
      </c>
      <c r="BO106">
        <v>0</v>
      </c>
      <c r="BP106" t="s">
        <v>46</v>
      </c>
      <c r="BQ106">
        <v>0</v>
      </c>
      <c r="BR106" s="3">
        <v>0</v>
      </c>
      <c r="BS106">
        <v>0</v>
      </c>
      <c r="BT106" s="19">
        <f t="shared" si="10"/>
        <v>195000</v>
      </c>
      <c r="BU106" s="19">
        <f t="shared" si="11"/>
        <v>195000</v>
      </c>
      <c r="BV106" s="13">
        <f t="shared" si="12"/>
        <v>0.24314426684522183</v>
      </c>
    </row>
    <row r="107" spans="1:74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13"/>
        <v>0</v>
      </c>
      <c r="U107" s="3">
        <v>0</v>
      </c>
      <c r="V107" s="3">
        <v>0</v>
      </c>
      <c r="W107" s="14">
        <f t="shared" si="14"/>
        <v>0</v>
      </c>
      <c r="X107" s="3">
        <v>0</v>
      </c>
      <c r="Y107" s="18">
        <f t="shared" si="15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 s="38">
        <f t="shared" si="16"/>
        <v>0.12731259036485174</v>
      </c>
      <c r="AF107">
        <v>20</v>
      </c>
      <c r="AG107" s="10">
        <v>45245</v>
      </c>
      <c r="AH107" t="s">
        <v>63</v>
      </c>
      <c r="AI107" t="s">
        <v>43</v>
      </c>
      <c r="AJ107" t="s">
        <v>228</v>
      </c>
      <c r="AK107" s="8" t="s">
        <v>106</v>
      </c>
      <c r="AL107" s="3">
        <v>0</v>
      </c>
      <c r="AM107" s="3">
        <v>0</v>
      </c>
      <c r="AN107">
        <v>0</v>
      </c>
      <c r="AO107" t="s">
        <v>45</v>
      </c>
      <c r="AP107" s="38">
        <f t="shared" si="19"/>
        <v>0</v>
      </c>
      <c r="AQ107">
        <v>0</v>
      </c>
      <c r="AR107" s="8">
        <v>0</v>
      </c>
      <c r="AS107">
        <v>0</v>
      </c>
      <c r="AT107" t="s">
        <v>46</v>
      </c>
      <c r="AU107">
        <v>0</v>
      </c>
      <c r="AV107" s="11" t="s">
        <v>106</v>
      </c>
      <c r="AW107" s="3">
        <v>0</v>
      </c>
      <c r="AX107" s="3">
        <v>0</v>
      </c>
      <c r="AY107">
        <v>0</v>
      </c>
      <c r="AZ107">
        <v>0</v>
      </c>
      <c r="BA107" s="38">
        <f t="shared" si="17"/>
        <v>0</v>
      </c>
      <c r="BB107">
        <v>0</v>
      </c>
      <c r="BC107" s="8">
        <v>0</v>
      </c>
      <c r="BD107">
        <v>0</v>
      </c>
      <c r="BE107" t="s">
        <v>46</v>
      </c>
      <c r="BF107">
        <v>0</v>
      </c>
      <c r="BG107" s="11" t="s">
        <v>106</v>
      </c>
      <c r="BH107" s="3">
        <v>0</v>
      </c>
      <c r="BI107" s="3">
        <v>0</v>
      </c>
      <c r="BJ107">
        <v>0</v>
      </c>
      <c r="BK107">
        <v>0</v>
      </c>
      <c r="BL107" s="38">
        <f t="shared" si="18"/>
        <v>0</v>
      </c>
      <c r="BM107">
        <v>0</v>
      </c>
      <c r="BN107" s="8">
        <v>0</v>
      </c>
      <c r="BO107">
        <v>0</v>
      </c>
      <c r="BP107" t="s">
        <v>46</v>
      </c>
      <c r="BQ107">
        <v>0</v>
      </c>
      <c r="BR107" s="3">
        <v>0</v>
      </c>
      <c r="BS107">
        <v>0</v>
      </c>
      <c r="BT107" s="19">
        <f t="shared" si="10"/>
        <v>181425.54</v>
      </c>
      <c r="BU107" s="19">
        <f t="shared" si="11"/>
        <v>181425.54</v>
      </c>
      <c r="BV107" s="13">
        <f t="shared" si="12"/>
        <v>0</v>
      </c>
    </row>
    <row r="108" spans="1:74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13"/>
        <v>7.4350658523782545E-2</v>
      </c>
      <c r="U108" s="3">
        <v>2017467</v>
      </c>
      <c r="V108" s="3">
        <v>1799723</v>
      </c>
      <c r="W108" s="14">
        <f t="shared" si="14"/>
        <v>0.89207060140264993</v>
      </c>
      <c r="X108" s="3">
        <v>1214219</v>
      </c>
      <c r="Y108" s="18">
        <f t="shared" si="15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 s="38">
        <f t="shared" si="16"/>
        <v>0.11590382433302752</v>
      </c>
      <c r="AF108">
        <v>25</v>
      </c>
      <c r="AG108" s="10">
        <v>44681</v>
      </c>
      <c r="AH108">
        <v>1</v>
      </c>
      <c r="AI108" t="s">
        <v>43</v>
      </c>
      <c r="AJ108">
        <v>0</v>
      </c>
      <c r="AK108" s="8">
        <v>36424</v>
      </c>
      <c r="AL108" s="3">
        <v>250000</v>
      </c>
      <c r="AM108" s="3">
        <v>332068.82</v>
      </c>
      <c r="AN108">
        <v>0.02</v>
      </c>
      <c r="AO108">
        <v>20</v>
      </c>
      <c r="AP108" s="38">
        <f t="shared" si="19"/>
        <v>6.1156718125290395E-2</v>
      </c>
      <c r="AQ108">
        <v>0</v>
      </c>
      <c r="AR108" s="8">
        <v>43729</v>
      </c>
      <c r="AS108">
        <v>2</v>
      </c>
      <c r="AT108" t="s">
        <v>58</v>
      </c>
      <c r="AU108" t="s">
        <v>229</v>
      </c>
      <c r="AV108" s="11">
        <v>36432</v>
      </c>
      <c r="AW108" s="3">
        <v>350000</v>
      </c>
      <c r="AX108" s="3">
        <v>464896.35</v>
      </c>
      <c r="AY108">
        <v>0.02</v>
      </c>
      <c r="AZ108">
        <v>20</v>
      </c>
      <c r="BA108" s="38">
        <f t="shared" si="17"/>
        <v>6.1156718125290395E-2</v>
      </c>
      <c r="BB108">
        <v>0</v>
      </c>
      <c r="BC108" s="8">
        <v>43737</v>
      </c>
      <c r="BD108">
        <v>3</v>
      </c>
      <c r="BE108" t="s">
        <v>58</v>
      </c>
      <c r="BF108" t="s">
        <v>181</v>
      </c>
      <c r="BG108" s="11">
        <v>36434</v>
      </c>
      <c r="BH108" s="3">
        <v>38248</v>
      </c>
      <c r="BI108" s="3">
        <v>38248</v>
      </c>
      <c r="BJ108">
        <v>0</v>
      </c>
      <c r="BK108">
        <v>20</v>
      </c>
      <c r="BL108" s="38">
        <f t="shared" si="18"/>
        <v>0.05</v>
      </c>
      <c r="BM108">
        <v>0</v>
      </c>
      <c r="BN108" s="8">
        <v>43739</v>
      </c>
      <c r="BO108">
        <v>4</v>
      </c>
      <c r="BP108" t="s">
        <v>58</v>
      </c>
      <c r="BQ108" t="s">
        <v>230</v>
      </c>
      <c r="BR108" s="3">
        <v>2017467</v>
      </c>
      <c r="BS108">
        <v>0</v>
      </c>
      <c r="BT108" s="19">
        <f t="shared" si="10"/>
        <v>803248</v>
      </c>
      <c r="BU108" s="19">
        <f t="shared" si="11"/>
        <v>2017467</v>
      </c>
      <c r="BV108" s="13">
        <f t="shared" si="12"/>
        <v>1</v>
      </c>
    </row>
    <row r="109" spans="1:74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13"/>
        <v>0.10118005800843759</v>
      </c>
      <c r="U109" s="3">
        <v>1759744</v>
      </c>
      <c r="V109" s="3">
        <v>2152977</v>
      </c>
      <c r="W109" s="14">
        <f t="shared" si="14"/>
        <v>1.2234603442318883</v>
      </c>
      <c r="X109" s="3">
        <v>0</v>
      </c>
      <c r="Y109" s="18">
        <f t="shared" si="15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 s="38">
        <f t="shared" si="16"/>
        <v>0</v>
      </c>
      <c r="AF109">
        <v>0</v>
      </c>
      <c r="AG109" s="10">
        <v>0</v>
      </c>
      <c r="AH109">
        <v>0</v>
      </c>
      <c r="AI109" t="s">
        <v>46</v>
      </c>
      <c r="AJ109">
        <v>0</v>
      </c>
      <c r="AK109" s="8" t="s">
        <v>106</v>
      </c>
      <c r="AL109" s="3">
        <v>250000</v>
      </c>
      <c r="AM109" s="3">
        <v>235781</v>
      </c>
      <c r="AN109">
        <v>0</v>
      </c>
      <c r="AO109" t="s">
        <v>45</v>
      </c>
      <c r="AP109" s="38">
        <f t="shared" si="19"/>
        <v>0</v>
      </c>
      <c r="AQ109">
        <v>0</v>
      </c>
      <c r="AR109" s="8">
        <v>0</v>
      </c>
      <c r="AS109">
        <v>0</v>
      </c>
      <c r="AT109" t="s">
        <v>46</v>
      </c>
      <c r="AU109">
        <v>0</v>
      </c>
      <c r="AV109" s="11" t="s">
        <v>106</v>
      </c>
      <c r="AW109" s="3">
        <v>1384744</v>
      </c>
      <c r="AX109" s="3">
        <v>0</v>
      </c>
      <c r="AY109">
        <v>0</v>
      </c>
      <c r="AZ109">
        <v>0</v>
      </c>
      <c r="BA109" s="38">
        <f t="shared" si="17"/>
        <v>0</v>
      </c>
      <c r="BB109">
        <v>0</v>
      </c>
      <c r="BC109" s="8">
        <v>0</v>
      </c>
      <c r="BD109">
        <v>0</v>
      </c>
      <c r="BE109" t="s">
        <v>46</v>
      </c>
      <c r="BF109">
        <v>0</v>
      </c>
      <c r="BG109" s="11" t="s">
        <v>106</v>
      </c>
      <c r="BH109" s="3">
        <v>0</v>
      </c>
      <c r="BI109" s="3">
        <v>0</v>
      </c>
      <c r="BJ109">
        <v>0</v>
      </c>
      <c r="BK109">
        <v>0</v>
      </c>
      <c r="BL109" s="38">
        <f t="shared" si="18"/>
        <v>0</v>
      </c>
      <c r="BM109">
        <v>0</v>
      </c>
      <c r="BN109" s="8">
        <v>0</v>
      </c>
      <c r="BO109">
        <v>0</v>
      </c>
      <c r="BP109" t="s">
        <v>46</v>
      </c>
      <c r="BQ109">
        <v>0</v>
      </c>
      <c r="BR109" s="3">
        <v>1759744</v>
      </c>
      <c r="BS109">
        <v>0</v>
      </c>
      <c r="BT109" s="19">
        <f t="shared" si="10"/>
        <v>1759744</v>
      </c>
      <c r="BU109" s="19">
        <f t="shared" si="11"/>
        <v>1759744</v>
      </c>
      <c r="BV109" s="13">
        <f t="shared" si="12"/>
        <v>1</v>
      </c>
    </row>
    <row r="110" spans="1:74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13"/>
        <v>0</v>
      </c>
      <c r="U110" s="3">
        <v>2556520</v>
      </c>
      <c r="V110" s="3">
        <v>3183313</v>
      </c>
      <c r="W110" s="14">
        <f t="shared" si="14"/>
        <v>1.245174299438299</v>
      </c>
      <c r="X110" s="3">
        <v>0</v>
      </c>
      <c r="Y110" s="18">
        <f t="shared" si="15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 s="38">
        <f t="shared" si="16"/>
        <v>0.19371773566915823</v>
      </c>
      <c r="AF110">
        <v>7</v>
      </c>
      <c r="AG110" s="10">
        <v>42370</v>
      </c>
      <c r="AH110">
        <v>0</v>
      </c>
      <c r="AI110" t="s">
        <v>43</v>
      </c>
      <c r="AJ110">
        <v>0</v>
      </c>
      <c r="AK110" s="8">
        <v>36325</v>
      </c>
      <c r="AL110" s="3">
        <v>500000</v>
      </c>
      <c r="AM110" s="3">
        <v>500000</v>
      </c>
      <c r="AN110">
        <v>0.01</v>
      </c>
      <c r="AO110">
        <v>50</v>
      </c>
      <c r="AP110" s="38">
        <f t="shared" si="19"/>
        <v>2.5512730928169743E-2</v>
      </c>
      <c r="AQ110">
        <v>30</v>
      </c>
      <c r="AR110" s="8">
        <v>54789</v>
      </c>
      <c r="AS110">
        <v>0</v>
      </c>
      <c r="AT110" t="s">
        <v>100</v>
      </c>
      <c r="AU110" t="s">
        <v>214</v>
      </c>
      <c r="AV110" s="11" t="s">
        <v>106</v>
      </c>
      <c r="AW110" s="3">
        <v>0</v>
      </c>
      <c r="AX110" s="3">
        <v>0</v>
      </c>
      <c r="AY110">
        <v>0</v>
      </c>
      <c r="AZ110">
        <v>0</v>
      </c>
      <c r="BA110" s="38">
        <f t="shared" si="17"/>
        <v>0</v>
      </c>
      <c r="BB110">
        <v>0</v>
      </c>
      <c r="BC110" s="8">
        <v>0</v>
      </c>
      <c r="BD110">
        <v>0</v>
      </c>
      <c r="BE110" t="s">
        <v>46</v>
      </c>
      <c r="BF110">
        <v>0</v>
      </c>
      <c r="BG110" s="11" t="s">
        <v>106</v>
      </c>
      <c r="BH110" s="3">
        <v>0</v>
      </c>
      <c r="BI110" s="3">
        <v>0</v>
      </c>
      <c r="BJ110">
        <v>0</v>
      </c>
      <c r="BK110">
        <v>0</v>
      </c>
      <c r="BL110" s="38">
        <f t="shared" si="18"/>
        <v>0</v>
      </c>
      <c r="BM110">
        <v>0</v>
      </c>
      <c r="BN110" s="8">
        <v>0</v>
      </c>
      <c r="BO110">
        <v>0</v>
      </c>
      <c r="BP110" t="s">
        <v>46</v>
      </c>
      <c r="BQ110">
        <v>0</v>
      </c>
      <c r="BR110" s="3">
        <v>0</v>
      </c>
      <c r="BS110">
        <v>0</v>
      </c>
      <c r="BT110" s="19">
        <f t="shared" si="10"/>
        <v>640000</v>
      </c>
      <c r="BU110" s="19">
        <f t="shared" si="11"/>
        <v>640000</v>
      </c>
      <c r="BV110" s="13">
        <f t="shared" si="12"/>
        <v>0.25034030635394988</v>
      </c>
    </row>
    <row r="111" spans="1:74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13"/>
        <v>0</v>
      </c>
      <c r="U111" s="3">
        <v>0</v>
      </c>
      <c r="V111" s="3">
        <v>0</v>
      </c>
      <c r="W111" s="14">
        <f t="shared" si="14"/>
        <v>0</v>
      </c>
      <c r="X111" s="3">
        <v>0</v>
      </c>
      <c r="Y111" s="18">
        <f t="shared" si="15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 s="38">
        <f t="shared" si="16"/>
        <v>0</v>
      </c>
      <c r="AF111">
        <v>0</v>
      </c>
      <c r="AG111" s="10">
        <v>0</v>
      </c>
      <c r="AH111">
        <v>0</v>
      </c>
      <c r="AI111" t="s">
        <v>46</v>
      </c>
      <c r="AJ111" t="s">
        <v>233</v>
      </c>
      <c r="AK111" s="8">
        <v>42064</v>
      </c>
      <c r="AL111" s="3">
        <v>25000</v>
      </c>
      <c r="AM111" s="3">
        <v>17880</v>
      </c>
      <c r="AN111">
        <v>4.4999999999999998E-2</v>
      </c>
      <c r="AO111">
        <v>0</v>
      </c>
      <c r="AP111" s="38">
        <f t="shared" si="19"/>
        <v>0</v>
      </c>
      <c r="AQ111">
        <v>0</v>
      </c>
      <c r="AR111" s="8">
        <v>0</v>
      </c>
      <c r="AS111">
        <v>0</v>
      </c>
      <c r="AT111" t="s">
        <v>43</v>
      </c>
      <c r="AU111" t="s">
        <v>44</v>
      </c>
      <c r="AV111" s="11" t="s">
        <v>106</v>
      </c>
      <c r="AW111" s="3">
        <v>0</v>
      </c>
      <c r="AX111" s="3">
        <v>0</v>
      </c>
      <c r="AY111">
        <v>0</v>
      </c>
      <c r="AZ111">
        <v>0</v>
      </c>
      <c r="BA111" s="38">
        <f t="shared" si="17"/>
        <v>0</v>
      </c>
      <c r="BB111">
        <v>0</v>
      </c>
      <c r="BC111" s="8">
        <v>0</v>
      </c>
      <c r="BD111">
        <v>0</v>
      </c>
      <c r="BE111" t="s">
        <v>46</v>
      </c>
      <c r="BF111">
        <v>0</v>
      </c>
      <c r="BG111" s="11" t="s">
        <v>106</v>
      </c>
      <c r="BH111" s="3">
        <v>0</v>
      </c>
      <c r="BI111" s="3">
        <v>0</v>
      </c>
      <c r="BJ111">
        <v>0</v>
      </c>
      <c r="BK111">
        <v>0</v>
      </c>
      <c r="BL111" s="38">
        <f t="shared" si="18"/>
        <v>0</v>
      </c>
      <c r="BM111">
        <v>0</v>
      </c>
      <c r="BN111" s="8">
        <v>0</v>
      </c>
      <c r="BO111">
        <v>0</v>
      </c>
      <c r="BP111" t="s">
        <v>46</v>
      </c>
      <c r="BQ111">
        <v>0</v>
      </c>
      <c r="BR111" s="3">
        <v>25000</v>
      </c>
      <c r="BS111">
        <v>0</v>
      </c>
      <c r="BT111" s="19">
        <f t="shared" si="10"/>
        <v>25000</v>
      </c>
      <c r="BU111" s="19">
        <f t="shared" si="11"/>
        <v>25000</v>
      </c>
      <c r="BV111" s="13">
        <f t="shared" si="12"/>
        <v>0</v>
      </c>
    </row>
    <row r="112" spans="1:74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13"/>
        <v>3.0479279291371786E-2</v>
      </c>
      <c r="U112" s="3">
        <v>3576036</v>
      </c>
      <c r="V112" s="3">
        <v>2240000</v>
      </c>
      <c r="W112" s="14">
        <f t="shared" si="14"/>
        <v>0.62639190433205927</v>
      </c>
      <c r="X112" s="3">
        <v>0</v>
      </c>
      <c r="Y112" s="18">
        <f t="shared" si="15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 s="38">
        <f t="shared" si="16"/>
        <v>3.7622954766717766E-2</v>
      </c>
      <c r="AF112">
        <v>0</v>
      </c>
      <c r="AG112" s="10">
        <v>19268</v>
      </c>
      <c r="AH112">
        <v>0</v>
      </c>
      <c r="AI112" t="s">
        <v>43</v>
      </c>
      <c r="AJ112">
        <v>0</v>
      </c>
      <c r="AK112" s="8" t="s">
        <v>106</v>
      </c>
      <c r="AL112" s="3">
        <v>0</v>
      </c>
      <c r="AM112" s="3">
        <v>0</v>
      </c>
      <c r="AN112">
        <v>0</v>
      </c>
      <c r="AO112" t="s">
        <v>45</v>
      </c>
      <c r="AP112" s="38">
        <f t="shared" si="19"/>
        <v>0</v>
      </c>
      <c r="AQ112">
        <v>0</v>
      </c>
      <c r="AR112" s="8">
        <v>0</v>
      </c>
      <c r="AS112">
        <v>0</v>
      </c>
      <c r="AT112" t="s">
        <v>46</v>
      </c>
      <c r="AU112">
        <v>0</v>
      </c>
      <c r="AV112" s="11" t="s">
        <v>106</v>
      </c>
      <c r="AW112" s="3">
        <v>0</v>
      </c>
      <c r="AX112" s="3">
        <v>0</v>
      </c>
      <c r="AY112">
        <v>0</v>
      </c>
      <c r="AZ112">
        <v>0</v>
      </c>
      <c r="BA112" s="38">
        <f t="shared" si="17"/>
        <v>0</v>
      </c>
      <c r="BB112">
        <v>0</v>
      </c>
      <c r="BC112" s="8">
        <v>0</v>
      </c>
      <c r="BD112">
        <v>0</v>
      </c>
      <c r="BE112" t="s">
        <v>46</v>
      </c>
      <c r="BF112">
        <v>0</v>
      </c>
      <c r="BG112" s="11" t="s">
        <v>106</v>
      </c>
      <c r="BH112" s="3">
        <v>0</v>
      </c>
      <c r="BI112" s="3">
        <v>0</v>
      </c>
      <c r="BJ112">
        <v>0</v>
      </c>
      <c r="BK112">
        <v>0</v>
      </c>
      <c r="BL112" s="38">
        <f t="shared" si="18"/>
        <v>0</v>
      </c>
      <c r="BM112">
        <v>0</v>
      </c>
      <c r="BN112" s="8">
        <v>0</v>
      </c>
      <c r="BO112">
        <v>0</v>
      </c>
      <c r="BP112" t="s">
        <v>46</v>
      </c>
      <c r="BQ112">
        <v>0</v>
      </c>
      <c r="BR112" s="3">
        <v>0</v>
      </c>
      <c r="BS112">
        <v>0</v>
      </c>
      <c r="BT112" s="19">
        <f t="shared" si="10"/>
        <v>1791813.13</v>
      </c>
      <c r="BU112" s="19">
        <f t="shared" si="11"/>
        <v>1791813.13</v>
      </c>
      <c r="BV112" s="13">
        <f t="shared" si="12"/>
        <v>0.50106126728030698</v>
      </c>
    </row>
    <row r="113" spans="1:74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13"/>
        <v>0</v>
      </c>
      <c r="U113" s="3">
        <v>0</v>
      </c>
      <c r="V113" s="3">
        <v>0</v>
      </c>
      <c r="W113" s="14">
        <f t="shared" si="14"/>
        <v>0</v>
      </c>
      <c r="X113" s="3">
        <v>0</v>
      </c>
      <c r="Y113" s="18">
        <f t="shared" si="15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 s="38">
        <f t="shared" si="16"/>
        <v>0</v>
      </c>
      <c r="AF113">
        <v>0</v>
      </c>
      <c r="AG113" s="10">
        <v>0</v>
      </c>
      <c r="AH113">
        <v>0</v>
      </c>
      <c r="AI113" t="s">
        <v>46</v>
      </c>
      <c r="AJ113">
        <v>0</v>
      </c>
      <c r="AK113" s="8" t="s">
        <v>106</v>
      </c>
      <c r="AL113" s="3">
        <v>0</v>
      </c>
      <c r="AM113" s="3">
        <v>0</v>
      </c>
      <c r="AN113">
        <v>0</v>
      </c>
      <c r="AO113" t="s">
        <v>45</v>
      </c>
      <c r="AP113" s="38">
        <f t="shared" si="19"/>
        <v>0</v>
      </c>
      <c r="AQ113">
        <v>0</v>
      </c>
      <c r="AR113" s="8">
        <v>0</v>
      </c>
      <c r="AS113">
        <v>0</v>
      </c>
      <c r="AT113" t="s">
        <v>46</v>
      </c>
      <c r="AU113">
        <v>0</v>
      </c>
      <c r="AV113" s="11" t="s">
        <v>106</v>
      </c>
      <c r="AW113" s="3">
        <v>0</v>
      </c>
      <c r="AX113" s="3">
        <v>0</v>
      </c>
      <c r="AY113">
        <v>0</v>
      </c>
      <c r="AZ113">
        <v>0</v>
      </c>
      <c r="BA113" s="38">
        <f t="shared" si="17"/>
        <v>0</v>
      </c>
      <c r="BB113">
        <v>0</v>
      </c>
      <c r="BC113" s="8">
        <v>0</v>
      </c>
      <c r="BD113">
        <v>0</v>
      </c>
      <c r="BE113" t="s">
        <v>46</v>
      </c>
      <c r="BF113">
        <v>0</v>
      </c>
      <c r="BG113" s="11" t="s">
        <v>106</v>
      </c>
      <c r="BH113" s="3">
        <v>0</v>
      </c>
      <c r="BI113" s="3">
        <v>0</v>
      </c>
      <c r="BJ113">
        <v>0</v>
      </c>
      <c r="BK113">
        <v>0</v>
      </c>
      <c r="BL113" s="38">
        <f t="shared" si="18"/>
        <v>0</v>
      </c>
      <c r="BM113">
        <v>0</v>
      </c>
      <c r="BN113" s="8">
        <v>0</v>
      </c>
      <c r="BO113">
        <v>0</v>
      </c>
      <c r="BP113" t="s">
        <v>46</v>
      </c>
      <c r="BQ113">
        <v>0</v>
      </c>
      <c r="BR113" s="3">
        <v>0</v>
      </c>
      <c r="BS113">
        <v>0</v>
      </c>
      <c r="BT113" s="19">
        <f t="shared" si="10"/>
        <v>0</v>
      </c>
      <c r="BU113" s="19">
        <f t="shared" si="11"/>
        <v>0</v>
      </c>
      <c r="BV113" s="13">
        <f t="shared" si="12"/>
        <v>0</v>
      </c>
    </row>
    <row r="114" spans="1:74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13"/>
        <v>7.8133798634027737E-2</v>
      </c>
      <c r="U114" s="3">
        <v>648183</v>
      </c>
      <c r="V114" s="3">
        <v>592358</v>
      </c>
      <c r="W114" s="14">
        <f t="shared" si="14"/>
        <v>0.91387463108412281</v>
      </c>
      <c r="X114" s="3">
        <v>40000</v>
      </c>
      <c r="Y114" s="18">
        <f t="shared" si="15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 s="38">
        <f t="shared" si="16"/>
        <v>0</v>
      </c>
      <c r="AF114">
        <v>0</v>
      </c>
      <c r="AG114" s="10">
        <v>42106</v>
      </c>
      <c r="AH114">
        <v>0</v>
      </c>
      <c r="AI114" t="s">
        <v>46</v>
      </c>
      <c r="AJ114">
        <v>0</v>
      </c>
      <c r="AK114" s="8">
        <v>36617</v>
      </c>
      <c r="AL114" s="3">
        <v>27000</v>
      </c>
      <c r="AM114" s="3">
        <v>0</v>
      </c>
      <c r="AN114">
        <v>0</v>
      </c>
      <c r="AO114">
        <v>20</v>
      </c>
      <c r="AP114" s="38">
        <f t="shared" si="19"/>
        <v>0.05</v>
      </c>
      <c r="AQ114">
        <v>20</v>
      </c>
      <c r="AR114" s="8">
        <v>43934</v>
      </c>
      <c r="AS114">
        <v>0</v>
      </c>
      <c r="AT114" t="s">
        <v>46</v>
      </c>
      <c r="AU114">
        <v>0</v>
      </c>
      <c r="AV114" s="11" t="s">
        <v>106</v>
      </c>
      <c r="AW114" s="3">
        <v>0</v>
      </c>
      <c r="AX114" s="3">
        <v>0</v>
      </c>
      <c r="AY114">
        <v>0</v>
      </c>
      <c r="AZ114">
        <v>0</v>
      </c>
      <c r="BA114" s="38">
        <f t="shared" si="17"/>
        <v>0</v>
      </c>
      <c r="BB114">
        <v>0</v>
      </c>
      <c r="BC114" s="8">
        <v>0</v>
      </c>
      <c r="BD114">
        <v>0</v>
      </c>
      <c r="BE114" t="s">
        <v>46</v>
      </c>
      <c r="BF114">
        <v>0</v>
      </c>
      <c r="BG114" s="11" t="s">
        <v>106</v>
      </c>
      <c r="BH114" s="3">
        <v>0</v>
      </c>
      <c r="BI114" s="3">
        <v>0</v>
      </c>
      <c r="BJ114">
        <v>0</v>
      </c>
      <c r="BK114">
        <v>0</v>
      </c>
      <c r="BL114" s="38">
        <f t="shared" si="18"/>
        <v>0</v>
      </c>
      <c r="BM114">
        <v>0</v>
      </c>
      <c r="BN114" s="8">
        <v>0</v>
      </c>
      <c r="BO114">
        <v>0</v>
      </c>
      <c r="BP114" t="s">
        <v>46</v>
      </c>
      <c r="BQ114">
        <v>0</v>
      </c>
      <c r="BR114" s="3">
        <v>0</v>
      </c>
      <c r="BS114">
        <v>0</v>
      </c>
      <c r="BT114" s="19">
        <f t="shared" si="10"/>
        <v>215500</v>
      </c>
      <c r="BU114" s="19">
        <f t="shared" si="11"/>
        <v>255500</v>
      </c>
      <c r="BV114" s="13">
        <f t="shared" si="12"/>
        <v>0.39417880444257253</v>
      </c>
    </row>
    <row r="115" spans="1:74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13"/>
        <v>9.6823264344050766E-2</v>
      </c>
      <c r="U115" s="3">
        <v>2576922</v>
      </c>
      <c r="V115" s="3">
        <v>2925051</v>
      </c>
      <c r="W115" s="14">
        <f t="shared" si="14"/>
        <v>1.1350948922784625</v>
      </c>
      <c r="X115" s="3">
        <v>0</v>
      </c>
      <c r="Y115" s="18">
        <f t="shared" si="15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 s="38">
        <f t="shared" si="16"/>
        <v>0</v>
      </c>
      <c r="AF115">
        <v>0</v>
      </c>
      <c r="AG115" s="10">
        <v>47635</v>
      </c>
      <c r="AH115" t="s">
        <v>54</v>
      </c>
      <c r="AI115" t="s">
        <v>43</v>
      </c>
      <c r="AJ115" t="s">
        <v>122</v>
      </c>
      <c r="AK115" s="8" t="s">
        <v>106</v>
      </c>
      <c r="AL115" s="3">
        <v>250000</v>
      </c>
      <c r="AM115" s="3">
        <v>250000</v>
      </c>
      <c r="AN115">
        <v>0.03</v>
      </c>
      <c r="AO115">
        <v>50</v>
      </c>
      <c r="AP115" s="38">
        <f t="shared" si="19"/>
        <v>3.8865494441675502E-2</v>
      </c>
      <c r="AQ115">
        <v>30</v>
      </c>
      <c r="AR115" s="8">
        <v>44197</v>
      </c>
      <c r="AS115" t="s">
        <v>238</v>
      </c>
      <c r="AT115" t="s">
        <v>100</v>
      </c>
      <c r="AU115" t="s">
        <v>153</v>
      </c>
      <c r="AV115" s="11" t="s">
        <v>106</v>
      </c>
      <c r="AW115" s="3">
        <v>0</v>
      </c>
      <c r="AX115" s="3">
        <v>0</v>
      </c>
      <c r="AY115">
        <v>0</v>
      </c>
      <c r="AZ115">
        <v>0</v>
      </c>
      <c r="BA115" s="38">
        <f t="shared" si="17"/>
        <v>0</v>
      </c>
      <c r="BB115">
        <v>0</v>
      </c>
      <c r="BC115" s="8">
        <v>0</v>
      </c>
      <c r="BD115">
        <v>0</v>
      </c>
      <c r="BE115" t="s">
        <v>46</v>
      </c>
      <c r="BF115">
        <v>0</v>
      </c>
      <c r="BG115" s="11" t="s">
        <v>106</v>
      </c>
      <c r="BH115" s="3">
        <v>0</v>
      </c>
      <c r="BI115" s="3">
        <v>0</v>
      </c>
      <c r="BJ115">
        <v>0</v>
      </c>
      <c r="BK115">
        <v>0</v>
      </c>
      <c r="BL115" s="38">
        <f t="shared" si="18"/>
        <v>0</v>
      </c>
      <c r="BM115">
        <v>0</v>
      </c>
      <c r="BN115" s="8">
        <v>0</v>
      </c>
      <c r="BO115">
        <v>0</v>
      </c>
      <c r="BP115" t="s">
        <v>46</v>
      </c>
      <c r="BQ115">
        <v>0</v>
      </c>
      <c r="BR115" s="3">
        <v>550000</v>
      </c>
      <c r="BS115" t="s">
        <v>62</v>
      </c>
      <c r="BT115" s="19">
        <f t="shared" si="10"/>
        <v>550000</v>
      </c>
      <c r="BU115" s="19">
        <f t="shared" si="11"/>
        <v>550000</v>
      </c>
      <c r="BV115" s="13">
        <f t="shared" si="12"/>
        <v>0.2134329250167448</v>
      </c>
    </row>
    <row r="116" spans="1:74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13"/>
        <v>3.4222121147619446E-2</v>
      </c>
      <c r="U116" s="3">
        <v>8789987</v>
      </c>
      <c r="V116" s="3">
        <v>3806320</v>
      </c>
      <c r="W116" s="14">
        <f t="shared" si="14"/>
        <v>0.43302908184050787</v>
      </c>
      <c r="X116" s="3">
        <v>1981980</v>
      </c>
      <c r="Y116" s="18">
        <f t="shared" si="15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 s="38">
        <f t="shared" si="16"/>
        <v>0.11339882422712903</v>
      </c>
      <c r="AF116">
        <v>30</v>
      </c>
      <c r="AG116" s="10">
        <v>46870</v>
      </c>
      <c r="AH116" t="s">
        <v>239</v>
      </c>
      <c r="AI116" t="s">
        <v>43</v>
      </c>
      <c r="AJ116" t="s">
        <v>122</v>
      </c>
      <c r="AK116" s="8" t="s">
        <v>106</v>
      </c>
      <c r="AL116" s="3">
        <v>0</v>
      </c>
      <c r="AM116" s="3">
        <v>0</v>
      </c>
      <c r="AN116">
        <v>0</v>
      </c>
      <c r="AO116" t="s">
        <v>45</v>
      </c>
      <c r="AP116" s="38">
        <f t="shared" si="19"/>
        <v>0</v>
      </c>
      <c r="AQ116">
        <v>0</v>
      </c>
      <c r="AR116" s="8">
        <v>0</v>
      </c>
      <c r="AS116">
        <v>0</v>
      </c>
      <c r="AT116" t="s">
        <v>46</v>
      </c>
      <c r="AU116">
        <v>0</v>
      </c>
      <c r="AV116" s="11" t="s">
        <v>106</v>
      </c>
      <c r="AW116" s="3">
        <v>0</v>
      </c>
      <c r="AX116" s="3">
        <v>0</v>
      </c>
      <c r="AY116">
        <v>0</v>
      </c>
      <c r="AZ116">
        <v>0</v>
      </c>
      <c r="BA116" s="38">
        <f t="shared" si="17"/>
        <v>0</v>
      </c>
      <c r="BB116">
        <v>0</v>
      </c>
      <c r="BC116" s="8">
        <v>0</v>
      </c>
      <c r="BD116">
        <v>0</v>
      </c>
      <c r="BE116" t="s">
        <v>46</v>
      </c>
      <c r="BF116">
        <v>0</v>
      </c>
      <c r="BG116" s="11" t="s">
        <v>106</v>
      </c>
      <c r="BH116" s="3">
        <v>0</v>
      </c>
      <c r="BI116" s="3">
        <v>0</v>
      </c>
      <c r="BJ116">
        <v>0</v>
      </c>
      <c r="BK116">
        <v>0</v>
      </c>
      <c r="BL116" s="38">
        <f t="shared" si="18"/>
        <v>0</v>
      </c>
      <c r="BM116">
        <v>0</v>
      </c>
      <c r="BN116" s="8">
        <v>0</v>
      </c>
      <c r="BO116">
        <v>0</v>
      </c>
      <c r="BP116" t="s">
        <v>46</v>
      </c>
      <c r="BQ116">
        <v>0</v>
      </c>
      <c r="BR116" s="3">
        <v>0</v>
      </c>
      <c r="BS116">
        <v>0</v>
      </c>
      <c r="BT116" s="19">
        <f t="shared" si="10"/>
        <v>9575000</v>
      </c>
      <c r="BU116" s="19">
        <f t="shared" si="11"/>
        <v>11556980</v>
      </c>
      <c r="BV116" s="13">
        <f t="shared" si="12"/>
        <v>1.3147892027599131</v>
      </c>
    </row>
    <row r="117" spans="1:74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13"/>
        <v>0</v>
      </c>
      <c r="U117" s="3">
        <v>0</v>
      </c>
      <c r="V117" s="3">
        <v>0</v>
      </c>
      <c r="W117" s="14">
        <f t="shared" si="14"/>
        <v>0</v>
      </c>
      <c r="X117" s="3">
        <v>0</v>
      </c>
      <c r="Y117" s="18">
        <f t="shared" si="15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 s="38">
        <f t="shared" si="16"/>
        <v>0.12298425621827962</v>
      </c>
      <c r="AF117">
        <v>10</v>
      </c>
      <c r="AG117" s="10">
        <v>46296</v>
      </c>
      <c r="AH117">
        <v>0</v>
      </c>
      <c r="AI117" t="s">
        <v>43</v>
      </c>
      <c r="AJ117">
        <v>0</v>
      </c>
      <c r="AK117" s="8" t="s">
        <v>106</v>
      </c>
      <c r="AL117" s="3">
        <v>0</v>
      </c>
      <c r="AM117" s="3">
        <v>380917</v>
      </c>
      <c r="AN117">
        <v>0</v>
      </c>
      <c r="AO117" t="s">
        <v>45</v>
      </c>
      <c r="AP117" s="38">
        <f t="shared" si="19"/>
        <v>0</v>
      </c>
      <c r="AQ117">
        <v>0</v>
      </c>
      <c r="AR117" s="8">
        <v>0</v>
      </c>
      <c r="AS117">
        <v>0</v>
      </c>
      <c r="AT117" t="s">
        <v>46</v>
      </c>
      <c r="AU117">
        <v>0</v>
      </c>
      <c r="AV117" s="11" t="s">
        <v>106</v>
      </c>
      <c r="AW117" s="3">
        <v>0</v>
      </c>
      <c r="AX117" s="3">
        <v>0</v>
      </c>
      <c r="AY117">
        <v>0</v>
      </c>
      <c r="AZ117">
        <v>0</v>
      </c>
      <c r="BA117" s="38">
        <f t="shared" si="17"/>
        <v>0</v>
      </c>
      <c r="BB117">
        <v>0</v>
      </c>
      <c r="BC117" s="8">
        <v>0</v>
      </c>
      <c r="BD117">
        <v>0</v>
      </c>
      <c r="BE117" t="s">
        <v>46</v>
      </c>
      <c r="BF117">
        <v>0</v>
      </c>
      <c r="BG117" s="11" t="s">
        <v>106</v>
      </c>
      <c r="BH117" s="3">
        <v>0</v>
      </c>
      <c r="BI117" s="3">
        <v>0</v>
      </c>
      <c r="BJ117">
        <v>0</v>
      </c>
      <c r="BK117">
        <v>0</v>
      </c>
      <c r="BL117" s="38">
        <f t="shared" si="18"/>
        <v>0</v>
      </c>
      <c r="BM117">
        <v>0</v>
      </c>
      <c r="BN117" s="8">
        <v>0</v>
      </c>
      <c r="BO117">
        <v>0</v>
      </c>
      <c r="BP117" t="s">
        <v>46</v>
      </c>
      <c r="BQ117">
        <v>0</v>
      </c>
      <c r="BR117" s="3">
        <v>0</v>
      </c>
      <c r="BS117">
        <v>0</v>
      </c>
      <c r="BT117" s="19">
        <f t="shared" si="10"/>
        <v>306603</v>
      </c>
      <c r="BU117" s="19">
        <f t="shared" si="11"/>
        <v>306603</v>
      </c>
      <c r="BV117" s="13">
        <f t="shared" si="12"/>
        <v>0</v>
      </c>
    </row>
    <row r="118" spans="1:74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13"/>
        <v>7.6720970011765907E-2</v>
      </c>
      <c r="U118" s="3">
        <v>1517095</v>
      </c>
      <c r="V118" s="3">
        <v>1414248</v>
      </c>
      <c r="W118" s="14">
        <f t="shared" si="14"/>
        <v>0.93220793687936487</v>
      </c>
      <c r="X118" s="3">
        <v>1517095</v>
      </c>
      <c r="Y118" s="18">
        <f t="shared" si="15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 s="38">
        <f t="shared" si="16"/>
        <v>0</v>
      </c>
      <c r="AF118">
        <v>0</v>
      </c>
      <c r="AG118" s="10">
        <v>0</v>
      </c>
      <c r="AH118">
        <v>0</v>
      </c>
      <c r="AI118" t="s">
        <v>46</v>
      </c>
      <c r="AJ118">
        <v>0</v>
      </c>
      <c r="AK118" s="8" t="s">
        <v>106</v>
      </c>
      <c r="AL118" s="3">
        <v>0</v>
      </c>
      <c r="AM118" s="3">
        <v>0</v>
      </c>
      <c r="AN118">
        <v>0</v>
      </c>
      <c r="AO118" t="s">
        <v>45</v>
      </c>
      <c r="AP118" s="38">
        <f t="shared" si="19"/>
        <v>0</v>
      </c>
      <c r="AQ118">
        <v>0</v>
      </c>
      <c r="AR118" s="8">
        <v>0</v>
      </c>
      <c r="AS118">
        <v>0</v>
      </c>
      <c r="AT118" t="s">
        <v>46</v>
      </c>
      <c r="AU118">
        <v>0</v>
      </c>
      <c r="AV118" s="11" t="s">
        <v>106</v>
      </c>
      <c r="AW118" s="3">
        <v>0</v>
      </c>
      <c r="AX118" s="3">
        <v>0</v>
      </c>
      <c r="AY118">
        <v>0</v>
      </c>
      <c r="AZ118">
        <v>0</v>
      </c>
      <c r="BA118" s="38">
        <f t="shared" si="17"/>
        <v>0</v>
      </c>
      <c r="BB118">
        <v>0</v>
      </c>
      <c r="BC118" s="8">
        <v>0</v>
      </c>
      <c r="BD118">
        <v>0</v>
      </c>
      <c r="BE118" t="s">
        <v>46</v>
      </c>
      <c r="BF118">
        <v>0</v>
      </c>
      <c r="BG118" s="11" t="s">
        <v>106</v>
      </c>
      <c r="BH118" s="3">
        <v>0</v>
      </c>
      <c r="BI118" s="3">
        <v>0</v>
      </c>
      <c r="BJ118">
        <v>0</v>
      </c>
      <c r="BK118">
        <v>0</v>
      </c>
      <c r="BL118" s="38">
        <f t="shared" si="18"/>
        <v>0</v>
      </c>
      <c r="BM118">
        <v>0</v>
      </c>
      <c r="BN118" s="8">
        <v>0</v>
      </c>
      <c r="BO118">
        <v>0</v>
      </c>
      <c r="BP118" t="s">
        <v>46</v>
      </c>
      <c r="BQ118">
        <v>0</v>
      </c>
      <c r="BR118" s="3">
        <v>1517095</v>
      </c>
      <c r="BS118" t="s">
        <v>62</v>
      </c>
      <c r="BT118" s="19">
        <f t="shared" si="10"/>
        <v>0</v>
      </c>
      <c r="BU118" s="19">
        <f t="shared" si="11"/>
        <v>1517095</v>
      </c>
      <c r="BV118" s="13">
        <f t="shared" si="12"/>
        <v>1</v>
      </c>
    </row>
    <row r="119" spans="1:74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13"/>
        <v>7.4628504961286687E-2</v>
      </c>
      <c r="U119" s="3">
        <v>956002</v>
      </c>
      <c r="V119" s="3">
        <v>861652</v>
      </c>
      <c r="W119" s="14">
        <f t="shared" si="14"/>
        <v>0.9013077378499208</v>
      </c>
      <c r="X119" s="3">
        <v>561316</v>
      </c>
      <c r="Y119" s="18">
        <f t="shared" si="15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 s="38">
        <f t="shared" si="16"/>
        <v>5.3030752207021949E-2</v>
      </c>
      <c r="AF119">
        <v>21</v>
      </c>
      <c r="AG119" s="10">
        <v>44926</v>
      </c>
      <c r="AH119">
        <v>0</v>
      </c>
      <c r="AI119" t="s">
        <v>58</v>
      </c>
      <c r="AJ119" t="s">
        <v>243</v>
      </c>
      <c r="AK119" s="8">
        <v>37104</v>
      </c>
      <c r="AL119" s="3">
        <v>165000</v>
      </c>
      <c r="AM119" s="3">
        <v>122153</v>
      </c>
      <c r="AN119">
        <v>8.3500000000000005E-2</v>
      </c>
      <c r="AO119">
        <v>15</v>
      </c>
      <c r="AP119" s="38">
        <f t="shared" si="19"/>
        <v>0.11933814803630612</v>
      </c>
      <c r="AQ119">
        <v>15</v>
      </c>
      <c r="AR119" s="8">
        <v>42583</v>
      </c>
      <c r="AS119" t="s">
        <v>63</v>
      </c>
      <c r="AT119" t="s">
        <v>43</v>
      </c>
      <c r="AU119" t="s">
        <v>244</v>
      </c>
      <c r="AV119" s="11" t="s">
        <v>106</v>
      </c>
      <c r="AW119" s="3">
        <v>19686</v>
      </c>
      <c r="AX119" s="3">
        <v>3633</v>
      </c>
      <c r="AY119">
        <v>0</v>
      </c>
      <c r="AZ119">
        <v>0</v>
      </c>
      <c r="BA119" s="38">
        <f t="shared" si="17"/>
        <v>0</v>
      </c>
      <c r="BB119">
        <v>0</v>
      </c>
      <c r="BC119" s="8">
        <v>42583</v>
      </c>
      <c r="BD119">
        <v>0</v>
      </c>
      <c r="BE119" t="s">
        <v>58</v>
      </c>
      <c r="BF119" t="s">
        <v>246</v>
      </c>
      <c r="BG119" s="11" t="s">
        <v>106</v>
      </c>
      <c r="BH119" s="3">
        <v>0</v>
      </c>
      <c r="BI119" s="3">
        <v>0</v>
      </c>
      <c r="BJ119">
        <v>0</v>
      </c>
      <c r="BK119">
        <v>0</v>
      </c>
      <c r="BL119" s="38">
        <f t="shared" si="18"/>
        <v>0</v>
      </c>
      <c r="BM119">
        <v>0</v>
      </c>
      <c r="BN119" s="8">
        <v>0</v>
      </c>
      <c r="BO119">
        <v>0</v>
      </c>
      <c r="BP119" t="s">
        <v>46</v>
      </c>
      <c r="BQ119">
        <v>0</v>
      </c>
      <c r="BR119" s="3">
        <v>956002</v>
      </c>
      <c r="BS119" t="s">
        <v>62</v>
      </c>
      <c r="BT119" s="19">
        <f t="shared" si="10"/>
        <v>394686</v>
      </c>
      <c r="BU119" s="19">
        <f t="shared" si="11"/>
        <v>956002</v>
      </c>
      <c r="BV119" s="13">
        <f t="shared" si="12"/>
        <v>1</v>
      </c>
    </row>
    <row r="120" spans="1:74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13"/>
        <v>7.7068750000000005E-2</v>
      </c>
      <c r="U120" s="3">
        <v>640000</v>
      </c>
      <c r="V120" s="3">
        <v>597157</v>
      </c>
      <c r="W120" s="14">
        <f t="shared" si="14"/>
        <v>0.93305781249999997</v>
      </c>
      <c r="X120" s="3">
        <v>387042</v>
      </c>
      <c r="Y120" s="18">
        <f t="shared" si="15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 s="38">
        <f t="shared" si="16"/>
        <v>6.7215707596859131E-2</v>
      </c>
      <c r="AF120">
        <v>20</v>
      </c>
      <c r="AG120" s="10">
        <v>36805</v>
      </c>
      <c r="AH120">
        <v>2</v>
      </c>
      <c r="AI120" t="s">
        <v>58</v>
      </c>
      <c r="AJ120">
        <v>0</v>
      </c>
      <c r="AK120" s="8">
        <v>37468</v>
      </c>
      <c r="AL120" s="3">
        <v>97757.58</v>
      </c>
      <c r="AM120" s="3">
        <v>69338.39</v>
      </c>
      <c r="AN120">
        <v>5.5E-2</v>
      </c>
      <c r="AO120">
        <v>30</v>
      </c>
      <c r="AP120" s="38">
        <f t="shared" si="19"/>
        <v>6.8805389679389567E-2</v>
      </c>
      <c r="AQ120">
        <v>30</v>
      </c>
      <c r="AR120" s="8">
        <v>49096</v>
      </c>
      <c r="AS120">
        <v>1</v>
      </c>
      <c r="AT120" t="s">
        <v>43</v>
      </c>
      <c r="AU120">
        <v>0</v>
      </c>
      <c r="AV120" s="11" t="s">
        <v>106</v>
      </c>
      <c r="AW120" s="3">
        <v>0</v>
      </c>
      <c r="AX120" s="3">
        <v>0</v>
      </c>
      <c r="AY120">
        <v>0</v>
      </c>
      <c r="AZ120">
        <v>0</v>
      </c>
      <c r="BA120" s="38">
        <f t="shared" si="17"/>
        <v>0</v>
      </c>
      <c r="BB120">
        <v>0</v>
      </c>
      <c r="BC120" s="8">
        <v>0</v>
      </c>
      <c r="BD120">
        <v>0</v>
      </c>
      <c r="BE120" t="s">
        <v>46</v>
      </c>
      <c r="BF120">
        <v>0</v>
      </c>
      <c r="BG120" s="11" t="s">
        <v>106</v>
      </c>
      <c r="BH120" s="3">
        <v>0</v>
      </c>
      <c r="BI120" s="3">
        <v>0</v>
      </c>
      <c r="BJ120">
        <v>0</v>
      </c>
      <c r="BK120">
        <v>0</v>
      </c>
      <c r="BL120" s="38">
        <f t="shared" si="18"/>
        <v>0</v>
      </c>
      <c r="BM120">
        <v>0</v>
      </c>
      <c r="BN120" s="8">
        <v>0</v>
      </c>
      <c r="BO120">
        <v>0</v>
      </c>
      <c r="BP120" t="s">
        <v>46</v>
      </c>
      <c r="BQ120">
        <v>0</v>
      </c>
      <c r="BR120" s="3">
        <v>649757.57999999996</v>
      </c>
      <c r="BS120">
        <v>0</v>
      </c>
      <c r="BT120" s="19">
        <f t="shared" si="10"/>
        <v>262715.58</v>
      </c>
      <c r="BU120" s="19">
        <f t="shared" si="11"/>
        <v>649757.58000000007</v>
      </c>
      <c r="BV120" s="13">
        <f t="shared" si="12"/>
        <v>1.0152462187500002</v>
      </c>
    </row>
    <row r="121" spans="1:74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13"/>
        <v>7.3233452491251391E-2</v>
      </c>
      <c r="U121" s="3">
        <v>4356124</v>
      </c>
      <c r="V121" s="3">
        <v>3938445</v>
      </c>
      <c r="W121" s="14">
        <f t="shared" si="14"/>
        <v>0.90411682495723267</v>
      </c>
      <c r="X121" s="3">
        <v>2856124</v>
      </c>
      <c r="Y121" s="18">
        <f t="shared" si="15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 s="38">
        <f t="shared" si="16"/>
        <v>6.1156718125290395E-2</v>
      </c>
      <c r="AF121">
        <v>20</v>
      </c>
      <c r="AG121" s="10">
        <v>44051</v>
      </c>
      <c r="AH121" t="s">
        <v>251</v>
      </c>
      <c r="AI121" t="s">
        <v>58</v>
      </c>
      <c r="AJ121">
        <v>0</v>
      </c>
      <c r="AK121" s="8">
        <v>36800</v>
      </c>
      <c r="AL121" s="3">
        <v>1000000</v>
      </c>
      <c r="AM121" s="3">
        <v>723564.11</v>
      </c>
      <c r="AN121">
        <v>5.2499999999999998E-2</v>
      </c>
      <c r="AO121">
        <v>30</v>
      </c>
      <c r="AP121" s="38">
        <f t="shared" si="19"/>
        <v>6.6916933523089597E-2</v>
      </c>
      <c r="AQ121">
        <v>30</v>
      </c>
      <c r="AR121" s="8">
        <v>48731</v>
      </c>
      <c r="AS121" t="s">
        <v>63</v>
      </c>
      <c r="AT121" t="s">
        <v>43</v>
      </c>
      <c r="AU121">
        <v>0</v>
      </c>
      <c r="AV121" s="11">
        <v>37226</v>
      </c>
      <c r="AW121" s="3">
        <v>250000</v>
      </c>
      <c r="AX121" s="3">
        <v>250000</v>
      </c>
      <c r="AY121" t="s">
        <v>165</v>
      </c>
      <c r="AZ121">
        <v>20</v>
      </c>
      <c r="BA121" s="38">
        <f t="shared" si="17"/>
        <v>0</v>
      </c>
      <c r="BB121">
        <v>30</v>
      </c>
      <c r="BC121" s="8">
        <v>55154</v>
      </c>
      <c r="BD121" t="s">
        <v>206</v>
      </c>
      <c r="BE121" t="s">
        <v>100</v>
      </c>
      <c r="BF121">
        <v>0</v>
      </c>
      <c r="BG121" s="11" t="s">
        <v>106</v>
      </c>
      <c r="BH121" s="3">
        <v>0</v>
      </c>
      <c r="BI121" s="3">
        <v>0</v>
      </c>
      <c r="BJ121">
        <v>0</v>
      </c>
      <c r="BK121">
        <v>0</v>
      </c>
      <c r="BL121" s="38">
        <f t="shared" si="18"/>
        <v>0</v>
      </c>
      <c r="BM121">
        <v>0</v>
      </c>
      <c r="BN121" s="8">
        <v>0</v>
      </c>
      <c r="BO121">
        <v>0</v>
      </c>
      <c r="BP121" t="s">
        <v>46</v>
      </c>
      <c r="BQ121">
        <v>0</v>
      </c>
      <c r="BR121" s="3">
        <v>4356124</v>
      </c>
      <c r="BS121" t="s">
        <v>47</v>
      </c>
      <c r="BT121" s="19">
        <f t="shared" si="10"/>
        <v>1500000</v>
      </c>
      <c r="BU121" s="19">
        <f t="shared" si="11"/>
        <v>4356124</v>
      </c>
      <c r="BV121" s="13">
        <f t="shared" si="12"/>
        <v>1</v>
      </c>
    </row>
    <row r="122" spans="1:74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13"/>
        <v>7.5330848638836712E-2</v>
      </c>
      <c r="U122" s="3">
        <v>1645541</v>
      </c>
      <c r="V122" s="3">
        <v>1473957</v>
      </c>
      <c r="W122" s="14">
        <f t="shared" si="14"/>
        <v>0.89572790954464221</v>
      </c>
      <c r="X122" s="3">
        <v>1261620</v>
      </c>
      <c r="Y122" s="18">
        <f t="shared" si="15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 s="38">
        <f t="shared" si="16"/>
        <v>9.472113441086942E-2</v>
      </c>
      <c r="AF122">
        <v>15</v>
      </c>
      <c r="AG122" s="10">
        <v>46996</v>
      </c>
      <c r="AH122" t="s">
        <v>54</v>
      </c>
      <c r="AI122" t="s">
        <v>43</v>
      </c>
      <c r="AJ122" t="s">
        <v>55</v>
      </c>
      <c r="AK122" s="8" t="s">
        <v>106</v>
      </c>
      <c r="AL122" s="3">
        <v>54400</v>
      </c>
      <c r="AM122" s="3">
        <v>54400</v>
      </c>
      <c r="AN122">
        <v>0</v>
      </c>
      <c r="AO122">
        <v>15</v>
      </c>
      <c r="AP122" s="38">
        <f t="shared" si="19"/>
        <v>6.6666666666666666E-2</v>
      </c>
      <c r="AQ122" t="s">
        <v>165</v>
      </c>
      <c r="AR122" s="8">
        <v>42490</v>
      </c>
      <c r="AS122" t="s">
        <v>75</v>
      </c>
      <c r="AT122" t="s">
        <v>100</v>
      </c>
      <c r="AU122" t="s">
        <v>255</v>
      </c>
      <c r="AV122" s="11" t="s">
        <v>106</v>
      </c>
      <c r="AW122" s="3">
        <v>168500</v>
      </c>
      <c r="AX122" s="3">
        <v>265143</v>
      </c>
      <c r="AY122">
        <v>0.03</v>
      </c>
      <c r="AZ122">
        <v>20</v>
      </c>
      <c r="BA122" s="38">
        <f t="shared" si="17"/>
        <v>6.7215707596859131E-2</v>
      </c>
      <c r="BB122" t="s">
        <v>165</v>
      </c>
      <c r="BC122" s="8">
        <v>44164</v>
      </c>
      <c r="BD122" t="s">
        <v>71</v>
      </c>
      <c r="BE122" t="s">
        <v>100</v>
      </c>
      <c r="BF122" t="s">
        <v>255</v>
      </c>
      <c r="BG122" s="11">
        <v>0</v>
      </c>
      <c r="BH122" s="3">
        <v>0</v>
      </c>
      <c r="BI122" s="3">
        <v>0</v>
      </c>
      <c r="BJ122">
        <v>0</v>
      </c>
      <c r="BK122">
        <v>0</v>
      </c>
      <c r="BL122" s="38">
        <f t="shared" si="18"/>
        <v>0</v>
      </c>
      <c r="BM122">
        <v>0</v>
      </c>
      <c r="BN122" s="8">
        <v>0</v>
      </c>
      <c r="BO122">
        <v>0</v>
      </c>
      <c r="BP122">
        <v>0</v>
      </c>
      <c r="BQ122">
        <v>0</v>
      </c>
      <c r="BR122" s="3">
        <v>1645541</v>
      </c>
      <c r="BS122" t="s">
        <v>47</v>
      </c>
      <c r="BT122" s="19">
        <f t="shared" si="10"/>
        <v>383921</v>
      </c>
      <c r="BU122" s="19">
        <f t="shared" si="11"/>
        <v>1645541</v>
      </c>
      <c r="BV122" s="13">
        <f t="shared" si="12"/>
        <v>1</v>
      </c>
    </row>
    <row r="123" spans="1:74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13"/>
        <v>7.5574962367870188E-2</v>
      </c>
      <c r="U123" s="3">
        <v>1078201</v>
      </c>
      <c r="V123" s="3">
        <v>1012230</v>
      </c>
      <c r="W123" s="14">
        <f t="shared" si="14"/>
        <v>0.93881382042865846</v>
      </c>
      <c r="X123" s="3">
        <v>661779</v>
      </c>
      <c r="Y123" s="18">
        <f t="shared" si="15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 s="38">
        <f t="shared" si="16"/>
        <v>0.1333569048362449</v>
      </c>
      <c r="AF123">
        <v>11</v>
      </c>
      <c r="AG123" s="10" t="s">
        <v>165</v>
      </c>
      <c r="AH123" t="s">
        <v>206</v>
      </c>
      <c r="AI123" t="s">
        <v>58</v>
      </c>
      <c r="AJ123" t="s">
        <v>55</v>
      </c>
      <c r="AK123" s="8">
        <v>36852</v>
      </c>
      <c r="AL123" s="3">
        <v>131251</v>
      </c>
      <c r="AM123" s="3">
        <v>211145.88</v>
      </c>
      <c r="AN123">
        <v>0.03</v>
      </c>
      <c r="AO123">
        <v>20</v>
      </c>
      <c r="AP123" s="38">
        <f t="shared" si="19"/>
        <v>6.7215707596859131E-2</v>
      </c>
      <c r="AQ123">
        <v>20</v>
      </c>
      <c r="AR123" s="8">
        <v>44162</v>
      </c>
      <c r="AS123" t="s">
        <v>63</v>
      </c>
      <c r="AT123" t="s">
        <v>58</v>
      </c>
      <c r="AU123" t="s">
        <v>259</v>
      </c>
      <c r="AV123" s="11" t="s">
        <v>106</v>
      </c>
      <c r="AW123" s="3">
        <v>0</v>
      </c>
      <c r="AX123" s="3">
        <v>0</v>
      </c>
      <c r="AY123">
        <v>0</v>
      </c>
      <c r="AZ123">
        <v>0</v>
      </c>
      <c r="BA123" s="38">
        <f t="shared" si="17"/>
        <v>0</v>
      </c>
      <c r="BB123">
        <v>0</v>
      </c>
      <c r="BC123" s="8">
        <v>0</v>
      </c>
      <c r="BD123">
        <v>0</v>
      </c>
      <c r="BE123" t="s">
        <v>46</v>
      </c>
      <c r="BF123">
        <v>0</v>
      </c>
      <c r="BG123" s="11" t="s">
        <v>106</v>
      </c>
      <c r="BH123" s="3">
        <v>0</v>
      </c>
      <c r="BI123" s="3">
        <v>0</v>
      </c>
      <c r="BJ123">
        <v>0</v>
      </c>
      <c r="BK123">
        <v>0</v>
      </c>
      <c r="BL123" s="38">
        <f t="shared" si="18"/>
        <v>0</v>
      </c>
      <c r="BM123">
        <v>0</v>
      </c>
      <c r="BN123" s="8">
        <v>0</v>
      </c>
      <c r="BO123">
        <v>0</v>
      </c>
      <c r="BP123" t="s">
        <v>46</v>
      </c>
      <c r="BQ123">
        <v>0</v>
      </c>
      <c r="BR123" s="3">
        <v>1078201</v>
      </c>
      <c r="BS123" t="s">
        <v>62</v>
      </c>
      <c r="BT123" s="19">
        <f t="shared" si="10"/>
        <v>328810.23</v>
      </c>
      <c r="BU123" s="19">
        <f t="shared" si="11"/>
        <v>990589.23</v>
      </c>
      <c r="BV123" s="13">
        <f t="shared" si="12"/>
        <v>0.91874263704077441</v>
      </c>
    </row>
    <row r="124" spans="1:74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13"/>
        <v>6.2243341973347591E-2</v>
      </c>
      <c r="U124" s="3">
        <v>5221442</v>
      </c>
      <c r="V124" s="3">
        <v>4876274</v>
      </c>
      <c r="W124" s="14">
        <f t="shared" si="14"/>
        <v>0.93389412350074941</v>
      </c>
      <c r="X124" s="3">
        <v>0</v>
      </c>
      <c r="Y124" s="18">
        <f t="shared" si="15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 s="38">
        <f t="shared" si="16"/>
        <v>9.8624781096056005E-2</v>
      </c>
      <c r="AF124">
        <v>0</v>
      </c>
      <c r="AG124" s="10">
        <v>44287</v>
      </c>
      <c r="AH124">
        <v>0</v>
      </c>
      <c r="AI124" t="s">
        <v>43</v>
      </c>
      <c r="AJ124" t="s">
        <v>262</v>
      </c>
      <c r="AK124" s="8">
        <v>39021</v>
      </c>
      <c r="AL124" s="3">
        <v>376000</v>
      </c>
      <c r="AM124" s="3">
        <v>376000</v>
      </c>
      <c r="AN124">
        <v>0</v>
      </c>
      <c r="AO124" t="s">
        <v>45</v>
      </c>
      <c r="AP124" s="38">
        <f t="shared" si="19"/>
        <v>0</v>
      </c>
      <c r="AQ124">
        <v>0</v>
      </c>
      <c r="AR124" s="8">
        <v>0</v>
      </c>
      <c r="AS124">
        <v>0</v>
      </c>
      <c r="AT124" t="s">
        <v>58</v>
      </c>
      <c r="AU124" t="s">
        <v>263</v>
      </c>
      <c r="AV124" s="11" t="s">
        <v>106</v>
      </c>
      <c r="AW124" s="3">
        <v>0</v>
      </c>
      <c r="AX124" s="3">
        <v>0</v>
      </c>
      <c r="AY124">
        <v>0</v>
      </c>
      <c r="AZ124">
        <v>0</v>
      </c>
      <c r="BA124" s="38">
        <f t="shared" si="17"/>
        <v>0</v>
      </c>
      <c r="BB124">
        <v>0</v>
      </c>
      <c r="BC124" s="8">
        <v>0</v>
      </c>
      <c r="BD124">
        <v>0</v>
      </c>
      <c r="BE124" t="s">
        <v>46</v>
      </c>
      <c r="BF124">
        <v>0</v>
      </c>
      <c r="BG124" s="11" t="s">
        <v>106</v>
      </c>
      <c r="BH124" s="3">
        <v>0</v>
      </c>
      <c r="BI124" s="3">
        <v>0</v>
      </c>
      <c r="BJ124">
        <v>0</v>
      </c>
      <c r="BK124">
        <v>0</v>
      </c>
      <c r="BL124" s="38">
        <f t="shared" si="18"/>
        <v>0</v>
      </c>
      <c r="BM124">
        <v>0</v>
      </c>
      <c r="BN124" s="8">
        <v>0</v>
      </c>
      <c r="BO124">
        <v>0</v>
      </c>
      <c r="BP124" t="s">
        <v>46</v>
      </c>
      <c r="BQ124">
        <v>0</v>
      </c>
      <c r="BR124" s="3">
        <v>0</v>
      </c>
      <c r="BS124">
        <v>0</v>
      </c>
      <c r="BT124" s="19">
        <f t="shared" si="10"/>
        <v>1359437</v>
      </c>
      <c r="BU124" s="19">
        <f t="shared" si="11"/>
        <v>1359437</v>
      </c>
      <c r="BV124" s="13">
        <f t="shared" si="12"/>
        <v>0.26035662179145147</v>
      </c>
    </row>
    <row r="125" spans="1:74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13"/>
        <v>7.9542233440732663E-2</v>
      </c>
      <c r="U125" s="3">
        <v>2077915</v>
      </c>
      <c r="V125" s="3">
        <v>2027695</v>
      </c>
      <c r="W125" s="14">
        <f t="shared" si="14"/>
        <v>0.97583154267619221</v>
      </c>
      <c r="X125" s="3">
        <v>2027695</v>
      </c>
      <c r="Y125" s="18">
        <f t="shared" si="15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 s="38">
        <f t="shared" si="16"/>
        <v>9.6342287609244376E-2</v>
      </c>
      <c r="AF125">
        <v>30</v>
      </c>
      <c r="AG125" s="10">
        <v>44531</v>
      </c>
      <c r="AH125" t="s">
        <v>54</v>
      </c>
      <c r="AI125" t="s">
        <v>115</v>
      </c>
      <c r="AJ125" t="s">
        <v>44</v>
      </c>
      <c r="AK125" s="8">
        <v>42369</v>
      </c>
      <c r="AL125" s="3">
        <v>150000</v>
      </c>
      <c r="AM125" s="3">
        <v>148407.93</v>
      </c>
      <c r="AN125">
        <v>7.0000000000000007E-2</v>
      </c>
      <c r="AO125">
        <v>10</v>
      </c>
      <c r="AP125" s="38">
        <f t="shared" si="19"/>
        <v>0.14237750272736471</v>
      </c>
      <c r="AQ125">
        <v>30</v>
      </c>
      <c r="AR125" s="8">
        <v>47848</v>
      </c>
      <c r="AS125" t="s">
        <v>71</v>
      </c>
      <c r="AT125" t="s">
        <v>43</v>
      </c>
      <c r="AU125" t="s">
        <v>44</v>
      </c>
      <c r="AV125" s="11" t="s">
        <v>106</v>
      </c>
      <c r="AW125" s="3">
        <v>0</v>
      </c>
      <c r="AX125" s="3">
        <v>0</v>
      </c>
      <c r="AY125">
        <v>0</v>
      </c>
      <c r="AZ125">
        <v>0</v>
      </c>
      <c r="BA125" s="38">
        <f t="shared" si="17"/>
        <v>0</v>
      </c>
      <c r="BB125">
        <v>0</v>
      </c>
      <c r="BC125" s="8">
        <v>0</v>
      </c>
      <c r="BD125">
        <v>0</v>
      </c>
      <c r="BE125" t="s">
        <v>46</v>
      </c>
      <c r="BF125">
        <v>0</v>
      </c>
      <c r="BG125" s="11" t="s">
        <v>106</v>
      </c>
      <c r="BH125" s="3">
        <v>0</v>
      </c>
      <c r="BI125" s="3">
        <v>0</v>
      </c>
      <c r="BJ125">
        <v>0</v>
      </c>
      <c r="BK125">
        <v>0</v>
      </c>
      <c r="BL125" s="38">
        <f t="shared" si="18"/>
        <v>0</v>
      </c>
      <c r="BM125">
        <v>0</v>
      </c>
      <c r="BN125" s="8">
        <v>0</v>
      </c>
      <c r="BO125">
        <v>0</v>
      </c>
      <c r="BP125" t="s">
        <v>46</v>
      </c>
      <c r="BQ125">
        <v>0</v>
      </c>
      <c r="BR125" s="3">
        <v>2077915</v>
      </c>
      <c r="BS125">
        <v>0</v>
      </c>
      <c r="BT125" s="19">
        <f t="shared" si="10"/>
        <v>517000</v>
      </c>
      <c r="BU125" s="19">
        <f t="shared" si="11"/>
        <v>2544695</v>
      </c>
      <c r="BV125" s="13">
        <f t="shared" si="12"/>
        <v>1.2246386401753682</v>
      </c>
    </row>
    <row r="126" spans="1:74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13"/>
        <v>7.6094323796521535E-2</v>
      </c>
      <c r="U126" s="3">
        <v>1863411</v>
      </c>
      <c r="V126" s="3">
        <v>1716646</v>
      </c>
      <c r="W126" s="14">
        <f t="shared" si="14"/>
        <v>0.92123852440497556</v>
      </c>
      <c r="X126" s="3">
        <v>1208772</v>
      </c>
      <c r="Y126" s="18">
        <f t="shared" si="15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 s="38">
        <f t="shared" si="16"/>
        <v>9.2421282093734194E-2</v>
      </c>
      <c r="AF126">
        <v>0</v>
      </c>
      <c r="AG126" s="10">
        <v>37496</v>
      </c>
      <c r="AH126">
        <v>1</v>
      </c>
      <c r="AI126" t="s">
        <v>43</v>
      </c>
      <c r="AJ126" t="s">
        <v>233</v>
      </c>
      <c r="AK126" s="8">
        <v>37062</v>
      </c>
      <c r="AL126" s="3">
        <v>100000</v>
      </c>
      <c r="AM126" s="3">
        <v>56389.3</v>
      </c>
      <c r="AN126">
        <v>0.02</v>
      </c>
      <c r="AO126">
        <v>18</v>
      </c>
      <c r="AP126" s="38">
        <f t="shared" si="19"/>
        <v>6.6702102150790935E-2</v>
      </c>
      <c r="AQ126">
        <v>0</v>
      </c>
      <c r="AR126" s="8">
        <v>44013</v>
      </c>
      <c r="AS126">
        <v>2</v>
      </c>
      <c r="AT126" t="s">
        <v>43</v>
      </c>
      <c r="AU126" t="s">
        <v>44</v>
      </c>
      <c r="AV126" s="11">
        <v>37027</v>
      </c>
      <c r="AW126" s="3">
        <v>400000</v>
      </c>
      <c r="AX126" s="3">
        <v>807678.51</v>
      </c>
      <c r="AY126">
        <v>5.2999999999999999E-2</v>
      </c>
      <c r="AZ126">
        <v>15</v>
      </c>
      <c r="BA126" s="38">
        <f t="shared" si="17"/>
        <v>9.8305755594035801E-2</v>
      </c>
      <c r="BB126">
        <v>0</v>
      </c>
      <c r="BC126" s="8">
        <v>42519</v>
      </c>
      <c r="BD126">
        <v>3</v>
      </c>
      <c r="BE126" t="s">
        <v>58</v>
      </c>
      <c r="BF126" t="s">
        <v>240</v>
      </c>
      <c r="BG126" s="11">
        <v>37382</v>
      </c>
      <c r="BH126" s="3">
        <v>63189</v>
      </c>
      <c r="BI126" s="3">
        <v>63189</v>
      </c>
      <c r="BJ126">
        <v>0</v>
      </c>
      <c r="BK126">
        <v>15</v>
      </c>
      <c r="BL126" s="38">
        <f t="shared" si="18"/>
        <v>6.6666666666666666E-2</v>
      </c>
      <c r="BM126">
        <v>0</v>
      </c>
      <c r="BN126" s="8">
        <v>42887</v>
      </c>
      <c r="BO126">
        <v>4</v>
      </c>
      <c r="BP126" t="s">
        <v>100</v>
      </c>
      <c r="BQ126" t="s">
        <v>266</v>
      </c>
      <c r="BR126" s="3">
        <v>1863411</v>
      </c>
      <c r="BS126">
        <v>0</v>
      </c>
      <c r="BT126" s="19">
        <f t="shared" si="10"/>
        <v>654639</v>
      </c>
      <c r="BU126" s="19">
        <f t="shared" si="11"/>
        <v>1863411</v>
      </c>
      <c r="BV126" s="13">
        <f t="shared" si="12"/>
        <v>1</v>
      </c>
    </row>
    <row r="127" spans="1:74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13"/>
        <v>7.6094323796521535E-2</v>
      </c>
      <c r="U127" s="3">
        <v>1863411</v>
      </c>
      <c r="V127" s="3">
        <v>1716646</v>
      </c>
      <c r="W127" s="14">
        <f t="shared" si="14"/>
        <v>0.92123852440497556</v>
      </c>
      <c r="X127" s="3">
        <v>1208772</v>
      </c>
      <c r="Y127" s="18">
        <f t="shared" si="15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 s="38">
        <f t="shared" si="16"/>
        <v>9.2421282093734194E-2</v>
      </c>
      <c r="AF127">
        <v>0</v>
      </c>
      <c r="AG127" s="10">
        <v>37496</v>
      </c>
      <c r="AH127">
        <v>1</v>
      </c>
      <c r="AI127" t="s">
        <v>43</v>
      </c>
      <c r="AJ127" t="s">
        <v>233</v>
      </c>
      <c r="AK127" s="8">
        <v>37062</v>
      </c>
      <c r="AL127" s="3">
        <v>100000</v>
      </c>
      <c r="AM127" s="3">
        <v>56389.3</v>
      </c>
      <c r="AN127">
        <v>0.02</v>
      </c>
      <c r="AO127">
        <v>18</v>
      </c>
      <c r="AP127" s="38">
        <f t="shared" si="19"/>
        <v>6.6702102150790935E-2</v>
      </c>
      <c r="AQ127">
        <v>0</v>
      </c>
      <c r="AR127" s="8">
        <v>44013</v>
      </c>
      <c r="AS127">
        <v>2</v>
      </c>
      <c r="AT127" t="s">
        <v>43</v>
      </c>
      <c r="AU127" t="s">
        <v>44</v>
      </c>
      <c r="AV127" s="11">
        <v>37027</v>
      </c>
      <c r="AW127" s="3">
        <v>400000</v>
      </c>
      <c r="AX127" s="3">
        <v>807678.51</v>
      </c>
      <c r="AY127">
        <v>5.2999999999999999E-2</v>
      </c>
      <c r="AZ127">
        <v>15</v>
      </c>
      <c r="BA127" s="38">
        <f t="shared" si="17"/>
        <v>9.8305755594035801E-2</v>
      </c>
      <c r="BB127">
        <v>0</v>
      </c>
      <c r="BC127" s="8">
        <v>42519</v>
      </c>
      <c r="BD127">
        <v>3</v>
      </c>
      <c r="BE127" t="s">
        <v>58</v>
      </c>
      <c r="BF127" t="s">
        <v>240</v>
      </c>
      <c r="BG127" s="11">
        <v>37382</v>
      </c>
      <c r="BH127" s="3">
        <v>63189</v>
      </c>
      <c r="BI127" s="3">
        <v>63189</v>
      </c>
      <c r="BJ127">
        <v>0</v>
      </c>
      <c r="BK127">
        <v>15</v>
      </c>
      <c r="BL127" s="38">
        <f t="shared" si="18"/>
        <v>6.6666666666666666E-2</v>
      </c>
      <c r="BM127">
        <v>0</v>
      </c>
      <c r="BN127" s="8">
        <v>42887</v>
      </c>
      <c r="BO127">
        <v>4</v>
      </c>
      <c r="BP127" t="s">
        <v>100</v>
      </c>
      <c r="BQ127" t="s">
        <v>266</v>
      </c>
      <c r="BR127" s="3">
        <v>1863411</v>
      </c>
      <c r="BS127">
        <v>0</v>
      </c>
      <c r="BT127" s="19">
        <f t="shared" si="10"/>
        <v>654639</v>
      </c>
      <c r="BU127" s="19">
        <f t="shared" si="11"/>
        <v>1863411</v>
      </c>
      <c r="BV127" s="13">
        <f t="shared" si="12"/>
        <v>1</v>
      </c>
    </row>
    <row r="128" spans="1:74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13"/>
        <v>0.78179251513291459</v>
      </c>
      <c r="U128" s="3">
        <v>1717118</v>
      </c>
      <c r="V128" s="3">
        <v>1637044</v>
      </c>
      <c r="W128" s="14">
        <f t="shared" si="14"/>
        <v>0.95336721180489636</v>
      </c>
      <c r="X128" s="3">
        <v>1032650</v>
      </c>
      <c r="Y128" s="18">
        <f t="shared" si="15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 s="38">
        <f t="shared" si="16"/>
        <v>0.1204204613961629</v>
      </c>
      <c r="AF128">
        <v>30</v>
      </c>
      <c r="AG128" s="10" t="s">
        <v>269</v>
      </c>
      <c r="AH128">
        <v>0</v>
      </c>
      <c r="AI128" t="s">
        <v>43</v>
      </c>
      <c r="AJ128" t="s">
        <v>205</v>
      </c>
      <c r="AK128" s="8">
        <v>37111</v>
      </c>
      <c r="AL128" s="3">
        <v>250000</v>
      </c>
      <c r="AM128" s="3">
        <v>250000</v>
      </c>
      <c r="AN128">
        <v>0.03</v>
      </c>
      <c r="AO128">
        <v>20</v>
      </c>
      <c r="AP128" s="38">
        <f t="shared" si="19"/>
        <v>6.7215707596859131E-2</v>
      </c>
      <c r="AQ128">
        <v>20</v>
      </c>
      <c r="AR128" s="8">
        <v>44439</v>
      </c>
      <c r="AS128">
        <v>0</v>
      </c>
      <c r="AT128" t="s">
        <v>58</v>
      </c>
      <c r="AU128" t="s">
        <v>205</v>
      </c>
      <c r="AV128" s="11" t="s">
        <v>106</v>
      </c>
      <c r="AW128" s="3">
        <v>0</v>
      </c>
      <c r="AX128" s="3">
        <v>0</v>
      </c>
      <c r="AY128">
        <v>0</v>
      </c>
      <c r="AZ128">
        <v>0</v>
      </c>
      <c r="BA128" s="38">
        <f t="shared" si="17"/>
        <v>0</v>
      </c>
      <c r="BB128">
        <v>0</v>
      </c>
      <c r="BC128" s="8">
        <v>0</v>
      </c>
      <c r="BD128">
        <v>0</v>
      </c>
      <c r="BE128" t="s">
        <v>46</v>
      </c>
      <c r="BF128">
        <v>0</v>
      </c>
      <c r="BG128" s="11" t="s">
        <v>106</v>
      </c>
      <c r="BH128" s="3">
        <v>0</v>
      </c>
      <c r="BI128" s="3">
        <v>0</v>
      </c>
      <c r="BJ128">
        <v>0</v>
      </c>
      <c r="BK128">
        <v>0</v>
      </c>
      <c r="BL128" s="38">
        <f t="shared" si="18"/>
        <v>0</v>
      </c>
      <c r="BM128">
        <v>0</v>
      </c>
      <c r="BN128" s="8">
        <v>0</v>
      </c>
      <c r="BO128">
        <v>0</v>
      </c>
      <c r="BP128" t="s">
        <v>46</v>
      </c>
      <c r="BQ128">
        <v>0</v>
      </c>
      <c r="BR128" s="3">
        <v>1717118</v>
      </c>
      <c r="BS128">
        <v>0</v>
      </c>
      <c r="BT128" s="19">
        <f t="shared" si="10"/>
        <v>635000</v>
      </c>
      <c r="BU128" s="19">
        <f t="shared" si="11"/>
        <v>1667650</v>
      </c>
      <c r="BV128" s="13">
        <f t="shared" si="12"/>
        <v>0.97119126350081941</v>
      </c>
    </row>
    <row r="129" spans="1:74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13"/>
        <v>0</v>
      </c>
      <c r="U129" s="3">
        <v>2035507</v>
      </c>
      <c r="V129" s="3">
        <v>2646159</v>
      </c>
      <c r="W129" s="14">
        <f t="shared" si="14"/>
        <v>1.2999999508721907</v>
      </c>
      <c r="X129" s="3">
        <v>0</v>
      </c>
      <c r="Y129" s="18">
        <f t="shared" si="15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 s="38">
        <f t="shared" si="16"/>
        <v>0.10635278296506247</v>
      </c>
      <c r="AF129">
        <v>15</v>
      </c>
      <c r="AG129" s="10">
        <v>43221</v>
      </c>
      <c r="AH129">
        <v>0</v>
      </c>
      <c r="AI129" t="s">
        <v>43</v>
      </c>
      <c r="AJ129" t="s">
        <v>270</v>
      </c>
      <c r="AK129" s="8">
        <v>37197</v>
      </c>
      <c r="AL129" s="3">
        <v>630000</v>
      </c>
      <c r="AM129" s="3">
        <v>613000</v>
      </c>
      <c r="AN129">
        <v>0</v>
      </c>
      <c r="AO129">
        <v>50</v>
      </c>
      <c r="AP129" s="38">
        <f t="shared" si="19"/>
        <v>0.02</v>
      </c>
      <c r="AQ129">
        <v>30</v>
      </c>
      <c r="AR129" s="8">
        <v>55519</v>
      </c>
      <c r="AS129">
        <v>0</v>
      </c>
      <c r="AT129">
        <v>0</v>
      </c>
      <c r="AU129" t="s">
        <v>142</v>
      </c>
      <c r="AV129" s="11">
        <v>37431</v>
      </c>
      <c r="AW129" s="3">
        <v>100000</v>
      </c>
      <c r="AX129" s="3">
        <v>100000</v>
      </c>
      <c r="AY129">
        <v>0</v>
      </c>
      <c r="AZ129">
        <v>15</v>
      </c>
      <c r="BA129" s="38">
        <f t="shared" si="17"/>
        <v>6.6666666666666666E-2</v>
      </c>
      <c r="BB129">
        <v>0</v>
      </c>
      <c r="BC129" s="8">
        <v>42917</v>
      </c>
      <c r="BD129">
        <v>0</v>
      </c>
      <c r="BE129" t="s">
        <v>100</v>
      </c>
      <c r="BF129">
        <v>0</v>
      </c>
      <c r="BG129" s="11">
        <v>37740</v>
      </c>
      <c r="BH129" s="3">
        <v>120000</v>
      </c>
      <c r="BI129" s="3">
        <v>0</v>
      </c>
      <c r="BJ129">
        <v>6.25E-2</v>
      </c>
      <c r="BK129">
        <v>14</v>
      </c>
      <c r="BL129" s="38">
        <f t="shared" si="18"/>
        <v>0.10925652777692882</v>
      </c>
      <c r="BM129">
        <v>14</v>
      </c>
      <c r="BN129" s="8">
        <v>42870</v>
      </c>
      <c r="BO129">
        <v>0</v>
      </c>
      <c r="BP129" t="s">
        <v>43</v>
      </c>
      <c r="BQ129" t="s">
        <v>271</v>
      </c>
      <c r="BR129" s="3">
        <v>0</v>
      </c>
      <c r="BS129">
        <v>0</v>
      </c>
      <c r="BT129" s="19">
        <f t="shared" si="10"/>
        <v>964000</v>
      </c>
      <c r="BU129" s="19">
        <f t="shared" si="11"/>
        <v>964000</v>
      </c>
      <c r="BV129" s="13">
        <f t="shared" si="12"/>
        <v>0.4735920829552539</v>
      </c>
    </row>
    <row r="130" spans="1:74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13"/>
        <v>0</v>
      </c>
      <c r="U130" s="3">
        <v>0</v>
      </c>
      <c r="V130" s="3">
        <v>0</v>
      </c>
      <c r="W130" s="14">
        <f t="shared" si="14"/>
        <v>0</v>
      </c>
      <c r="X130" s="3">
        <v>0</v>
      </c>
      <c r="Y130" s="18">
        <f t="shared" si="15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 s="38">
        <f t="shared" si="16"/>
        <v>0.1317149056147163</v>
      </c>
      <c r="AF130">
        <v>20</v>
      </c>
      <c r="AG130" s="10">
        <v>44661</v>
      </c>
      <c r="AH130">
        <v>0</v>
      </c>
      <c r="AI130" t="s">
        <v>43</v>
      </c>
      <c r="AJ130">
        <v>0</v>
      </c>
      <c r="AK130" s="8">
        <v>32904</v>
      </c>
      <c r="AL130" s="3">
        <v>364706</v>
      </c>
      <c r="AM130" s="3">
        <v>554408</v>
      </c>
      <c r="AN130">
        <v>0.03</v>
      </c>
      <c r="AO130">
        <v>40</v>
      </c>
      <c r="AP130" s="38">
        <f t="shared" si="19"/>
        <v>4.3262377890462875E-2</v>
      </c>
      <c r="AQ130">
        <v>40</v>
      </c>
      <c r="AR130" s="8">
        <v>43861</v>
      </c>
      <c r="AS130">
        <v>0</v>
      </c>
      <c r="AT130" t="s">
        <v>58</v>
      </c>
      <c r="AU130">
        <v>0</v>
      </c>
      <c r="AV130" s="11" t="s">
        <v>106</v>
      </c>
      <c r="AW130" s="3">
        <v>0</v>
      </c>
      <c r="AX130" s="3">
        <v>0</v>
      </c>
      <c r="AY130">
        <v>0</v>
      </c>
      <c r="AZ130">
        <v>0</v>
      </c>
      <c r="BA130" s="38">
        <f t="shared" si="17"/>
        <v>0</v>
      </c>
      <c r="BB130">
        <v>0</v>
      </c>
      <c r="BC130" s="8">
        <v>0</v>
      </c>
      <c r="BD130">
        <v>0</v>
      </c>
      <c r="BE130" t="s">
        <v>46</v>
      </c>
      <c r="BF130">
        <v>0</v>
      </c>
      <c r="BG130" s="11" t="s">
        <v>106</v>
      </c>
      <c r="BH130" s="3">
        <v>0</v>
      </c>
      <c r="BI130" s="3">
        <v>0</v>
      </c>
      <c r="BJ130">
        <v>0</v>
      </c>
      <c r="BK130">
        <v>0</v>
      </c>
      <c r="BL130" s="38">
        <f t="shared" si="18"/>
        <v>0</v>
      </c>
      <c r="BM130">
        <v>0</v>
      </c>
      <c r="BN130" s="8">
        <v>0</v>
      </c>
      <c r="BO130">
        <v>0</v>
      </c>
      <c r="BP130" t="s">
        <v>46</v>
      </c>
      <c r="BQ130">
        <v>0</v>
      </c>
      <c r="BR130" s="3">
        <v>0</v>
      </c>
      <c r="BS130">
        <v>0</v>
      </c>
      <c r="BT130" s="19">
        <f t="shared" si="10"/>
        <v>639706</v>
      </c>
      <c r="BU130" s="19">
        <f t="shared" si="11"/>
        <v>639706</v>
      </c>
      <c r="BV130" s="13">
        <f t="shared" si="12"/>
        <v>0</v>
      </c>
    </row>
    <row r="131" spans="1:74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13"/>
        <v>7.4407950188966523E-2</v>
      </c>
      <c r="U131" s="3">
        <v>735580</v>
      </c>
      <c r="V131" s="3">
        <v>667473</v>
      </c>
      <c r="W131" s="14">
        <f t="shared" si="14"/>
        <v>0.90741047880584025</v>
      </c>
      <c r="X131" s="3">
        <v>436865</v>
      </c>
      <c r="Y131" s="18">
        <f t="shared" si="15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 s="38">
        <f t="shared" si="16"/>
        <v>6.7215707596859131E-2</v>
      </c>
      <c r="AF131">
        <v>20</v>
      </c>
      <c r="AG131" s="10">
        <v>44409</v>
      </c>
      <c r="AH131">
        <v>0</v>
      </c>
      <c r="AI131" t="s">
        <v>58</v>
      </c>
      <c r="AJ131" t="s">
        <v>274</v>
      </c>
      <c r="AK131" s="8">
        <v>38412</v>
      </c>
      <c r="AL131" s="3">
        <v>77215</v>
      </c>
      <c r="AM131" s="3">
        <v>56727</v>
      </c>
      <c r="AN131">
        <v>4.7500000000000001E-2</v>
      </c>
      <c r="AO131">
        <v>10</v>
      </c>
      <c r="AP131" s="38">
        <f t="shared" si="19"/>
        <v>0.12793699085374205</v>
      </c>
      <c r="AQ131">
        <v>360</v>
      </c>
      <c r="AR131" s="8">
        <v>46631</v>
      </c>
      <c r="AS131" t="s">
        <v>63</v>
      </c>
      <c r="AT131" t="s">
        <v>43</v>
      </c>
      <c r="AU131" t="s">
        <v>275</v>
      </c>
      <c r="AV131" s="11" t="s">
        <v>106</v>
      </c>
      <c r="AW131" s="3">
        <v>0</v>
      </c>
      <c r="AX131" s="3">
        <v>0</v>
      </c>
      <c r="AY131">
        <v>0</v>
      </c>
      <c r="AZ131">
        <v>0</v>
      </c>
      <c r="BA131" s="38">
        <f t="shared" si="17"/>
        <v>0</v>
      </c>
      <c r="BB131">
        <v>0</v>
      </c>
      <c r="BC131" s="8">
        <v>0</v>
      </c>
      <c r="BD131">
        <v>0</v>
      </c>
      <c r="BE131" t="s">
        <v>46</v>
      </c>
      <c r="BF131">
        <v>0</v>
      </c>
      <c r="BG131" s="11" t="s">
        <v>106</v>
      </c>
      <c r="BH131" s="3">
        <v>0</v>
      </c>
      <c r="BI131" s="3">
        <v>0</v>
      </c>
      <c r="BJ131">
        <v>0</v>
      </c>
      <c r="BK131">
        <v>0</v>
      </c>
      <c r="BL131" s="38">
        <f t="shared" si="18"/>
        <v>0</v>
      </c>
      <c r="BM131">
        <v>0</v>
      </c>
      <c r="BN131" s="8">
        <v>0</v>
      </c>
      <c r="BO131">
        <v>0</v>
      </c>
      <c r="BP131" t="s">
        <v>46</v>
      </c>
      <c r="BQ131">
        <v>0</v>
      </c>
      <c r="BR131" s="3">
        <v>735580</v>
      </c>
      <c r="BS131" t="s">
        <v>62</v>
      </c>
      <c r="BT131" s="19">
        <f t="shared" ref="BT131:BT194" si="20">+AA131+AL131+AW131+BH131</f>
        <v>298715</v>
      </c>
      <c r="BU131" s="19">
        <f t="shared" ref="BU131:BU194" si="21">+BT131+X131</f>
        <v>735580</v>
      </c>
      <c r="BV131" s="13">
        <f t="shared" ref="BV131:BV194" si="22">IFERROR(+BU131/U131,0)</f>
        <v>1</v>
      </c>
    </row>
    <row r="132" spans="1:74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23">IFERROR(H132/U132,0)</f>
        <v>7.1370509293990164E-2</v>
      </c>
      <c r="U132" s="3">
        <v>1499625</v>
      </c>
      <c r="V132" s="3">
        <v>1347972</v>
      </c>
      <c r="W132" s="14">
        <f t="shared" ref="W132:W195" si="24">IFERROR(+V132/U132,0)</f>
        <v>0.89887271817954484</v>
      </c>
      <c r="X132" s="3">
        <v>886625</v>
      </c>
      <c r="Y132" s="18">
        <f t="shared" ref="Y132:Y195" si="25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 s="38">
        <f t="shared" ref="AE132:AE195" si="26">-IFERROR(PMT(AC132,AD132,1), )</f>
        <v>0.10807744784039244</v>
      </c>
      <c r="AF132">
        <v>11</v>
      </c>
      <c r="AG132" s="10">
        <v>44457</v>
      </c>
      <c r="AH132">
        <v>0</v>
      </c>
      <c r="AI132" t="s">
        <v>58</v>
      </c>
      <c r="AJ132" t="s">
        <v>229</v>
      </c>
      <c r="AK132" s="8">
        <v>37959</v>
      </c>
      <c r="AL132" s="3">
        <v>240000</v>
      </c>
      <c r="AM132" s="3">
        <v>178158</v>
      </c>
      <c r="AN132">
        <v>5.5E-2</v>
      </c>
      <c r="AO132">
        <v>15</v>
      </c>
      <c r="AP132" s="38">
        <f t="shared" si="19"/>
        <v>9.962559760481117E-2</v>
      </c>
      <c r="AQ132">
        <v>15</v>
      </c>
      <c r="AR132" s="8">
        <v>43419</v>
      </c>
      <c r="AS132" t="s">
        <v>63</v>
      </c>
      <c r="AT132" t="s">
        <v>43</v>
      </c>
      <c r="AU132" t="s">
        <v>244</v>
      </c>
      <c r="AV132" s="11" t="s">
        <v>106</v>
      </c>
      <c r="AW132" s="3">
        <v>0</v>
      </c>
      <c r="AX132" s="3">
        <v>0</v>
      </c>
      <c r="AY132">
        <v>0</v>
      </c>
      <c r="AZ132">
        <v>0</v>
      </c>
      <c r="BA132" s="38">
        <f t="shared" ref="BA132:BA195" si="27">-IFERROR(PMT(AY132,AZ132,1),0)</f>
        <v>0</v>
      </c>
      <c r="BB132">
        <v>0</v>
      </c>
      <c r="BC132" s="8">
        <v>0</v>
      </c>
      <c r="BD132">
        <v>0</v>
      </c>
      <c r="BE132" t="s">
        <v>46</v>
      </c>
      <c r="BF132" t="s">
        <v>276</v>
      </c>
      <c r="BG132" s="11" t="s">
        <v>106</v>
      </c>
      <c r="BH132" s="3">
        <v>0</v>
      </c>
      <c r="BI132" s="3">
        <v>0</v>
      </c>
      <c r="BJ132">
        <v>0</v>
      </c>
      <c r="BK132">
        <v>0</v>
      </c>
      <c r="BL132" s="38">
        <f t="shared" ref="BL132:BL195" si="28">-IFERROR(PMT(BJ132,BK132,1),0)</f>
        <v>0</v>
      </c>
      <c r="BM132">
        <v>0</v>
      </c>
      <c r="BN132" s="8">
        <v>0</v>
      </c>
      <c r="BO132">
        <v>0</v>
      </c>
      <c r="BP132" t="s">
        <v>46</v>
      </c>
      <c r="BQ132">
        <v>0</v>
      </c>
      <c r="BR132" s="3">
        <v>1499625</v>
      </c>
      <c r="BS132" t="s">
        <v>62</v>
      </c>
      <c r="BT132" s="19">
        <f t="shared" si="20"/>
        <v>613000</v>
      </c>
      <c r="BU132" s="19">
        <f t="shared" si="21"/>
        <v>1499625</v>
      </c>
      <c r="BV132" s="13">
        <f t="shared" si="22"/>
        <v>1</v>
      </c>
    </row>
    <row r="133" spans="1:74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23"/>
        <v>8.097672706732599E-2</v>
      </c>
      <c r="U133" s="3">
        <v>2896326</v>
      </c>
      <c r="V133" s="3">
        <v>3038145</v>
      </c>
      <c r="W133" s="14">
        <f t="shared" si="24"/>
        <v>1.0489651372117641</v>
      </c>
      <c r="X133" s="3">
        <v>0</v>
      </c>
      <c r="Y133" s="18">
        <f t="shared" si="25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 s="38">
        <f t="shared" si="26"/>
        <v>0.11048911948747585</v>
      </c>
      <c r="AF133">
        <v>30</v>
      </c>
      <c r="AG133" s="10">
        <v>43200</v>
      </c>
      <c r="AH133" t="s">
        <v>54</v>
      </c>
      <c r="AI133" t="s">
        <v>43</v>
      </c>
      <c r="AJ133" t="s">
        <v>122</v>
      </c>
      <c r="AK133" s="8">
        <v>37772</v>
      </c>
      <c r="AL133" s="3">
        <v>400000</v>
      </c>
      <c r="AM133" s="3">
        <v>400000</v>
      </c>
      <c r="AN133">
        <v>5.3900000000000003E-2</v>
      </c>
      <c r="AO133">
        <v>45</v>
      </c>
      <c r="AP133" s="38">
        <f t="shared" ref="AP133:AP196" si="29">-IFERROR(PMT(AN133,AO133,1),0)</f>
        <v>5.9505066105379582E-2</v>
      </c>
      <c r="AQ133">
        <v>30</v>
      </c>
      <c r="AR133" s="8">
        <v>54393</v>
      </c>
      <c r="AS133">
        <v>0</v>
      </c>
      <c r="AT133" t="s">
        <v>100</v>
      </c>
      <c r="AU133" t="s">
        <v>126</v>
      </c>
      <c r="AV133" s="11" t="s">
        <v>106</v>
      </c>
      <c r="AW133" s="3">
        <v>152121</v>
      </c>
      <c r="AX133" s="3">
        <v>152121</v>
      </c>
      <c r="AY133">
        <v>7.0000000000000007E-2</v>
      </c>
      <c r="AZ133">
        <v>0</v>
      </c>
      <c r="BA133" s="38">
        <f t="shared" si="27"/>
        <v>0</v>
      </c>
      <c r="BB133">
        <v>0</v>
      </c>
      <c r="BC133" s="8">
        <v>0</v>
      </c>
      <c r="BD133">
        <v>0</v>
      </c>
      <c r="BE133" t="s">
        <v>58</v>
      </c>
      <c r="BF133" t="s">
        <v>277</v>
      </c>
      <c r="BG133" s="11" t="s">
        <v>106</v>
      </c>
      <c r="BH133" s="3">
        <v>0</v>
      </c>
      <c r="BI133" s="3">
        <v>0</v>
      </c>
      <c r="BJ133">
        <v>0</v>
      </c>
      <c r="BK133">
        <v>0</v>
      </c>
      <c r="BL133" s="38">
        <f t="shared" si="28"/>
        <v>0</v>
      </c>
      <c r="BM133">
        <v>0</v>
      </c>
      <c r="BN133" s="8">
        <v>0</v>
      </c>
      <c r="BO133">
        <v>0</v>
      </c>
      <c r="BP133" t="s">
        <v>46</v>
      </c>
      <c r="BQ133">
        <v>0</v>
      </c>
      <c r="BR133" s="3">
        <v>800000</v>
      </c>
      <c r="BS133" t="s">
        <v>62</v>
      </c>
      <c r="BT133" s="19">
        <f t="shared" si="20"/>
        <v>952121</v>
      </c>
      <c r="BU133" s="19">
        <f t="shared" si="21"/>
        <v>952121</v>
      </c>
      <c r="BV133" s="13">
        <f t="shared" si="22"/>
        <v>0.32873405825172997</v>
      </c>
    </row>
    <row r="134" spans="1:74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23"/>
        <v>0</v>
      </c>
      <c r="U134" s="3">
        <v>2063838</v>
      </c>
      <c r="V134" s="3">
        <v>2525780</v>
      </c>
      <c r="W134" s="14">
        <f t="shared" si="24"/>
        <v>1.223826676318587</v>
      </c>
      <c r="X134" s="3">
        <v>71954</v>
      </c>
      <c r="Y134" s="18">
        <f t="shared" si="25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 s="38">
        <f t="shared" si="26"/>
        <v>0</v>
      </c>
      <c r="AF134">
        <v>0</v>
      </c>
      <c r="AG134" s="10">
        <v>53662</v>
      </c>
      <c r="AH134">
        <v>0</v>
      </c>
      <c r="AI134" t="s">
        <v>46</v>
      </c>
      <c r="AJ134">
        <v>0</v>
      </c>
      <c r="AK134" s="8" t="s">
        <v>106</v>
      </c>
      <c r="AL134" s="3">
        <v>185000</v>
      </c>
      <c r="AM134" s="3">
        <v>79519</v>
      </c>
      <c r="AN134">
        <v>7.0000000000000007E-2</v>
      </c>
      <c r="AO134" t="s">
        <v>45</v>
      </c>
      <c r="AP134" s="38">
        <f t="shared" si="29"/>
        <v>0</v>
      </c>
      <c r="AQ134">
        <v>0</v>
      </c>
      <c r="AR134" s="8">
        <v>44927</v>
      </c>
      <c r="AS134">
        <v>0</v>
      </c>
      <c r="AT134" t="s">
        <v>46</v>
      </c>
      <c r="AU134">
        <v>0</v>
      </c>
      <c r="AV134" s="11" t="s">
        <v>106</v>
      </c>
      <c r="AW134" s="3">
        <v>1586883</v>
      </c>
      <c r="AX134" s="3">
        <v>0</v>
      </c>
      <c r="AY134">
        <v>0</v>
      </c>
      <c r="AZ134">
        <v>0</v>
      </c>
      <c r="BA134" s="38">
        <f t="shared" si="27"/>
        <v>0</v>
      </c>
      <c r="BB134">
        <v>0</v>
      </c>
      <c r="BC134" s="8">
        <v>0</v>
      </c>
      <c r="BD134">
        <v>0</v>
      </c>
      <c r="BE134" t="s">
        <v>46</v>
      </c>
      <c r="BF134">
        <v>0</v>
      </c>
      <c r="BG134" s="11" t="s">
        <v>106</v>
      </c>
      <c r="BH134" s="3">
        <v>0</v>
      </c>
      <c r="BI134" s="3">
        <v>0</v>
      </c>
      <c r="BJ134">
        <v>0</v>
      </c>
      <c r="BK134">
        <v>0</v>
      </c>
      <c r="BL134" s="38">
        <f t="shared" si="28"/>
        <v>0</v>
      </c>
      <c r="BM134">
        <v>0</v>
      </c>
      <c r="BN134" s="8">
        <v>0</v>
      </c>
      <c r="BO134">
        <v>0</v>
      </c>
      <c r="BP134" t="s">
        <v>46</v>
      </c>
      <c r="BQ134">
        <v>0</v>
      </c>
      <c r="BR134" s="3">
        <v>2063837</v>
      </c>
      <c r="BS134">
        <v>0</v>
      </c>
      <c r="BT134" s="19">
        <f t="shared" si="20"/>
        <v>1991883</v>
      </c>
      <c r="BU134" s="19">
        <f t="shared" si="21"/>
        <v>2063837</v>
      </c>
      <c r="BV134" s="13">
        <f t="shared" si="22"/>
        <v>0.99999951546584565</v>
      </c>
    </row>
    <row r="135" spans="1:74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23"/>
        <v>0</v>
      </c>
      <c r="U135" s="3">
        <v>2305379</v>
      </c>
      <c r="V135" s="3">
        <v>2754193</v>
      </c>
      <c r="W135" s="14">
        <f t="shared" si="24"/>
        <v>1.1946812216125853</v>
      </c>
      <c r="X135" s="3">
        <v>0</v>
      </c>
      <c r="Y135" s="18">
        <f t="shared" si="25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 s="38">
        <f t="shared" si="26"/>
        <v>0.10635278296506247</v>
      </c>
      <c r="AF135">
        <v>15</v>
      </c>
      <c r="AG135" s="10">
        <v>43435</v>
      </c>
      <c r="AH135">
        <v>0</v>
      </c>
      <c r="AI135" t="s">
        <v>43</v>
      </c>
      <c r="AJ135" t="s">
        <v>214</v>
      </c>
      <c r="AK135" s="8">
        <v>37242</v>
      </c>
      <c r="AL135" s="3">
        <v>375000</v>
      </c>
      <c r="AM135" s="3">
        <v>375000</v>
      </c>
      <c r="AN135">
        <v>0.01</v>
      </c>
      <c r="AO135">
        <v>50</v>
      </c>
      <c r="AP135" s="38">
        <f t="shared" si="29"/>
        <v>2.5512730928169743E-2</v>
      </c>
      <c r="AQ135">
        <v>30</v>
      </c>
      <c r="AR135" s="8">
        <v>55519</v>
      </c>
      <c r="AS135">
        <v>0</v>
      </c>
      <c r="AT135" t="s">
        <v>100</v>
      </c>
      <c r="AU135" t="s">
        <v>142</v>
      </c>
      <c r="AV135" s="11" t="s">
        <v>106</v>
      </c>
      <c r="AW135" s="3">
        <v>0</v>
      </c>
      <c r="AX135" s="3">
        <v>0</v>
      </c>
      <c r="AY135">
        <v>0</v>
      </c>
      <c r="AZ135">
        <v>0</v>
      </c>
      <c r="BA135" s="38">
        <f t="shared" si="27"/>
        <v>0</v>
      </c>
      <c r="BB135">
        <v>0</v>
      </c>
      <c r="BC135" s="8">
        <v>0</v>
      </c>
      <c r="BD135">
        <v>0</v>
      </c>
      <c r="BE135" t="s">
        <v>46</v>
      </c>
      <c r="BF135">
        <v>0</v>
      </c>
      <c r="BG135" s="11" t="s">
        <v>106</v>
      </c>
      <c r="BH135" s="3">
        <v>0</v>
      </c>
      <c r="BI135" s="3">
        <v>0</v>
      </c>
      <c r="BJ135">
        <v>0</v>
      </c>
      <c r="BK135">
        <v>0</v>
      </c>
      <c r="BL135" s="38">
        <f t="shared" si="28"/>
        <v>0</v>
      </c>
      <c r="BM135">
        <v>0</v>
      </c>
      <c r="BN135" s="8">
        <v>0</v>
      </c>
      <c r="BO135">
        <v>0</v>
      </c>
      <c r="BP135" t="s">
        <v>46</v>
      </c>
      <c r="BQ135">
        <v>0</v>
      </c>
      <c r="BR135" s="3">
        <v>0</v>
      </c>
      <c r="BS135">
        <v>0</v>
      </c>
      <c r="BT135" s="19">
        <f t="shared" si="20"/>
        <v>525000</v>
      </c>
      <c r="BU135" s="19">
        <f t="shared" si="21"/>
        <v>525000</v>
      </c>
      <c r="BV135" s="13">
        <f t="shared" si="22"/>
        <v>0.2277282824212418</v>
      </c>
    </row>
    <row r="136" spans="1:74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23"/>
        <v>9.0399149790439906E-2</v>
      </c>
      <c r="U136" s="3">
        <v>3525719</v>
      </c>
      <c r="V136" s="3">
        <v>3112746</v>
      </c>
      <c r="W136" s="14">
        <f t="shared" si="24"/>
        <v>0.8828684305243838</v>
      </c>
      <c r="X136" s="3">
        <v>2801870</v>
      </c>
      <c r="Y136" s="18">
        <f t="shared" si="25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 s="38">
        <f t="shared" si="26"/>
        <v>0</v>
      </c>
      <c r="AF136">
        <v>0</v>
      </c>
      <c r="AG136" s="10">
        <v>43250</v>
      </c>
      <c r="AH136" t="s">
        <v>75</v>
      </c>
      <c r="AI136" t="s">
        <v>278</v>
      </c>
      <c r="AJ136" t="s">
        <v>55</v>
      </c>
      <c r="AK136" s="8" t="s">
        <v>106</v>
      </c>
      <c r="AL136" s="3">
        <v>170000</v>
      </c>
      <c r="AM136" s="3">
        <v>0</v>
      </c>
      <c r="AN136">
        <v>6.7500000000000004E-2</v>
      </c>
      <c r="AO136">
        <v>15</v>
      </c>
      <c r="AP136" s="38">
        <f t="shared" si="29"/>
        <v>0.10806729129838037</v>
      </c>
      <c r="AQ136">
        <v>15</v>
      </c>
      <c r="AR136" s="8">
        <v>43070</v>
      </c>
      <c r="AS136" t="s">
        <v>71</v>
      </c>
      <c r="AT136" t="s">
        <v>58</v>
      </c>
      <c r="AU136" t="s">
        <v>55</v>
      </c>
      <c r="AV136" s="11" t="s">
        <v>106</v>
      </c>
      <c r="AW136" s="3">
        <v>770622</v>
      </c>
      <c r="AX136" s="3">
        <v>624045</v>
      </c>
      <c r="AY136">
        <v>6.3200000000000006E-2</v>
      </c>
      <c r="AZ136">
        <v>9</v>
      </c>
      <c r="BA136" s="38">
        <f t="shared" si="27"/>
        <v>0.14907656555380305</v>
      </c>
      <c r="BB136">
        <v>0</v>
      </c>
      <c r="BC136" s="8">
        <v>43565</v>
      </c>
      <c r="BD136" t="s">
        <v>54</v>
      </c>
      <c r="BE136" t="s">
        <v>43</v>
      </c>
      <c r="BF136" t="s">
        <v>55</v>
      </c>
      <c r="BG136" s="11" t="s">
        <v>106</v>
      </c>
      <c r="BH136" s="3">
        <v>0</v>
      </c>
      <c r="BI136" s="3">
        <v>0</v>
      </c>
      <c r="BJ136">
        <v>0</v>
      </c>
      <c r="BK136">
        <v>0</v>
      </c>
      <c r="BL136" s="38">
        <f t="shared" si="28"/>
        <v>0</v>
      </c>
      <c r="BM136">
        <v>0</v>
      </c>
      <c r="BN136" s="8">
        <v>0</v>
      </c>
      <c r="BO136">
        <v>0</v>
      </c>
      <c r="BP136" t="s">
        <v>46</v>
      </c>
      <c r="BQ136">
        <v>0</v>
      </c>
      <c r="BR136" s="3">
        <v>3525719</v>
      </c>
      <c r="BS136" t="s">
        <v>47</v>
      </c>
      <c r="BT136" s="19">
        <f t="shared" si="20"/>
        <v>1035122</v>
      </c>
      <c r="BU136" s="19">
        <f t="shared" si="21"/>
        <v>3836992</v>
      </c>
      <c r="BV136" s="13">
        <f t="shared" si="22"/>
        <v>1.0882863892442931</v>
      </c>
    </row>
    <row r="137" spans="1:74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23"/>
        <v>7.3410509990718659E-2</v>
      </c>
      <c r="U137" s="3">
        <v>4427159</v>
      </c>
      <c r="V137" s="3">
        <v>4193059</v>
      </c>
      <c r="W137" s="14">
        <f t="shared" si="24"/>
        <v>0.94712184495745466</v>
      </c>
      <c r="X137" s="3">
        <v>275902</v>
      </c>
      <c r="Y137" s="18">
        <f t="shared" si="25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 s="38">
        <f t="shared" si="26"/>
        <v>9.6490671361383187E-2</v>
      </c>
      <c r="AF137">
        <v>0</v>
      </c>
      <c r="AG137" s="10">
        <v>44866</v>
      </c>
      <c r="AH137" t="s">
        <v>279</v>
      </c>
      <c r="AI137" t="s">
        <v>43</v>
      </c>
      <c r="AJ137">
        <v>0</v>
      </c>
      <c r="AK137" s="8">
        <v>37726</v>
      </c>
      <c r="AL137" s="3">
        <v>400000</v>
      </c>
      <c r="AM137" s="3">
        <v>400000</v>
      </c>
      <c r="AN137" t="s">
        <v>280</v>
      </c>
      <c r="AO137">
        <v>35</v>
      </c>
      <c r="AP137" s="38">
        <f t="shared" si="29"/>
        <v>0</v>
      </c>
      <c r="AQ137">
        <v>0</v>
      </c>
      <c r="AR137" s="8">
        <v>50510</v>
      </c>
      <c r="AS137" t="s">
        <v>281</v>
      </c>
      <c r="AT137" t="s">
        <v>58</v>
      </c>
      <c r="AU137">
        <v>0</v>
      </c>
      <c r="AV137" s="11" t="s">
        <v>106</v>
      </c>
      <c r="AW137" s="3">
        <v>0</v>
      </c>
      <c r="AX137" s="3">
        <v>0</v>
      </c>
      <c r="AY137">
        <v>0</v>
      </c>
      <c r="AZ137">
        <v>0</v>
      </c>
      <c r="BA137" s="38">
        <f t="shared" si="27"/>
        <v>0</v>
      </c>
      <c r="BB137">
        <v>0</v>
      </c>
      <c r="BC137" s="8">
        <v>0</v>
      </c>
      <c r="BD137">
        <v>0</v>
      </c>
      <c r="BE137" t="s">
        <v>46</v>
      </c>
      <c r="BF137">
        <v>0</v>
      </c>
      <c r="BG137" s="11" t="s">
        <v>106</v>
      </c>
      <c r="BH137" s="3">
        <v>0</v>
      </c>
      <c r="BI137" s="3">
        <v>0</v>
      </c>
      <c r="BJ137">
        <v>0</v>
      </c>
      <c r="BK137">
        <v>0</v>
      </c>
      <c r="BL137" s="38">
        <f t="shared" si="28"/>
        <v>0</v>
      </c>
      <c r="BM137">
        <v>0</v>
      </c>
      <c r="BN137" s="8">
        <v>0</v>
      </c>
      <c r="BO137">
        <v>0</v>
      </c>
      <c r="BP137" t="s">
        <v>46</v>
      </c>
      <c r="BQ137">
        <v>0</v>
      </c>
      <c r="BR137" s="3">
        <v>4427159</v>
      </c>
      <c r="BS137" t="s">
        <v>62</v>
      </c>
      <c r="BT137" s="19">
        <f t="shared" si="20"/>
        <v>1667734</v>
      </c>
      <c r="BU137" s="19">
        <f t="shared" si="21"/>
        <v>1943636</v>
      </c>
      <c r="BV137" s="13">
        <f t="shared" si="22"/>
        <v>0.43902556921944752</v>
      </c>
    </row>
    <row r="138" spans="1:74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23"/>
        <v>7.0287757444097418E-2</v>
      </c>
      <c r="U138" s="3">
        <v>2094888.29</v>
      </c>
      <c r="V138" s="3">
        <v>1863133.92</v>
      </c>
      <c r="W138" s="14">
        <f t="shared" si="24"/>
        <v>0.88937149006642258</v>
      </c>
      <c r="X138" s="3">
        <v>1316391</v>
      </c>
      <c r="Y138" s="18">
        <f t="shared" si="25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 s="38">
        <f t="shared" si="26"/>
        <v>0.10696852023932002</v>
      </c>
      <c r="AF138">
        <v>15</v>
      </c>
      <c r="AG138" s="10">
        <v>43358</v>
      </c>
      <c r="AH138">
        <v>1</v>
      </c>
      <c r="AI138" t="s">
        <v>43</v>
      </c>
      <c r="AJ138" t="s">
        <v>233</v>
      </c>
      <c r="AK138" s="8">
        <v>37586</v>
      </c>
      <c r="AL138" s="3">
        <v>585000</v>
      </c>
      <c r="AM138" s="3">
        <v>985154.53</v>
      </c>
      <c r="AN138">
        <v>4.5999999999999999E-2</v>
      </c>
      <c r="AO138">
        <v>20</v>
      </c>
      <c r="AP138" s="38">
        <f t="shared" si="29"/>
        <v>7.7543723904589801E-2</v>
      </c>
      <c r="AQ138">
        <v>20</v>
      </c>
      <c r="AR138" s="8">
        <v>44891</v>
      </c>
      <c r="AS138">
        <v>2</v>
      </c>
      <c r="AT138" t="s">
        <v>58</v>
      </c>
      <c r="AU138">
        <v>0</v>
      </c>
      <c r="AV138" s="11" t="s">
        <v>106</v>
      </c>
      <c r="AW138" s="3">
        <v>0</v>
      </c>
      <c r="AX138" s="3">
        <v>0</v>
      </c>
      <c r="AY138">
        <v>0</v>
      </c>
      <c r="AZ138">
        <v>0</v>
      </c>
      <c r="BA138" s="38">
        <f t="shared" si="27"/>
        <v>0</v>
      </c>
      <c r="BB138">
        <v>0</v>
      </c>
      <c r="BC138" s="8">
        <v>0</v>
      </c>
      <c r="BD138">
        <v>0</v>
      </c>
      <c r="BE138" t="s">
        <v>46</v>
      </c>
      <c r="BF138">
        <v>0</v>
      </c>
      <c r="BG138" s="11" t="s">
        <v>106</v>
      </c>
      <c r="BH138" s="3">
        <v>0</v>
      </c>
      <c r="BI138" s="3">
        <v>0</v>
      </c>
      <c r="BJ138">
        <v>0</v>
      </c>
      <c r="BK138">
        <v>0</v>
      </c>
      <c r="BL138" s="38">
        <f t="shared" si="28"/>
        <v>0</v>
      </c>
      <c r="BM138">
        <v>0</v>
      </c>
      <c r="BN138" s="8">
        <v>0</v>
      </c>
      <c r="BO138">
        <v>0</v>
      </c>
      <c r="BP138" t="s">
        <v>46</v>
      </c>
      <c r="BQ138">
        <v>0</v>
      </c>
      <c r="BR138" s="3">
        <v>2094888</v>
      </c>
      <c r="BS138">
        <v>0</v>
      </c>
      <c r="BT138" s="19">
        <f t="shared" si="20"/>
        <v>778497</v>
      </c>
      <c r="BU138" s="19">
        <f t="shared" si="21"/>
        <v>2094888</v>
      </c>
      <c r="BV138" s="13">
        <f t="shared" si="22"/>
        <v>0.99999986156779752</v>
      </c>
    </row>
    <row r="139" spans="1:74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23"/>
        <v>7.5738761524027087E-2</v>
      </c>
      <c r="U139" s="3">
        <v>1225700</v>
      </c>
      <c r="V139" s="3">
        <v>1178598</v>
      </c>
      <c r="W139" s="14">
        <f t="shared" si="24"/>
        <v>0.96157134698539615</v>
      </c>
      <c r="X139" s="3">
        <v>780409</v>
      </c>
      <c r="Y139" s="18">
        <f t="shared" si="25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 s="38">
        <f t="shared" si="26"/>
        <v>8.7751902465868767E-2</v>
      </c>
      <c r="AF139">
        <v>25</v>
      </c>
      <c r="AG139" s="10" t="s">
        <v>282</v>
      </c>
      <c r="AH139" t="s">
        <v>63</v>
      </c>
      <c r="AI139" t="s">
        <v>43</v>
      </c>
      <c r="AJ139">
        <v>0</v>
      </c>
      <c r="AK139" s="8">
        <v>37603</v>
      </c>
      <c r="AL139" s="3">
        <v>275000</v>
      </c>
      <c r="AM139" s="3">
        <v>521861.19</v>
      </c>
      <c r="AN139">
        <v>4.9200000000000001E-2</v>
      </c>
      <c r="AO139">
        <v>15</v>
      </c>
      <c r="AP139" s="38">
        <f t="shared" si="29"/>
        <v>9.5822021412474298E-2</v>
      </c>
      <c r="AQ139">
        <v>15</v>
      </c>
      <c r="AR139" s="8" t="s">
        <v>283</v>
      </c>
      <c r="AS139" t="s">
        <v>206</v>
      </c>
      <c r="AT139" t="s">
        <v>58</v>
      </c>
      <c r="AU139" t="s">
        <v>284</v>
      </c>
      <c r="AV139" s="11" t="s">
        <v>106</v>
      </c>
      <c r="AW139" s="3">
        <v>0</v>
      </c>
      <c r="AX139" s="3">
        <v>0</v>
      </c>
      <c r="AY139">
        <v>0</v>
      </c>
      <c r="AZ139">
        <v>0</v>
      </c>
      <c r="BA139" s="38">
        <f t="shared" si="27"/>
        <v>0</v>
      </c>
      <c r="BB139">
        <v>0</v>
      </c>
      <c r="BC139" s="8">
        <v>0</v>
      </c>
      <c r="BD139">
        <v>0</v>
      </c>
      <c r="BE139" t="s">
        <v>46</v>
      </c>
      <c r="BF139">
        <v>0</v>
      </c>
      <c r="BG139" s="11" t="s">
        <v>106</v>
      </c>
      <c r="BH139" s="3">
        <v>0</v>
      </c>
      <c r="BI139" s="3">
        <v>0</v>
      </c>
      <c r="BJ139">
        <v>0</v>
      </c>
      <c r="BK139">
        <v>0</v>
      </c>
      <c r="BL139" s="38">
        <f t="shared" si="28"/>
        <v>0</v>
      </c>
      <c r="BM139">
        <v>0</v>
      </c>
      <c r="BN139" s="8">
        <v>0</v>
      </c>
      <c r="BO139">
        <v>0</v>
      </c>
      <c r="BP139" t="s">
        <v>46</v>
      </c>
      <c r="BQ139">
        <v>0</v>
      </c>
      <c r="BR139" s="3">
        <v>1225700</v>
      </c>
      <c r="BS139" t="s">
        <v>62</v>
      </c>
      <c r="BT139" s="19">
        <f t="shared" si="20"/>
        <v>445291</v>
      </c>
      <c r="BU139" s="19">
        <f t="shared" si="21"/>
        <v>1225700</v>
      </c>
      <c r="BV139" s="13">
        <f t="shared" si="22"/>
        <v>1</v>
      </c>
    </row>
    <row r="140" spans="1:74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23"/>
        <v>6.6710246185948688E-2</v>
      </c>
      <c r="U140" s="3">
        <v>4347608</v>
      </c>
      <c r="V140" s="3">
        <v>3667252</v>
      </c>
      <c r="W140" s="14">
        <f t="shared" si="24"/>
        <v>0.84351027047516702</v>
      </c>
      <c r="X140" s="3">
        <v>2531280</v>
      </c>
      <c r="Y140" s="18">
        <f t="shared" si="25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 s="38">
        <f t="shared" si="26"/>
        <v>3.3333333333333333E-2</v>
      </c>
      <c r="AF140">
        <v>0</v>
      </c>
      <c r="AG140" s="10">
        <v>49596</v>
      </c>
      <c r="AH140">
        <v>0</v>
      </c>
      <c r="AI140" t="s">
        <v>100</v>
      </c>
      <c r="AJ140" t="s">
        <v>287</v>
      </c>
      <c r="AK140" s="8">
        <v>38322</v>
      </c>
      <c r="AL140" s="3">
        <v>345000</v>
      </c>
      <c r="AM140" s="3">
        <v>345000</v>
      </c>
      <c r="AN140">
        <v>0.01</v>
      </c>
      <c r="AO140">
        <v>30</v>
      </c>
      <c r="AP140" s="38">
        <f t="shared" si="29"/>
        <v>3.8748113215847139E-2</v>
      </c>
      <c r="AQ140">
        <v>0</v>
      </c>
      <c r="AR140" s="8">
        <v>49263</v>
      </c>
      <c r="AS140" t="s">
        <v>54</v>
      </c>
      <c r="AT140" t="s">
        <v>100</v>
      </c>
      <c r="AU140" t="s">
        <v>288</v>
      </c>
      <c r="AV140" s="11">
        <v>38322</v>
      </c>
      <c r="AW140" s="3">
        <v>152000</v>
      </c>
      <c r="AX140" s="3">
        <v>152000</v>
      </c>
      <c r="AY140">
        <v>0.01</v>
      </c>
      <c r="AZ140">
        <v>30</v>
      </c>
      <c r="BA140" s="38">
        <f t="shared" si="27"/>
        <v>3.8748113215847139E-2</v>
      </c>
      <c r="BB140">
        <v>0</v>
      </c>
      <c r="BC140" s="8">
        <v>49263</v>
      </c>
      <c r="BD140">
        <v>0</v>
      </c>
      <c r="BE140" t="s">
        <v>100</v>
      </c>
      <c r="BF140" t="s">
        <v>289</v>
      </c>
      <c r="BG140" s="11">
        <v>38322</v>
      </c>
      <c r="BH140" s="3">
        <v>202000</v>
      </c>
      <c r="BI140" s="3">
        <v>202000</v>
      </c>
      <c r="BJ140">
        <v>0.01</v>
      </c>
      <c r="BK140">
        <v>30</v>
      </c>
      <c r="BL140" s="38">
        <f t="shared" si="28"/>
        <v>3.8748113215847139E-2</v>
      </c>
      <c r="BM140">
        <v>0</v>
      </c>
      <c r="BN140" s="8">
        <v>49263</v>
      </c>
      <c r="BO140">
        <v>0</v>
      </c>
      <c r="BP140" t="s">
        <v>100</v>
      </c>
      <c r="BQ140" t="s">
        <v>289</v>
      </c>
      <c r="BR140" s="3">
        <v>0</v>
      </c>
      <c r="BS140">
        <v>0</v>
      </c>
      <c r="BT140" s="19">
        <f t="shared" si="20"/>
        <v>814000</v>
      </c>
      <c r="BU140" s="19">
        <f t="shared" si="21"/>
        <v>3345280</v>
      </c>
      <c r="BV140" s="13">
        <f t="shared" si="22"/>
        <v>0.76945299576226744</v>
      </c>
    </row>
    <row r="141" spans="1:74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23"/>
        <v>7.9499833721316929E-2</v>
      </c>
      <c r="U141" s="3">
        <v>1503500</v>
      </c>
      <c r="V141" s="3">
        <v>1699421</v>
      </c>
      <c r="W141" s="14">
        <f t="shared" si="24"/>
        <v>1.1303099434652477</v>
      </c>
      <c r="X141" s="3">
        <v>797000</v>
      </c>
      <c r="Y141" s="18">
        <f t="shared" si="25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 s="38">
        <f t="shared" si="26"/>
        <v>6.9813880562058769E-2</v>
      </c>
      <c r="AF141">
        <v>19</v>
      </c>
      <c r="AG141" s="10">
        <v>44913</v>
      </c>
      <c r="AH141">
        <v>0</v>
      </c>
      <c r="AI141" t="s">
        <v>58</v>
      </c>
      <c r="AJ141">
        <v>0</v>
      </c>
      <c r="AK141" s="8">
        <v>37894</v>
      </c>
      <c r="AL141" s="3">
        <v>126500</v>
      </c>
      <c r="AM141" s="3">
        <v>12882</v>
      </c>
      <c r="AN141">
        <v>0.06</v>
      </c>
      <c r="AO141">
        <v>15</v>
      </c>
      <c r="AP141" s="38">
        <f t="shared" si="29"/>
        <v>0.10296276395531272</v>
      </c>
      <c r="AQ141">
        <v>15</v>
      </c>
      <c r="AR141" s="8">
        <v>43449</v>
      </c>
      <c r="AS141">
        <v>0</v>
      </c>
      <c r="AT141" t="s">
        <v>46</v>
      </c>
      <c r="AU141" t="s">
        <v>290</v>
      </c>
      <c r="AV141" s="11">
        <v>38625</v>
      </c>
      <c r="AW141" s="3">
        <v>180000</v>
      </c>
      <c r="AX141" s="3">
        <v>109096</v>
      </c>
      <c r="AY141">
        <v>6.5000000000000002E-2</v>
      </c>
      <c r="AZ141">
        <v>14</v>
      </c>
      <c r="BA141" s="38">
        <f t="shared" si="27"/>
        <v>0.11094048058054966</v>
      </c>
      <c r="BB141">
        <v>14</v>
      </c>
      <c r="BC141" s="8">
        <v>43770</v>
      </c>
      <c r="BD141" t="s">
        <v>63</v>
      </c>
      <c r="BE141" t="s">
        <v>43</v>
      </c>
      <c r="BF141" t="s">
        <v>291</v>
      </c>
      <c r="BG141" s="11" t="s">
        <v>106</v>
      </c>
      <c r="BH141" s="3">
        <v>0</v>
      </c>
      <c r="BI141" s="3">
        <v>0</v>
      </c>
      <c r="BJ141">
        <v>0</v>
      </c>
      <c r="BK141">
        <v>0</v>
      </c>
      <c r="BL141" s="38">
        <f t="shared" si="28"/>
        <v>0</v>
      </c>
      <c r="BM141">
        <v>0</v>
      </c>
      <c r="BN141" s="8">
        <v>0</v>
      </c>
      <c r="BO141">
        <v>0</v>
      </c>
      <c r="BP141" t="s">
        <v>46</v>
      </c>
      <c r="BQ141">
        <v>0</v>
      </c>
      <c r="BR141" s="3">
        <v>1503500</v>
      </c>
      <c r="BS141" t="s">
        <v>255</v>
      </c>
      <c r="BT141" s="19">
        <f t="shared" si="20"/>
        <v>706500</v>
      </c>
      <c r="BU141" s="19">
        <f t="shared" si="21"/>
        <v>1503500</v>
      </c>
      <c r="BV141" s="13">
        <f t="shared" si="22"/>
        <v>1</v>
      </c>
    </row>
    <row r="142" spans="1:74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23"/>
        <v>7.461093571419658E-2</v>
      </c>
      <c r="U142" s="3">
        <v>1362307</v>
      </c>
      <c r="V142" s="3">
        <v>1288249</v>
      </c>
      <c r="W142" s="14">
        <f t="shared" si="24"/>
        <v>0.94563780410729736</v>
      </c>
      <c r="X142" s="3">
        <v>816198</v>
      </c>
      <c r="Y142" s="18">
        <f t="shared" si="25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 s="38">
        <f t="shared" si="26"/>
        <v>6.9813880562058769E-2</v>
      </c>
      <c r="AF142">
        <v>19</v>
      </c>
      <c r="AG142" s="10">
        <v>44786</v>
      </c>
      <c r="AH142">
        <v>0</v>
      </c>
      <c r="AI142" t="s">
        <v>100</v>
      </c>
      <c r="AJ142" t="s">
        <v>229</v>
      </c>
      <c r="AK142" s="8">
        <v>37722</v>
      </c>
      <c r="AL142" s="3">
        <v>144709</v>
      </c>
      <c r="AM142" s="3">
        <v>108205</v>
      </c>
      <c r="AN142">
        <v>7.0000000000000007E-2</v>
      </c>
      <c r="AO142">
        <v>15</v>
      </c>
      <c r="AP142" s="38">
        <f t="shared" si="29"/>
        <v>0.10979462470100654</v>
      </c>
      <c r="AQ142">
        <v>15</v>
      </c>
      <c r="AR142" s="8">
        <v>43205</v>
      </c>
      <c r="AS142" t="s">
        <v>63</v>
      </c>
      <c r="AT142" t="s">
        <v>43</v>
      </c>
      <c r="AU142" t="s">
        <v>244</v>
      </c>
      <c r="AV142" s="11" t="s">
        <v>106</v>
      </c>
      <c r="AW142" s="3">
        <v>0</v>
      </c>
      <c r="AX142" s="3">
        <v>0</v>
      </c>
      <c r="AY142">
        <v>0</v>
      </c>
      <c r="AZ142">
        <v>0</v>
      </c>
      <c r="BA142" s="38">
        <f t="shared" si="27"/>
        <v>0</v>
      </c>
      <c r="BB142">
        <v>0</v>
      </c>
      <c r="BC142" s="8">
        <v>0</v>
      </c>
      <c r="BD142">
        <v>0</v>
      </c>
      <c r="BE142" t="s">
        <v>46</v>
      </c>
      <c r="BF142">
        <v>0</v>
      </c>
      <c r="BG142" s="11" t="s">
        <v>106</v>
      </c>
      <c r="BH142" s="3">
        <v>0</v>
      </c>
      <c r="BI142" s="3">
        <v>0</v>
      </c>
      <c r="BJ142">
        <v>0</v>
      </c>
      <c r="BK142">
        <v>0</v>
      </c>
      <c r="BL142" s="38">
        <f t="shared" si="28"/>
        <v>0</v>
      </c>
      <c r="BM142">
        <v>0</v>
      </c>
      <c r="BN142" s="8">
        <v>0</v>
      </c>
      <c r="BO142">
        <v>0</v>
      </c>
      <c r="BP142" t="s">
        <v>46</v>
      </c>
      <c r="BQ142">
        <v>0</v>
      </c>
      <c r="BR142" s="3">
        <v>1362307</v>
      </c>
      <c r="BS142" t="s">
        <v>62</v>
      </c>
      <c r="BT142" s="19">
        <f t="shared" si="20"/>
        <v>546109</v>
      </c>
      <c r="BU142" s="19">
        <f t="shared" si="21"/>
        <v>1362307</v>
      </c>
      <c r="BV142" s="13">
        <f t="shared" si="22"/>
        <v>1</v>
      </c>
    </row>
    <row r="143" spans="1:74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23"/>
        <v>7.250432686429574E-2</v>
      </c>
      <c r="U143" s="3">
        <v>2363721</v>
      </c>
      <c r="V143" s="3">
        <v>2155691</v>
      </c>
      <c r="W143" s="14">
        <f t="shared" si="24"/>
        <v>0.91199045911086796</v>
      </c>
      <c r="X143" s="3">
        <v>1405721</v>
      </c>
      <c r="Y143" s="18">
        <f t="shared" si="25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 s="38">
        <f t="shared" si="26"/>
        <v>9.161431790362462E-2</v>
      </c>
      <c r="AF143">
        <v>16</v>
      </c>
      <c r="AG143" s="10">
        <v>43480</v>
      </c>
      <c r="AH143">
        <v>0</v>
      </c>
      <c r="AI143" t="s">
        <v>58</v>
      </c>
      <c r="AJ143" t="s">
        <v>243</v>
      </c>
      <c r="AK143" s="8">
        <v>38329</v>
      </c>
      <c r="AL143" s="3">
        <v>108000</v>
      </c>
      <c r="AM143" s="3">
        <v>112259</v>
      </c>
      <c r="AN143">
        <v>0.01</v>
      </c>
      <c r="AO143">
        <v>30</v>
      </c>
      <c r="AP143" s="38">
        <f t="shared" si="29"/>
        <v>3.8748113215847139E-2</v>
      </c>
      <c r="AQ143">
        <v>30</v>
      </c>
      <c r="AR143" s="8">
        <v>49309</v>
      </c>
      <c r="AS143">
        <v>0</v>
      </c>
      <c r="AT143" t="s">
        <v>58</v>
      </c>
      <c r="AU143" t="s">
        <v>240</v>
      </c>
      <c r="AV143" s="11">
        <v>37968</v>
      </c>
      <c r="AW143" s="3">
        <v>450000</v>
      </c>
      <c r="AX143" s="3">
        <v>348168</v>
      </c>
      <c r="AY143">
        <v>7.2499999999999995E-2</v>
      </c>
      <c r="AZ143">
        <v>15</v>
      </c>
      <c r="BA143" s="38">
        <f t="shared" si="27"/>
        <v>0.11153465086684602</v>
      </c>
      <c r="BB143">
        <v>15</v>
      </c>
      <c r="BC143" s="8">
        <v>43475</v>
      </c>
      <c r="BD143" t="s">
        <v>63</v>
      </c>
      <c r="BE143" t="s">
        <v>43</v>
      </c>
      <c r="BF143" t="s">
        <v>294</v>
      </c>
      <c r="BG143" s="11" t="s">
        <v>106</v>
      </c>
      <c r="BH143" s="3">
        <v>0</v>
      </c>
      <c r="BI143" s="3">
        <v>0</v>
      </c>
      <c r="BJ143">
        <v>0</v>
      </c>
      <c r="BK143">
        <v>0</v>
      </c>
      <c r="BL143" s="38">
        <f t="shared" si="28"/>
        <v>0</v>
      </c>
      <c r="BM143">
        <v>0</v>
      </c>
      <c r="BN143" s="8">
        <v>0</v>
      </c>
      <c r="BO143">
        <v>0</v>
      </c>
      <c r="BP143" t="s">
        <v>46</v>
      </c>
      <c r="BQ143">
        <v>0</v>
      </c>
      <c r="BR143" s="3">
        <v>2363721</v>
      </c>
      <c r="BS143" t="s">
        <v>62</v>
      </c>
      <c r="BT143" s="19">
        <f t="shared" si="20"/>
        <v>958000</v>
      </c>
      <c r="BU143" s="19">
        <f t="shared" si="21"/>
        <v>2363721</v>
      </c>
      <c r="BV143" s="13">
        <f t="shared" si="22"/>
        <v>1</v>
      </c>
    </row>
    <row r="144" spans="1:74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23"/>
        <v>5.4557124518613609E-2</v>
      </c>
      <c r="U144" s="3">
        <v>15580000</v>
      </c>
      <c r="V144" s="3">
        <v>10690183</v>
      </c>
      <c r="W144" s="14">
        <f t="shared" si="24"/>
        <v>0.6861478177150192</v>
      </c>
      <c r="X144" s="3">
        <v>0</v>
      </c>
      <c r="Y144" s="18">
        <f t="shared" si="25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 s="38">
        <f t="shared" si="26"/>
        <v>0</v>
      </c>
      <c r="AF144">
        <v>0</v>
      </c>
      <c r="AG144" s="10">
        <v>44409</v>
      </c>
      <c r="AH144">
        <v>0</v>
      </c>
      <c r="AI144" t="s">
        <v>43</v>
      </c>
      <c r="AJ144" t="s">
        <v>295</v>
      </c>
      <c r="AK144" s="8" t="s">
        <v>106</v>
      </c>
      <c r="AL144" s="3">
        <v>1800000</v>
      </c>
      <c r="AM144" s="3">
        <v>390470.33</v>
      </c>
      <c r="AN144">
        <v>6.4699999999999994E-2</v>
      </c>
      <c r="AO144" t="s">
        <v>45</v>
      </c>
      <c r="AP144" s="38">
        <f t="shared" si="29"/>
        <v>0</v>
      </c>
      <c r="AQ144">
        <v>0</v>
      </c>
      <c r="AR144" s="8">
        <v>43862</v>
      </c>
      <c r="AS144">
        <v>0</v>
      </c>
      <c r="AT144">
        <v>0</v>
      </c>
      <c r="AU144" t="s">
        <v>295</v>
      </c>
      <c r="AV144" s="11" t="s">
        <v>106</v>
      </c>
      <c r="AW144" s="3">
        <v>129600</v>
      </c>
      <c r="AX144" s="3">
        <v>129600</v>
      </c>
      <c r="AY144">
        <v>5.0799999999999998E-2</v>
      </c>
      <c r="AZ144">
        <v>0</v>
      </c>
      <c r="BA144" s="38">
        <f t="shared" si="27"/>
        <v>0</v>
      </c>
      <c r="BB144">
        <v>0</v>
      </c>
      <c r="BC144" s="8">
        <v>54176</v>
      </c>
      <c r="BD144">
        <v>0</v>
      </c>
      <c r="BE144" t="s">
        <v>100</v>
      </c>
      <c r="BF144" t="s">
        <v>295</v>
      </c>
      <c r="BG144" s="11" t="s">
        <v>106</v>
      </c>
      <c r="BH144" s="3">
        <v>880000</v>
      </c>
      <c r="BI144" s="3">
        <v>880000</v>
      </c>
      <c r="BJ144">
        <v>0</v>
      </c>
      <c r="BK144">
        <v>0</v>
      </c>
      <c r="BL144" s="38">
        <f t="shared" si="28"/>
        <v>0</v>
      </c>
      <c r="BM144">
        <v>0</v>
      </c>
      <c r="BN144" s="8">
        <v>56219</v>
      </c>
      <c r="BO144">
        <v>0</v>
      </c>
      <c r="BP144" t="s">
        <v>46</v>
      </c>
      <c r="BQ144" t="s">
        <v>296</v>
      </c>
      <c r="BR144" s="3">
        <v>0</v>
      </c>
      <c r="BS144">
        <v>0</v>
      </c>
      <c r="BT144" s="19">
        <f t="shared" si="20"/>
        <v>5559600</v>
      </c>
      <c r="BU144" s="19">
        <f t="shared" si="21"/>
        <v>5559600</v>
      </c>
      <c r="BV144" s="13">
        <f t="shared" si="22"/>
        <v>0.3568421052631579</v>
      </c>
    </row>
    <row r="145" spans="1:74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23"/>
        <v>0</v>
      </c>
      <c r="U145" s="3">
        <v>1156100</v>
      </c>
      <c r="V145" s="3">
        <v>1076000</v>
      </c>
      <c r="W145" s="14">
        <f t="shared" si="24"/>
        <v>0.9307153360435948</v>
      </c>
      <c r="X145" s="3">
        <v>0</v>
      </c>
      <c r="Y145" s="18">
        <f t="shared" si="25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 s="38">
        <f t="shared" si="26"/>
        <v>9.7977148946865864E-2</v>
      </c>
      <c r="AF145">
        <v>15</v>
      </c>
      <c r="AG145" s="10">
        <v>43709</v>
      </c>
      <c r="AH145" t="s">
        <v>63</v>
      </c>
      <c r="AI145" t="s">
        <v>43</v>
      </c>
      <c r="AJ145">
        <v>0</v>
      </c>
      <c r="AK145" s="8" t="s">
        <v>106</v>
      </c>
      <c r="AL145" s="3">
        <v>0</v>
      </c>
      <c r="AM145" s="3">
        <v>0</v>
      </c>
      <c r="AN145">
        <v>0</v>
      </c>
      <c r="AO145" t="s">
        <v>45</v>
      </c>
      <c r="AP145" s="38">
        <f t="shared" si="29"/>
        <v>0</v>
      </c>
      <c r="AQ145">
        <v>0</v>
      </c>
      <c r="AR145" s="8">
        <v>0</v>
      </c>
      <c r="AS145">
        <v>0</v>
      </c>
      <c r="AT145" t="s">
        <v>46</v>
      </c>
      <c r="AU145">
        <v>0</v>
      </c>
      <c r="AV145" s="11" t="s">
        <v>106</v>
      </c>
      <c r="AW145" s="3">
        <v>0</v>
      </c>
      <c r="AX145" s="3">
        <v>0</v>
      </c>
      <c r="AY145">
        <v>0</v>
      </c>
      <c r="AZ145">
        <v>0</v>
      </c>
      <c r="BA145" s="38">
        <f t="shared" si="27"/>
        <v>0</v>
      </c>
      <c r="BB145">
        <v>0</v>
      </c>
      <c r="BC145" s="8">
        <v>0</v>
      </c>
      <c r="BD145">
        <v>0</v>
      </c>
      <c r="BE145" t="s">
        <v>46</v>
      </c>
      <c r="BF145">
        <v>0</v>
      </c>
      <c r="BG145" s="11" t="s">
        <v>106</v>
      </c>
      <c r="BH145" s="3">
        <v>0</v>
      </c>
      <c r="BI145" s="3">
        <v>0</v>
      </c>
      <c r="BJ145">
        <v>0</v>
      </c>
      <c r="BK145">
        <v>0</v>
      </c>
      <c r="BL145" s="38">
        <f t="shared" si="28"/>
        <v>0</v>
      </c>
      <c r="BM145">
        <v>0</v>
      </c>
      <c r="BN145" s="8">
        <v>0</v>
      </c>
      <c r="BO145">
        <v>0</v>
      </c>
      <c r="BP145" t="s">
        <v>46</v>
      </c>
      <c r="BQ145">
        <v>0</v>
      </c>
      <c r="BR145" s="3">
        <v>0</v>
      </c>
      <c r="BS145">
        <v>0</v>
      </c>
      <c r="BT145" s="19">
        <f t="shared" si="20"/>
        <v>210000</v>
      </c>
      <c r="BU145" s="19">
        <f t="shared" si="21"/>
        <v>210000</v>
      </c>
      <c r="BV145" s="13">
        <f t="shared" si="22"/>
        <v>0.18164518640256033</v>
      </c>
    </row>
    <row r="146" spans="1:74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23"/>
        <v>7.5003892396851485E-2</v>
      </c>
      <c r="U146" s="3">
        <v>1156100</v>
      </c>
      <c r="V146" s="3">
        <v>1076000</v>
      </c>
      <c r="W146" s="14">
        <f t="shared" si="24"/>
        <v>0.9307153360435948</v>
      </c>
      <c r="X146" s="3">
        <v>0</v>
      </c>
      <c r="Y146" s="18">
        <f t="shared" si="25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 s="38">
        <f t="shared" si="26"/>
        <v>9.7977148946865864E-2</v>
      </c>
      <c r="AF146">
        <v>15</v>
      </c>
      <c r="AG146" s="10">
        <v>43709</v>
      </c>
      <c r="AH146" t="s">
        <v>63</v>
      </c>
      <c r="AI146" t="s">
        <v>298</v>
      </c>
      <c r="AJ146" t="s">
        <v>299</v>
      </c>
      <c r="AK146" s="8" t="s">
        <v>106</v>
      </c>
      <c r="AL146" s="3">
        <v>0</v>
      </c>
      <c r="AM146" s="3">
        <v>0</v>
      </c>
      <c r="AN146">
        <v>0</v>
      </c>
      <c r="AO146" t="s">
        <v>45</v>
      </c>
      <c r="AP146" s="38">
        <f t="shared" si="29"/>
        <v>0</v>
      </c>
      <c r="AQ146">
        <v>0</v>
      </c>
      <c r="AR146" s="8">
        <v>0</v>
      </c>
      <c r="AS146">
        <v>0</v>
      </c>
      <c r="AT146" t="s">
        <v>46</v>
      </c>
      <c r="AU146">
        <v>0</v>
      </c>
      <c r="AV146" s="11" t="s">
        <v>106</v>
      </c>
      <c r="AW146" s="3">
        <v>0</v>
      </c>
      <c r="AX146" s="3">
        <v>0</v>
      </c>
      <c r="AY146">
        <v>0</v>
      </c>
      <c r="AZ146">
        <v>0</v>
      </c>
      <c r="BA146" s="38">
        <f t="shared" si="27"/>
        <v>0</v>
      </c>
      <c r="BB146">
        <v>0</v>
      </c>
      <c r="BC146" s="8">
        <v>0</v>
      </c>
      <c r="BD146">
        <v>0</v>
      </c>
      <c r="BE146" t="s">
        <v>46</v>
      </c>
      <c r="BF146">
        <v>0</v>
      </c>
      <c r="BG146" s="11" t="s">
        <v>106</v>
      </c>
      <c r="BH146" s="3">
        <v>0</v>
      </c>
      <c r="BI146" s="3">
        <v>0</v>
      </c>
      <c r="BJ146">
        <v>0</v>
      </c>
      <c r="BK146">
        <v>0</v>
      </c>
      <c r="BL146" s="38">
        <f t="shared" si="28"/>
        <v>0</v>
      </c>
      <c r="BM146">
        <v>0</v>
      </c>
      <c r="BN146" s="8">
        <v>0</v>
      </c>
      <c r="BO146">
        <v>0</v>
      </c>
      <c r="BP146" t="s">
        <v>46</v>
      </c>
      <c r="BQ146">
        <v>0</v>
      </c>
      <c r="BR146" s="3">
        <v>0</v>
      </c>
      <c r="BS146" t="s">
        <v>300</v>
      </c>
      <c r="BT146" s="19">
        <f t="shared" si="20"/>
        <v>210000</v>
      </c>
      <c r="BU146" s="19">
        <f t="shared" si="21"/>
        <v>210000</v>
      </c>
      <c r="BV146" s="13">
        <f t="shared" si="22"/>
        <v>0.18164518640256033</v>
      </c>
    </row>
    <row r="147" spans="1:74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23"/>
        <v>0</v>
      </c>
      <c r="U147" s="3">
        <v>0</v>
      </c>
      <c r="V147" s="3">
        <v>0</v>
      </c>
      <c r="W147" s="14">
        <f t="shared" si="24"/>
        <v>0</v>
      </c>
      <c r="X147" s="3">
        <v>0</v>
      </c>
      <c r="Y147" s="18">
        <f t="shared" si="25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 s="38">
        <f t="shared" si="26"/>
        <v>0.10499049840831309</v>
      </c>
      <c r="AF147">
        <v>20</v>
      </c>
      <c r="AG147" s="10">
        <v>43770</v>
      </c>
      <c r="AH147">
        <v>0</v>
      </c>
      <c r="AI147" t="s">
        <v>43</v>
      </c>
      <c r="AJ147" t="s">
        <v>214</v>
      </c>
      <c r="AK147" s="8">
        <v>37895</v>
      </c>
      <c r="AL147" s="3">
        <v>900000</v>
      </c>
      <c r="AM147" s="3">
        <v>900000</v>
      </c>
      <c r="AN147">
        <v>0.01</v>
      </c>
      <c r="AO147">
        <v>50</v>
      </c>
      <c r="AP147" s="38">
        <f t="shared" si="29"/>
        <v>2.5512730928169743E-2</v>
      </c>
      <c r="AQ147">
        <v>30</v>
      </c>
      <c r="AR147" s="8">
        <v>56158</v>
      </c>
      <c r="AS147">
        <v>56158</v>
      </c>
      <c r="AT147" t="s">
        <v>100</v>
      </c>
      <c r="AU147" t="s">
        <v>142</v>
      </c>
      <c r="AV147" s="11">
        <v>37782</v>
      </c>
      <c r="AW147" s="3">
        <v>180000</v>
      </c>
      <c r="AX147" s="3">
        <v>180000</v>
      </c>
      <c r="AY147">
        <v>0</v>
      </c>
      <c r="AZ147">
        <v>15</v>
      </c>
      <c r="BA147" s="38">
        <f t="shared" si="27"/>
        <v>6.6666666666666666E-2</v>
      </c>
      <c r="BB147">
        <v>0</v>
      </c>
      <c r="BC147" s="8">
        <v>43261</v>
      </c>
      <c r="BD147">
        <v>0</v>
      </c>
      <c r="BE147" t="s">
        <v>100</v>
      </c>
      <c r="BF147">
        <v>0</v>
      </c>
      <c r="BG147" s="11" t="s">
        <v>106</v>
      </c>
      <c r="BH147" s="3">
        <v>0</v>
      </c>
      <c r="BI147" s="3">
        <v>0</v>
      </c>
      <c r="BJ147">
        <v>0</v>
      </c>
      <c r="BK147">
        <v>0</v>
      </c>
      <c r="BL147" s="38">
        <f t="shared" si="28"/>
        <v>0</v>
      </c>
      <c r="BM147">
        <v>0</v>
      </c>
      <c r="BN147" s="8">
        <v>0</v>
      </c>
      <c r="BO147">
        <v>0</v>
      </c>
      <c r="BP147" t="s">
        <v>46</v>
      </c>
      <c r="BQ147">
        <v>0</v>
      </c>
      <c r="BR147" s="3">
        <v>0</v>
      </c>
      <c r="BS147">
        <v>0</v>
      </c>
      <c r="BT147" s="19">
        <f t="shared" si="20"/>
        <v>1680000</v>
      </c>
      <c r="BU147" s="19">
        <f t="shared" si="21"/>
        <v>1680000</v>
      </c>
      <c r="BV147" s="13">
        <f t="shared" si="22"/>
        <v>0</v>
      </c>
    </row>
    <row r="148" spans="1:74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23"/>
        <v>0.73994707898491097</v>
      </c>
      <c r="U148" s="3">
        <v>4392206</v>
      </c>
      <c r="V148" s="3">
        <v>4052450</v>
      </c>
      <c r="W148" s="14">
        <f t="shared" si="24"/>
        <v>0.92264570468689311</v>
      </c>
      <c r="X148" s="3">
        <v>2826588</v>
      </c>
      <c r="Y148" s="18">
        <f t="shared" si="25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 s="38">
        <f t="shared" si="26"/>
        <v>9.6915786229061995E-2</v>
      </c>
      <c r="AF148">
        <v>30</v>
      </c>
      <c r="AG148" s="10">
        <v>44824</v>
      </c>
      <c r="AH148" t="s">
        <v>279</v>
      </c>
      <c r="AI148" t="s">
        <v>43</v>
      </c>
      <c r="AJ148">
        <v>0</v>
      </c>
      <c r="AK148" s="8">
        <v>38001</v>
      </c>
      <c r="AL148" s="3">
        <v>350000</v>
      </c>
      <c r="AM148" s="3">
        <v>0</v>
      </c>
      <c r="AN148">
        <v>5.0099999999999999E-2</v>
      </c>
      <c r="AO148">
        <v>30</v>
      </c>
      <c r="AP148" s="38">
        <f t="shared" si="29"/>
        <v>6.5125607190114856E-2</v>
      </c>
      <c r="AQ148">
        <v>30</v>
      </c>
      <c r="AR148" s="8">
        <v>48959</v>
      </c>
      <c r="AS148" t="s">
        <v>281</v>
      </c>
      <c r="AT148" t="s">
        <v>58</v>
      </c>
      <c r="AU148">
        <v>0</v>
      </c>
      <c r="AV148" s="11" t="s">
        <v>106</v>
      </c>
      <c r="AW148" s="3">
        <v>0</v>
      </c>
      <c r="AX148" s="3">
        <v>0</v>
      </c>
      <c r="AY148">
        <v>0</v>
      </c>
      <c r="AZ148">
        <v>0</v>
      </c>
      <c r="BA148" s="38">
        <f t="shared" si="27"/>
        <v>0</v>
      </c>
      <c r="BB148">
        <v>0</v>
      </c>
      <c r="BC148" s="8">
        <v>0</v>
      </c>
      <c r="BD148">
        <v>0</v>
      </c>
      <c r="BE148" t="s">
        <v>46</v>
      </c>
      <c r="BF148">
        <v>0</v>
      </c>
      <c r="BG148" s="11" t="s">
        <v>106</v>
      </c>
      <c r="BH148" s="3">
        <v>0</v>
      </c>
      <c r="BI148" s="3">
        <v>0</v>
      </c>
      <c r="BJ148">
        <v>0</v>
      </c>
      <c r="BK148">
        <v>0</v>
      </c>
      <c r="BL148" s="38">
        <f t="shared" si="28"/>
        <v>0</v>
      </c>
      <c r="BM148">
        <v>0</v>
      </c>
      <c r="BN148" s="8">
        <v>0</v>
      </c>
      <c r="BO148">
        <v>0</v>
      </c>
      <c r="BP148" t="s">
        <v>46</v>
      </c>
      <c r="BQ148">
        <v>0</v>
      </c>
      <c r="BR148" s="3">
        <v>4392206</v>
      </c>
      <c r="BS148" t="s">
        <v>62</v>
      </c>
      <c r="BT148" s="19">
        <f t="shared" si="20"/>
        <v>1491500</v>
      </c>
      <c r="BU148" s="19">
        <f t="shared" si="21"/>
        <v>4318088</v>
      </c>
      <c r="BV148" s="13">
        <f t="shared" si="22"/>
        <v>0.98312510843070655</v>
      </c>
    </row>
    <row r="149" spans="1:74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23"/>
        <v>8.8784959442610237E-2</v>
      </c>
      <c r="U149" s="3">
        <v>2141410</v>
      </c>
      <c r="V149" s="3">
        <v>2364426</v>
      </c>
      <c r="W149" s="14">
        <f t="shared" si="24"/>
        <v>1.1041444655624097</v>
      </c>
      <c r="X149" s="3">
        <v>1612931</v>
      </c>
      <c r="Y149" s="18">
        <f t="shared" si="25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 s="38">
        <f t="shared" si="26"/>
        <v>0.10806729129838037</v>
      </c>
      <c r="AF149">
        <v>15</v>
      </c>
      <c r="AG149" s="10">
        <v>43800</v>
      </c>
      <c r="AH149" t="s">
        <v>71</v>
      </c>
      <c r="AI149" t="s">
        <v>58</v>
      </c>
      <c r="AJ149" t="s">
        <v>55</v>
      </c>
      <c r="AK149" s="8" t="s">
        <v>106</v>
      </c>
      <c r="AL149" s="3">
        <v>580000</v>
      </c>
      <c r="AM149" s="3">
        <v>461275</v>
      </c>
      <c r="AN149">
        <v>7.3999999999999996E-2</v>
      </c>
      <c r="AO149">
        <v>15</v>
      </c>
      <c r="AP149" s="38">
        <f t="shared" si="29"/>
        <v>0.11258470358779432</v>
      </c>
      <c r="AQ149">
        <v>30</v>
      </c>
      <c r="AR149" s="8">
        <v>43718</v>
      </c>
      <c r="AS149" t="s">
        <v>54</v>
      </c>
      <c r="AT149" t="s">
        <v>43</v>
      </c>
      <c r="AU149" t="s">
        <v>55</v>
      </c>
      <c r="AV149" s="11" t="s">
        <v>106</v>
      </c>
      <c r="AW149" s="3">
        <v>0</v>
      </c>
      <c r="AX149" s="3">
        <v>0</v>
      </c>
      <c r="AY149">
        <v>0</v>
      </c>
      <c r="AZ149">
        <v>0</v>
      </c>
      <c r="BA149" s="38">
        <f t="shared" si="27"/>
        <v>0</v>
      </c>
      <c r="BB149">
        <v>0</v>
      </c>
      <c r="BC149" s="8">
        <v>0</v>
      </c>
      <c r="BD149">
        <v>0</v>
      </c>
      <c r="BE149" t="s">
        <v>46</v>
      </c>
      <c r="BF149">
        <v>0</v>
      </c>
      <c r="BG149" s="11" t="s">
        <v>106</v>
      </c>
      <c r="BH149" s="3">
        <v>0</v>
      </c>
      <c r="BI149" s="3">
        <v>0</v>
      </c>
      <c r="BJ149">
        <v>0</v>
      </c>
      <c r="BK149">
        <v>0</v>
      </c>
      <c r="BL149" s="38">
        <f t="shared" si="28"/>
        <v>0</v>
      </c>
      <c r="BM149">
        <v>0</v>
      </c>
      <c r="BN149" s="8">
        <v>0</v>
      </c>
      <c r="BO149">
        <v>0</v>
      </c>
      <c r="BP149" t="s">
        <v>46</v>
      </c>
      <c r="BQ149">
        <v>0</v>
      </c>
      <c r="BR149" s="3">
        <v>2141410</v>
      </c>
      <c r="BS149" t="s">
        <v>47</v>
      </c>
      <c r="BT149" s="19">
        <f t="shared" si="20"/>
        <v>636000</v>
      </c>
      <c r="BU149" s="19">
        <f t="shared" si="21"/>
        <v>2248931</v>
      </c>
      <c r="BV149" s="13">
        <f t="shared" si="22"/>
        <v>1.0502103754068581</v>
      </c>
    </row>
    <row r="150" spans="1:74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23"/>
        <v>0.77213643164407131</v>
      </c>
      <c r="U150" s="3">
        <v>2355348</v>
      </c>
      <c r="V150" s="3">
        <v>2253591</v>
      </c>
      <c r="W150" s="14">
        <f t="shared" si="24"/>
        <v>0.95679746687113754</v>
      </c>
      <c r="X150" s="3">
        <v>1300367</v>
      </c>
      <c r="Y150" s="18">
        <f t="shared" si="25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 s="38">
        <f t="shared" si="26"/>
        <v>0.10979462470100654</v>
      </c>
      <c r="AF150">
        <v>15</v>
      </c>
      <c r="AG150" s="10">
        <v>44256</v>
      </c>
      <c r="AH150">
        <v>0</v>
      </c>
      <c r="AI150" t="s">
        <v>58</v>
      </c>
      <c r="AJ150" t="s">
        <v>205</v>
      </c>
      <c r="AK150" s="8">
        <v>38777</v>
      </c>
      <c r="AL150" s="3">
        <v>65000</v>
      </c>
      <c r="AM150" s="3">
        <v>59462</v>
      </c>
      <c r="AN150">
        <v>7.7399999999999997E-2</v>
      </c>
      <c r="AO150">
        <v>15</v>
      </c>
      <c r="AP150" s="38">
        <f t="shared" si="29"/>
        <v>0.11498140893472064</v>
      </c>
      <c r="AQ150">
        <v>30</v>
      </c>
      <c r="AR150" s="8">
        <v>44256</v>
      </c>
      <c r="AS150">
        <v>0</v>
      </c>
      <c r="AT150" t="s">
        <v>58</v>
      </c>
      <c r="AU150" t="s">
        <v>205</v>
      </c>
      <c r="AV150" s="11">
        <v>38336</v>
      </c>
      <c r="AW150" s="3">
        <v>300000</v>
      </c>
      <c r="AX150" s="3">
        <v>300000</v>
      </c>
      <c r="AY150">
        <v>5.3400000000000003E-2</v>
      </c>
      <c r="AZ150">
        <v>30</v>
      </c>
      <c r="BA150" s="38">
        <f t="shared" si="27"/>
        <v>6.7594162414095021E-2</v>
      </c>
      <c r="BB150">
        <v>50</v>
      </c>
      <c r="BC150" s="8">
        <v>49293</v>
      </c>
      <c r="BD150">
        <v>0</v>
      </c>
      <c r="BE150" t="s">
        <v>100</v>
      </c>
      <c r="BF150" t="s">
        <v>205</v>
      </c>
      <c r="BG150" s="11">
        <v>38336</v>
      </c>
      <c r="BH150" s="3">
        <v>260000</v>
      </c>
      <c r="BI150" s="3">
        <v>260000</v>
      </c>
      <c r="BJ150">
        <v>5.3400000000000003E-2</v>
      </c>
      <c r="BK150">
        <v>30</v>
      </c>
      <c r="BL150" s="38">
        <f t="shared" si="28"/>
        <v>6.7594162414095021E-2</v>
      </c>
      <c r="BM150">
        <v>30</v>
      </c>
      <c r="BN150" s="8">
        <v>49293</v>
      </c>
      <c r="BO150">
        <v>0</v>
      </c>
      <c r="BP150" t="s">
        <v>100</v>
      </c>
      <c r="BQ150" t="s">
        <v>205</v>
      </c>
      <c r="BR150" s="3">
        <v>2355348</v>
      </c>
      <c r="BS150">
        <v>0</v>
      </c>
      <c r="BT150" s="19">
        <f t="shared" si="20"/>
        <v>825000</v>
      </c>
      <c r="BU150" s="19">
        <f t="shared" si="21"/>
        <v>2125367</v>
      </c>
      <c r="BV150" s="13">
        <f t="shared" si="22"/>
        <v>0.90235795304982536</v>
      </c>
    </row>
    <row r="151" spans="1:74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23"/>
        <v>5.9622208136869879E-2</v>
      </c>
      <c r="U151" s="3">
        <v>9862097</v>
      </c>
      <c r="V151" s="3">
        <v>7517472</v>
      </c>
      <c r="W151" s="14">
        <f t="shared" si="24"/>
        <v>0.76225898001206027</v>
      </c>
      <c r="X151" s="3">
        <v>0</v>
      </c>
      <c r="Y151" s="18">
        <f t="shared" si="25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 s="38">
        <f t="shared" si="26"/>
        <v>4.187486821806051E-2</v>
      </c>
      <c r="AF151">
        <v>40</v>
      </c>
      <c r="AG151" s="10">
        <v>55975</v>
      </c>
      <c r="AH151">
        <v>0</v>
      </c>
      <c r="AI151" t="s">
        <v>43</v>
      </c>
      <c r="AJ151">
        <v>0</v>
      </c>
      <c r="AK151" s="8" t="s">
        <v>106</v>
      </c>
      <c r="AL151" s="3">
        <v>0</v>
      </c>
      <c r="AM151" s="3">
        <v>0</v>
      </c>
      <c r="AN151">
        <v>0</v>
      </c>
      <c r="AO151" t="s">
        <v>45</v>
      </c>
      <c r="AP151" s="38">
        <f t="shared" si="29"/>
        <v>0</v>
      </c>
      <c r="AQ151">
        <v>0</v>
      </c>
      <c r="AR151" s="8">
        <v>0</v>
      </c>
      <c r="AS151">
        <v>0</v>
      </c>
      <c r="AT151" t="s">
        <v>46</v>
      </c>
      <c r="AU151">
        <v>0</v>
      </c>
      <c r="AV151" s="11" t="s">
        <v>106</v>
      </c>
      <c r="AW151" s="3">
        <v>0</v>
      </c>
      <c r="AX151" s="3">
        <v>0</v>
      </c>
      <c r="AY151">
        <v>0</v>
      </c>
      <c r="AZ151">
        <v>0</v>
      </c>
      <c r="BA151" s="38">
        <f t="shared" si="27"/>
        <v>0</v>
      </c>
      <c r="BB151">
        <v>0</v>
      </c>
      <c r="BC151" s="8">
        <v>0</v>
      </c>
      <c r="BD151">
        <v>0</v>
      </c>
      <c r="BE151" t="s">
        <v>46</v>
      </c>
      <c r="BF151">
        <v>0</v>
      </c>
      <c r="BG151" s="11" t="s">
        <v>106</v>
      </c>
      <c r="BH151" s="3">
        <v>0</v>
      </c>
      <c r="BI151" s="3">
        <v>0</v>
      </c>
      <c r="BJ151">
        <v>0</v>
      </c>
      <c r="BK151">
        <v>0</v>
      </c>
      <c r="BL151" s="38">
        <f t="shared" si="28"/>
        <v>0</v>
      </c>
      <c r="BM151">
        <v>0</v>
      </c>
      <c r="BN151" s="8">
        <v>0</v>
      </c>
      <c r="BO151">
        <v>0</v>
      </c>
      <c r="BP151" t="s">
        <v>46</v>
      </c>
      <c r="BQ151">
        <v>0</v>
      </c>
      <c r="BR151" s="3">
        <v>0</v>
      </c>
      <c r="BS151">
        <v>0</v>
      </c>
      <c r="BT151" s="19">
        <f t="shared" si="20"/>
        <v>4800600</v>
      </c>
      <c r="BU151" s="19">
        <f t="shared" si="21"/>
        <v>4800600</v>
      </c>
      <c r="BV151" s="13">
        <f t="shared" si="22"/>
        <v>0.48677274214601618</v>
      </c>
    </row>
    <row r="152" spans="1:74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23"/>
        <v>0</v>
      </c>
      <c r="U152" s="3">
        <v>0</v>
      </c>
      <c r="V152" s="3">
        <v>0</v>
      </c>
      <c r="W152" s="14">
        <f t="shared" si="24"/>
        <v>0</v>
      </c>
      <c r="X152" s="3">
        <v>0</v>
      </c>
      <c r="Y152" s="18">
        <f t="shared" si="25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 s="38">
        <f t="shared" si="26"/>
        <v>0.1056706000358157</v>
      </c>
      <c r="AF152">
        <v>15</v>
      </c>
      <c r="AG152" s="10">
        <v>43982</v>
      </c>
      <c r="AH152">
        <v>0</v>
      </c>
      <c r="AI152" t="s">
        <v>43</v>
      </c>
      <c r="AJ152">
        <v>0</v>
      </c>
      <c r="AK152" s="8" t="s">
        <v>306</v>
      </c>
      <c r="AL152" s="3">
        <v>668000</v>
      </c>
      <c r="AM152" s="3">
        <v>137454</v>
      </c>
      <c r="AN152">
        <v>6.7400000000000002E-2</v>
      </c>
      <c r="AO152" t="s">
        <v>45</v>
      </c>
      <c r="AP152" s="38">
        <f t="shared" si="29"/>
        <v>0</v>
      </c>
      <c r="AQ152">
        <v>0</v>
      </c>
      <c r="AR152" s="8">
        <v>43800</v>
      </c>
      <c r="AS152">
        <v>0</v>
      </c>
      <c r="AT152" t="s">
        <v>43</v>
      </c>
      <c r="AU152">
        <v>0</v>
      </c>
      <c r="AV152" s="11" t="s">
        <v>106</v>
      </c>
      <c r="AW152" s="3">
        <v>300000</v>
      </c>
      <c r="AX152" s="3">
        <v>300000</v>
      </c>
      <c r="AY152">
        <v>0</v>
      </c>
      <c r="AZ152">
        <v>0</v>
      </c>
      <c r="BA152" s="38">
        <f t="shared" si="27"/>
        <v>0</v>
      </c>
      <c r="BB152">
        <v>0</v>
      </c>
      <c r="BC152" s="8">
        <v>43830</v>
      </c>
      <c r="BD152">
        <v>0</v>
      </c>
      <c r="BE152" t="s">
        <v>46</v>
      </c>
      <c r="BF152">
        <v>0</v>
      </c>
      <c r="BG152" s="11" t="s">
        <v>106</v>
      </c>
      <c r="BH152" s="3">
        <v>150000</v>
      </c>
      <c r="BI152" s="3">
        <v>0</v>
      </c>
      <c r="BJ152">
        <v>0</v>
      </c>
      <c r="BK152">
        <v>0</v>
      </c>
      <c r="BL152" s="38">
        <f t="shared" si="28"/>
        <v>0</v>
      </c>
      <c r="BM152">
        <v>0</v>
      </c>
      <c r="BN152" s="8">
        <v>43982</v>
      </c>
      <c r="BO152">
        <v>0</v>
      </c>
      <c r="BP152" t="s">
        <v>46</v>
      </c>
      <c r="BQ152">
        <v>0</v>
      </c>
      <c r="BR152" s="3">
        <v>0</v>
      </c>
      <c r="BS152">
        <v>0</v>
      </c>
      <c r="BT152" s="19">
        <f t="shared" si="20"/>
        <v>2327790</v>
      </c>
      <c r="BU152" s="19">
        <f t="shared" si="21"/>
        <v>2327790</v>
      </c>
      <c r="BV152" s="13">
        <f t="shared" si="22"/>
        <v>0</v>
      </c>
    </row>
    <row r="153" spans="1:74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23"/>
        <v>7.0431911114885712E-2</v>
      </c>
      <c r="U153" s="3">
        <v>800674</v>
      </c>
      <c r="V153" s="3">
        <v>736050</v>
      </c>
      <c r="W153" s="14">
        <f t="shared" si="24"/>
        <v>0.91928799986011789</v>
      </c>
      <c r="X153" s="3">
        <v>458363</v>
      </c>
      <c r="Y153" s="18">
        <f t="shared" si="25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 s="38">
        <f t="shared" si="26"/>
        <v>9.3113808114768812E-2</v>
      </c>
      <c r="AF153">
        <v>0</v>
      </c>
      <c r="AG153" s="10">
        <v>44337</v>
      </c>
      <c r="AH153">
        <v>0</v>
      </c>
      <c r="AI153" t="s">
        <v>100</v>
      </c>
      <c r="AJ153">
        <v>0</v>
      </c>
      <c r="AK153" s="8">
        <v>38275</v>
      </c>
      <c r="AL153" s="3">
        <v>30000</v>
      </c>
      <c r="AM153" s="3">
        <v>30000</v>
      </c>
      <c r="AN153">
        <v>0</v>
      </c>
      <c r="AO153">
        <v>15</v>
      </c>
      <c r="AP153" s="38">
        <f t="shared" si="29"/>
        <v>6.6666666666666666E-2</v>
      </c>
      <c r="AQ153">
        <v>0</v>
      </c>
      <c r="AR153" s="8">
        <v>43753</v>
      </c>
      <c r="AS153">
        <v>0</v>
      </c>
      <c r="AT153" t="s">
        <v>100</v>
      </c>
      <c r="AU153">
        <v>0</v>
      </c>
      <c r="AV153" s="11" t="s">
        <v>106</v>
      </c>
      <c r="AW153" s="3">
        <v>0</v>
      </c>
      <c r="AX153" s="3">
        <v>0</v>
      </c>
      <c r="AY153">
        <v>0</v>
      </c>
      <c r="AZ153">
        <v>0</v>
      </c>
      <c r="BA153" s="38">
        <f t="shared" si="27"/>
        <v>0</v>
      </c>
      <c r="BB153">
        <v>0</v>
      </c>
      <c r="BC153" s="8">
        <v>0</v>
      </c>
      <c r="BD153">
        <v>0</v>
      </c>
      <c r="BE153" t="s">
        <v>46</v>
      </c>
      <c r="BF153">
        <v>0</v>
      </c>
      <c r="BG153" s="11" t="s">
        <v>106</v>
      </c>
      <c r="BH153" s="3">
        <v>0</v>
      </c>
      <c r="BI153" s="3">
        <v>0</v>
      </c>
      <c r="BJ153">
        <v>0</v>
      </c>
      <c r="BK153">
        <v>0</v>
      </c>
      <c r="BL153" s="38">
        <f t="shared" si="28"/>
        <v>0</v>
      </c>
      <c r="BM153">
        <v>0</v>
      </c>
      <c r="BN153" s="8">
        <v>0</v>
      </c>
      <c r="BO153">
        <v>0</v>
      </c>
      <c r="BP153" t="s">
        <v>46</v>
      </c>
      <c r="BQ153">
        <v>0</v>
      </c>
      <c r="BR153" s="3">
        <v>800674</v>
      </c>
      <c r="BS153" t="s">
        <v>47</v>
      </c>
      <c r="BT153" s="19">
        <f t="shared" si="20"/>
        <v>342311</v>
      </c>
      <c r="BU153" s="19">
        <f t="shared" si="21"/>
        <v>800674</v>
      </c>
      <c r="BV153" s="13">
        <f t="shared" si="22"/>
        <v>1</v>
      </c>
    </row>
    <row r="154" spans="1:74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23"/>
        <v>7.2265724829539066E-2</v>
      </c>
      <c r="U154" s="3">
        <v>782584</v>
      </c>
      <c r="V154" s="3">
        <v>729313</v>
      </c>
      <c r="W154" s="14">
        <f t="shared" si="24"/>
        <v>0.93192935199288507</v>
      </c>
      <c r="X154" s="3">
        <v>459363</v>
      </c>
      <c r="Y154" s="18">
        <f t="shared" si="25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 s="38">
        <f t="shared" si="26"/>
        <v>6.1391542908593145E-2</v>
      </c>
      <c r="AF154">
        <v>20</v>
      </c>
      <c r="AG154" s="10">
        <v>49084</v>
      </c>
      <c r="AH154">
        <v>0</v>
      </c>
      <c r="AI154" t="s">
        <v>58</v>
      </c>
      <c r="AJ154">
        <v>0</v>
      </c>
      <c r="AK154" s="8">
        <v>38275</v>
      </c>
      <c r="AL154" s="3">
        <v>30000</v>
      </c>
      <c r="AM154" s="3">
        <v>0</v>
      </c>
      <c r="AN154">
        <v>0</v>
      </c>
      <c r="AO154">
        <v>15</v>
      </c>
      <c r="AP154" s="38">
        <f t="shared" si="29"/>
        <v>6.6666666666666666E-2</v>
      </c>
      <c r="AQ154">
        <v>0</v>
      </c>
      <c r="AR154" s="8">
        <v>43753</v>
      </c>
      <c r="AS154">
        <v>0</v>
      </c>
      <c r="AT154" t="s">
        <v>100</v>
      </c>
      <c r="AU154">
        <v>0</v>
      </c>
      <c r="AV154" s="11" t="s">
        <v>106</v>
      </c>
      <c r="AW154" s="3">
        <v>0</v>
      </c>
      <c r="AX154" s="3">
        <v>0</v>
      </c>
      <c r="AY154">
        <v>0</v>
      </c>
      <c r="AZ154">
        <v>0</v>
      </c>
      <c r="BA154" s="38">
        <f t="shared" si="27"/>
        <v>0</v>
      </c>
      <c r="BB154">
        <v>0</v>
      </c>
      <c r="BC154" s="8">
        <v>0</v>
      </c>
      <c r="BD154">
        <v>0</v>
      </c>
      <c r="BE154" t="s">
        <v>46</v>
      </c>
      <c r="BF154">
        <v>0</v>
      </c>
      <c r="BG154" s="11" t="s">
        <v>106</v>
      </c>
      <c r="BH154" s="3">
        <v>0</v>
      </c>
      <c r="BI154" s="3">
        <v>0</v>
      </c>
      <c r="BJ154">
        <v>0</v>
      </c>
      <c r="BK154">
        <v>0</v>
      </c>
      <c r="BL154" s="38">
        <f t="shared" si="28"/>
        <v>0</v>
      </c>
      <c r="BM154">
        <v>0</v>
      </c>
      <c r="BN154" s="8">
        <v>0</v>
      </c>
      <c r="BO154">
        <v>0</v>
      </c>
      <c r="BP154" t="s">
        <v>46</v>
      </c>
      <c r="BQ154">
        <v>0</v>
      </c>
      <c r="BR154" s="3">
        <v>782584</v>
      </c>
      <c r="BS154" t="s">
        <v>47</v>
      </c>
      <c r="BT154" s="19">
        <f t="shared" si="20"/>
        <v>323211</v>
      </c>
      <c r="BU154" s="19">
        <f t="shared" si="21"/>
        <v>782574</v>
      </c>
      <c r="BV154" s="13">
        <f t="shared" si="22"/>
        <v>0.99998722181899957</v>
      </c>
    </row>
    <row r="155" spans="1:74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23"/>
        <v>7.2281336673482161E-2</v>
      </c>
      <c r="U155" s="3">
        <v>2041426</v>
      </c>
      <c r="V155" s="3">
        <v>1849048</v>
      </c>
      <c r="W155" s="14">
        <f t="shared" si="24"/>
        <v>0.90576293238158034</v>
      </c>
      <c r="X155" s="3">
        <v>1335196</v>
      </c>
      <c r="Y155" s="18">
        <f t="shared" si="25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 s="38">
        <f t="shared" si="26"/>
        <v>7.9944484235370997E-2</v>
      </c>
      <c r="AF155">
        <v>25</v>
      </c>
      <c r="AG155" s="10">
        <v>47480</v>
      </c>
      <c r="AH155">
        <v>1</v>
      </c>
      <c r="AI155" t="s">
        <v>43</v>
      </c>
      <c r="AJ155" t="s">
        <v>309</v>
      </c>
      <c r="AK155" s="8" t="s">
        <v>106</v>
      </c>
      <c r="AL155" s="3">
        <v>500000</v>
      </c>
      <c r="AM155" s="3">
        <v>833384.07</v>
      </c>
      <c r="AN155">
        <v>4.6800000000000001E-2</v>
      </c>
      <c r="AO155">
        <v>15</v>
      </c>
      <c r="AP155" s="38">
        <f t="shared" si="29"/>
        <v>9.4269684240541204E-2</v>
      </c>
      <c r="AQ155">
        <v>15</v>
      </c>
      <c r="AR155" s="8">
        <v>44227</v>
      </c>
      <c r="AS155">
        <v>2</v>
      </c>
      <c r="AT155" t="s">
        <v>58</v>
      </c>
      <c r="AU155" t="s">
        <v>240</v>
      </c>
      <c r="AV155" s="11">
        <v>38700</v>
      </c>
      <c r="AW155" s="3">
        <v>35000</v>
      </c>
      <c r="AX155" s="3">
        <v>15837.4</v>
      </c>
      <c r="AY155">
        <v>0.02</v>
      </c>
      <c r="AZ155">
        <v>20</v>
      </c>
      <c r="BA155" s="38">
        <f t="shared" si="27"/>
        <v>6.1156718125290395E-2</v>
      </c>
      <c r="BB155">
        <v>20</v>
      </c>
      <c r="BC155" s="8">
        <v>45658</v>
      </c>
      <c r="BD155">
        <v>2</v>
      </c>
      <c r="BE155" t="s">
        <v>43</v>
      </c>
      <c r="BF155">
        <v>0</v>
      </c>
      <c r="BG155" s="11" t="s">
        <v>106</v>
      </c>
      <c r="BH155" s="3">
        <v>0</v>
      </c>
      <c r="BI155" s="3">
        <v>0</v>
      </c>
      <c r="BJ155">
        <v>0</v>
      </c>
      <c r="BK155">
        <v>0</v>
      </c>
      <c r="BL155" s="38">
        <f t="shared" si="28"/>
        <v>0</v>
      </c>
      <c r="BM155">
        <v>0</v>
      </c>
      <c r="BN155" s="8">
        <v>0</v>
      </c>
      <c r="BO155">
        <v>0</v>
      </c>
      <c r="BP155" t="s">
        <v>46</v>
      </c>
      <c r="BQ155">
        <v>0</v>
      </c>
      <c r="BR155" s="3">
        <v>2041426</v>
      </c>
      <c r="BS155">
        <v>0</v>
      </c>
      <c r="BT155" s="19">
        <f t="shared" si="20"/>
        <v>706230</v>
      </c>
      <c r="BU155" s="19">
        <f t="shared" si="21"/>
        <v>2041426</v>
      </c>
      <c r="BV155" s="13">
        <f t="shared" si="22"/>
        <v>1</v>
      </c>
    </row>
    <row r="156" spans="1:74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23"/>
        <v>7.1012330714901747E-2</v>
      </c>
      <c r="U156" s="3">
        <v>1887644</v>
      </c>
      <c r="V156" s="3">
        <v>100</v>
      </c>
      <c r="W156" s="14">
        <f t="shared" si="24"/>
        <v>5.2976090830686297E-5</v>
      </c>
      <c r="X156" s="3">
        <v>143209</v>
      </c>
      <c r="Y156" s="18">
        <f t="shared" si="25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 s="38">
        <f t="shared" si="26"/>
        <v>9.6342287609244376E-2</v>
      </c>
      <c r="AF156">
        <v>30</v>
      </c>
      <c r="AG156" s="10">
        <v>43922</v>
      </c>
      <c r="AH156" t="s">
        <v>54</v>
      </c>
      <c r="AI156" t="s">
        <v>313</v>
      </c>
      <c r="AJ156" t="s">
        <v>44</v>
      </c>
      <c r="AK156" s="8">
        <v>38443</v>
      </c>
      <c r="AL156" s="3">
        <v>450000</v>
      </c>
      <c r="AM156" s="3">
        <v>450000</v>
      </c>
      <c r="AN156">
        <v>0.05</v>
      </c>
      <c r="AO156">
        <v>20</v>
      </c>
      <c r="AP156" s="38">
        <f t="shared" si="29"/>
        <v>8.0242587190691328E-2</v>
      </c>
      <c r="AQ156">
        <v>20</v>
      </c>
      <c r="AR156" s="8">
        <v>45748</v>
      </c>
      <c r="AS156" t="s">
        <v>71</v>
      </c>
      <c r="AT156" t="s">
        <v>100</v>
      </c>
      <c r="AU156" t="s">
        <v>194</v>
      </c>
      <c r="AV156" s="11">
        <v>38443</v>
      </c>
      <c r="AW156" s="3">
        <v>143209</v>
      </c>
      <c r="AX156" s="3">
        <v>143209</v>
      </c>
      <c r="AY156">
        <v>0.05</v>
      </c>
      <c r="AZ156">
        <v>15</v>
      </c>
      <c r="BA156" s="38">
        <f t="shared" si="27"/>
        <v>9.6342287609244376E-2</v>
      </c>
      <c r="BB156">
        <v>15</v>
      </c>
      <c r="BC156" s="8">
        <v>45748</v>
      </c>
      <c r="BD156" t="s">
        <v>75</v>
      </c>
      <c r="BE156" t="s">
        <v>100</v>
      </c>
      <c r="BF156" t="s">
        <v>194</v>
      </c>
      <c r="BG156" s="11">
        <v>38443</v>
      </c>
      <c r="BH156" s="3">
        <v>1105978</v>
      </c>
      <c r="BI156" s="3">
        <v>0</v>
      </c>
      <c r="BJ156">
        <v>0</v>
      </c>
      <c r="BK156">
        <v>10</v>
      </c>
      <c r="BL156" s="38">
        <f t="shared" si="28"/>
        <v>0.1</v>
      </c>
      <c r="BM156">
        <v>10</v>
      </c>
      <c r="BN156" s="8">
        <v>42095</v>
      </c>
      <c r="BO156">
        <v>0</v>
      </c>
      <c r="BP156" t="s">
        <v>100</v>
      </c>
      <c r="BQ156" t="s">
        <v>194</v>
      </c>
      <c r="BR156" s="3">
        <v>1887644</v>
      </c>
      <c r="BS156">
        <v>0</v>
      </c>
      <c r="BT156" s="19">
        <f t="shared" si="20"/>
        <v>1887644</v>
      </c>
      <c r="BU156" s="19">
        <f t="shared" si="21"/>
        <v>2030853</v>
      </c>
      <c r="BV156" s="13">
        <f t="shared" si="22"/>
        <v>1.0758665299177175</v>
      </c>
    </row>
    <row r="157" spans="1:74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23"/>
        <v>7.1012330714901747E-2</v>
      </c>
      <c r="U157" s="3">
        <v>1887644</v>
      </c>
      <c r="V157" s="3">
        <v>169887.96</v>
      </c>
      <c r="W157" s="14">
        <f t="shared" si="24"/>
        <v>0.09</v>
      </c>
      <c r="X157" s="3">
        <v>1105978</v>
      </c>
      <c r="Y157" s="18">
        <f t="shared" si="25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 s="38">
        <f t="shared" si="26"/>
        <v>9.6342287609244376E-2</v>
      </c>
      <c r="AF157">
        <v>30</v>
      </c>
      <c r="AG157" s="10">
        <v>43922</v>
      </c>
      <c r="AH157" t="s">
        <v>54</v>
      </c>
      <c r="AI157" t="s">
        <v>115</v>
      </c>
      <c r="AJ157" t="s">
        <v>44</v>
      </c>
      <c r="AK157" s="8">
        <v>38443</v>
      </c>
      <c r="AL157" s="3">
        <v>450000</v>
      </c>
      <c r="AM157" s="3">
        <v>450000</v>
      </c>
      <c r="AN157">
        <v>0.05</v>
      </c>
      <c r="AO157">
        <v>20</v>
      </c>
      <c r="AP157" s="38">
        <f t="shared" si="29"/>
        <v>8.0242587190691328E-2</v>
      </c>
      <c r="AQ157">
        <v>20</v>
      </c>
      <c r="AR157" s="8">
        <v>45748</v>
      </c>
      <c r="AS157" t="s">
        <v>71</v>
      </c>
      <c r="AT157" t="s">
        <v>100</v>
      </c>
      <c r="AU157" t="s">
        <v>194</v>
      </c>
      <c r="AV157" s="11">
        <v>38443</v>
      </c>
      <c r="AW157" s="3">
        <v>143209</v>
      </c>
      <c r="AX157" s="3">
        <v>143209</v>
      </c>
      <c r="AY157">
        <v>0.05</v>
      </c>
      <c r="AZ157">
        <v>15</v>
      </c>
      <c r="BA157" s="38">
        <f t="shared" si="27"/>
        <v>9.6342287609244376E-2</v>
      </c>
      <c r="BB157">
        <v>15</v>
      </c>
      <c r="BC157" s="8">
        <v>45748</v>
      </c>
      <c r="BD157" t="s">
        <v>75</v>
      </c>
      <c r="BE157" t="s">
        <v>100</v>
      </c>
      <c r="BF157" t="s">
        <v>194</v>
      </c>
      <c r="BG157" s="11" t="s">
        <v>106</v>
      </c>
      <c r="BH157" s="3">
        <v>0</v>
      </c>
      <c r="BI157" s="3">
        <v>0</v>
      </c>
      <c r="BJ157">
        <v>0</v>
      </c>
      <c r="BK157">
        <v>0</v>
      </c>
      <c r="BL157" s="38">
        <f t="shared" si="28"/>
        <v>0</v>
      </c>
      <c r="BM157">
        <v>0</v>
      </c>
      <c r="BN157" s="8">
        <v>0</v>
      </c>
      <c r="BO157">
        <v>0</v>
      </c>
      <c r="BP157" t="s">
        <v>46</v>
      </c>
      <c r="BQ157">
        <v>0</v>
      </c>
      <c r="BR157" s="3">
        <v>1887644</v>
      </c>
      <c r="BS157">
        <v>0</v>
      </c>
      <c r="BT157" s="19">
        <f t="shared" si="20"/>
        <v>781666</v>
      </c>
      <c r="BU157" s="19">
        <f t="shared" si="21"/>
        <v>1887644</v>
      </c>
      <c r="BV157" s="13">
        <f t="shared" si="22"/>
        <v>1</v>
      </c>
    </row>
    <row r="158" spans="1:74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23"/>
        <v>7.5986824638761052E-2</v>
      </c>
      <c r="U158" s="3">
        <v>6271403</v>
      </c>
      <c r="V158" s="3">
        <v>5981870</v>
      </c>
      <c r="W158" s="14">
        <f t="shared" si="24"/>
        <v>0.95383281858939695</v>
      </c>
      <c r="X158" s="3">
        <v>4437098</v>
      </c>
      <c r="Y158" s="18">
        <f t="shared" si="25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 s="38">
        <f t="shared" si="26"/>
        <v>0.12038889149066806</v>
      </c>
      <c r="AF158">
        <v>11</v>
      </c>
      <c r="AG158" s="10">
        <v>42369</v>
      </c>
      <c r="AH158">
        <v>0</v>
      </c>
      <c r="AI158" t="s">
        <v>43</v>
      </c>
      <c r="AJ158" t="s">
        <v>315</v>
      </c>
      <c r="AK158" s="8" t="s">
        <v>106</v>
      </c>
      <c r="AL158" s="3">
        <v>275000</v>
      </c>
      <c r="AM158" s="3">
        <v>476222</v>
      </c>
      <c r="AN158">
        <v>0.05</v>
      </c>
      <c r="AO158" t="s">
        <v>45</v>
      </c>
      <c r="AP158" s="38">
        <f t="shared" si="29"/>
        <v>0</v>
      </c>
      <c r="AQ158">
        <v>0</v>
      </c>
      <c r="AR158" s="8">
        <v>44208</v>
      </c>
      <c r="AS158">
        <v>0</v>
      </c>
      <c r="AT158" t="s">
        <v>100</v>
      </c>
      <c r="AU158" t="s">
        <v>316</v>
      </c>
      <c r="AV158" s="11" t="s">
        <v>106</v>
      </c>
      <c r="AW158" s="3">
        <v>194875</v>
      </c>
      <c r="AX158" s="3">
        <v>194875</v>
      </c>
      <c r="AY158">
        <v>0</v>
      </c>
      <c r="AZ158">
        <v>0</v>
      </c>
      <c r="BA158" s="38">
        <f t="shared" si="27"/>
        <v>0</v>
      </c>
      <c r="BB158">
        <v>0</v>
      </c>
      <c r="BC158" s="8">
        <v>42369</v>
      </c>
      <c r="BD158">
        <v>0</v>
      </c>
      <c r="BE158" t="s">
        <v>58</v>
      </c>
      <c r="BF158" t="s">
        <v>317</v>
      </c>
      <c r="BG158" s="11">
        <v>38649</v>
      </c>
      <c r="BH158" s="3">
        <v>1459305</v>
      </c>
      <c r="BI158" s="3">
        <v>1103936</v>
      </c>
      <c r="BJ158">
        <v>4.7500000000000001E-2</v>
      </c>
      <c r="BK158">
        <v>15</v>
      </c>
      <c r="BL158" s="38">
        <f t="shared" si="28"/>
        <v>9.472113441086942E-2</v>
      </c>
      <c r="BM158">
        <v>15</v>
      </c>
      <c r="BN158" s="8">
        <v>44136</v>
      </c>
      <c r="BO158" t="s">
        <v>63</v>
      </c>
      <c r="BP158" t="s">
        <v>43</v>
      </c>
      <c r="BQ158" t="s">
        <v>309</v>
      </c>
      <c r="BR158" s="3">
        <v>6466278</v>
      </c>
      <c r="BS158" t="s">
        <v>62</v>
      </c>
      <c r="BT158" s="19">
        <f t="shared" si="20"/>
        <v>2029180</v>
      </c>
      <c r="BU158" s="19">
        <f t="shared" si="21"/>
        <v>6466278</v>
      </c>
      <c r="BV158" s="13">
        <f t="shared" si="22"/>
        <v>1.0310735891155456</v>
      </c>
    </row>
    <row r="159" spans="1:74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23"/>
        <v>6.1192694003381176E-2</v>
      </c>
      <c r="U159" s="3">
        <v>3197702</v>
      </c>
      <c r="V159" s="3">
        <v>2050502</v>
      </c>
      <c r="W159" s="14">
        <f t="shared" si="24"/>
        <v>0.64124236717492744</v>
      </c>
      <c r="X159" s="3">
        <v>0</v>
      </c>
      <c r="Y159" s="18">
        <f t="shared" si="25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 s="38">
        <f t="shared" si="26"/>
        <v>0.11351950871144534</v>
      </c>
      <c r="AF159">
        <v>15</v>
      </c>
      <c r="AG159" s="10">
        <v>44013</v>
      </c>
      <c r="AH159">
        <v>0</v>
      </c>
      <c r="AI159" t="s">
        <v>43</v>
      </c>
      <c r="AJ159" t="s">
        <v>44</v>
      </c>
      <c r="AK159" s="8" t="s">
        <v>106</v>
      </c>
      <c r="AL159" s="3">
        <v>0</v>
      </c>
      <c r="AM159" s="3">
        <v>0</v>
      </c>
      <c r="AN159">
        <v>0</v>
      </c>
      <c r="AO159">
        <v>0</v>
      </c>
      <c r="AP159" s="38">
        <f t="shared" si="29"/>
        <v>0</v>
      </c>
      <c r="AQ159">
        <v>0</v>
      </c>
      <c r="AR159" s="8">
        <v>0</v>
      </c>
      <c r="AS159">
        <v>0</v>
      </c>
      <c r="AT159">
        <v>0</v>
      </c>
      <c r="AU159">
        <v>0</v>
      </c>
      <c r="AV159" s="11" t="s">
        <v>106</v>
      </c>
      <c r="AW159" s="3">
        <v>0</v>
      </c>
      <c r="AX159" s="3">
        <v>0</v>
      </c>
      <c r="AY159">
        <v>0</v>
      </c>
      <c r="AZ159">
        <v>0</v>
      </c>
      <c r="BA159" s="38">
        <f t="shared" si="27"/>
        <v>0</v>
      </c>
      <c r="BB159">
        <v>0</v>
      </c>
      <c r="BC159" s="8">
        <v>0</v>
      </c>
      <c r="BD159">
        <v>0</v>
      </c>
      <c r="BE159" t="s">
        <v>46</v>
      </c>
      <c r="BF159">
        <v>0</v>
      </c>
      <c r="BG159" s="11" t="s">
        <v>106</v>
      </c>
      <c r="BH159" s="3">
        <v>0</v>
      </c>
      <c r="BI159" s="3">
        <v>0</v>
      </c>
      <c r="BJ159">
        <v>0</v>
      </c>
      <c r="BK159">
        <v>0</v>
      </c>
      <c r="BL159" s="38">
        <f t="shared" si="28"/>
        <v>0</v>
      </c>
      <c r="BM159">
        <v>0</v>
      </c>
      <c r="BN159" s="8">
        <v>0</v>
      </c>
      <c r="BO159">
        <v>0</v>
      </c>
      <c r="BP159" t="s">
        <v>46</v>
      </c>
      <c r="BQ159">
        <v>0</v>
      </c>
      <c r="BR159" s="3">
        <v>0</v>
      </c>
      <c r="BS159">
        <v>0</v>
      </c>
      <c r="BT159" s="19">
        <f t="shared" si="20"/>
        <v>1500000</v>
      </c>
      <c r="BU159" s="19">
        <f t="shared" si="21"/>
        <v>1500000</v>
      </c>
      <c r="BV159" s="13">
        <f t="shared" si="22"/>
        <v>0.46908686300349439</v>
      </c>
    </row>
    <row r="160" spans="1:74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23"/>
        <v>0</v>
      </c>
      <c r="U160" s="3">
        <v>7171212</v>
      </c>
      <c r="V160" s="3">
        <v>7450720</v>
      </c>
      <c r="W160" s="14">
        <f t="shared" si="24"/>
        <v>1.0389763961796137</v>
      </c>
      <c r="X160" s="3">
        <v>5403608</v>
      </c>
      <c r="Y160" s="18">
        <f t="shared" si="25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 s="38">
        <f t="shared" si="26"/>
        <v>7.8214171923740833E-2</v>
      </c>
      <c r="AF160">
        <v>30</v>
      </c>
      <c r="AG160" s="10">
        <v>49143</v>
      </c>
      <c r="AH160" t="s">
        <v>279</v>
      </c>
      <c r="AI160" t="s">
        <v>43</v>
      </c>
      <c r="AJ160" t="s">
        <v>319</v>
      </c>
      <c r="AK160" s="8">
        <v>38443</v>
      </c>
      <c r="AL160" s="3">
        <v>400000</v>
      </c>
      <c r="AM160" s="3">
        <v>400000</v>
      </c>
      <c r="AN160">
        <v>0</v>
      </c>
      <c r="AO160">
        <v>20</v>
      </c>
      <c r="AP160" s="38">
        <f t="shared" si="29"/>
        <v>0.05</v>
      </c>
      <c r="AQ160">
        <v>0</v>
      </c>
      <c r="AR160" s="8">
        <v>45748</v>
      </c>
      <c r="AS160">
        <v>0</v>
      </c>
      <c r="AT160" t="s">
        <v>100</v>
      </c>
      <c r="AU160">
        <v>0</v>
      </c>
      <c r="AV160" s="11">
        <v>38650</v>
      </c>
      <c r="AW160" s="3">
        <v>350828</v>
      </c>
      <c r="AX160" s="3" t="s">
        <v>320</v>
      </c>
      <c r="AY160">
        <v>0.08</v>
      </c>
      <c r="AZ160">
        <v>13</v>
      </c>
      <c r="BA160" s="38">
        <f t="shared" si="27"/>
        <v>0.1265218051965557</v>
      </c>
      <c r="BB160">
        <v>0</v>
      </c>
      <c r="BC160" s="8">
        <v>43388</v>
      </c>
      <c r="BD160" t="s">
        <v>321</v>
      </c>
      <c r="BE160" t="s">
        <v>58</v>
      </c>
      <c r="BF160">
        <v>0</v>
      </c>
      <c r="BG160" s="11" t="s">
        <v>106</v>
      </c>
      <c r="BH160" s="3">
        <v>0</v>
      </c>
      <c r="BI160" s="3">
        <v>0</v>
      </c>
      <c r="BJ160">
        <v>0</v>
      </c>
      <c r="BK160">
        <v>0</v>
      </c>
      <c r="BL160" s="38">
        <f t="shared" si="28"/>
        <v>0</v>
      </c>
      <c r="BM160">
        <v>0</v>
      </c>
      <c r="BN160" s="8">
        <v>0</v>
      </c>
      <c r="BO160">
        <v>0</v>
      </c>
      <c r="BP160" t="s">
        <v>46</v>
      </c>
      <c r="BQ160">
        <v>0</v>
      </c>
      <c r="BR160" s="3">
        <v>7171212</v>
      </c>
      <c r="BS160" t="s">
        <v>62</v>
      </c>
      <c r="BT160" s="19">
        <f t="shared" si="20"/>
        <v>2150828</v>
      </c>
      <c r="BU160" s="19">
        <f t="shared" si="21"/>
        <v>7554436</v>
      </c>
      <c r="BV160" s="13">
        <f t="shared" si="22"/>
        <v>1.0534392233837182</v>
      </c>
    </row>
    <row r="161" spans="1:74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23"/>
        <v>6.4189700744627515E-2</v>
      </c>
      <c r="U161" s="3">
        <v>1274597</v>
      </c>
      <c r="V161" s="3">
        <v>1340033</v>
      </c>
      <c r="W161" s="14">
        <f t="shared" si="24"/>
        <v>1.0513385799589987</v>
      </c>
      <c r="X161" s="3">
        <v>76096</v>
      </c>
      <c r="Y161" s="18">
        <f t="shared" si="25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 s="38">
        <f t="shared" si="26"/>
        <v>0.11328723625419035</v>
      </c>
      <c r="AF161">
        <v>0</v>
      </c>
      <c r="AG161" s="10">
        <v>0</v>
      </c>
      <c r="AH161">
        <v>0</v>
      </c>
      <c r="AI161" t="s">
        <v>43</v>
      </c>
      <c r="AJ161">
        <v>0</v>
      </c>
      <c r="AK161" s="8" t="s">
        <v>106</v>
      </c>
      <c r="AL161" s="3">
        <v>143972.51999999999</v>
      </c>
      <c r="AM161" s="3">
        <v>0</v>
      </c>
      <c r="AN161">
        <v>5.5E-2</v>
      </c>
      <c r="AO161">
        <v>10</v>
      </c>
      <c r="AP161" s="38">
        <f t="shared" si="29"/>
        <v>0.13266776870339805</v>
      </c>
      <c r="AQ161">
        <v>0</v>
      </c>
      <c r="AR161" s="8">
        <v>0</v>
      </c>
      <c r="AS161">
        <v>0</v>
      </c>
      <c r="AT161" t="s">
        <v>46</v>
      </c>
      <c r="AU161">
        <v>0</v>
      </c>
      <c r="AV161" s="11" t="s">
        <v>106</v>
      </c>
      <c r="AW161" s="3">
        <v>654528</v>
      </c>
      <c r="AX161" s="3">
        <v>0</v>
      </c>
      <c r="AY161">
        <v>0</v>
      </c>
      <c r="AZ161">
        <v>0</v>
      </c>
      <c r="BA161" s="38">
        <f t="shared" si="27"/>
        <v>0</v>
      </c>
      <c r="BB161">
        <v>0</v>
      </c>
      <c r="BC161" s="8">
        <v>0</v>
      </c>
      <c r="BD161">
        <v>0</v>
      </c>
      <c r="BE161" t="s">
        <v>46</v>
      </c>
      <c r="BF161">
        <v>0</v>
      </c>
      <c r="BG161" s="11" t="s">
        <v>106</v>
      </c>
      <c r="BH161" s="3">
        <v>0</v>
      </c>
      <c r="BI161" s="3">
        <v>0</v>
      </c>
      <c r="BJ161">
        <v>0</v>
      </c>
      <c r="BK161">
        <v>0</v>
      </c>
      <c r="BL161" s="38">
        <f t="shared" si="28"/>
        <v>0</v>
      </c>
      <c r="BM161">
        <v>0</v>
      </c>
      <c r="BN161" s="8">
        <v>0</v>
      </c>
      <c r="BO161">
        <v>0</v>
      </c>
      <c r="BP161" t="s">
        <v>46</v>
      </c>
      <c r="BQ161">
        <v>0</v>
      </c>
      <c r="BR161" s="3">
        <v>1274596.52</v>
      </c>
      <c r="BS161">
        <v>0</v>
      </c>
      <c r="BT161" s="19">
        <f t="shared" si="20"/>
        <v>1198500.52</v>
      </c>
      <c r="BU161" s="19">
        <f t="shared" si="21"/>
        <v>1274596.52</v>
      </c>
      <c r="BV161" s="13">
        <f t="shared" si="22"/>
        <v>0.99999962341037996</v>
      </c>
    </row>
    <row r="162" spans="1:74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23"/>
        <v>9.941277929191189E-2</v>
      </c>
      <c r="U162" s="3">
        <v>1822824</v>
      </c>
      <c r="V162" s="3">
        <v>2256690</v>
      </c>
      <c r="W162" s="14">
        <f t="shared" si="24"/>
        <v>1.2380185909336283</v>
      </c>
      <c r="X162" s="3">
        <v>15007</v>
      </c>
      <c r="Y162" s="18">
        <f t="shared" si="25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 s="38">
        <f t="shared" si="26"/>
        <v>0</v>
      </c>
      <c r="AF162">
        <v>0</v>
      </c>
      <c r="AG162" s="10">
        <v>55123</v>
      </c>
      <c r="AH162">
        <v>0</v>
      </c>
      <c r="AI162" t="s">
        <v>46</v>
      </c>
      <c r="AJ162">
        <v>0</v>
      </c>
      <c r="AK162" s="8" t="s">
        <v>106</v>
      </c>
      <c r="AL162" s="3">
        <v>1467817</v>
      </c>
      <c r="AM162" s="3">
        <v>97857</v>
      </c>
      <c r="AN162">
        <v>7.0000000000000007E-2</v>
      </c>
      <c r="AO162" t="s">
        <v>45</v>
      </c>
      <c r="AP162" s="38">
        <f t="shared" si="29"/>
        <v>0</v>
      </c>
      <c r="AQ162">
        <v>0</v>
      </c>
      <c r="AR162" s="8">
        <v>45962</v>
      </c>
      <c r="AS162">
        <v>0</v>
      </c>
      <c r="AT162" t="s">
        <v>46</v>
      </c>
      <c r="AU162">
        <v>0</v>
      </c>
      <c r="AV162" s="11" t="s">
        <v>106</v>
      </c>
      <c r="AW162" s="3">
        <v>1467817</v>
      </c>
      <c r="AX162" s="3">
        <v>0</v>
      </c>
      <c r="AY162">
        <v>0</v>
      </c>
      <c r="AZ162">
        <v>0</v>
      </c>
      <c r="BA162" s="38">
        <f t="shared" si="27"/>
        <v>0</v>
      </c>
      <c r="BB162">
        <v>0</v>
      </c>
      <c r="BC162" s="8">
        <v>0</v>
      </c>
      <c r="BD162">
        <v>0</v>
      </c>
      <c r="BE162" t="s">
        <v>46</v>
      </c>
      <c r="BF162">
        <v>0</v>
      </c>
      <c r="BG162" s="11" t="s">
        <v>106</v>
      </c>
      <c r="BH162" s="3">
        <v>0</v>
      </c>
      <c r="BI162" s="3">
        <v>0</v>
      </c>
      <c r="BJ162">
        <v>0</v>
      </c>
      <c r="BK162">
        <v>0</v>
      </c>
      <c r="BL162" s="38">
        <f t="shared" si="28"/>
        <v>0</v>
      </c>
      <c r="BM162">
        <v>0</v>
      </c>
      <c r="BN162" s="8">
        <v>0</v>
      </c>
      <c r="BO162">
        <v>0</v>
      </c>
      <c r="BP162" t="s">
        <v>46</v>
      </c>
      <c r="BQ162">
        <v>0</v>
      </c>
      <c r="BR162" s="3">
        <v>1822824</v>
      </c>
      <c r="BS162">
        <v>0</v>
      </c>
      <c r="BT162" s="19">
        <f t="shared" si="20"/>
        <v>3155634</v>
      </c>
      <c r="BU162" s="19">
        <f t="shared" si="21"/>
        <v>3170641</v>
      </c>
      <c r="BV162" s="13">
        <f t="shared" si="22"/>
        <v>1.7394114845975257</v>
      </c>
    </row>
    <row r="163" spans="1:74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23"/>
        <v>6.753838672573835E-2</v>
      </c>
      <c r="U163" s="3">
        <v>2786445</v>
      </c>
      <c r="V163" s="3">
        <v>2329110</v>
      </c>
      <c r="W163" s="14">
        <f t="shared" si="24"/>
        <v>0.8358715137029441</v>
      </c>
      <c r="X163" s="3">
        <v>235025</v>
      </c>
      <c r="Y163" s="18">
        <f t="shared" si="25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 s="38">
        <f t="shared" si="26"/>
        <v>9.6342287609244376E-2</v>
      </c>
      <c r="AF163">
        <v>30</v>
      </c>
      <c r="AG163" s="10">
        <v>44536</v>
      </c>
      <c r="AH163" t="s">
        <v>63</v>
      </c>
      <c r="AI163" t="s">
        <v>313</v>
      </c>
      <c r="AJ163" t="s">
        <v>44</v>
      </c>
      <c r="AK163" s="8">
        <v>39057</v>
      </c>
      <c r="AL163" s="3">
        <v>1706889</v>
      </c>
      <c r="AM163" s="3">
        <v>0</v>
      </c>
      <c r="AN163">
        <v>0</v>
      </c>
      <c r="AO163">
        <v>10</v>
      </c>
      <c r="AP163" s="38">
        <f t="shared" si="29"/>
        <v>0.1</v>
      </c>
      <c r="AQ163">
        <v>10</v>
      </c>
      <c r="AR163" s="8">
        <v>42344</v>
      </c>
      <c r="AS163">
        <v>0</v>
      </c>
      <c r="AT163" t="s">
        <v>46</v>
      </c>
      <c r="AU163" t="s">
        <v>324</v>
      </c>
      <c r="AV163" s="11">
        <v>39057</v>
      </c>
      <c r="AW163" s="3">
        <v>550000</v>
      </c>
      <c r="AX163" s="3">
        <v>550000</v>
      </c>
      <c r="AY163">
        <v>0.05</v>
      </c>
      <c r="AZ163">
        <v>20</v>
      </c>
      <c r="BA163" s="38">
        <f t="shared" si="27"/>
        <v>8.0242587190691328E-2</v>
      </c>
      <c r="BB163">
        <v>30</v>
      </c>
      <c r="BC163" s="8">
        <v>46362</v>
      </c>
      <c r="BD163" t="s">
        <v>71</v>
      </c>
      <c r="BE163" t="s">
        <v>100</v>
      </c>
      <c r="BF163" t="s">
        <v>325</v>
      </c>
      <c r="BG163" s="11">
        <v>39057</v>
      </c>
      <c r="BH163" s="3">
        <v>278143</v>
      </c>
      <c r="BI163" s="3">
        <v>217598.47</v>
      </c>
      <c r="BJ163">
        <v>0.05</v>
      </c>
      <c r="BK163">
        <v>15</v>
      </c>
      <c r="BL163" s="38">
        <f t="shared" si="28"/>
        <v>9.6342287609244376E-2</v>
      </c>
      <c r="BM163">
        <v>30</v>
      </c>
      <c r="BN163" s="8">
        <v>44536</v>
      </c>
      <c r="BO163" t="s">
        <v>75</v>
      </c>
      <c r="BP163" t="s">
        <v>100</v>
      </c>
      <c r="BQ163" t="s">
        <v>194</v>
      </c>
      <c r="BR163" s="3">
        <v>2786445</v>
      </c>
      <c r="BS163">
        <v>0</v>
      </c>
      <c r="BT163" s="19">
        <f t="shared" si="20"/>
        <v>2786445</v>
      </c>
      <c r="BU163" s="19">
        <f t="shared" si="21"/>
        <v>3021470</v>
      </c>
      <c r="BV163" s="13">
        <f t="shared" si="22"/>
        <v>1.0843458241594577</v>
      </c>
    </row>
    <row r="164" spans="1:74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23"/>
        <v>6.753838672573835E-2</v>
      </c>
      <c r="U164" s="3">
        <v>2786445</v>
      </c>
      <c r="V164" s="3">
        <v>2329110</v>
      </c>
      <c r="W164" s="14">
        <f t="shared" si="24"/>
        <v>0.8358715137029441</v>
      </c>
      <c r="X164" s="3">
        <v>1706889</v>
      </c>
      <c r="Y164" s="18">
        <f t="shared" si="25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 s="38">
        <f t="shared" si="26"/>
        <v>9.6342287609244376E-2</v>
      </c>
      <c r="AF164">
        <v>30</v>
      </c>
      <c r="AG164" s="10">
        <v>44536</v>
      </c>
      <c r="AH164" t="s">
        <v>54</v>
      </c>
      <c r="AI164" t="s">
        <v>115</v>
      </c>
      <c r="AJ164" t="s">
        <v>44</v>
      </c>
      <c r="AK164" s="8">
        <v>39057</v>
      </c>
      <c r="AL164" s="3">
        <v>1706889</v>
      </c>
      <c r="AM164" s="3">
        <v>0</v>
      </c>
      <c r="AN164">
        <v>0</v>
      </c>
      <c r="AO164">
        <v>10</v>
      </c>
      <c r="AP164" s="38">
        <f t="shared" si="29"/>
        <v>0.1</v>
      </c>
      <c r="AQ164">
        <v>10</v>
      </c>
      <c r="AR164" s="8">
        <v>42344</v>
      </c>
      <c r="AS164">
        <v>0</v>
      </c>
      <c r="AT164" t="s">
        <v>100</v>
      </c>
      <c r="AU164" t="s">
        <v>326</v>
      </c>
      <c r="AV164" s="11">
        <v>39057</v>
      </c>
      <c r="AW164" s="3">
        <v>550000</v>
      </c>
      <c r="AX164" s="3">
        <v>550000</v>
      </c>
      <c r="AY164">
        <v>0.05</v>
      </c>
      <c r="AZ164">
        <v>20</v>
      </c>
      <c r="BA164" s="38">
        <f t="shared" si="27"/>
        <v>8.0242587190691328E-2</v>
      </c>
      <c r="BB164">
        <v>30</v>
      </c>
      <c r="BC164" s="8">
        <v>46362</v>
      </c>
      <c r="BD164" t="s">
        <v>71</v>
      </c>
      <c r="BE164" t="s">
        <v>100</v>
      </c>
      <c r="BF164" t="s">
        <v>71</v>
      </c>
      <c r="BG164" s="11">
        <v>39057</v>
      </c>
      <c r="BH164" s="3">
        <v>278143</v>
      </c>
      <c r="BI164" s="3">
        <v>278143</v>
      </c>
      <c r="BJ164">
        <v>0.05</v>
      </c>
      <c r="BK164">
        <v>15</v>
      </c>
      <c r="BL164" s="38">
        <f t="shared" si="28"/>
        <v>9.6342287609244376E-2</v>
      </c>
      <c r="BM164">
        <v>30</v>
      </c>
      <c r="BN164" s="8">
        <v>44536</v>
      </c>
      <c r="BO164" t="s">
        <v>75</v>
      </c>
      <c r="BP164" t="s">
        <v>100</v>
      </c>
      <c r="BQ164" t="s">
        <v>327</v>
      </c>
      <c r="BR164" s="3">
        <v>2786445</v>
      </c>
      <c r="BS164">
        <v>0</v>
      </c>
      <c r="BT164" s="19">
        <f t="shared" si="20"/>
        <v>2786445</v>
      </c>
      <c r="BU164" s="19">
        <f t="shared" si="21"/>
        <v>4493334</v>
      </c>
      <c r="BV164" s="13">
        <f t="shared" si="22"/>
        <v>1.612568703132486</v>
      </c>
    </row>
    <row r="165" spans="1:74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23"/>
        <v>0.72548523071912296</v>
      </c>
      <c r="U165" s="3">
        <v>6195867</v>
      </c>
      <c r="V165" s="3">
        <v>5538886</v>
      </c>
      <c r="W165" s="14">
        <f t="shared" si="24"/>
        <v>0.89396463804016446</v>
      </c>
      <c r="X165" s="3">
        <v>4405000</v>
      </c>
      <c r="Y165" s="18">
        <f t="shared" si="25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 s="38">
        <f t="shared" si="26"/>
        <v>7.6876144324048032E-2</v>
      </c>
      <c r="AF165">
        <v>30</v>
      </c>
      <c r="AG165" s="10">
        <v>48748</v>
      </c>
      <c r="AH165" t="s">
        <v>279</v>
      </c>
      <c r="AI165" t="s">
        <v>43</v>
      </c>
      <c r="AJ165">
        <v>0</v>
      </c>
      <c r="AK165" s="8">
        <v>38929</v>
      </c>
      <c r="AL165" s="3">
        <v>300000</v>
      </c>
      <c r="AM165" s="3">
        <v>0</v>
      </c>
      <c r="AN165">
        <v>2.5000000000000001E-2</v>
      </c>
      <c r="AO165">
        <v>30</v>
      </c>
      <c r="AP165" s="38">
        <f t="shared" si="29"/>
        <v>4.7777640736176463E-2</v>
      </c>
      <c r="AQ165">
        <v>30</v>
      </c>
      <c r="AR165" s="8">
        <v>49887</v>
      </c>
      <c r="AS165">
        <v>0</v>
      </c>
      <c r="AT165" t="s">
        <v>58</v>
      </c>
      <c r="AU165" t="s">
        <v>329</v>
      </c>
      <c r="AV165" s="11" t="s">
        <v>106</v>
      </c>
      <c r="AW165" s="3">
        <v>0</v>
      </c>
      <c r="AX165" s="3">
        <v>0</v>
      </c>
      <c r="AY165">
        <v>0</v>
      </c>
      <c r="AZ165">
        <v>0</v>
      </c>
      <c r="BA165" s="38">
        <f t="shared" si="27"/>
        <v>0</v>
      </c>
      <c r="BB165">
        <v>0</v>
      </c>
      <c r="BC165" s="8">
        <v>0</v>
      </c>
      <c r="BD165">
        <v>0</v>
      </c>
      <c r="BE165" t="s">
        <v>46</v>
      </c>
      <c r="BF165">
        <v>0</v>
      </c>
      <c r="BG165" s="11" t="s">
        <v>106</v>
      </c>
      <c r="BH165" s="3">
        <v>0</v>
      </c>
      <c r="BI165" s="3">
        <v>0</v>
      </c>
      <c r="BJ165">
        <v>0</v>
      </c>
      <c r="BK165">
        <v>0</v>
      </c>
      <c r="BL165" s="38">
        <f t="shared" si="28"/>
        <v>0</v>
      </c>
      <c r="BM165">
        <v>0</v>
      </c>
      <c r="BN165" s="8">
        <v>0</v>
      </c>
      <c r="BO165">
        <v>0</v>
      </c>
      <c r="BP165" t="s">
        <v>46</v>
      </c>
      <c r="BQ165">
        <v>0</v>
      </c>
      <c r="BR165" s="3">
        <v>6195867</v>
      </c>
      <c r="BS165" t="s">
        <v>496</v>
      </c>
      <c r="BT165" s="19">
        <f t="shared" si="20"/>
        <v>1225000</v>
      </c>
      <c r="BU165" s="19">
        <f t="shared" si="21"/>
        <v>5630000</v>
      </c>
      <c r="BV165" s="13">
        <f t="shared" si="22"/>
        <v>0.90867024744075364</v>
      </c>
    </row>
    <row r="166" spans="1:74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23"/>
        <v>6.0571225210511899E-2</v>
      </c>
      <c r="U166" s="3">
        <v>1135209</v>
      </c>
      <c r="V166" s="3">
        <v>861687</v>
      </c>
      <c r="W166" s="14">
        <f t="shared" si="24"/>
        <v>0.75905582143904782</v>
      </c>
      <c r="X166" s="3">
        <v>608380</v>
      </c>
      <c r="Y166" s="18">
        <f t="shared" si="25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 s="38">
        <f t="shared" si="26"/>
        <v>0.10519430986639479</v>
      </c>
      <c r="AF166">
        <v>15</v>
      </c>
      <c r="AG166" s="10">
        <v>44366</v>
      </c>
      <c r="AH166" t="s">
        <v>54</v>
      </c>
      <c r="AI166" t="s">
        <v>43</v>
      </c>
      <c r="AJ166" t="s">
        <v>55</v>
      </c>
      <c r="AK166" s="8">
        <v>38679</v>
      </c>
      <c r="AL166" s="3">
        <v>120000</v>
      </c>
      <c r="AM166" s="3">
        <v>83474.19</v>
      </c>
      <c r="AN166">
        <v>0.02</v>
      </c>
      <c r="AO166">
        <v>30</v>
      </c>
      <c r="AP166" s="38">
        <f t="shared" si="29"/>
        <v>4.4649922293402956E-2</v>
      </c>
      <c r="AQ166">
        <v>30</v>
      </c>
      <c r="AR166" s="8">
        <v>13111</v>
      </c>
      <c r="AS166" t="s">
        <v>71</v>
      </c>
      <c r="AT166" t="s">
        <v>43</v>
      </c>
      <c r="AU166" t="s">
        <v>55</v>
      </c>
      <c r="AV166" s="11">
        <v>38679</v>
      </c>
      <c r="AW166" s="3">
        <v>337000</v>
      </c>
      <c r="AX166" s="3">
        <v>337000</v>
      </c>
      <c r="AY166">
        <v>0</v>
      </c>
      <c r="AZ166">
        <v>15</v>
      </c>
      <c r="BA166" s="38">
        <f t="shared" si="27"/>
        <v>6.6666666666666666E-2</v>
      </c>
      <c r="BB166">
        <v>0</v>
      </c>
      <c r="BC166" s="8">
        <v>44158</v>
      </c>
      <c r="BD166" t="s">
        <v>75</v>
      </c>
      <c r="BE166" t="s">
        <v>100</v>
      </c>
      <c r="BF166" t="s">
        <v>55</v>
      </c>
      <c r="BG166" s="11">
        <v>38888</v>
      </c>
      <c r="BH166" s="3">
        <v>5600</v>
      </c>
      <c r="BI166" s="3">
        <v>0</v>
      </c>
      <c r="BJ166">
        <v>0</v>
      </c>
      <c r="BK166">
        <v>0</v>
      </c>
      <c r="BL166" s="38">
        <f t="shared" si="28"/>
        <v>0</v>
      </c>
      <c r="BM166">
        <v>0</v>
      </c>
      <c r="BN166" s="8">
        <v>0</v>
      </c>
      <c r="BO166">
        <v>0</v>
      </c>
      <c r="BP166" t="s">
        <v>58</v>
      </c>
      <c r="BQ166">
        <v>0</v>
      </c>
      <c r="BR166" s="3">
        <v>1135209</v>
      </c>
      <c r="BS166" t="s">
        <v>255</v>
      </c>
      <c r="BT166" s="19">
        <f t="shared" si="20"/>
        <v>526829</v>
      </c>
      <c r="BU166" s="19">
        <f t="shared" si="21"/>
        <v>1135209</v>
      </c>
      <c r="BV166" s="13">
        <f t="shared" si="22"/>
        <v>1</v>
      </c>
    </row>
    <row r="167" spans="1:74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23"/>
        <v>0.59951287580464618</v>
      </c>
      <c r="U167" s="3">
        <v>7506094</v>
      </c>
      <c r="V167" s="3">
        <v>6071056</v>
      </c>
      <c r="W167" s="14">
        <f t="shared" si="24"/>
        <v>0.80881694260690051</v>
      </c>
      <c r="X167" s="3">
        <v>4319136</v>
      </c>
      <c r="Y167" s="18">
        <f t="shared" si="25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 s="38">
        <f t="shared" si="26"/>
        <v>0.10526228877223555</v>
      </c>
      <c r="AF167">
        <v>30</v>
      </c>
      <c r="AG167" s="10">
        <v>44819</v>
      </c>
      <c r="AH167" t="s">
        <v>63</v>
      </c>
      <c r="AI167" t="s">
        <v>43</v>
      </c>
      <c r="AJ167" t="s">
        <v>44</v>
      </c>
      <c r="AK167" s="8">
        <v>42628</v>
      </c>
      <c r="AL167" s="3">
        <v>836958</v>
      </c>
      <c r="AM167" s="3">
        <v>385850.58</v>
      </c>
      <c r="AN167">
        <v>0</v>
      </c>
      <c r="AO167" t="s">
        <v>45</v>
      </c>
      <c r="AP167" s="38">
        <f t="shared" si="29"/>
        <v>0</v>
      </c>
      <c r="AQ167">
        <v>0</v>
      </c>
      <c r="AR167" s="8">
        <v>0</v>
      </c>
      <c r="AS167">
        <v>0</v>
      </c>
      <c r="AT167" t="s">
        <v>58</v>
      </c>
      <c r="AU167" t="s">
        <v>98</v>
      </c>
      <c r="AV167" s="11" t="s">
        <v>106</v>
      </c>
      <c r="AW167" s="3">
        <v>0</v>
      </c>
      <c r="AX167" s="3">
        <v>0</v>
      </c>
      <c r="AY167">
        <v>0</v>
      </c>
      <c r="AZ167">
        <v>0</v>
      </c>
      <c r="BA167" s="38">
        <f t="shared" si="27"/>
        <v>0</v>
      </c>
      <c r="BB167">
        <v>0</v>
      </c>
      <c r="BC167" s="8">
        <v>0</v>
      </c>
      <c r="BD167">
        <v>0</v>
      </c>
      <c r="BE167" t="s">
        <v>46</v>
      </c>
      <c r="BF167">
        <v>0</v>
      </c>
      <c r="BG167" s="11" t="s">
        <v>106</v>
      </c>
      <c r="BH167" s="3">
        <v>0</v>
      </c>
      <c r="BI167" s="3">
        <v>0</v>
      </c>
      <c r="BJ167">
        <v>0</v>
      </c>
      <c r="BK167">
        <v>0</v>
      </c>
      <c r="BL167" s="38">
        <f t="shared" si="28"/>
        <v>0</v>
      </c>
      <c r="BM167">
        <v>0</v>
      </c>
      <c r="BN167" s="8">
        <v>0</v>
      </c>
      <c r="BO167">
        <v>0</v>
      </c>
      <c r="BP167" t="s">
        <v>46</v>
      </c>
      <c r="BQ167">
        <v>0</v>
      </c>
      <c r="BR167" s="3">
        <v>7506094</v>
      </c>
      <c r="BS167" t="s">
        <v>47</v>
      </c>
      <c r="BT167" s="19">
        <f t="shared" si="20"/>
        <v>3186958</v>
      </c>
      <c r="BU167" s="19">
        <f t="shared" si="21"/>
        <v>7506094</v>
      </c>
      <c r="BV167" s="13">
        <f t="shared" si="22"/>
        <v>1</v>
      </c>
    </row>
    <row r="168" spans="1:74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23"/>
        <v>9.6796988932896386E-2</v>
      </c>
      <c r="U168" s="3">
        <v>4064207</v>
      </c>
      <c r="V168" s="3">
        <v>4944893</v>
      </c>
      <c r="W168" s="14">
        <f t="shared" si="24"/>
        <v>1.2166931950070456</v>
      </c>
      <c r="X168" s="3">
        <v>3476207</v>
      </c>
      <c r="Y168" s="18">
        <f t="shared" si="25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 s="38">
        <f t="shared" si="26"/>
        <v>0.10979462470100654</v>
      </c>
      <c r="AF168">
        <v>15</v>
      </c>
      <c r="AG168" s="10">
        <v>44136</v>
      </c>
      <c r="AH168" t="s">
        <v>54</v>
      </c>
      <c r="AI168" t="s">
        <v>43</v>
      </c>
      <c r="AJ168" t="s">
        <v>122</v>
      </c>
      <c r="AK168" s="8">
        <v>38707</v>
      </c>
      <c r="AL168" s="3">
        <v>190000</v>
      </c>
      <c r="AM168" s="3">
        <v>190000</v>
      </c>
      <c r="AN168">
        <v>0</v>
      </c>
      <c r="AO168">
        <v>20</v>
      </c>
      <c r="AP168" s="38">
        <f t="shared" si="29"/>
        <v>0.05</v>
      </c>
      <c r="AQ168">
        <v>0</v>
      </c>
      <c r="AR168" s="8">
        <v>46012</v>
      </c>
      <c r="AS168" t="s">
        <v>71</v>
      </c>
      <c r="AT168" t="s">
        <v>100</v>
      </c>
      <c r="AU168" t="s">
        <v>171</v>
      </c>
      <c r="AV168" s="11">
        <v>38839</v>
      </c>
      <c r="AW168" s="3">
        <v>100000</v>
      </c>
      <c r="AX168" s="3">
        <v>100000</v>
      </c>
      <c r="AY168">
        <v>0</v>
      </c>
      <c r="AZ168">
        <v>45</v>
      </c>
      <c r="BA168" s="38">
        <f t="shared" si="27"/>
        <v>2.2222222222222223E-2</v>
      </c>
      <c r="BB168" t="s">
        <v>333</v>
      </c>
      <c r="BC168" s="8">
        <v>55885</v>
      </c>
      <c r="BD168" t="s">
        <v>75</v>
      </c>
      <c r="BE168" t="s">
        <v>100</v>
      </c>
      <c r="BF168" t="s">
        <v>334</v>
      </c>
      <c r="BG168" s="11">
        <v>38702</v>
      </c>
      <c r="BH168" s="3">
        <v>148000</v>
      </c>
      <c r="BI168" s="3">
        <v>148000</v>
      </c>
      <c r="BJ168">
        <v>0</v>
      </c>
      <c r="BK168">
        <v>15</v>
      </c>
      <c r="BL168" s="38">
        <f t="shared" si="28"/>
        <v>6.6666666666666666E-2</v>
      </c>
      <c r="BM168">
        <v>0</v>
      </c>
      <c r="BN168" s="8">
        <v>44378</v>
      </c>
      <c r="BO168">
        <v>0</v>
      </c>
      <c r="BP168" t="s">
        <v>100</v>
      </c>
      <c r="BQ168" t="s">
        <v>122</v>
      </c>
      <c r="BR168" s="3">
        <v>4064207</v>
      </c>
      <c r="BS168" t="s">
        <v>47</v>
      </c>
      <c r="BT168" s="19">
        <f t="shared" si="20"/>
        <v>588000</v>
      </c>
      <c r="BU168" s="19">
        <f t="shared" si="21"/>
        <v>4064207</v>
      </c>
      <c r="BV168" s="13">
        <f t="shared" si="22"/>
        <v>1</v>
      </c>
    </row>
    <row r="169" spans="1:74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23"/>
        <v>0</v>
      </c>
      <c r="U169" s="3">
        <v>9358549</v>
      </c>
      <c r="V169" s="3">
        <v>10087907</v>
      </c>
      <c r="W169" s="14">
        <f t="shared" si="24"/>
        <v>1.0779349448295885</v>
      </c>
      <c r="X169" s="3">
        <v>0</v>
      </c>
      <c r="Y169" s="18">
        <f t="shared" si="25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 s="38">
        <f t="shared" si="26"/>
        <v>6.7944596820894362E-2</v>
      </c>
      <c r="AF169">
        <v>0</v>
      </c>
      <c r="AG169" s="10">
        <v>46661</v>
      </c>
      <c r="AH169">
        <v>0</v>
      </c>
      <c r="AI169" t="s">
        <v>58</v>
      </c>
      <c r="AJ169" t="s">
        <v>335</v>
      </c>
      <c r="AK169" s="8">
        <v>40834</v>
      </c>
      <c r="AL169" s="3">
        <v>300000</v>
      </c>
      <c r="AM169" s="3">
        <v>300000</v>
      </c>
      <c r="AN169">
        <v>0</v>
      </c>
      <c r="AO169">
        <v>15</v>
      </c>
      <c r="AP169" s="38">
        <f t="shared" si="29"/>
        <v>6.6666666666666666E-2</v>
      </c>
      <c r="AQ169">
        <v>0</v>
      </c>
      <c r="AR169" s="8">
        <v>46296</v>
      </c>
      <c r="AS169">
        <v>0</v>
      </c>
      <c r="AT169" t="s">
        <v>100</v>
      </c>
      <c r="AU169" t="s">
        <v>336</v>
      </c>
      <c r="AV169" s="11" t="s">
        <v>106</v>
      </c>
      <c r="AW169" s="3">
        <v>30000</v>
      </c>
      <c r="AX169" s="3">
        <v>24596</v>
      </c>
      <c r="AY169">
        <v>0.01</v>
      </c>
      <c r="AZ169">
        <v>26</v>
      </c>
      <c r="BA169" s="38">
        <f t="shared" si="27"/>
        <v>4.386887762622086E-2</v>
      </c>
      <c r="BB169">
        <v>0</v>
      </c>
      <c r="BC169" s="8">
        <v>42916</v>
      </c>
      <c r="BD169">
        <v>0</v>
      </c>
      <c r="BE169" t="s">
        <v>46</v>
      </c>
      <c r="BF169">
        <v>0</v>
      </c>
      <c r="BG169" s="11">
        <v>40834</v>
      </c>
      <c r="BH169" s="3">
        <v>871791</v>
      </c>
      <c r="BI169" s="3">
        <v>871791</v>
      </c>
      <c r="BJ169">
        <v>4.2999999999999997E-2</v>
      </c>
      <c r="BK169">
        <v>16</v>
      </c>
      <c r="BL169" s="38">
        <f t="shared" si="28"/>
        <v>8.7730062275378023E-2</v>
      </c>
      <c r="BM169">
        <v>0</v>
      </c>
      <c r="BN169" s="8">
        <v>46661</v>
      </c>
      <c r="BO169">
        <v>0</v>
      </c>
      <c r="BP169" t="s">
        <v>58</v>
      </c>
      <c r="BQ169" t="s">
        <v>337</v>
      </c>
      <c r="BR169" s="3">
        <v>0</v>
      </c>
      <c r="BS169">
        <v>0</v>
      </c>
      <c r="BT169" s="19">
        <f t="shared" si="20"/>
        <v>1434261</v>
      </c>
      <c r="BU169" s="19">
        <f t="shared" si="21"/>
        <v>1434261</v>
      </c>
      <c r="BV169" s="13">
        <f t="shared" si="22"/>
        <v>0.15325677089471884</v>
      </c>
    </row>
    <row r="170" spans="1:74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23"/>
        <v>7.5471559747401454E-2</v>
      </c>
      <c r="U170" s="3">
        <v>2181802</v>
      </c>
      <c r="V170" s="3">
        <v>2055728</v>
      </c>
      <c r="W170" s="14">
        <f t="shared" si="24"/>
        <v>0.94221565476610614</v>
      </c>
      <c r="X170" s="3">
        <v>1482759</v>
      </c>
      <c r="Y170" s="18">
        <f t="shared" si="25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 s="38">
        <f t="shared" si="26"/>
        <v>0.10813613926956309</v>
      </c>
      <c r="AF170">
        <v>15</v>
      </c>
      <c r="AG170" s="10">
        <v>44104</v>
      </c>
      <c r="AH170" t="s">
        <v>63</v>
      </c>
      <c r="AI170" t="s">
        <v>43</v>
      </c>
      <c r="AJ170" t="s">
        <v>244</v>
      </c>
      <c r="AK170" s="8">
        <v>38625</v>
      </c>
      <c r="AL170" s="3">
        <v>429000</v>
      </c>
      <c r="AM170" s="3">
        <v>687615</v>
      </c>
      <c r="AN170">
        <v>4.5199999999999997E-2</v>
      </c>
      <c r="AO170">
        <v>20</v>
      </c>
      <c r="AP170" s="38">
        <f t="shared" si="29"/>
        <v>7.7009430102652876E-2</v>
      </c>
      <c r="AQ170">
        <v>20</v>
      </c>
      <c r="AR170" s="8">
        <v>45930</v>
      </c>
      <c r="AS170">
        <v>0</v>
      </c>
      <c r="AT170" t="s">
        <v>58</v>
      </c>
      <c r="AU170" t="s">
        <v>339</v>
      </c>
      <c r="AV170" s="11">
        <v>38701</v>
      </c>
      <c r="AW170" s="3">
        <v>168750</v>
      </c>
      <c r="AX170" s="3">
        <v>50823</v>
      </c>
      <c r="AY170">
        <v>7.0000000000000007E-2</v>
      </c>
      <c r="AZ170">
        <v>15</v>
      </c>
      <c r="BA170" s="38">
        <f t="shared" si="27"/>
        <v>0.10979462470100654</v>
      </c>
      <c r="BB170">
        <v>15</v>
      </c>
      <c r="BC170" s="8">
        <v>44180</v>
      </c>
      <c r="BD170">
        <v>0</v>
      </c>
      <c r="BE170" t="s">
        <v>46</v>
      </c>
      <c r="BF170" t="s">
        <v>340</v>
      </c>
      <c r="BG170" s="11" t="s">
        <v>106</v>
      </c>
      <c r="BH170" s="3">
        <v>0</v>
      </c>
      <c r="BI170" s="3">
        <v>0</v>
      </c>
      <c r="BJ170">
        <v>0</v>
      </c>
      <c r="BK170">
        <v>0</v>
      </c>
      <c r="BL170" s="38">
        <f t="shared" si="28"/>
        <v>0</v>
      </c>
      <c r="BM170">
        <v>0</v>
      </c>
      <c r="BN170" s="8">
        <v>0</v>
      </c>
      <c r="BO170">
        <v>0</v>
      </c>
      <c r="BP170" t="s">
        <v>46</v>
      </c>
      <c r="BQ170">
        <v>0</v>
      </c>
      <c r="BR170" s="3">
        <v>2181802</v>
      </c>
      <c r="BS170" t="s">
        <v>62</v>
      </c>
      <c r="BT170" s="19">
        <f t="shared" si="20"/>
        <v>699043</v>
      </c>
      <c r="BU170" s="19">
        <f t="shared" si="21"/>
        <v>2181802</v>
      </c>
      <c r="BV170" s="13">
        <f t="shared" si="22"/>
        <v>1</v>
      </c>
    </row>
    <row r="171" spans="1:74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23"/>
        <v>9.5037691271238289E-2</v>
      </c>
      <c r="U171" s="3">
        <v>8526112</v>
      </c>
      <c r="V171" s="3">
        <v>10457910</v>
      </c>
      <c r="W171" s="14">
        <f t="shared" si="24"/>
        <v>1.226574316640457</v>
      </c>
      <c r="X171" s="3">
        <v>7482403</v>
      </c>
      <c r="Y171" s="18">
        <f t="shared" si="25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 s="38">
        <f t="shared" si="26"/>
        <v>0</v>
      </c>
      <c r="AF171">
        <v>0</v>
      </c>
      <c r="AG171" s="10">
        <v>44916</v>
      </c>
      <c r="AH171" t="s">
        <v>341</v>
      </c>
      <c r="AI171" t="s">
        <v>43</v>
      </c>
      <c r="AJ171" t="s">
        <v>122</v>
      </c>
      <c r="AK171" s="8" t="s">
        <v>106</v>
      </c>
      <c r="AL171" s="3">
        <v>300000</v>
      </c>
      <c r="AM171" s="3">
        <v>300000</v>
      </c>
      <c r="AN171">
        <v>0.06</v>
      </c>
      <c r="AO171">
        <v>0</v>
      </c>
      <c r="AP171" s="38">
        <f t="shared" si="29"/>
        <v>0</v>
      </c>
      <c r="AQ171">
        <v>0</v>
      </c>
      <c r="AR171" s="8" t="s">
        <v>342</v>
      </c>
      <c r="AS171">
        <v>0</v>
      </c>
      <c r="AT171" t="s">
        <v>100</v>
      </c>
      <c r="AU171" t="s">
        <v>343</v>
      </c>
      <c r="AV171" s="11" t="s">
        <v>106</v>
      </c>
      <c r="AW171" s="3">
        <v>200000</v>
      </c>
      <c r="AX171" s="3">
        <v>200000</v>
      </c>
      <c r="AY171">
        <v>0</v>
      </c>
      <c r="AZ171">
        <v>0</v>
      </c>
      <c r="BA171" s="38">
        <f t="shared" si="27"/>
        <v>0</v>
      </c>
      <c r="BB171">
        <v>0</v>
      </c>
      <c r="BC171" s="8">
        <v>44926</v>
      </c>
      <c r="BD171">
        <v>0</v>
      </c>
      <c r="BE171" t="s">
        <v>100</v>
      </c>
      <c r="BF171" t="s">
        <v>344</v>
      </c>
      <c r="BG171" s="11" t="s">
        <v>106</v>
      </c>
      <c r="BH171" s="3">
        <v>0</v>
      </c>
      <c r="BI171" s="3">
        <v>0</v>
      </c>
      <c r="BJ171">
        <v>0</v>
      </c>
      <c r="BK171">
        <v>0</v>
      </c>
      <c r="BL171" s="38">
        <f t="shared" si="28"/>
        <v>0</v>
      </c>
      <c r="BM171">
        <v>0</v>
      </c>
      <c r="BN171" s="8">
        <v>0</v>
      </c>
      <c r="BO171">
        <v>0</v>
      </c>
      <c r="BP171" t="s">
        <v>46</v>
      </c>
      <c r="BQ171">
        <v>0</v>
      </c>
      <c r="BR171" s="3">
        <v>1185349</v>
      </c>
      <c r="BS171" t="s">
        <v>62</v>
      </c>
      <c r="BT171" s="19">
        <f t="shared" si="20"/>
        <v>1185349</v>
      </c>
      <c r="BU171" s="19">
        <f t="shared" si="21"/>
        <v>8667752</v>
      </c>
      <c r="BV171" s="13">
        <f t="shared" si="22"/>
        <v>1.0166124958245915</v>
      </c>
    </row>
    <row r="172" spans="1:74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23"/>
        <v>4.9064812866650251E-2</v>
      </c>
      <c r="U172" s="3">
        <v>3179631</v>
      </c>
      <c r="V172" s="3">
        <v>1</v>
      </c>
      <c r="W172" s="14">
        <f t="shared" si="24"/>
        <v>3.1450190289376347E-7</v>
      </c>
      <c r="X172" s="3">
        <v>1448050</v>
      </c>
      <c r="Y172" s="18">
        <f t="shared" si="25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 s="38">
        <f t="shared" si="26"/>
        <v>5.7980614275691233E-2</v>
      </c>
      <c r="AF172">
        <v>30</v>
      </c>
      <c r="AG172" s="10">
        <v>50314</v>
      </c>
      <c r="AH172" t="s">
        <v>54</v>
      </c>
      <c r="AI172" t="s">
        <v>115</v>
      </c>
      <c r="AJ172" t="s">
        <v>44</v>
      </c>
      <c r="AK172" s="8">
        <v>39356</v>
      </c>
      <c r="AL172" s="3">
        <v>282490</v>
      </c>
      <c r="AM172" s="3">
        <v>229565.05</v>
      </c>
      <c r="AN172">
        <v>0.08</v>
      </c>
      <c r="AO172" t="s">
        <v>69</v>
      </c>
      <c r="AP172" s="38">
        <f t="shared" si="29"/>
        <v>0</v>
      </c>
      <c r="AQ172" t="s">
        <v>40</v>
      </c>
      <c r="AR172" s="8">
        <v>44835</v>
      </c>
      <c r="AS172" t="s">
        <v>345</v>
      </c>
      <c r="AT172" t="s">
        <v>43</v>
      </c>
      <c r="AU172" t="s">
        <v>44</v>
      </c>
      <c r="AV172" s="11">
        <v>39356</v>
      </c>
      <c r="AW172" s="3">
        <v>108000</v>
      </c>
      <c r="AX172" s="3">
        <v>108000</v>
      </c>
      <c r="AY172">
        <v>0.05</v>
      </c>
      <c r="AZ172">
        <v>20</v>
      </c>
      <c r="BA172" s="38">
        <f t="shared" si="27"/>
        <v>8.0242587190691328E-2</v>
      </c>
      <c r="BB172">
        <v>20</v>
      </c>
      <c r="BC172" s="8">
        <v>46661</v>
      </c>
      <c r="BD172" t="s">
        <v>75</v>
      </c>
      <c r="BE172" t="s">
        <v>100</v>
      </c>
      <c r="BF172" t="s">
        <v>194</v>
      </c>
      <c r="BG172" s="11">
        <v>39356</v>
      </c>
      <c r="BH172" s="3">
        <v>432551</v>
      </c>
      <c r="BI172" s="3">
        <v>432551</v>
      </c>
      <c r="BJ172">
        <v>5.3499999999999999E-2</v>
      </c>
      <c r="BK172" t="s">
        <v>160</v>
      </c>
      <c r="BL172" s="38">
        <f t="shared" si="28"/>
        <v>0</v>
      </c>
      <c r="BM172" t="s">
        <v>160</v>
      </c>
      <c r="BN172" s="8">
        <v>46661</v>
      </c>
      <c r="BO172" t="s">
        <v>346</v>
      </c>
      <c r="BP172" t="s">
        <v>100</v>
      </c>
      <c r="BQ172" t="s">
        <v>194</v>
      </c>
      <c r="BR172" s="3">
        <v>3179631</v>
      </c>
      <c r="BS172" t="s">
        <v>347</v>
      </c>
      <c r="BT172" s="19">
        <f t="shared" si="20"/>
        <v>1558635</v>
      </c>
      <c r="BU172" s="19">
        <f t="shared" si="21"/>
        <v>3006685</v>
      </c>
      <c r="BV172" s="13">
        <f t="shared" si="22"/>
        <v>0.94560815390213515</v>
      </c>
    </row>
    <row r="173" spans="1:74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23"/>
        <v>4.9064812866650251E-2</v>
      </c>
      <c r="U173" s="3">
        <v>3179631</v>
      </c>
      <c r="V173" s="3">
        <v>100</v>
      </c>
      <c r="W173" s="14">
        <f t="shared" si="24"/>
        <v>3.1450190289376343E-5</v>
      </c>
      <c r="X173" s="3">
        <v>1448050</v>
      </c>
      <c r="Y173" s="18">
        <f t="shared" si="25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 s="38">
        <f t="shared" si="26"/>
        <v>2.5512730928169743E-2</v>
      </c>
      <c r="AF173">
        <v>30</v>
      </c>
      <c r="AG173" s="10">
        <v>50314</v>
      </c>
      <c r="AH173" t="s">
        <v>54</v>
      </c>
      <c r="AI173" t="s">
        <v>115</v>
      </c>
      <c r="AJ173" t="s">
        <v>44</v>
      </c>
      <c r="AK173" s="8">
        <v>39356</v>
      </c>
      <c r="AL173" s="3">
        <v>282490</v>
      </c>
      <c r="AM173" s="3">
        <v>229565.05</v>
      </c>
      <c r="AN173">
        <v>0.08</v>
      </c>
      <c r="AO173">
        <v>15</v>
      </c>
      <c r="AP173" s="38">
        <f t="shared" si="29"/>
        <v>0.11682954493602005</v>
      </c>
      <c r="AQ173">
        <v>30</v>
      </c>
      <c r="AR173" s="8">
        <v>44835</v>
      </c>
      <c r="AS173" t="s">
        <v>71</v>
      </c>
      <c r="AT173" t="s">
        <v>43</v>
      </c>
      <c r="AU173" t="s">
        <v>44</v>
      </c>
      <c r="AV173" s="11">
        <v>39356</v>
      </c>
      <c r="AW173" s="3">
        <v>108000</v>
      </c>
      <c r="AX173" s="3">
        <v>5</v>
      </c>
      <c r="AY173">
        <v>0.2</v>
      </c>
      <c r="AZ173">
        <v>20</v>
      </c>
      <c r="BA173" s="38">
        <f t="shared" si="27"/>
        <v>0.20535653069304277</v>
      </c>
      <c r="BB173">
        <v>20</v>
      </c>
      <c r="BC173" s="8">
        <v>46661</v>
      </c>
      <c r="BD173" t="s">
        <v>75</v>
      </c>
      <c r="BE173" t="s">
        <v>100</v>
      </c>
      <c r="BF173" t="s">
        <v>194</v>
      </c>
      <c r="BG173" s="11">
        <v>39356</v>
      </c>
      <c r="BH173" s="3">
        <v>432551</v>
      </c>
      <c r="BI173" s="3">
        <v>432551</v>
      </c>
      <c r="BJ173">
        <v>5.3499999999999999E-2</v>
      </c>
      <c r="BK173">
        <v>20</v>
      </c>
      <c r="BL173" s="38">
        <f t="shared" si="28"/>
        <v>8.2641032540790874E-2</v>
      </c>
      <c r="BM173">
        <v>20</v>
      </c>
      <c r="BN173" s="8">
        <v>46661</v>
      </c>
      <c r="BO173" t="s">
        <v>346</v>
      </c>
      <c r="BP173" t="s">
        <v>100</v>
      </c>
      <c r="BQ173" t="s">
        <v>194</v>
      </c>
      <c r="BR173" s="3">
        <v>3179631</v>
      </c>
      <c r="BS173" t="s">
        <v>348</v>
      </c>
      <c r="BT173" s="19">
        <f t="shared" si="20"/>
        <v>1558635</v>
      </c>
      <c r="BU173" s="19">
        <f t="shared" si="21"/>
        <v>3006685</v>
      </c>
      <c r="BV173" s="13">
        <f t="shared" si="22"/>
        <v>0.94560815390213515</v>
      </c>
    </row>
    <row r="174" spans="1:74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23"/>
        <v>9.5665470591306923E-2</v>
      </c>
      <c r="U174" s="3">
        <v>2432121</v>
      </c>
      <c r="V174" s="3">
        <v>2879575</v>
      </c>
      <c r="W174" s="14">
        <f t="shared" si="24"/>
        <v>1.1839768662825574</v>
      </c>
      <c r="X174" s="3">
        <v>2045991</v>
      </c>
      <c r="Y174" s="18">
        <f t="shared" si="25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 s="38">
        <f t="shared" si="26"/>
        <v>0</v>
      </c>
      <c r="AF174">
        <v>0</v>
      </c>
      <c r="AG174" s="10">
        <v>50010</v>
      </c>
      <c r="AH174">
        <v>0</v>
      </c>
      <c r="AI174" t="s">
        <v>43</v>
      </c>
      <c r="AJ174" t="s">
        <v>349</v>
      </c>
      <c r="AK174" s="8" t="s">
        <v>106</v>
      </c>
      <c r="AL174" s="3">
        <v>104000</v>
      </c>
      <c r="AM174" s="3">
        <v>40429</v>
      </c>
      <c r="AN174">
        <v>7.7299999999999994E-2</v>
      </c>
      <c r="AO174" t="s">
        <v>45</v>
      </c>
      <c r="AP174" s="38">
        <f t="shared" si="29"/>
        <v>0</v>
      </c>
      <c r="AQ174">
        <v>0</v>
      </c>
      <c r="AR174" s="8">
        <v>44501</v>
      </c>
      <c r="AS174">
        <v>0</v>
      </c>
      <c r="AT174" t="s">
        <v>46</v>
      </c>
      <c r="AU174" t="s">
        <v>350</v>
      </c>
      <c r="AV174" s="11" t="s">
        <v>106</v>
      </c>
      <c r="AW174" s="3">
        <v>57130</v>
      </c>
      <c r="AX174" s="3">
        <v>57130</v>
      </c>
      <c r="AY174">
        <v>0</v>
      </c>
      <c r="AZ174">
        <v>0</v>
      </c>
      <c r="BA174" s="38">
        <f t="shared" si="27"/>
        <v>0</v>
      </c>
      <c r="BB174">
        <v>0</v>
      </c>
      <c r="BC174" s="8" t="s">
        <v>351</v>
      </c>
      <c r="BD174">
        <v>0</v>
      </c>
      <c r="BE174" t="s">
        <v>100</v>
      </c>
      <c r="BF174" t="s">
        <v>266</v>
      </c>
      <c r="BG174" s="11" t="s">
        <v>106</v>
      </c>
      <c r="BH174" s="3">
        <v>0</v>
      </c>
      <c r="BI174" s="3">
        <v>0</v>
      </c>
      <c r="BJ174">
        <v>0</v>
      </c>
      <c r="BK174">
        <v>0</v>
      </c>
      <c r="BL174" s="38">
        <f t="shared" si="28"/>
        <v>0</v>
      </c>
      <c r="BM174">
        <v>0</v>
      </c>
      <c r="BN174" s="8">
        <v>0</v>
      </c>
      <c r="BO174">
        <v>0</v>
      </c>
      <c r="BP174" t="s">
        <v>46</v>
      </c>
      <c r="BQ174">
        <v>0</v>
      </c>
      <c r="BR174" s="3">
        <v>2432121</v>
      </c>
      <c r="BS174" t="s">
        <v>62</v>
      </c>
      <c r="BT174" s="19">
        <f t="shared" si="20"/>
        <v>386130</v>
      </c>
      <c r="BU174" s="19">
        <f t="shared" si="21"/>
        <v>2432121</v>
      </c>
      <c r="BV174" s="13">
        <f t="shared" si="22"/>
        <v>1</v>
      </c>
    </row>
    <row r="175" spans="1:74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23"/>
        <v>0</v>
      </c>
      <c r="U175" s="3">
        <v>4922744</v>
      </c>
      <c r="V175" s="3">
        <v>4579642</v>
      </c>
      <c r="W175" s="14">
        <f t="shared" si="24"/>
        <v>0.9303026929696121</v>
      </c>
      <c r="X175" s="3">
        <v>0</v>
      </c>
      <c r="Y175" s="18">
        <f t="shared" si="25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 s="38">
        <f t="shared" si="26"/>
        <v>0.103491830178478</v>
      </c>
      <c r="AF175">
        <v>25</v>
      </c>
      <c r="AG175" s="10">
        <v>44927</v>
      </c>
      <c r="AH175">
        <v>0</v>
      </c>
      <c r="AI175" t="s">
        <v>43</v>
      </c>
      <c r="AJ175" t="s">
        <v>214</v>
      </c>
      <c r="AK175" s="8">
        <v>38972</v>
      </c>
      <c r="AL175" s="3">
        <v>250000</v>
      </c>
      <c r="AM175" s="3">
        <v>415000</v>
      </c>
      <c r="AN175">
        <v>0.01</v>
      </c>
      <c r="AO175">
        <v>50</v>
      </c>
      <c r="AP175" s="38">
        <f t="shared" si="29"/>
        <v>2.5512730928169743E-2</v>
      </c>
      <c r="AQ175">
        <v>30</v>
      </c>
      <c r="AR175" s="8">
        <v>58075</v>
      </c>
      <c r="AS175">
        <v>0</v>
      </c>
      <c r="AT175">
        <v>0</v>
      </c>
      <c r="AU175" t="s">
        <v>183</v>
      </c>
      <c r="AV175" s="11">
        <v>39059</v>
      </c>
      <c r="AW175" s="3">
        <v>180000</v>
      </c>
      <c r="AX175" s="3">
        <v>180000</v>
      </c>
      <c r="AY175">
        <v>0</v>
      </c>
      <c r="AZ175">
        <v>15</v>
      </c>
      <c r="BA175" s="38">
        <f t="shared" si="27"/>
        <v>6.6666666666666666E-2</v>
      </c>
      <c r="BB175">
        <v>0</v>
      </c>
      <c r="BC175" s="8">
        <v>44926</v>
      </c>
      <c r="BD175">
        <v>0</v>
      </c>
      <c r="BE175" t="s">
        <v>100</v>
      </c>
      <c r="BF175" t="s">
        <v>214</v>
      </c>
      <c r="BG175" s="11" t="s">
        <v>106</v>
      </c>
      <c r="BH175" s="3">
        <v>0</v>
      </c>
      <c r="BI175" s="3">
        <v>0</v>
      </c>
      <c r="BJ175">
        <v>0</v>
      </c>
      <c r="BK175">
        <v>0</v>
      </c>
      <c r="BL175" s="38">
        <f t="shared" si="28"/>
        <v>0</v>
      </c>
      <c r="BM175">
        <v>0</v>
      </c>
      <c r="BN175" s="8">
        <v>0</v>
      </c>
      <c r="BO175">
        <v>0</v>
      </c>
      <c r="BP175" t="s">
        <v>46</v>
      </c>
      <c r="BQ175">
        <v>0</v>
      </c>
      <c r="BR175" s="3">
        <v>0</v>
      </c>
      <c r="BS175">
        <v>0</v>
      </c>
      <c r="BT175" s="19">
        <f t="shared" si="20"/>
        <v>1305000</v>
      </c>
      <c r="BU175" s="19">
        <f t="shared" si="21"/>
        <v>1305000</v>
      </c>
      <c r="BV175" s="13">
        <f t="shared" si="22"/>
        <v>0.26509605212052467</v>
      </c>
    </row>
    <row r="176" spans="1:74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23"/>
        <v>0.91714890081671996</v>
      </c>
      <c r="U176" s="3">
        <v>901533</v>
      </c>
      <c r="V176" s="3">
        <v>1055597</v>
      </c>
      <c r="W176" s="14">
        <f t="shared" si="24"/>
        <v>1.1708911376510898</v>
      </c>
      <c r="X176" s="3">
        <v>679534</v>
      </c>
      <c r="Y176" s="18">
        <f t="shared" si="25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 s="38">
        <f t="shared" si="26"/>
        <v>0.10585764772624282</v>
      </c>
      <c r="AF176">
        <v>0</v>
      </c>
      <c r="AG176" s="10">
        <v>45048</v>
      </c>
      <c r="AH176" t="s">
        <v>279</v>
      </c>
      <c r="AI176" t="s">
        <v>43</v>
      </c>
      <c r="AJ176">
        <v>0</v>
      </c>
      <c r="AK176" s="8" t="s">
        <v>106</v>
      </c>
      <c r="AL176" s="3">
        <v>0</v>
      </c>
      <c r="AM176" s="3">
        <v>0</v>
      </c>
      <c r="AN176">
        <v>0</v>
      </c>
      <c r="AO176" t="s">
        <v>45</v>
      </c>
      <c r="AP176" s="38">
        <f t="shared" si="29"/>
        <v>0</v>
      </c>
      <c r="AQ176">
        <v>0</v>
      </c>
      <c r="AR176" s="8">
        <v>0</v>
      </c>
      <c r="AS176">
        <v>0</v>
      </c>
      <c r="AT176" t="s">
        <v>46</v>
      </c>
      <c r="AU176">
        <v>0</v>
      </c>
      <c r="AV176" s="11" t="s">
        <v>106</v>
      </c>
      <c r="AW176" s="3">
        <v>0</v>
      </c>
      <c r="AX176" s="3">
        <v>0</v>
      </c>
      <c r="AY176">
        <v>0</v>
      </c>
      <c r="AZ176">
        <v>0</v>
      </c>
      <c r="BA176" s="38">
        <f t="shared" si="27"/>
        <v>0</v>
      </c>
      <c r="BB176">
        <v>0</v>
      </c>
      <c r="BC176" s="8">
        <v>0</v>
      </c>
      <c r="BD176">
        <v>0</v>
      </c>
      <c r="BE176" t="s">
        <v>46</v>
      </c>
      <c r="BF176">
        <v>0</v>
      </c>
      <c r="BG176" s="11" t="s">
        <v>106</v>
      </c>
      <c r="BH176" s="3">
        <v>0</v>
      </c>
      <c r="BI176" s="3">
        <v>0</v>
      </c>
      <c r="BJ176">
        <v>0</v>
      </c>
      <c r="BK176">
        <v>0</v>
      </c>
      <c r="BL176" s="38">
        <f t="shared" si="28"/>
        <v>0</v>
      </c>
      <c r="BM176">
        <v>0</v>
      </c>
      <c r="BN176" s="8">
        <v>0</v>
      </c>
      <c r="BO176">
        <v>0</v>
      </c>
      <c r="BP176" t="s">
        <v>46</v>
      </c>
      <c r="BQ176">
        <v>0</v>
      </c>
      <c r="BR176" s="3">
        <v>901533</v>
      </c>
      <c r="BS176">
        <v>0</v>
      </c>
      <c r="BT176" s="19">
        <f t="shared" si="20"/>
        <v>103000</v>
      </c>
      <c r="BU176" s="19">
        <f t="shared" si="21"/>
        <v>782534</v>
      </c>
      <c r="BV176" s="13">
        <f t="shared" si="22"/>
        <v>0.8680037225481485</v>
      </c>
    </row>
    <row r="177" spans="1:74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23"/>
        <v>0.62687136434110202</v>
      </c>
      <c r="U177" s="3">
        <v>9281330</v>
      </c>
      <c r="V177" s="3">
        <v>9049575</v>
      </c>
      <c r="W177" s="14">
        <f t="shared" si="24"/>
        <v>0.97502997953957027</v>
      </c>
      <c r="X177" s="3">
        <v>5643200</v>
      </c>
      <c r="Y177" s="18">
        <f t="shared" si="25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 s="38">
        <f t="shared" si="26"/>
        <v>0.53910069210898282</v>
      </c>
      <c r="AF177">
        <v>0</v>
      </c>
      <c r="AG177" s="10" t="s">
        <v>353</v>
      </c>
      <c r="AH177" t="s">
        <v>63</v>
      </c>
      <c r="AI177" t="s">
        <v>100</v>
      </c>
      <c r="AJ177" t="s">
        <v>44</v>
      </c>
      <c r="AK177" s="8">
        <v>39014</v>
      </c>
      <c r="AL177" s="3">
        <v>1038029</v>
      </c>
      <c r="AM177" s="3">
        <v>8719.6200000000008</v>
      </c>
      <c r="AN177">
        <v>0</v>
      </c>
      <c r="AO177" t="s">
        <v>45</v>
      </c>
      <c r="AP177" s="38">
        <f t="shared" si="29"/>
        <v>0</v>
      </c>
      <c r="AQ177">
        <v>0</v>
      </c>
      <c r="AR177" s="8">
        <v>0</v>
      </c>
      <c r="AS177">
        <v>0</v>
      </c>
      <c r="AT177" t="s">
        <v>58</v>
      </c>
      <c r="AU177" t="s">
        <v>98</v>
      </c>
      <c r="AV177" s="11" t="s">
        <v>106</v>
      </c>
      <c r="AW177" s="3">
        <v>0</v>
      </c>
      <c r="AX177" s="3">
        <v>0</v>
      </c>
      <c r="AY177">
        <v>0</v>
      </c>
      <c r="AZ177">
        <v>0</v>
      </c>
      <c r="BA177" s="38">
        <f t="shared" si="27"/>
        <v>0</v>
      </c>
      <c r="BB177">
        <v>0</v>
      </c>
      <c r="BC177" s="8">
        <v>0</v>
      </c>
      <c r="BD177">
        <v>0</v>
      </c>
      <c r="BE177" t="s">
        <v>46</v>
      </c>
      <c r="BF177">
        <v>0</v>
      </c>
      <c r="BG177" s="11" t="s">
        <v>106</v>
      </c>
      <c r="BH177" s="3">
        <v>0</v>
      </c>
      <c r="BI177" s="3">
        <v>0</v>
      </c>
      <c r="BJ177">
        <v>0</v>
      </c>
      <c r="BK177">
        <v>0</v>
      </c>
      <c r="BL177" s="38">
        <f t="shared" si="28"/>
        <v>0</v>
      </c>
      <c r="BM177">
        <v>0</v>
      </c>
      <c r="BN177" s="8">
        <v>0</v>
      </c>
      <c r="BO177">
        <v>0</v>
      </c>
      <c r="BP177" t="s">
        <v>46</v>
      </c>
      <c r="BQ177">
        <v>0</v>
      </c>
      <c r="BR177" s="3">
        <v>9281330</v>
      </c>
      <c r="BS177" t="s">
        <v>47</v>
      </c>
      <c r="BT177" s="19">
        <f t="shared" si="20"/>
        <v>3638029</v>
      </c>
      <c r="BU177" s="19">
        <f t="shared" si="21"/>
        <v>9281229</v>
      </c>
      <c r="BV177" s="13">
        <f t="shared" si="22"/>
        <v>0.99998911793891609</v>
      </c>
    </row>
    <row r="178" spans="1:74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23"/>
        <v>0.82145033076770557</v>
      </c>
      <c r="U178" s="3">
        <v>4160775</v>
      </c>
      <c r="V178" s="3">
        <v>4694352</v>
      </c>
      <c r="W178" s="14">
        <f t="shared" si="24"/>
        <v>1.1282398110928853</v>
      </c>
      <c r="X178" s="3">
        <v>2000000</v>
      </c>
      <c r="Y178" s="18">
        <f t="shared" si="25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 s="38">
        <f t="shared" si="26"/>
        <v>0.10377158676873832</v>
      </c>
      <c r="AF178">
        <v>30</v>
      </c>
      <c r="AG178" s="10">
        <v>46180</v>
      </c>
      <c r="AH178" t="s">
        <v>63</v>
      </c>
      <c r="AI178" t="s">
        <v>43</v>
      </c>
      <c r="AJ178" t="s">
        <v>44</v>
      </c>
      <c r="AK178" s="8">
        <v>40247</v>
      </c>
      <c r="AL178" s="3">
        <v>1287456</v>
      </c>
      <c r="AM178" s="3">
        <v>1286367</v>
      </c>
      <c r="AN178">
        <v>0</v>
      </c>
      <c r="AO178">
        <v>30</v>
      </c>
      <c r="AP178" s="38">
        <f t="shared" si="29"/>
        <v>3.3333333333333333E-2</v>
      </c>
      <c r="AQ178">
        <v>0</v>
      </c>
      <c r="AR178" s="8">
        <v>51204</v>
      </c>
      <c r="AS178" t="s">
        <v>206</v>
      </c>
      <c r="AT178" t="s">
        <v>58</v>
      </c>
      <c r="AU178" t="s">
        <v>98</v>
      </c>
      <c r="AV178" s="11" t="s">
        <v>106</v>
      </c>
      <c r="AW178" s="3">
        <v>0</v>
      </c>
      <c r="AX178" s="3">
        <v>0</v>
      </c>
      <c r="AY178">
        <v>0</v>
      </c>
      <c r="AZ178">
        <v>0</v>
      </c>
      <c r="BA178" s="38">
        <f t="shared" si="27"/>
        <v>0</v>
      </c>
      <c r="BB178">
        <v>0</v>
      </c>
      <c r="BC178" s="8">
        <v>0</v>
      </c>
      <c r="BD178">
        <v>0</v>
      </c>
      <c r="BE178">
        <v>0</v>
      </c>
      <c r="BF178">
        <v>0</v>
      </c>
      <c r="BG178" s="11" t="s">
        <v>106</v>
      </c>
      <c r="BH178" s="3">
        <v>0</v>
      </c>
      <c r="BI178" s="3">
        <v>0</v>
      </c>
      <c r="BJ178">
        <v>0</v>
      </c>
      <c r="BK178">
        <v>0</v>
      </c>
      <c r="BL178" s="38">
        <f t="shared" si="28"/>
        <v>0</v>
      </c>
      <c r="BM178">
        <v>0</v>
      </c>
      <c r="BN178" s="8">
        <v>0</v>
      </c>
      <c r="BO178">
        <v>0</v>
      </c>
      <c r="BP178" t="s">
        <v>46</v>
      </c>
      <c r="BQ178">
        <v>0</v>
      </c>
      <c r="BR178" s="3">
        <v>4160775</v>
      </c>
      <c r="BS178" t="s">
        <v>47</v>
      </c>
      <c r="BT178" s="19">
        <f t="shared" si="20"/>
        <v>1737456</v>
      </c>
      <c r="BU178" s="19">
        <f t="shared" si="21"/>
        <v>3737456</v>
      </c>
      <c r="BV178" s="13">
        <f t="shared" si="22"/>
        <v>0.89825957904476927</v>
      </c>
    </row>
    <row r="179" spans="1:74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23"/>
        <v>0.73622299600385921</v>
      </c>
      <c r="U179" s="3">
        <v>2396312</v>
      </c>
      <c r="V179" s="3">
        <v>2191832</v>
      </c>
      <c r="W179" s="14">
        <f t="shared" si="24"/>
        <v>0.91466887450382084</v>
      </c>
      <c r="X179" s="3">
        <v>1711000</v>
      </c>
      <c r="Y179" s="18">
        <f t="shared" si="25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 s="38">
        <f t="shared" si="26"/>
        <v>0.10375909395264575</v>
      </c>
      <c r="AF179">
        <v>0</v>
      </c>
      <c r="AG179" s="10">
        <v>46221</v>
      </c>
      <c r="AH179" t="s">
        <v>279</v>
      </c>
      <c r="AI179" t="s">
        <v>43</v>
      </c>
      <c r="AJ179">
        <v>0</v>
      </c>
      <c r="AK179" s="8">
        <v>39041</v>
      </c>
      <c r="AL179" s="3">
        <v>558000</v>
      </c>
      <c r="AM179" s="3">
        <v>558000</v>
      </c>
      <c r="AN179">
        <v>5.0000000000000001E-3</v>
      </c>
      <c r="AO179">
        <v>30</v>
      </c>
      <c r="AP179" s="38">
        <f t="shared" si="29"/>
        <v>3.5978918413828026E-2</v>
      </c>
      <c r="AQ179">
        <v>0</v>
      </c>
      <c r="AR179" s="8">
        <v>49999</v>
      </c>
      <c r="AS179" t="s">
        <v>238</v>
      </c>
      <c r="AT179" t="s">
        <v>100</v>
      </c>
      <c r="AU179">
        <v>0</v>
      </c>
      <c r="AV179" s="11" t="s">
        <v>106</v>
      </c>
      <c r="AW179" s="3">
        <v>0</v>
      </c>
      <c r="AX179" s="3">
        <v>0</v>
      </c>
      <c r="AY179">
        <v>0</v>
      </c>
      <c r="AZ179">
        <v>0</v>
      </c>
      <c r="BA179" s="38">
        <f t="shared" si="27"/>
        <v>0</v>
      </c>
      <c r="BB179">
        <v>0</v>
      </c>
      <c r="BC179" s="8">
        <v>0</v>
      </c>
      <c r="BD179">
        <v>0</v>
      </c>
      <c r="BE179" t="s">
        <v>46</v>
      </c>
      <c r="BF179">
        <v>0</v>
      </c>
      <c r="BG179" s="11" t="s">
        <v>106</v>
      </c>
      <c r="BH179" s="3">
        <v>0</v>
      </c>
      <c r="BI179" s="3">
        <v>0</v>
      </c>
      <c r="BJ179">
        <v>0</v>
      </c>
      <c r="BK179">
        <v>0</v>
      </c>
      <c r="BL179" s="38">
        <f t="shared" si="28"/>
        <v>0</v>
      </c>
      <c r="BM179">
        <v>0</v>
      </c>
      <c r="BN179" s="8">
        <v>0</v>
      </c>
      <c r="BO179">
        <v>0</v>
      </c>
      <c r="BP179" t="s">
        <v>46</v>
      </c>
      <c r="BQ179">
        <v>0</v>
      </c>
      <c r="BR179" s="3">
        <v>2396312</v>
      </c>
      <c r="BS179">
        <v>0</v>
      </c>
      <c r="BT179" s="19">
        <f t="shared" si="20"/>
        <v>683000</v>
      </c>
      <c r="BU179" s="19">
        <f t="shared" si="21"/>
        <v>2394000</v>
      </c>
      <c r="BV179" s="13">
        <f t="shared" si="22"/>
        <v>0.99903518406618175</v>
      </c>
    </row>
    <row r="180" spans="1:74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23"/>
        <v>0</v>
      </c>
      <c r="U180" s="3">
        <v>0</v>
      </c>
      <c r="V180" s="3">
        <v>0</v>
      </c>
      <c r="W180" s="14">
        <f t="shared" si="24"/>
        <v>0</v>
      </c>
      <c r="X180" s="3">
        <v>0</v>
      </c>
      <c r="Y180" s="18">
        <f t="shared" si="25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 s="38">
        <f t="shared" si="26"/>
        <v>0.10744858398097097</v>
      </c>
      <c r="AF180">
        <v>15</v>
      </c>
      <c r="AG180" s="10">
        <v>44860</v>
      </c>
      <c r="AH180">
        <v>0</v>
      </c>
      <c r="AI180" t="s">
        <v>46</v>
      </c>
      <c r="AJ180">
        <v>0</v>
      </c>
      <c r="AK180" s="8" t="s">
        <v>106</v>
      </c>
      <c r="AL180" s="3">
        <v>0</v>
      </c>
      <c r="AM180" s="3">
        <v>932760</v>
      </c>
      <c r="AN180">
        <v>0</v>
      </c>
      <c r="AO180" t="s">
        <v>45</v>
      </c>
      <c r="AP180" s="38">
        <f t="shared" si="29"/>
        <v>0</v>
      </c>
      <c r="AQ180">
        <v>0</v>
      </c>
      <c r="AR180" s="8">
        <v>0</v>
      </c>
      <c r="AS180">
        <v>0</v>
      </c>
      <c r="AT180" t="s">
        <v>46</v>
      </c>
      <c r="AU180">
        <v>0</v>
      </c>
      <c r="AV180" s="11" t="s">
        <v>106</v>
      </c>
      <c r="AW180" s="3">
        <v>0</v>
      </c>
      <c r="AX180" s="3">
        <v>0</v>
      </c>
      <c r="AY180">
        <v>0</v>
      </c>
      <c r="AZ180">
        <v>0</v>
      </c>
      <c r="BA180" s="38">
        <f t="shared" si="27"/>
        <v>0</v>
      </c>
      <c r="BB180">
        <v>0</v>
      </c>
      <c r="BC180" s="8">
        <v>0</v>
      </c>
      <c r="BD180">
        <v>0</v>
      </c>
      <c r="BE180" t="s">
        <v>46</v>
      </c>
      <c r="BF180">
        <v>0</v>
      </c>
      <c r="BG180" s="11" t="s">
        <v>106</v>
      </c>
      <c r="BH180" s="3">
        <v>0</v>
      </c>
      <c r="BI180" s="3">
        <v>0</v>
      </c>
      <c r="BJ180">
        <v>0</v>
      </c>
      <c r="BK180">
        <v>0</v>
      </c>
      <c r="BL180" s="38">
        <f t="shared" si="28"/>
        <v>0</v>
      </c>
      <c r="BM180">
        <v>0</v>
      </c>
      <c r="BN180" s="8">
        <v>0</v>
      </c>
      <c r="BO180">
        <v>0</v>
      </c>
      <c r="BP180" t="s">
        <v>46</v>
      </c>
      <c r="BQ180">
        <v>0</v>
      </c>
      <c r="BR180" s="3">
        <v>0</v>
      </c>
      <c r="BS180">
        <v>0</v>
      </c>
      <c r="BT180" s="19">
        <f t="shared" si="20"/>
        <v>0</v>
      </c>
      <c r="BU180" s="19">
        <f t="shared" si="21"/>
        <v>0</v>
      </c>
      <c r="BV180" s="13">
        <f t="shared" si="22"/>
        <v>0</v>
      </c>
    </row>
    <row r="181" spans="1:74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23"/>
        <v>7.6147778369676455E-2</v>
      </c>
      <c r="U181" s="3">
        <v>3921467</v>
      </c>
      <c r="V181" s="3">
        <v>3646040</v>
      </c>
      <c r="W181" s="14">
        <f t="shared" si="24"/>
        <v>0.92976429484170087</v>
      </c>
      <c r="X181" s="3">
        <v>2789538</v>
      </c>
      <c r="Y181" s="18">
        <f t="shared" si="25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 s="38">
        <f t="shared" si="26"/>
        <v>5.3932613115296804E-2</v>
      </c>
      <c r="AF181">
        <v>50</v>
      </c>
      <c r="AG181" s="10">
        <v>58075</v>
      </c>
      <c r="AH181">
        <v>0</v>
      </c>
      <c r="AI181" t="s">
        <v>58</v>
      </c>
      <c r="AJ181" t="s">
        <v>339</v>
      </c>
      <c r="AK181" s="8">
        <v>39288</v>
      </c>
      <c r="AL181" s="3">
        <v>300000</v>
      </c>
      <c r="AM181" s="3">
        <v>146633</v>
      </c>
      <c r="AN181">
        <v>7.5749999999999998E-2</v>
      </c>
      <c r="AO181">
        <v>15</v>
      </c>
      <c r="AP181" s="38">
        <f t="shared" si="29"/>
        <v>0.1138154408121302</v>
      </c>
      <c r="AQ181">
        <v>15</v>
      </c>
      <c r="AR181" s="8">
        <v>44788</v>
      </c>
      <c r="AS181">
        <v>0</v>
      </c>
      <c r="AT181" t="s">
        <v>46</v>
      </c>
      <c r="AU181" t="s">
        <v>354</v>
      </c>
      <c r="AV181" s="11">
        <v>39036</v>
      </c>
      <c r="AW181" s="3">
        <v>541929</v>
      </c>
      <c r="AX181" s="3">
        <v>462798</v>
      </c>
      <c r="AY181">
        <v>7.1110000000000007E-2</v>
      </c>
      <c r="AZ181">
        <v>16</v>
      </c>
      <c r="BA181" s="38">
        <f t="shared" si="27"/>
        <v>0.10663751516758724</v>
      </c>
      <c r="BB181">
        <v>16</v>
      </c>
      <c r="BC181" s="8">
        <v>44783</v>
      </c>
      <c r="BD181" t="s">
        <v>63</v>
      </c>
      <c r="BE181" t="s">
        <v>43</v>
      </c>
      <c r="BF181" t="s">
        <v>244</v>
      </c>
      <c r="BG181" s="11" t="s">
        <v>106</v>
      </c>
      <c r="BH181" s="3">
        <v>0</v>
      </c>
      <c r="BI181" s="3">
        <v>0</v>
      </c>
      <c r="BJ181">
        <v>0</v>
      </c>
      <c r="BK181">
        <v>0</v>
      </c>
      <c r="BL181" s="38">
        <f t="shared" si="28"/>
        <v>0</v>
      </c>
      <c r="BM181">
        <v>0</v>
      </c>
      <c r="BN181" s="8">
        <v>0</v>
      </c>
      <c r="BO181">
        <v>0</v>
      </c>
      <c r="BP181" t="s">
        <v>46</v>
      </c>
      <c r="BQ181">
        <v>0</v>
      </c>
      <c r="BR181" s="3">
        <v>3921467</v>
      </c>
      <c r="BS181" t="s">
        <v>62</v>
      </c>
      <c r="BT181" s="19">
        <f t="shared" si="20"/>
        <v>1131929</v>
      </c>
      <c r="BU181" s="19">
        <f t="shared" si="21"/>
        <v>3921467</v>
      </c>
      <c r="BV181" s="13">
        <f t="shared" si="22"/>
        <v>1</v>
      </c>
    </row>
    <row r="182" spans="1:74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23"/>
        <v>7.2342464580465407E-2</v>
      </c>
      <c r="U182" s="3">
        <v>3036460</v>
      </c>
      <c r="V182" s="3">
        <v>2695274</v>
      </c>
      <c r="W182" s="14">
        <f t="shared" si="24"/>
        <v>0.88763691930735134</v>
      </c>
      <c r="X182" s="3">
        <v>2147073</v>
      </c>
      <c r="Y182" s="18">
        <f t="shared" si="25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 s="38">
        <f t="shared" si="26"/>
        <v>8.2227450583440623E-2</v>
      </c>
      <c r="AF182">
        <v>20</v>
      </c>
      <c r="AG182" s="10">
        <v>46323</v>
      </c>
      <c r="AH182">
        <v>0</v>
      </c>
      <c r="AI182" t="s">
        <v>58</v>
      </c>
      <c r="AJ182" t="s">
        <v>240</v>
      </c>
      <c r="AK182" s="8">
        <v>38926</v>
      </c>
      <c r="AL182" s="3">
        <v>240000</v>
      </c>
      <c r="AM182" s="3">
        <v>94822</v>
      </c>
      <c r="AN182">
        <v>6.5570000000000003E-2</v>
      </c>
      <c r="AO182">
        <v>16</v>
      </c>
      <c r="AP182" s="38">
        <f t="shared" si="29"/>
        <v>0.10277156519482902</v>
      </c>
      <c r="AQ182">
        <v>16</v>
      </c>
      <c r="AR182" s="8">
        <v>44682</v>
      </c>
      <c r="AS182">
        <v>0</v>
      </c>
      <c r="AT182" t="s">
        <v>43</v>
      </c>
      <c r="AU182" t="s">
        <v>356</v>
      </c>
      <c r="AV182" s="11">
        <v>39184</v>
      </c>
      <c r="AW182" s="3">
        <v>32188.959999999999</v>
      </c>
      <c r="AX182" s="3">
        <v>12923</v>
      </c>
      <c r="AY182">
        <v>7.4999999999999997E-2</v>
      </c>
      <c r="AZ182">
        <v>15</v>
      </c>
      <c r="BA182" s="38">
        <f t="shared" si="27"/>
        <v>0.11328723625419035</v>
      </c>
      <c r="BB182">
        <v>15</v>
      </c>
      <c r="BC182" s="8">
        <v>44682</v>
      </c>
      <c r="BD182" t="s">
        <v>63</v>
      </c>
      <c r="BE182" t="s">
        <v>43</v>
      </c>
      <c r="BF182" t="s">
        <v>44</v>
      </c>
      <c r="BG182" s="11">
        <v>39294</v>
      </c>
      <c r="BH182" s="3">
        <v>40000</v>
      </c>
      <c r="BI182" s="3">
        <v>40000</v>
      </c>
      <c r="BJ182">
        <v>0</v>
      </c>
      <c r="BK182">
        <v>10</v>
      </c>
      <c r="BL182" s="38">
        <f t="shared" si="28"/>
        <v>0.1</v>
      </c>
      <c r="BM182">
        <v>10</v>
      </c>
      <c r="BN182" s="8">
        <v>43100</v>
      </c>
      <c r="BO182">
        <v>0</v>
      </c>
      <c r="BP182" t="s">
        <v>58</v>
      </c>
      <c r="BQ182" t="s">
        <v>357</v>
      </c>
      <c r="BR182" s="3">
        <v>3051261.96</v>
      </c>
      <c r="BS182" t="s">
        <v>62</v>
      </c>
      <c r="BT182" s="19">
        <f t="shared" si="20"/>
        <v>904188.96</v>
      </c>
      <c r="BU182" s="19">
        <f t="shared" si="21"/>
        <v>3051261.96</v>
      </c>
      <c r="BV182" s="13">
        <f t="shared" si="22"/>
        <v>1.0048747422985977</v>
      </c>
    </row>
    <row r="183" spans="1:74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23"/>
        <v>9.5448400410816814E-2</v>
      </c>
      <c r="U183" s="3">
        <v>3909285</v>
      </c>
      <c r="V183" s="3">
        <v>4623724</v>
      </c>
      <c r="W183" s="14">
        <f t="shared" si="24"/>
        <v>1.1827543911482534</v>
      </c>
      <c r="X183" s="3">
        <v>6212</v>
      </c>
      <c r="Y183" s="18">
        <f t="shared" si="25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 s="38">
        <f t="shared" si="26"/>
        <v>0</v>
      </c>
      <c r="AF183">
        <v>0</v>
      </c>
      <c r="AG183" s="10">
        <v>44727</v>
      </c>
      <c r="AH183">
        <v>0</v>
      </c>
      <c r="AI183" t="s">
        <v>58</v>
      </c>
      <c r="AJ183">
        <v>0</v>
      </c>
      <c r="AK183" s="8" t="s">
        <v>106</v>
      </c>
      <c r="AL183" s="3">
        <v>200000</v>
      </c>
      <c r="AM183" s="3">
        <v>165533</v>
      </c>
      <c r="AN183">
        <v>8.5000000000000006E-2</v>
      </c>
      <c r="AO183" t="s">
        <v>45</v>
      </c>
      <c r="AP183" s="38">
        <f t="shared" si="29"/>
        <v>0</v>
      </c>
      <c r="AQ183">
        <v>0</v>
      </c>
      <c r="AR183" s="8">
        <v>46631</v>
      </c>
      <c r="AS183">
        <v>0</v>
      </c>
      <c r="AT183" t="s">
        <v>43</v>
      </c>
      <c r="AU183">
        <v>0</v>
      </c>
      <c r="AV183" s="11" t="s">
        <v>106</v>
      </c>
      <c r="AW183" s="3">
        <v>3403073</v>
      </c>
      <c r="AX183" s="3">
        <v>0</v>
      </c>
      <c r="AY183">
        <v>0</v>
      </c>
      <c r="AZ183">
        <v>0</v>
      </c>
      <c r="BA183" s="38">
        <f t="shared" si="27"/>
        <v>0</v>
      </c>
      <c r="BB183">
        <v>0</v>
      </c>
      <c r="BC183" s="8">
        <v>0</v>
      </c>
      <c r="BD183">
        <v>0</v>
      </c>
      <c r="BE183" t="s">
        <v>46</v>
      </c>
      <c r="BF183">
        <v>0</v>
      </c>
      <c r="BG183" s="11" t="s">
        <v>106</v>
      </c>
      <c r="BH183" s="3">
        <v>0</v>
      </c>
      <c r="BI183" s="3">
        <v>0</v>
      </c>
      <c r="BJ183">
        <v>0</v>
      </c>
      <c r="BK183">
        <v>0</v>
      </c>
      <c r="BL183" s="38">
        <f t="shared" si="28"/>
        <v>0</v>
      </c>
      <c r="BM183">
        <v>0</v>
      </c>
      <c r="BN183" s="8">
        <v>0</v>
      </c>
      <c r="BO183">
        <v>0</v>
      </c>
      <c r="BP183" t="s">
        <v>46</v>
      </c>
      <c r="BQ183">
        <v>0</v>
      </c>
      <c r="BR183" s="3">
        <v>3909285</v>
      </c>
      <c r="BS183">
        <v>0</v>
      </c>
      <c r="BT183" s="19">
        <f t="shared" si="20"/>
        <v>3903073</v>
      </c>
      <c r="BU183" s="19">
        <f t="shared" si="21"/>
        <v>3909285</v>
      </c>
      <c r="BV183" s="13">
        <f t="shared" si="22"/>
        <v>1</v>
      </c>
    </row>
    <row r="184" spans="1:74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23"/>
        <v>7.9195825268188233E-2</v>
      </c>
      <c r="U184" s="3">
        <v>5641560</v>
      </c>
      <c r="V184" s="3">
        <v>5343338</v>
      </c>
      <c r="W184" s="14">
        <f t="shared" si="24"/>
        <v>0.9471383801643517</v>
      </c>
      <c r="X184" s="3">
        <v>4221911</v>
      </c>
      <c r="Y184" s="18">
        <f t="shared" si="25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 s="38">
        <f t="shared" si="26"/>
        <v>0.10715556783081624</v>
      </c>
      <c r="AF184">
        <v>30</v>
      </c>
      <c r="AG184" s="10">
        <v>45301</v>
      </c>
      <c r="AH184" t="s">
        <v>54</v>
      </c>
      <c r="AI184" t="s">
        <v>43</v>
      </c>
      <c r="AJ184" t="s">
        <v>55</v>
      </c>
      <c r="AK184" s="8">
        <v>39337</v>
      </c>
      <c r="AL184" s="3">
        <v>240000</v>
      </c>
      <c r="AM184" s="3">
        <v>240000</v>
      </c>
      <c r="AN184" t="s">
        <v>254</v>
      </c>
      <c r="AO184">
        <v>17</v>
      </c>
      <c r="AP184" s="38">
        <f t="shared" si="29"/>
        <v>0</v>
      </c>
      <c r="AQ184" t="s">
        <v>358</v>
      </c>
      <c r="AR184" s="8">
        <v>45519</v>
      </c>
      <c r="AS184" t="s">
        <v>71</v>
      </c>
      <c r="AT184" t="s">
        <v>100</v>
      </c>
      <c r="AU184" t="s">
        <v>55</v>
      </c>
      <c r="AV184" s="11">
        <v>39337</v>
      </c>
      <c r="AW184" s="3">
        <v>397000</v>
      </c>
      <c r="AX184" s="3">
        <v>674494.27</v>
      </c>
      <c r="AY184">
        <v>0.06</v>
      </c>
      <c r="AZ184">
        <v>17</v>
      </c>
      <c r="BA184" s="38">
        <f t="shared" si="27"/>
        <v>9.5444804231549885E-2</v>
      </c>
      <c r="BB184" t="s">
        <v>358</v>
      </c>
      <c r="BC184" s="8">
        <v>45413</v>
      </c>
      <c r="BD184" t="s">
        <v>75</v>
      </c>
      <c r="BE184" t="s">
        <v>100</v>
      </c>
      <c r="BF184" t="s">
        <v>55</v>
      </c>
      <c r="BG184" s="11" t="s">
        <v>106</v>
      </c>
      <c r="BH184" s="3">
        <v>0</v>
      </c>
      <c r="BI184" s="3">
        <v>0</v>
      </c>
      <c r="BJ184">
        <v>0</v>
      </c>
      <c r="BK184">
        <v>0</v>
      </c>
      <c r="BL184" s="38">
        <f t="shared" si="28"/>
        <v>0</v>
      </c>
      <c r="BM184">
        <v>0</v>
      </c>
      <c r="BN184" s="8">
        <v>0</v>
      </c>
      <c r="BO184">
        <v>0</v>
      </c>
      <c r="BP184" t="s">
        <v>46</v>
      </c>
      <c r="BQ184">
        <v>0</v>
      </c>
      <c r="BR184" s="3">
        <v>5641560</v>
      </c>
      <c r="BS184" t="s">
        <v>47</v>
      </c>
      <c r="BT184" s="19">
        <f t="shared" si="20"/>
        <v>1419649</v>
      </c>
      <c r="BU184" s="19">
        <f t="shared" si="21"/>
        <v>5641560</v>
      </c>
      <c r="BV184" s="13">
        <f t="shared" si="22"/>
        <v>1</v>
      </c>
    </row>
    <row r="185" spans="1:74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23"/>
        <v>7.1439313156378539E-2</v>
      </c>
      <c r="U185" s="3">
        <v>10991847</v>
      </c>
      <c r="V185" s="3">
        <v>13601436</v>
      </c>
      <c r="W185" s="14">
        <f t="shared" si="24"/>
        <v>1.2374113285965498</v>
      </c>
      <c r="X185" s="3">
        <v>8641847</v>
      </c>
      <c r="Y185" s="18">
        <f t="shared" si="25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 s="38">
        <f t="shared" si="26"/>
        <v>6.25E-2</v>
      </c>
      <c r="AF185">
        <v>192</v>
      </c>
      <c r="AG185" s="10">
        <v>45901</v>
      </c>
      <c r="AH185">
        <v>0</v>
      </c>
      <c r="AI185" t="s">
        <v>100</v>
      </c>
      <c r="AJ185" t="s">
        <v>259</v>
      </c>
      <c r="AK185" s="8">
        <v>39708</v>
      </c>
      <c r="AL185" s="3">
        <v>450000</v>
      </c>
      <c r="AM185" s="3">
        <v>562569</v>
      </c>
      <c r="AN185">
        <v>4.58E-2</v>
      </c>
      <c r="AO185">
        <v>50</v>
      </c>
      <c r="AP185" s="38">
        <f t="shared" si="29"/>
        <v>5.1262168581346385E-2</v>
      </c>
      <c r="AQ185">
        <v>360</v>
      </c>
      <c r="AR185" s="8">
        <v>58441</v>
      </c>
      <c r="AS185">
        <v>0</v>
      </c>
      <c r="AT185" t="s">
        <v>100</v>
      </c>
      <c r="AU185" t="s">
        <v>214</v>
      </c>
      <c r="AV185" s="11">
        <v>39708</v>
      </c>
      <c r="AW185" s="3">
        <v>250000</v>
      </c>
      <c r="AX185" s="3">
        <v>316445</v>
      </c>
      <c r="AY185">
        <v>4.58E-2</v>
      </c>
      <c r="AZ185">
        <v>50</v>
      </c>
      <c r="BA185" s="38">
        <f t="shared" si="27"/>
        <v>5.1262168581346385E-2</v>
      </c>
      <c r="BB185">
        <v>360</v>
      </c>
      <c r="BC185" s="8">
        <v>58441</v>
      </c>
      <c r="BD185">
        <v>0</v>
      </c>
      <c r="BE185" t="s">
        <v>100</v>
      </c>
      <c r="BF185" t="s">
        <v>214</v>
      </c>
      <c r="BG185" s="11">
        <v>40165</v>
      </c>
      <c r="BH185" s="3">
        <v>1200000</v>
      </c>
      <c r="BI185" s="3">
        <v>888749</v>
      </c>
      <c r="BJ185">
        <v>6.0569999999999999E-2</v>
      </c>
      <c r="BK185">
        <v>15</v>
      </c>
      <c r="BL185" s="38">
        <f t="shared" si="28"/>
        <v>0.10334657605214292</v>
      </c>
      <c r="BM185">
        <v>180</v>
      </c>
      <c r="BN185" s="8">
        <v>45550</v>
      </c>
      <c r="BO185" t="s">
        <v>360</v>
      </c>
      <c r="BP185" t="s">
        <v>43</v>
      </c>
      <c r="BQ185" t="s">
        <v>361</v>
      </c>
      <c r="BR185" s="3">
        <v>10991847</v>
      </c>
      <c r="BS185" t="s">
        <v>47</v>
      </c>
      <c r="BT185" s="19">
        <f t="shared" si="20"/>
        <v>2350000</v>
      </c>
      <c r="BU185" s="19">
        <f t="shared" si="21"/>
        <v>10991847</v>
      </c>
      <c r="BV185" s="13">
        <f t="shared" si="22"/>
        <v>1</v>
      </c>
    </row>
    <row r="186" spans="1:74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23"/>
        <v>0.10231939315377388</v>
      </c>
      <c r="U186" s="3">
        <v>3655094</v>
      </c>
      <c r="V186" s="3">
        <v>4640597</v>
      </c>
      <c r="W186" s="14">
        <f t="shared" si="24"/>
        <v>1.2696245294922648</v>
      </c>
      <c r="X186" s="3">
        <v>3403282</v>
      </c>
      <c r="Y186" s="18">
        <f t="shared" si="25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 s="38">
        <f t="shared" si="26"/>
        <v>9.8092191632331419E-2</v>
      </c>
      <c r="AF186">
        <v>20</v>
      </c>
      <c r="AG186" s="10">
        <v>42855</v>
      </c>
      <c r="AH186">
        <v>0</v>
      </c>
      <c r="AI186" t="s">
        <v>58</v>
      </c>
      <c r="AJ186">
        <v>0</v>
      </c>
      <c r="AK186" s="8" t="s">
        <v>106</v>
      </c>
      <c r="AL186" s="3">
        <v>0</v>
      </c>
      <c r="AM186" s="3">
        <v>0</v>
      </c>
      <c r="AN186">
        <v>0</v>
      </c>
      <c r="AO186" t="s">
        <v>45</v>
      </c>
      <c r="AP186" s="38">
        <f t="shared" si="29"/>
        <v>0</v>
      </c>
      <c r="AQ186">
        <v>0</v>
      </c>
      <c r="AR186" s="8">
        <v>0</v>
      </c>
      <c r="AS186">
        <v>0</v>
      </c>
      <c r="AT186" t="s">
        <v>46</v>
      </c>
      <c r="AU186">
        <v>0</v>
      </c>
      <c r="AV186" s="11" t="s">
        <v>106</v>
      </c>
      <c r="AW186" s="3">
        <v>0</v>
      </c>
      <c r="AX186" s="3">
        <v>0</v>
      </c>
      <c r="AY186">
        <v>0</v>
      </c>
      <c r="AZ186">
        <v>0</v>
      </c>
      <c r="BA186" s="38">
        <f t="shared" si="27"/>
        <v>0</v>
      </c>
      <c r="BB186">
        <v>0</v>
      </c>
      <c r="BC186" s="8">
        <v>0</v>
      </c>
      <c r="BD186">
        <v>0</v>
      </c>
      <c r="BE186" t="s">
        <v>46</v>
      </c>
      <c r="BF186">
        <v>0</v>
      </c>
      <c r="BG186" s="11" t="s">
        <v>106</v>
      </c>
      <c r="BH186" s="3">
        <v>0</v>
      </c>
      <c r="BI186" s="3">
        <v>0</v>
      </c>
      <c r="BJ186">
        <v>0</v>
      </c>
      <c r="BK186">
        <v>0</v>
      </c>
      <c r="BL186" s="38">
        <f t="shared" si="28"/>
        <v>0</v>
      </c>
      <c r="BM186">
        <v>0</v>
      </c>
      <c r="BN186" s="8">
        <v>0</v>
      </c>
      <c r="BO186">
        <v>0</v>
      </c>
      <c r="BP186" t="s">
        <v>46</v>
      </c>
      <c r="BQ186">
        <v>0</v>
      </c>
      <c r="BR186" s="3">
        <v>3655094</v>
      </c>
      <c r="BS186">
        <v>0</v>
      </c>
      <c r="BT186" s="19">
        <f t="shared" si="20"/>
        <v>251812</v>
      </c>
      <c r="BU186" s="19">
        <f t="shared" si="21"/>
        <v>3655094</v>
      </c>
      <c r="BV186" s="13">
        <f t="shared" si="22"/>
        <v>1</v>
      </c>
    </row>
    <row r="187" spans="1:74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23"/>
        <v>6.7902383312369974E-2</v>
      </c>
      <c r="U187" s="3">
        <v>2273013</v>
      </c>
      <c r="V187" s="3">
        <v>1903115</v>
      </c>
      <c r="W187" s="14">
        <f t="shared" si="24"/>
        <v>0.83726533900158073</v>
      </c>
      <c r="X187" s="3">
        <v>1483013</v>
      </c>
      <c r="Y187" s="18">
        <f t="shared" si="25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 s="38">
        <f t="shared" si="26"/>
        <v>0.10362400703617654</v>
      </c>
      <c r="AF187">
        <v>30</v>
      </c>
      <c r="AG187" s="10">
        <v>45171</v>
      </c>
      <c r="AH187" t="s">
        <v>63</v>
      </c>
      <c r="AI187" t="s">
        <v>43</v>
      </c>
      <c r="AJ187" t="s">
        <v>55</v>
      </c>
      <c r="AK187" s="8">
        <v>39692</v>
      </c>
      <c r="AL187" s="3">
        <v>600000</v>
      </c>
      <c r="AM187" s="3">
        <v>931180</v>
      </c>
      <c r="AN187">
        <v>4.9099999999999998E-2</v>
      </c>
      <c r="AO187">
        <v>20</v>
      </c>
      <c r="AP187" s="38">
        <f t="shared" si="29"/>
        <v>7.9631387625462083E-2</v>
      </c>
      <c r="AQ187" t="s">
        <v>165</v>
      </c>
      <c r="AR187" s="8">
        <v>46997</v>
      </c>
      <c r="AS187" t="s">
        <v>206</v>
      </c>
      <c r="AT187" t="s">
        <v>100</v>
      </c>
      <c r="AU187" t="s">
        <v>55</v>
      </c>
      <c r="AV187" s="11" t="s">
        <v>106</v>
      </c>
      <c r="AW187" s="3">
        <v>0</v>
      </c>
      <c r="AX187" s="3">
        <v>0</v>
      </c>
      <c r="AY187">
        <v>0</v>
      </c>
      <c r="AZ187">
        <v>0</v>
      </c>
      <c r="BA187" s="38">
        <f t="shared" si="27"/>
        <v>0</v>
      </c>
      <c r="BB187">
        <v>0</v>
      </c>
      <c r="BC187" s="8">
        <v>0</v>
      </c>
      <c r="BD187">
        <v>0</v>
      </c>
      <c r="BE187" t="s">
        <v>46</v>
      </c>
      <c r="BF187">
        <v>0</v>
      </c>
      <c r="BG187" s="11" t="s">
        <v>106</v>
      </c>
      <c r="BH187" s="3">
        <v>0</v>
      </c>
      <c r="BI187" s="3">
        <v>0</v>
      </c>
      <c r="BJ187">
        <v>0</v>
      </c>
      <c r="BK187">
        <v>0</v>
      </c>
      <c r="BL187" s="38">
        <f t="shared" si="28"/>
        <v>0</v>
      </c>
      <c r="BM187">
        <v>0</v>
      </c>
      <c r="BN187" s="8">
        <v>0</v>
      </c>
      <c r="BO187">
        <v>0</v>
      </c>
      <c r="BP187" t="s">
        <v>46</v>
      </c>
      <c r="BQ187">
        <v>0</v>
      </c>
      <c r="BR187" s="3">
        <v>2273013</v>
      </c>
      <c r="BS187" t="s">
        <v>47</v>
      </c>
      <c r="BT187" s="19">
        <f t="shared" si="20"/>
        <v>790000</v>
      </c>
      <c r="BU187" s="19">
        <f t="shared" si="21"/>
        <v>2273013</v>
      </c>
      <c r="BV187" s="13">
        <f t="shared" si="22"/>
        <v>1</v>
      </c>
    </row>
    <row r="188" spans="1:74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23"/>
        <v>0</v>
      </c>
      <c r="U188" s="3">
        <v>2651698</v>
      </c>
      <c r="V188" s="3">
        <v>2463662</v>
      </c>
      <c r="W188" s="14">
        <f t="shared" si="24"/>
        <v>0.92908845577437549</v>
      </c>
      <c r="X188" s="3">
        <v>1864859</v>
      </c>
      <c r="Y188" s="18">
        <f t="shared" si="25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 s="38">
        <f t="shared" si="26"/>
        <v>9.1679772090881198E-2</v>
      </c>
      <c r="AF188">
        <v>16</v>
      </c>
      <c r="AG188" s="10">
        <v>45078</v>
      </c>
      <c r="AH188">
        <v>0</v>
      </c>
      <c r="AI188" t="s">
        <v>100</v>
      </c>
      <c r="AJ188" t="s">
        <v>266</v>
      </c>
      <c r="AK188" s="8">
        <v>39261</v>
      </c>
      <c r="AL188" s="3">
        <v>630000</v>
      </c>
      <c r="AM188" s="3">
        <v>965846</v>
      </c>
      <c r="AN188">
        <v>4.9099999999999998E-2</v>
      </c>
      <c r="AO188">
        <v>20</v>
      </c>
      <c r="AP188" s="38">
        <f t="shared" si="29"/>
        <v>7.9631387625462083E-2</v>
      </c>
      <c r="AQ188">
        <v>20</v>
      </c>
      <c r="AR188" s="8">
        <v>46507</v>
      </c>
      <c r="AS188">
        <v>0</v>
      </c>
      <c r="AT188" t="s">
        <v>100</v>
      </c>
      <c r="AU188" t="s">
        <v>243</v>
      </c>
      <c r="AV188" s="11">
        <v>39261</v>
      </c>
      <c r="AW188" s="3">
        <v>56839</v>
      </c>
      <c r="AX188" s="3">
        <v>49993</v>
      </c>
      <c r="AY188">
        <v>7.8090000000000007E-2</v>
      </c>
      <c r="AZ188">
        <v>16</v>
      </c>
      <c r="BA188" s="38">
        <f t="shared" si="27"/>
        <v>0.11160104579684693</v>
      </c>
      <c r="BB188">
        <v>16</v>
      </c>
      <c r="BC188" s="8">
        <v>45026</v>
      </c>
      <c r="BD188" t="s">
        <v>63</v>
      </c>
      <c r="BE188" t="s">
        <v>43</v>
      </c>
      <c r="BF188" t="s">
        <v>244</v>
      </c>
      <c r="BG188" s="11" t="s">
        <v>106</v>
      </c>
      <c r="BH188" s="3">
        <v>0</v>
      </c>
      <c r="BI188" s="3">
        <v>0</v>
      </c>
      <c r="BJ188">
        <v>0</v>
      </c>
      <c r="BK188">
        <v>0</v>
      </c>
      <c r="BL188" s="38">
        <f t="shared" si="28"/>
        <v>0</v>
      </c>
      <c r="BM188">
        <v>0</v>
      </c>
      <c r="BN188" s="8">
        <v>0</v>
      </c>
      <c r="BO188">
        <v>0</v>
      </c>
      <c r="BP188" t="s">
        <v>46</v>
      </c>
      <c r="BQ188">
        <v>0</v>
      </c>
      <c r="BR188" s="3">
        <v>2651698</v>
      </c>
      <c r="BS188" t="s">
        <v>62</v>
      </c>
      <c r="BT188" s="19">
        <f t="shared" si="20"/>
        <v>786839</v>
      </c>
      <c r="BU188" s="19">
        <f t="shared" si="21"/>
        <v>2651698</v>
      </c>
      <c r="BV188" s="13">
        <f t="shared" si="22"/>
        <v>1</v>
      </c>
    </row>
    <row r="189" spans="1:74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23"/>
        <v>7.5312019652984771E-2</v>
      </c>
      <c r="U189" s="3">
        <v>4067372</v>
      </c>
      <c r="V189" s="3">
        <v>3777090</v>
      </c>
      <c r="W189" s="14">
        <f t="shared" si="24"/>
        <v>0.92863155865753122</v>
      </c>
      <c r="X189" s="3">
        <v>3017583</v>
      </c>
      <c r="Y189" s="18">
        <f t="shared" si="25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 s="38">
        <f t="shared" si="26"/>
        <v>8.525119673066836E-2</v>
      </c>
      <c r="AF189">
        <v>16</v>
      </c>
      <c r="AG189" s="10">
        <v>45078</v>
      </c>
      <c r="AH189">
        <v>0</v>
      </c>
      <c r="AI189" t="s">
        <v>100</v>
      </c>
      <c r="AJ189" t="s">
        <v>363</v>
      </c>
      <c r="AK189" s="8">
        <v>39261</v>
      </c>
      <c r="AL189" s="3">
        <v>640000</v>
      </c>
      <c r="AM189" s="3">
        <v>969206</v>
      </c>
      <c r="AN189">
        <v>5.3999999999999999E-2</v>
      </c>
      <c r="AO189">
        <v>20</v>
      </c>
      <c r="AP189" s="38">
        <f t="shared" si="29"/>
        <v>8.2986443748330654E-2</v>
      </c>
      <c r="AQ189">
        <v>20</v>
      </c>
      <c r="AR189" s="8">
        <v>46507</v>
      </c>
      <c r="AS189">
        <v>0</v>
      </c>
      <c r="AT189" t="s">
        <v>100</v>
      </c>
      <c r="AU189" t="s">
        <v>243</v>
      </c>
      <c r="AV189" s="11">
        <v>39261</v>
      </c>
      <c r="AW189" s="3">
        <v>227789</v>
      </c>
      <c r="AX189" s="3">
        <v>197460</v>
      </c>
      <c r="AY189">
        <v>7.8090000000000007E-2</v>
      </c>
      <c r="AZ189">
        <v>16</v>
      </c>
      <c r="BA189" s="38">
        <f t="shared" si="27"/>
        <v>0.11160104579684693</v>
      </c>
      <c r="BB189">
        <v>16</v>
      </c>
      <c r="BC189" s="8">
        <v>45026</v>
      </c>
      <c r="BD189" t="s">
        <v>63</v>
      </c>
      <c r="BE189" t="s">
        <v>43</v>
      </c>
      <c r="BF189" t="s">
        <v>309</v>
      </c>
      <c r="BG189" s="11" t="s">
        <v>106</v>
      </c>
      <c r="BH189" s="3">
        <v>0</v>
      </c>
      <c r="BI189" s="3">
        <v>0</v>
      </c>
      <c r="BJ189">
        <v>0</v>
      </c>
      <c r="BK189">
        <v>0</v>
      </c>
      <c r="BL189" s="38">
        <f t="shared" si="28"/>
        <v>0</v>
      </c>
      <c r="BM189">
        <v>0</v>
      </c>
      <c r="BN189" s="8">
        <v>0</v>
      </c>
      <c r="BO189">
        <v>0</v>
      </c>
      <c r="BP189" t="s">
        <v>46</v>
      </c>
      <c r="BQ189">
        <v>0</v>
      </c>
      <c r="BR189" s="3">
        <v>4067372</v>
      </c>
      <c r="BS189" t="s">
        <v>62</v>
      </c>
      <c r="BT189" s="19">
        <f t="shared" si="20"/>
        <v>1049789</v>
      </c>
      <c r="BU189" s="19">
        <f t="shared" si="21"/>
        <v>4067372</v>
      </c>
      <c r="BV189" s="13">
        <f t="shared" si="22"/>
        <v>1</v>
      </c>
    </row>
    <row r="190" spans="1:74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23"/>
        <v>7.74594076486841E-2</v>
      </c>
      <c r="U190" s="3">
        <v>1563903</v>
      </c>
      <c r="V190" s="3">
        <v>1493700</v>
      </c>
      <c r="W190" s="14">
        <f t="shared" si="24"/>
        <v>0.95511038728105258</v>
      </c>
      <c r="X190" s="3">
        <v>1294782</v>
      </c>
      <c r="Y190" s="18">
        <f t="shared" si="25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 s="38">
        <f t="shared" si="26"/>
        <v>0.10296276395531272</v>
      </c>
      <c r="AF190">
        <v>30</v>
      </c>
      <c r="AG190" s="10">
        <v>50205</v>
      </c>
      <c r="AH190" t="s">
        <v>54</v>
      </c>
      <c r="AI190" t="s">
        <v>366</v>
      </c>
      <c r="AJ190">
        <v>0</v>
      </c>
      <c r="AK190" s="8">
        <v>39139</v>
      </c>
      <c r="AL190" s="3">
        <v>219621</v>
      </c>
      <c r="AM190" s="3">
        <v>219621</v>
      </c>
      <c r="AN190">
        <v>5.8999999999999997E-2</v>
      </c>
      <c r="AO190">
        <v>17</v>
      </c>
      <c r="AP190" s="38">
        <f t="shared" si="29"/>
        <v>9.4759500123852175E-2</v>
      </c>
      <c r="AQ190" t="s">
        <v>358</v>
      </c>
      <c r="AR190" s="8">
        <v>45107</v>
      </c>
      <c r="AS190" t="s">
        <v>71</v>
      </c>
      <c r="AT190" t="s">
        <v>100</v>
      </c>
      <c r="AU190">
        <v>0</v>
      </c>
      <c r="AV190" s="11" t="s">
        <v>106</v>
      </c>
      <c r="AW190" s="3">
        <v>0</v>
      </c>
      <c r="AX190" s="3">
        <v>0</v>
      </c>
      <c r="AY190">
        <v>0</v>
      </c>
      <c r="AZ190">
        <v>0</v>
      </c>
      <c r="BA190" s="38">
        <f t="shared" si="27"/>
        <v>0</v>
      </c>
      <c r="BB190">
        <v>0</v>
      </c>
      <c r="BC190" s="8">
        <v>0</v>
      </c>
      <c r="BD190">
        <v>0</v>
      </c>
      <c r="BE190" t="s">
        <v>46</v>
      </c>
      <c r="BF190">
        <v>0</v>
      </c>
      <c r="BG190" s="11" t="s">
        <v>106</v>
      </c>
      <c r="BH190" s="3">
        <v>0</v>
      </c>
      <c r="BI190" s="3">
        <v>0</v>
      </c>
      <c r="BJ190">
        <v>0</v>
      </c>
      <c r="BK190">
        <v>0</v>
      </c>
      <c r="BL190" s="38">
        <f t="shared" si="28"/>
        <v>0</v>
      </c>
      <c r="BM190">
        <v>0</v>
      </c>
      <c r="BN190" s="8">
        <v>0</v>
      </c>
      <c r="BO190">
        <v>0</v>
      </c>
      <c r="BP190" t="s">
        <v>46</v>
      </c>
      <c r="BQ190">
        <v>0</v>
      </c>
      <c r="BR190" s="3">
        <v>1563903</v>
      </c>
      <c r="BS190" t="s">
        <v>62</v>
      </c>
      <c r="BT190" s="19">
        <f t="shared" si="20"/>
        <v>269121</v>
      </c>
      <c r="BU190" s="19">
        <f t="shared" si="21"/>
        <v>1563903</v>
      </c>
      <c r="BV190" s="13">
        <f t="shared" si="22"/>
        <v>1</v>
      </c>
    </row>
    <row r="191" spans="1:74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23"/>
        <v>0.17672472791633573</v>
      </c>
      <c r="U191" s="3">
        <v>2111391</v>
      </c>
      <c r="V191" s="3">
        <v>2363457.2000000002</v>
      </c>
      <c r="W191" s="14">
        <f t="shared" si="24"/>
        <v>1.1193839511487924</v>
      </c>
      <c r="X191" s="3">
        <v>46270</v>
      </c>
      <c r="Y191" s="18">
        <f t="shared" si="25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 s="38">
        <f t="shared" si="26"/>
        <v>0</v>
      </c>
      <c r="AF191">
        <v>0</v>
      </c>
      <c r="AG191" s="10">
        <v>45438</v>
      </c>
      <c r="AH191">
        <v>0</v>
      </c>
      <c r="AI191" t="s">
        <v>43</v>
      </c>
      <c r="AJ191">
        <v>0</v>
      </c>
      <c r="AK191" s="8" t="s">
        <v>106</v>
      </c>
      <c r="AL191" s="3">
        <v>150000</v>
      </c>
      <c r="AM191" s="3">
        <v>150000</v>
      </c>
      <c r="AN191">
        <v>4.2099999999999999E-2</v>
      </c>
      <c r="AO191" t="s">
        <v>45</v>
      </c>
      <c r="AP191" s="38">
        <f t="shared" si="29"/>
        <v>0</v>
      </c>
      <c r="AQ191">
        <v>0</v>
      </c>
      <c r="AR191" s="8">
        <v>58076</v>
      </c>
      <c r="AS191">
        <v>0</v>
      </c>
      <c r="AT191" t="s">
        <v>46</v>
      </c>
      <c r="AU191">
        <v>0</v>
      </c>
      <c r="AV191" s="11" t="s">
        <v>106</v>
      </c>
      <c r="AW191" s="3">
        <v>1782121</v>
      </c>
      <c r="AX191" s="3">
        <v>0</v>
      </c>
      <c r="AY191">
        <v>0</v>
      </c>
      <c r="AZ191">
        <v>0</v>
      </c>
      <c r="BA191" s="38">
        <f t="shared" si="27"/>
        <v>0</v>
      </c>
      <c r="BB191">
        <v>0</v>
      </c>
      <c r="BC191" s="8">
        <v>0</v>
      </c>
      <c r="BD191">
        <v>0</v>
      </c>
      <c r="BE191" t="s">
        <v>46</v>
      </c>
      <c r="BF191">
        <v>0</v>
      </c>
      <c r="BG191" s="11" t="s">
        <v>106</v>
      </c>
      <c r="BH191" s="3">
        <v>0</v>
      </c>
      <c r="BI191" s="3">
        <v>0</v>
      </c>
      <c r="BJ191">
        <v>0</v>
      </c>
      <c r="BK191">
        <v>0</v>
      </c>
      <c r="BL191" s="38">
        <f t="shared" si="28"/>
        <v>0</v>
      </c>
      <c r="BM191">
        <v>0</v>
      </c>
      <c r="BN191" s="8">
        <v>0</v>
      </c>
      <c r="BO191">
        <v>0</v>
      </c>
      <c r="BP191" t="s">
        <v>46</v>
      </c>
      <c r="BQ191">
        <v>0</v>
      </c>
      <c r="BR191" s="3">
        <v>2111391</v>
      </c>
      <c r="BS191">
        <v>0</v>
      </c>
      <c r="BT191" s="19">
        <f t="shared" si="20"/>
        <v>2065121</v>
      </c>
      <c r="BU191" s="19">
        <f t="shared" si="21"/>
        <v>2111391</v>
      </c>
      <c r="BV191" s="13">
        <f t="shared" si="22"/>
        <v>1</v>
      </c>
    </row>
    <row r="192" spans="1:74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23"/>
        <v>7.9714968063820529E-2</v>
      </c>
      <c r="U192" s="3">
        <v>2932724</v>
      </c>
      <c r="V192" s="3">
        <v>2597579</v>
      </c>
      <c r="W192" s="14">
        <f t="shared" si="24"/>
        <v>0.88572228412902132</v>
      </c>
      <c r="X192" s="3">
        <v>2117813</v>
      </c>
      <c r="Y192" s="18">
        <f t="shared" si="25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 s="38">
        <f t="shared" si="26"/>
        <v>0.10635278296506247</v>
      </c>
      <c r="AF192">
        <v>30</v>
      </c>
      <c r="AG192" s="10">
        <v>45655</v>
      </c>
      <c r="AH192" t="s">
        <v>63</v>
      </c>
      <c r="AI192" t="s">
        <v>43</v>
      </c>
      <c r="AJ192" t="s">
        <v>44</v>
      </c>
      <c r="AK192" s="8">
        <v>39797</v>
      </c>
      <c r="AL192" s="3">
        <v>623329</v>
      </c>
      <c r="AM192" s="3">
        <v>827094</v>
      </c>
      <c r="AN192">
        <v>0.04</v>
      </c>
      <c r="AO192">
        <v>15</v>
      </c>
      <c r="AP192" s="38">
        <f t="shared" si="29"/>
        <v>8.9941100370973207E-2</v>
      </c>
      <c r="AQ192" t="s">
        <v>165</v>
      </c>
      <c r="AR192" s="8">
        <v>45261</v>
      </c>
      <c r="AS192" t="s">
        <v>206</v>
      </c>
      <c r="AT192" t="s">
        <v>58</v>
      </c>
      <c r="AU192" t="s">
        <v>44</v>
      </c>
      <c r="AV192" s="11" t="s">
        <v>106</v>
      </c>
      <c r="AW192" s="3">
        <v>0</v>
      </c>
      <c r="AX192" s="3">
        <v>0</v>
      </c>
      <c r="AY192">
        <v>0</v>
      </c>
      <c r="AZ192">
        <v>0</v>
      </c>
      <c r="BA192" s="38">
        <f t="shared" si="27"/>
        <v>0</v>
      </c>
      <c r="BB192">
        <v>0</v>
      </c>
      <c r="BC192" s="8">
        <v>0</v>
      </c>
      <c r="BD192">
        <v>0</v>
      </c>
      <c r="BE192" t="s">
        <v>46</v>
      </c>
      <c r="BF192">
        <v>0</v>
      </c>
      <c r="BG192" s="11" t="s">
        <v>106</v>
      </c>
      <c r="BH192" s="3">
        <v>0</v>
      </c>
      <c r="BI192" s="3">
        <v>0</v>
      </c>
      <c r="BJ192">
        <v>0</v>
      </c>
      <c r="BK192">
        <v>0</v>
      </c>
      <c r="BL192" s="38">
        <f t="shared" si="28"/>
        <v>0</v>
      </c>
      <c r="BM192">
        <v>0</v>
      </c>
      <c r="BN192" s="8">
        <v>0</v>
      </c>
      <c r="BO192">
        <v>0</v>
      </c>
      <c r="BP192" t="s">
        <v>46</v>
      </c>
      <c r="BQ192">
        <v>0</v>
      </c>
      <c r="BR192" s="3">
        <v>2932724</v>
      </c>
      <c r="BS192" t="s">
        <v>255</v>
      </c>
      <c r="BT192" s="19">
        <f t="shared" si="20"/>
        <v>814911</v>
      </c>
      <c r="BU192" s="19">
        <f t="shared" si="21"/>
        <v>2932724</v>
      </c>
      <c r="BV192" s="13">
        <f t="shared" si="22"/>
        <v>1</v>
      </c>
    </row>
    <row r="193" spans="1:74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23"/>
        <v>7.9714968063820529E-2</v>
      </c>
      <c r="U193" s="3">
        <v>2932724</v>
      </c>
      <c r="V193" s="3">
        <v>2597579</v>
      </c>
      <c r="W193" s="14">
        <f t="shared" si="24"/>
        <v>0.88572228412902132</v>
      </c>
      <c r="X193" s="3">
        <v>2117813</v>
      </c>
      <c r="Y193" s="18">
        <f t="shared" si="25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 s="38">
        <f t="shared" si="26"/>
        <v>0.10635278296506247</v>
      </c>
      <c r="AF193">
        <v>30</v>
      </c>
      <c r="AG193" s="10">
        <v>45655</v>
      </c>
      <c r="AH193" t="s">
        <v>63</v>
      </c>
      <c r="AI193" t="s">
        <v>43</v>
      </c>
      <c r="AJ193" t="s">
        <v>44</v>
      </c>
      <c r="AK193" s="8">
        <v>39797</v>
      </c>
      <c r="AL193" s="3">
        <v>623329</v>
      </c>
      <c r="AM193" s="3">
        <v>827094</v>
      </c>
      <c r="AN193">
        <v>0.04</v>
      </c>
      <c r="AO193">
        <v>15</v>
      </c>
      <c r="AP193" s="38">
        <f t="shared" si="29"/>
        <v>8.9941100370973207E-2</v>
      </c>
      <c r="AQ193" t="s">
        <v>165</v>
      </c>
      <c r="AR193" s="8">
        <v>45261</v>
      </c>
      <c r="AS193" t="s">
        <v>206</v>
      </c>
      <c r="AT193" t="s">
        <v>58</v>
      </c>
      <c r="AU193" t="s">
        <v>44</v>
      </c>
      <c r="AV193" s="11" t="s">
        <v>106</v>
      </c>
      <c r="AW193" s="3">
        <v>0</v>
      </c>
      <c r="AX193" s="3">
        <v>0</v>
      </c>
      <c r="AY193">
        <v>0</v>
      </c>
      <c r="AZ193">
        <v>0</v>
      </c>
      <c r="BA193" s="38">
        <f t="shared" si="27"/>
        <v>0</v>
      </c>
      <c r="BB193">
        <v>0</v>
      </c>
      <c r="BC193" s="8">
        <v>0</v>
      </c>
      <c r="BD193">
        <v>0</v>
      </c>
      <c r="BE193" t="s">
        <v>46</v>
      </c>
      <c r="BF193">
        <v>0</v>
      </c>
      <c r="BG193" s="11" t="s">
        <v>106</v>
      </c>
      <c r="BH193" s="3">
        <v>0</v>
      </c>
      <c r="BI193" s="3">
        <v>0</v>
      </c>
      <c r="BJ193">
        <v>0</v>
      </c>
      <c r="BK193">
        <v>0</v>
      </c>
      <c r="BL193" s="38">
        <f t="shared" si="28"/>
        <v>0</v>
      </c>
      <c r="BM193">
        <v>0</v>
      </c>
      <c r="BN193" s="8">
        <v>0</v>
      </c>
      <c r="BO193">
        <v>0</v>
      </c>
      <c r="BP193" t="s">
        <v>46</v>
      </c>
      <c r="BQ193">
        <v>0</v>
      </c>
      <c r="BR193" s="3">
        <v>2932724</v>
      </c>
      <c r="BS193" t="s">
        <v>255</v>
      </c>
      <c r="BT193" s="19">
        <f t="shared" si="20"/>
        <v>814911</v>
      </c>
      <c r="BU193" s="19">
        <f t="shared" si="21"/>
        <v>2932724</v>
      </c>
      <c r="BV193" s="13">
        <f t="shared" si="22"/>
        <v>1</v>
      </c>
    </row>
    <row r="194" spans="1:74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23"/>
        <v>7.9714968063820529E-2</v>
      </c>
      <c r="U194" s="3">
        <v>2932724</v>
      </c>
      <c r="V194" s="3">
        <v>2597579</v>
      </c>
      <c r="W194" s="14">
        <f t="shared" si="24"/>
        <v>0.88572228412902132</v>
      </c>
      <c r="X194" s="3">
        <v>2117813</v>
      </c>
      <c r="Y194" s="18">
        <f t="shared" si="25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 s="38">
        <f t="shared" si="26"/>
        <v>0.10635278296506247</v>
      </c>
      <c r="AF194">
        <v>30</v>
      </c>
      <c r="AG194" s="10">
        <v>45655</v>
      </c>
      <c r="AH194" t="s">
        <v>63</v>
      </c>
      <c r="AI194" t="s">
        <v>43</v>
      </c>
      <c r="AJ194" t="s">
        <v>44</v>
      </c>
      <c r="AK194" s="8">
        <v>39797</v>
      </c>
      <c r="AL194" s="3">
        <v>623329</v>
      </c>
      <c r="AM194" s="3">
        <v>827094</v>
      </c>
      <c r="AN194">
        <v>0.04</v>
      </c>
      <c r="AO194">
        <v>15</v>
      </c>
      <c r="AP194" s="38">
        <f t="shared" si="29"/>
        <v>8.9941100370973207E-2</v>
      </c>
      <c r="AQ194" t="s">
        <v>165</v>
      </c>
      <c r="AR194" s="8">
        <v>45261</v>
      </c>
      <c r="AS194" t="s">
        <v>206</v>
      </c>
      <c r="AT194" t="s">
        <v>58</v>
      </c>
      <c r="AU194" t="s">
        <v>44</v>
      </c>
      <c r="AV194" s="11" t="s">
        <v>106</v>
      </c>
      <c r="AW194" s="3">
        <v>0</v>
      </c>
      <c r="AX194" s="3">
        <v>0</v>
      </c>
      <c r="AY194">
        <v>0</v>
      </c>
      <c r="AZ194">
        <v>0</v>
      </c>
      <c r="BA194" s="38">
        <f t="shared" si="27"/>
        <v>0</v>
      </c>
      <c r="BB194">
        <v>0</v>
      </c>
      <c r="BC194" s="8">
        <v>0</v>
      </c>
      <c r="BD194">
        <v>0</v>
      </c>
      <c r="BE194" t="s">
        <v>46</v>
      </c>
      <c r="BF194">
        <v>0</v>
      </c>
      <c r="BG194" s="11" t="s">
        <v>106</v>
      </c>
      <c r="BH194" s="3">
        <v>0</v>
      </c>
      <c r="BI194" s="3">
        <v>0</v>
      </c>
      <c r="BJ194">
        <v>0</v>
      </c>
      <c r="BK194">
        <v>0</v>
      </c>
      <c r="BL194" s="38">
        <f t="shared" si="28"/>
        <v>0</v>
      </c>
      <c r="BM194">
        <v>0</v>
      </c>
      <c r="BN194" s="8">
        <v>0</v>
      </c>
      <c r="BO194">
        <v>0</v>
      </c>
      <c r="BP194" t="s">
        <v>46</v>
      </c>
      <c r="BQ194">
        <v>0</v>
      </c>
      <c r="BR194" s="3">
        <v>2932724</v>
      </c>
      <c r="BS194" t="s">
        <v>255</v>
      </c>
      <c r="BT194" s="19">
        <f t="shared" si="20"/>
        <v>814911</v>
      </c>
      <c r="BU194" s="19">
        <f t="shared" si="21"/>
        <v>2932724</v>
      </c>
      <c r="BV194" s="13">
        <f t="shared" si="22"/>
        <v>1</v>
      </c>
    </row>
    <row r="195" spans="1:74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23"/>
        <v>7.9714968063820529E-2</v>
      </c>
      <c r="U195" s="3">
        <v>2932724</v>
      </c>
      <c r="V195" s="3">
        <v>2597579</v>
      </c>
      <c r="W195" s="14">
        <f t="shared" si="24"/>
        <v>0.88572228412902132</v>
      </c>
      <c r="X195" s="3">
        <v>2117813</v>
      </c>
      <c r="Y195" s="18">
        <f t="shared" si="25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 s="38">
        <f t="shared" si="26"/>
        <v>0.10635278296506247</v>
      </c>
      <c r="AF195">
        <v>30</v>
      </c>
      <c r="AG195" s="10">
        <v>45655</v>
      </c>
      <c r="AH195" t="s">
        <v>63</v>
      </c>
      <c r="AI195" t="s">
        <v>43</v>
      </c>
      <c r="AJ195" t="s">
        <v>44</v>
      </c>
      <c r="AK195" s="8">
        <v>39797</v>
      </c>
      <c r="AL195" s="3">
        <v>623329</v>
      </c>
      <c r="AM195" s="3">
        <v>827094</v>
      </c>
      <c r="AN195">
        <v>0.04</v>
      </c>
      <c r="AO195">
        <v>15</v>
      </c>
      <c r="AP195" s="38">
        <f t="shared" si="29"/>
        <v>8.9941100370973207E-2</v>
      </c>
      <c r="AQ195" t="s">
        <v>165</v>
      </c>
      <c r="AR195" s="8">
        <v>45261</v>
      </c>
      <c r="AS195" t="s">
        <v>206</v>
      </c>
      <c r="AT195" t="s">
        <v>58</v>
      </c>
      <c r="AU195" t="s">
        <v>44</v>
      </c>
      <c r="AV195" s="11" t="s">
        <v>106</v>
      </c>
      <c r="AW195" s="3">
        <v>0</v>
      </c>
      <c r="AX195" s="3">
        <v>0</v>
      </c>
      <c r="AY195">
        <v>0</v>
      </c>
      <c r="AZ195">
        <v>0</v>
      </c>
      <c r="BA195" s="38">
        <f t="shared" si="27"/>
        <v>0</v>
      </c>
      <c r="BB195">
        <v>0</v>
      </c>
      <c r="BC195" s="8">
        <v>0</v>
      </c>
      <c r="BD195">
        <v>0</v>
      </c>
      <c r="BE195" t="s">
        <v>46</v>
      </c>
      <c r="BF195">
        <v>0</v>
      </c>
      <c r="BG195" s="11" t="s">
        <v>106</v>
      </c>
      <c r="BH195" s="3">
        <v>0</v>
      </c>
      <c r="BI195" s="3">
        <v>0</v>
      </c>
      <c r="BJ195">
        <v>0</v>
      </c>
      <c r="BK195">
        <v>0</v>
      </c>
      <c r="BL195" s="38">
        <f t="shared" si="28"/>
        <v>0</v>
      </c>
      <c r="BM195">
        <v>0</v>
      </c>
      <c r="BN195" s="8">
        <v>0</v>
      </c>
      <c r="BO195">
        <v>0</v>
      </c>
      <c r="BP195" t="s">
        <v>46</v>
      </c>
      <c r="BQ195">
        <v>0</v>
      </c>
      <c r="BR195" s="3">
        <v>2932724</v>
      </c>
      <c r="BS195" t="s">
        <v>255</v>
      </c>
      <c r="BT195" s="19">
        <f t="shared" ref="BT195:BT258" si="30">+AA195+AL195+AW195+BH195</f>
        <v>814911</v>
      </c>
      <c r="BU195" s="19">
        <f t="shared" ref="BU195:BU258" si="31">+BT195+X195</f>
        <v>2932724</v>
      </c>
      <c r="BV195" s="13">
        <f t="shared" ref="BV195:BV258" si="32">IFERROR(+BU195/U195,0)</f>
        <v>1</v>
      </c>
    </row>
    <row r="196" spans="1:74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33">IFERROR(H196/U196,0)</f>
        <v>4.1231842693940902E-2</v>
      </c>
      <c r="U196" s="3">
        <v>12003708</v>
      </c>
      <c r="V196" s="3">
        <v>6021894</v>
      </c>
      <c r="W196" s="14">
        <f t="shared" ref="W196:W259" si="34">IFERROR(+V196/U196,0)</f>
        <v>0.50166948412940404</v>
      </c>
      <c r="X196" s="3">
        <v>5436626</v>
      </c>
      <c r="Y196" s="18">
        <f t="shared" ref="Y196:Y259" si="35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 s="38">
        <f t="shared" ref="AE196:AE259" si="36">-IFERROR(PMT(AC196,AD196,1), )</f>
        <v>0.10445913776366797</v>
      </c>
      <c r="AF196">
        <v>30</v>
      </c>
      <c r="AG196" s="10">
        <v>45352</v>
      </c>
      <c r="AH196" t="s">
        <v>54</v>
      </c>
      <c r="AI196" t="s">
        <v>43</v>
      </c>
      <c r="AJ196" t="s">
        <v>55</v>
      </c>
      <c r="AK196" s="8">
        <v>39692</v>
      </c>
      <c r="AL196" s="3">
        <v>3567197</v>
      </c>
      <c r="AM196" s="3">
        <v>3706133</v>
      </c>
      <c r="AN196">
        <v>1.7500000000000002E-2</v>
      </c>
      <c r="AO196">
        <v>20</v>
      </c>
      <c r="AP196" s="38">
        <f t="shared" si="29"/>
        <v>5.9691224560664204E-2</v>
      </c>
      <c r="AQ196">
        <v>20</v>
      </c>
      <c r="AR196" s="8">
        <v>47027</v>
      </c>
      <c r="AS196" t="s">
        <v>71</v>
      </c>
      <c r="AT196" t="s">
        <v>58</v>
      </c>
      <c r="AU196" t="s">
        <v>55</v>
      </c>
      <c r="AV196" s="11">
        <v>39387</v>
      </c>
      <c r="AW196" s="3">
        <v>700000</v>
      </c>
      <c r="AX196" s="3">
        <v>958361</v>
      </c>
      <c r="AY196">
        <v>4.8899999999999999E-2</v>
      </c>
      <c r="AZ196">
        <v>20</v>
      </c>
      <c r="BA196" s="38">
        <f t="shared" ref="BA196:BA259" si="37">-IFERROR(PMT(AY196,AZ196,1),0)</f>
        <v>7.9495875888508039E-2</v>
      </c>
      <c r="BB196">
        <v>20</v>
      </c>
      <c r="BC196" s="8">
        <v>47118</v>
      </c>
      <c r="BD196" t="s">
        <v>75</v>
      </c>
      <c r="BE196" t="s">
        <v>58</v>
      </c>
      <c r="BF196" t="s">
        <v>55</v>
      </c>
      <c r="BG196" s="11">
        <v>39216</v>
      </c>
      <c r="BH196" s="3">
        <v>363870</v>
      </c>
      <c r="BI196" s="3">
        <v>485988</v>
      </c>
      <c r="BJ196">
        <v>4.9000000000000002E-2</v>
      </c>
      <c r="BK196">
        <v>20</v>
      </c>
      <c r="BL196" s="38">
        <f t="shared" ref="BL196:BL259" si="38">-IFERROR(PMT(BJ196,BK196,1),0)</f>
        <v>7.9563617624746064E-2</v>
      </c>
      <c r="BM196">
        <v>20</v>
      </c>
      <c r="BN196" s="8">
        <v>47027</v>
      </c>
      <c r="BO196" t="s">
        <v>346</v>
      </c>
      <c r="BP196" t="s">
        <v>58</v>
      </c>
      <c r="BQ196" t="s">
        <v>55</v>
      </c>
      <c r="BR196" s="3">
        <v>12003708</v>
      </c>
      <c r="BS196" t="s">
        <v>367</v>
      </c>
      <c r="BT196" s="19">
        <f t="shared" si="30"/>
        <v>6567082</v>
      </c>
      <c r="BU196" s="19">
        <f t="shared" si="31"/>
        <v>12003708</v>
      </c>
      <c r="BV196" s="13">
        <f t="shared" si="32"/>
        <v>1</v>
      </c>
    </row>
    <row r="197" spans="1:74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33"/>
        <v>7.741428821247133E-2</v>
      </c>
      <c r="U197" s="3">
        <v>1561133</v>
      </c>
      <c r="V197" s="3">
        <v>1472032</v>
      </c>
      <c r="W197" s="14">
        <f t="shared" si="34"/>
        <v>0.94292542659722134</v>
      </c>
      <c r="X197" s="3">
        <v>967924</v>
      </c>
      <c r="Y197" s="18">
        <f t="shared" si="35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 s="38">
        <f t="shared" si="36"/>
        <v>9.6342287609244376E-2</v>
      </c>
      <c r="AF197">
        <v>30</v>
      </c>
      <c r="AG197" s="10">
        <v>45047</v>
      </c>
      <c r="AH197" t="s">
        <v>54</v>
      </c>
      <c r="AI197" t="s">
        <v>373</v>
      </c>
      <c r="AJ197" t="s">
        <v>194</v>
      </c>
      <c r="AK197" s="8">
        <v>39569</v>
      </c>
      <c r="AL197" s="3">
        <v>78438</v>
      </c>
      <c r="AM197" s="3">
        <v>78438</v>
      </c>
      <c r="AN197">
        <v>0.05</v>
      </c>
      <c r="AO197">
        <v>15</v>
      </c>
      <c r="AP197" s="38">
        <f t="shared" ref="AP197:AP260" si="39">-IFERROR(PMT(AN197,AO197,1),0)</f>
        <v>9.6342287609244376E-2</v>
      </c>
      <c r="AQ197">
        <v>30</v>
      </c>
      <c r="AR197" s="8">
        <v>45047</v>
      </c>
      <c r="AS197" t="s">
        <v>374</v>
      </c>
      <c r="AT197" t="s">
        <v>100</v>
      </c>
      <c r="AU197" t="s">
        <v>194</v>
      </c>
      <c r="AV197" s="11">
        <v>38838</v>
      </c>
      <c r="AW197" s="3">
        <v>967924</v>
      </c>
      <c r="AX197" s="3">
        <v>967924</v>
      </c>
      <c r="AY197">
        <v>0</v>
      </c>
      <c r="AZ197">
        <v>10</v>
      </c>
      <c r="BA197" s="38">
        <f t="shared" si="37"/>
        <v>0.1</v>
      </c>
      <c r="BB197">
        <v>10</v>
      </c>
      <c r="BC197" s="8">
        <v>44317</v>
      </c>
      <c r="BD197" t="s">
        <v>71</v>
      </c>
      <c r="BE197" t="s">
        <v>100</v>
      </c>
      <c r="BF197" t="s">
        <v>194</v>
      </c>
      <c r="BG197" s="11" t="s">
        <v>106</v>
      </c>
      <c r="BH197" s="3">
        <v>0</v>
      </c>
      <c r="BI197" s="3">
        <v>0</v>
      </c>
      <c r="BJ197">
        <v>0</v>
      </c>
      <c r="BK197">
        <v>0</v>
      </c>
      <c r="BL197" s="38">
        <f t="shared" si="38"/>
        <v>0</v>
      </c>
      <c r="BM197">
        <v>0</v>
      </c>
      <c r="BN197" s="8">
        <v>0</v>
      </c>
      <c r="BO197">
        <v>0</v>
      </c>
      <c r="BP197" t="s">
        <v>46</v>
      </c>
      <c r="BQ197">
        <v>0</v>
      </c>
      <c r="BR197" s="3">
        <v>1561133</v>
      </c>
      <c r="BS197">
        <v>0</v>
      </c>
      <c r="BT197" s="19">
        <f t="shared" si="30"/>
        <v>1414750</v>
      </c>
      <c r="BU197" s="19">
        <f t="shared" si="31"/>
        <v>2382674</v>
      </c>
      <c r="BV197" s="13">
        <f t="shared" si="32"/>
        <v>1.5262466426627328</v>
      </c>
    </row>
    <row r="198" spans="1:74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33"/>
        <v>7.741428821247133E-2</v>
      </c>
      <c r="U198" s="3">
        <v>1561133</v>
      </c>
      <c r="V198" s="3">
        <v>1472032</v>
      </c>
      <c r="W198" s="14">
        <f t="shared" si="34"/>
        <v>0.94292542659722134</v>
      </c>
      <c r="X198" s="3">
        <v>967924</v>
      </c>
      <c r="Y198" s="18">
        <f t="shared" si="35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 s="38">
        <f t="shared" si="36"/>
        <v>9.6342287609244376E-2</v>
      </c>
      <c r="AF198">
        <v>30</v>
      </c>
      <c r="AG198" s="10">
        <v>45047</v>
      </c>
      <c r="AH198" t="s">
        <v>54</v>
      </c>
      <c r="AI198" t="s">
        <v>373</v>
      </c>
      <c r="AJ198" t="s">
        <v>194</v>
      </c>
      <c r="AK198" s="8">
        <v>39569</v>
      </c>
      <c r="AL198" s="3">
        <v>78438</v>
      </c>
      <c r="AM198" s="3">
        <v>78438</v>
      </c>
      <c r="AN198">
        <v>0.05</v>
      </c>
      <c r="AO198">
        <v>15</v>
      </c>
      <c r="AP198" s="38">
        <f t="shared" si="39"/>
        <v>9.6342287609244376E-2</v>
      </c>
      <c r="AQ198">
        <v>30</v>
      </c>
      <c r="AR198" s="8">
        <v>45047</v>
      </c>
      <c r="AS198" t="s">
        <v>374</v>
      </c>
      <c r="AT198" t="s">
        <v>100</v>
      </c>
      <c r="AU198" t="s">
        <v>194</v>
      </c>
      <c r="AV198" s="11">
        <v>38838</v>
      </c>
      <c r="AW198" s="3">
        <v>967924</v>
      </c>
      <c r="AX198" s="3">
        <v>967924</v>
      </c>
      <c r="AY198">
        <v>0</v>
      </c>
      <c r="AZ198">
        <v>10</v>
      </c>
      <c r="BA198" s="38">
        <f t="shared" si="37"/>
        <v>0.1</v>
      </c>
      <c r="BB198">
        <v>10</v>
      </c>
      <c r="BC198" s="8">
        <v>44317</v>
      </c>
      <c r="BD198" t="s">
        <v>71</v>
      </c>
      <c r="BE198" t="s">
        <v>100</v>
      </c>
      <c r="BF198" t="s">
        <v>194</v>
      </c>
      <c r="BG198" s="11" t="s">
        <v>106</v>
      </c>
      <c r="BH198" s="3">
        <v>0</v>
      </c>
      <c r="BI198" s="3">
        <v>0</v>
      </c>
      <c r="BJ198">
        <v>0</v>
      </c>
      <c r="BK198">
        <v>0</v>
      </c>
      <c r="BL198" s="38">
        <f t="shared" si="38"/>
        <v>0</v>
      </c>
      <c r="BM198">
        <v>0</v>
      </c>
      <c r="BN198" s="8">
        <v>0</v>
      </c>
      <c r="BO198">
        <v>0</v>
      </c>
      <c r="BP198" t="s">
        <v>46</v>
      </c>
      <c r="BQ198">
        <v>0</v>
      </c>
      <c r="BR198" s="3">
        <v>1561133</v>
      </c>
      <c r="BS198">
        <v>0</v>
      </c>
      <c r="BT198" s="19">
        <f t="shared" si="30"/>
        <v>1414750</v>
      </c>
      <c r="BU198" s="19">
        <f t="shared" si="31"/>
        <v>2382674</v>
      </c>
      <c r="BV198" s="13">
        <f t="shared" si="32"/>
        <v>1.5262466426627328</v>
      </c>
    </row>
    <row r="199" spans="1:74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33"/>
        <v>9.2298964893425442E-2</v>
      </c>
      <c r="U199" s="3">
        <v>3143058</v>
      </c>
      <c r="V199" s="3">
        <v>3670372</v>
      </c>
      <c r="W199" s="14">
        <f t="shared" si="34"/>
        <v>1.1677710051803052</v>
      </c>
      <c r="X199" s="3">
        <v>2650451</v>
      </c>
      <c r="Y199" s="18">
        <f t="shared" si="35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 s="38">
        <f t="shared" si="36"/>
        <v>0</v>
      </c>
      <c r="AF199">
        <v>0</v>
      </c>
      <c r="AG199" s="10">
        <v>46903</v>
      </c>
      <c r="AH199">
        <v>0</v>
      </c>
      <c r="AI199" t="s">
        <v>58</v>
      </c>
      <c r="AJ199">
        <v>0</v>
      </c>
      <c r="AK199" s="8" t="s">
        <v>106</v>
      </c>
      <c r="AL199" s="3">
        <v>0</v>
      </c>
      <c r="AM199" s="3">
        <v>0</v>
      </c>
      <c r="AN199">
        <v>0</v>
      </c>
      <c r="AO199" t="s">
        <v>45</v>
      </c>
      <c r="AP199" s="38">
        <f t="shared" si="39"/>
        <v>0</v>
      </c>
      <c r="AQ199">
        <v>0</v>
      </c>
      <c r="AR199" s="8">
        <v>0</v>
      </c>
      <c r="AS199">
        <v>0</v>
      </c>
      <c r="AT199" t="s">
        <v>46</v>
      </c>
      <c r="AU199">
        <v>0</v>
      </c>
      <c r="AV199" s="11" t="s">
        <v>106</v>
      </c>
      <c r="AW199" s="3">
        <v>0</v>
      </c>
      <c r="AX199" s="3">
        <v>0</v>
      </c>
      <c r="AY199">
        <v>0</v>
      </c>
      <c r="AZ199">
        <v>0</v>
      </c>
      <c r="BA199" s="38">
        <f t="shared" si="37"/>
        <v>0</v>
      </c>
      <c r="BB199">
        <v>0</v>
      </c>
      <c r="BC199" s="8">
        <v>0</v>
      </c>
      <c r="BD199">
        <v>0</v>
      </c>
      <c r="BE199" t="s">
        <v>46</v>
      </c>
      <c r="BF199">
        <v>0</v>
      </c>
      <c r="BG199" s="11" t="s">
        <v>106</v>
      </c>
      <c r="BH199" s="3">
        <v>0</v>
      </c>
      <c r="BI199" s="3">
        <v>0</v>
      </c>
      <c r="BJ199">
        <v>0</v>
      </c>
      <c r="BK199">
        <v>0</v>
      </c>
      <c r="BL199" s="38">
        <f t="shared" si="38"/>
        <v>0</v>
      </c>
      <c r="BM199">
        <v>0</v>
      </c>
      <c r="BN199" s="8">
        <v>0</v>
      </c>
      <c r="BO199">
        <v>0</v>
      </c>
      <c r="BP199" t="s">
        <v>46</v>
      </c>
      <c r="BQ199">
        <v>0</v>
      </c>
      <c r="BR199" s="3">
        <v>0</v>
      </c>
      <c r="BS199">
        <v>0</v>
      </c>
      <c r="BT199" s="19">
        <f t="shared" si="30"/>
        <v>544700</v>
      </c>
      <c r="BU199" s="19">
        <f t="shared" si="31"/>
        <v>3195151</v>
      </c>
      <c r="BV199" s="13">
        <f t="shared" si="32"/>
        <v>1.0165739862261529</v>
      </c>
    </row>
    <row r="200" spans="1:74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33"/>
        <v>9.966620666519263E-2</v>
      </c>
      <c r="U200" s="3">
        <v>3278975</v>
      </c>
      <c r="V200" s="3">
        <v>3631130</v>
      </c>
      <c r="W200" s="14">
        <f t="shared" si="34"/>
        <v>1.1073978911092643</v>
      </c>
      <c r="X200" s="3">
        <v>2968073</v>
      </c>
      <c r="Y200" s="18">
        <f t="shared" si="35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 s="38">
        <f t="shared" si="36"/>
        <v>0.16263296135867433</v>
      </c>
      <c r="AF200">
        <v>8</v>
      </c>
      <c r="AG200" s="10">
        <v>45209</v>
      </c>
      <c r="AH200" t="s">
        <v>63</v>
      </c>
      <c r="AI200" t="s">
        <v>43</v>
      </c>
      <c r="AJ200" t="s">
        <v>244</v>
      </c>
      <c r="AK200" s="8">
        <v>39766</v>
      </c>
      <c r="AL200" s="3">
        <v>210000</v>
      </c>
      <c r="AM200" s="3">
        <v>124694</v>
      </c>
      <c r="AN200">
        <v>7.2499999999999995E-2</v>
      </c>
      <c r="AO200">
        <v>16</v>
      </c>
      <c r="AP200" s="38">
        <f t="shared" si="39"/>
        <v>0.10761779937440934</v>
      </c>
      <c r="AQ200">
        <v>16</v>
      </c>
      <c r="AR200" s="8">
        <v>45550</v>
      </c>
      <c r="AS200">
        <v>0</v>
      </c>
      <c r="AT200" t="s">
        <v>46</v>
      </c>
      <c r="AU200" t="s">
        <v>378</v>
      </c>
      <c r="AV200" s="11">
        <v>39436</v>
      </c>
      <c r="AW200" s="3">
        <v>5531</v>
      </c>
      <c r="AX200" s="3">
        <v>5531</v>
      </c>
      <c r="AY200">
        <v>0</v>
      </c>
      <c r="AZ200">
        <v>11</v>
      </c>
      <c r="BA200" s="38">
        <f t="shared" si="37"/>
        <v>9.0909090909090912E-2</v>
      </c>
      <c r="BB200">
        <v>11</v>
      </c>
      <c r="BC200" s="8">
        <v>43465</v>
      </c>
      <c r="BD200">
        <v>0</v>
      </c>
      <c r="BE200" t="s">
        <v>100</v>
      </c>
      <c r="BF200" t="s">
        <v>245</v>
      </c>
      <c r="BG200" s="11" t="s">
        <v>106</v>
      </c>
      <c r="BH200" s="3">
        <v>0</v>
      </c>
      <c r="BI200" s="3">
        <v>0</v>
      </c>
      <c r="BJ200">
        <v>0</v>
      </c>
      <c r="BK200">
        <v>0</v>
      </c>
      <c r="BL200" s="38">
        <f t="shared" si="38"/>
        <v>0</v>
      </c>
      <c r="BM200">
        <v>0</v>
      </c>
      <c r="BN200" s="8">
        <v>0</v>
      </c>
      <c r="BO200">
        <v>0</v>
      </c>
      <c r="BP200" t="s">
        <v>46</v>
      </c>
      <c r="BQ200">
        <v>0</v>
      </c>
      <c r="BR200" s="3">
        <v>3278975</v>
      </c>
      <c r="BS200" t="s">
        <v>62</v>
      </c>
      <c r="BT200" s="19">
        <f t="shared" si="30"/>
        <v>310902</v>
      </c>
      <c r="BU200" s="19">
        <f t="shared" si="31"/>
        <v>3278975</v>
      </c>
      <c r="BV200" s="13">
        <f t="shared" si="32"/>
        <v>1</v>
      </c>
    </row>
    <row r="201" spans="1:74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33"/>
        <v>7.7566582472743548E-2</v>
      </c>
      <c r="U201" s="3">
        <v>2502160</v>
      </c>
      <c r="V201" s="3">
        <v>2398544</v>
      </c>
      <c r="W201" s="14">
        <f t="shared" si="34"/>
        <v>0.95858937877673689</v>
      </c>
      <c r="X201" s="3">
        <v>1803011</v>
      </c>
      <c r="Y201" s="18">
        <f t="shared" si="35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s="38">
        <f t="shared" si="36"/>
        <v>8.8699141731286096E-2</v>
      </c>
      <c r="AF201" t="s">
        <v>358</v>
      </c>
      <c r="AG201" s="10">
        <v>45658</v>
      </c>
      <c r="AH201" t="s">
        <v>54</v>
      </c>
      <c r="AI201" t="s">
        <v>100</v>
      </c>
      <c r="AJ201" t="s">
        <v>55</v>
      </c>
      <c r="AK201" s="8">
        <v>39666</v>
      </c>
      <c r="AL201" s="3">
        <v>96000</v>
      </c>
      <c r="AM201" s="3">
        <v>96000</v>
      </c>
      <c r="AN201">
        <v>0</v>
      </c>
      <c r="AO201" t="s">
        <v>380</v>
      </c>
      <c r="AP201" s="38">
        <f t="shared" si="39"/>
        <v>0</v>
      </c>
      <c r="AQ201" t="s">
        <v>358</v>
      </c>
      <c r="AR201" s="8">
        <v>45658</v>
      </c>
      <c r="AS201" t="s">
        <v>71</v>
      </c>
      <c r="AT201" t="s">
        <v>100</v>
      </c>
      <c r="AU201" t="s">
        <v>55</v>
      </c>
      <c r="AV201" s="11">
        <v>39961</v>
      </c>
      <c r="AW201" s="3">
        <v>144825</v>
      </c>
      <c r="AX201" s="3">
        <v>128818</v>
      </c>
      <c r="AY201">
        <v>7.0000000000000007E-2</v>
      </c>
      <c r="AZ201">
        <v>15</v>
      </c>
      <c r="BA201" s="38">
        <f t="shared" si="37"/>
        <v>0.10979462470100654</v>
      </c>
      <c r="BB201">
        <v>30</v>
      </c>
      <c r="BC201" s="8">
        <v>45444</v>
      </c>
      <c r="BD201" t="s">
        <v>75</v>
      </c>
      <c r="BE201" t="s">
        <v>43</v>
      </c>
      <c r="BF201" t="s">
        <v>55</v>
      </c>
      <c r="BG201" s="11" t="s">
        <v>106</v>
      </c>
      <c r="BH201" s="3">
        <v>25627</v>
      </c>
      <c r="BI201" s="3">
        <v>16657</v>
      </c>
      <c r="BJ201">
        <v>0.9</v>
      </c>
      <c r="BK201" t="s">
        <v>358</v>
      </c>
      <c r="BL201" s="38">
        <f t="shared" si="38"/>
        <v>0</v>
      </c>
      <c r="BM201" t="s">
        <v>358</v>
      </c>
      <c r="BN201" s="8">
        <v>47716</v>
      </c>
      <c r="BO201" t="s">
        <v>358</v>
      </c>
      <c r="BP201" t="s">
        <v>58</v>
      </c>
      <c r="BQ201" t="s">
        <v>55</v>
      </c>
      <c r="BR201" s="3">
        <v>2502160</v>
      </c>
      <c r="BS201" t="s">
        <v>62</v>
      </c>
      <c r="BT201" s="19">
        <f t="shared" si="30"/>
        <v>719092</v>
      </c>
      <c r="BU201" s="19">
        <f t="shared" si="31"/>
        <v>2522103</v>
      </c>
      <c r="BV201" s="13">
        <f t="shared" si="32"/>
        <v>1.0079703136490072</v>
      </c>
    </row>
    <row r="202" spans="1:74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33"/>
        <v>7.2150155743804789E-2</v>
      </c>
      <c r="U202" s="3">
        <v>3141698</v>
      </c>
      <c r="V202" s="3">
        <v>2518605</v>
      </c>
      <c r="W202" s="14">
        <f t="shared" si="34"/>
        <v>0.80166998864945005</v>
      </c>
      <c r="X202" s="3">
        <v>2243698</v>
      </c>
      <c r="Y202" s="18">
        <f t="shared" si="35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 s="38">
        <f t="shared" si="36"/>
        <v>0.10868023914347265</v>
      </c>
      <c r="AF202">
        <v>30</v>
      </c>
      <c r="AG202" s="10">
        <v>45940</v>
      </c>
      <c r="AH202" t="s">
        <v>63</v>
      </c>
      <c r="AI202" t="s">
        <v>43</v>
      </c>
      <c r="AJ202" t="s">
        <v>55</v>
      </c>
      <c r="AK202" s="8">
        <v>39601</v>
      </c>
      <c r="AL202" s="3">
        <v>625000</v>
      </c>
      <c r="AM202" s="3">
        <v>882776</v>
      </c>
      <c r="AN202">
        <v>4.2700000000000002E-2</v>
      </c>
      <c r="AO202">
        <v>20</v>
      </c>
      <c r="AP202" s="38">
        <f t="shared" si="39"/>
        <v>7.5351671661596897E-2</v>
      </c>
      <c r="AQ202" t="s">
        <v>165</v>
      </c>
      <c r="AR202" s="8">
        <v>46906</v>
      </c>
      <c r="AS202" t="s">
        <v>206</v>
      </c>
      <c r="AT202" t="s">
        <v>100</v>
      </c>
      <c r="AU202" t="s">
        <v>55</v>
      </c>
      <c r="AV202" s="11" t="s">
        <v>106</v>
      </c>
      <c r="AW202" s="3">
        <v>0</v>
      </c>
      <c r="AX202" s="3">
        <v>0</v>
      </c>
      <c r="AY202">
        <v>0</v>
      </c>
      <c r="AZ202">
        <v>0</v>
      </c>
      <c r="BA202" s="38">
        <f t="shared" si="37"/>
        <v>0</v>
      </c>
      <c r="BB202">
        <v>0</v>
      </c>
      <c r="BC202" s="8">
        <v>0</v>
      </c>
      <c r="BD202">
        <v>0</v>
      </c>
      <c r="BE202" t="s">
        <v>46</v>
      </c>
      <c r="BF202">
        <v>0</v>
      </c>
      <c r="BG202" s="11" t="s">
        <v>106</v>
      </c>
      <c r="BH202" s="3">
        <v>0</v>
      </c>
      <c r="BI202" s="3">
        <v>0</v>
      </c>
      <c r="BJ202">
        <v>0</v>
      </c>
      <c r="BK202">
        <v>0</v>
      </c>
      <c r="BL202" s="38">
        <f t="shared" si="38"/>
        <v>0</v>
      </c>
      <c r="BM202">
        <v>0</v>
      </c>
      <c r="BN202" s="8">
        <v>0</v>
      </c>
      <c r="BO202">
        <v>0</v>
      </c>
      <c r="BP202" t="s">
        <v>46</v>
      </c>
      <c r="BQ202">
        <v>0</v>
      </c>
      <c r="BR202" s="3">
        <v>3141698</v>
      </c>
      <c r="BS202" t="s">
        <v>47</v>
      </c>
      <c r="BT202" s="19">
        <f t="shared" si="30"/>
        <v>898000</v>
      </c>
      <c r="BU202" s="19">
        <f t="shared" si="31"/>
        <v>3141698</v>
      </c>
      <c r="BV202" s="13">
        <f t="shared" si="32"/>
        <v>1</v>
      </c>
    </row>
    <row r="203" spans="1:74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33"/>
        <v>7.9136820613252293E-2</v>
      </c>
      <c r="U203" s="3">
        <v>2712391</v>
      </c>
      <c r="V203" s="3">
        <v>2385011</v>
      </c>
      <c r="W203" s="14">
        <f t="shared" si="34"/>
        <v>0.8793020622764196</v>
      </c>
      <c r="X203" s="3">
        <v>2009217</v>
      </c>
      <c r="Y203" s="18">
        <f t="shared" si="35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 s="38">
        <f t="shared" si="36"/>
        <v>0.10868023914347265</v>
      </c>
      <c r="AF203">
        <v>30</v>
      </c>
      <c r="AG203" s="10">
        <v>45575</v>
      </c>
      <c r="AH203" t="s">
        <v>63</v>
      </c>
      <c r="AI203" t="s">
        <v>43</v>
      </c>
      <c r="AJ203" t="s">
        <v>55</v>
      </c>
      <c r="AK203" s="8">
        <v>40056</v>
      </c>
      <c r="AL203" s="3">
        <v>575000</v>
      </c>
      <c r="AM203" s="3">
        <v>811679</v>
      </c>
      <c r="AN203">
        <v>4.4600000000000001E-2</v>
      </c>
      <c r="AO203">
        <v>20</v>
      </c>
      <c r="AP203" s="38">
        <f t="shared" si="39"/>
        <v>7.6609918741817093E-2</v>
      </c>
      <c r="AQ203">
        <v>20</v>
      </c>
      <c r="AR203" s="8">
        <v>47361</v>
      </c>
      <c r="AS203" t="s">
        <v>206</v>
      </c>
      <c r="AT203" t="s">
        <v>100</v>
      </c>
      <c r="AU203" t="s">
        <v>55</v>
      </c>
      <c r="AV203" s="11" t="s">
        <v>106</v>
      </c>
      <c r="AW203" s="3">
        <v>0</v>
      </c>
      <c r="AX203" s="3">
        <v>0</v>
      </c>
      <c r="AY203">
        <v>0</v>
      </c>
      <c r="AZ203">
        <v>0</v>
      </c>
      <c r="BA203" s="38">
        <f t="shared" si="37"/>
        <v>0</v>
      </c>
      <c r="BB203">
        <v>0</v>
      </c>
      <c r="BC203" s="8">
        <v>0</v>
      </c>
      <c r="BD203">
        <v>0</v>
      </c>
      <c r="BE203" t="s">
        <v>46</v>
      </c>
      <c r="BF203">
        <v>0</v>
      </c>
      <c r="BG203" s="11" t="s">
        <v>106</v>
      </c>
      <c r="BH203" s="3">
        <v>0</v>
      </c>
      <c r="BI203" s="3">
        <v>0</v>
      </c>
      <c r="BJ203">
        <v>0</v>
      </c>
      <c r="BK203">
        <v>0</v>
      </c>
      <c r="BL203" s="38">
        <f t="shared" si="38"/>
        <v>0</v>
      </c>
      <c r="BM203">
        <v>0</v>
      </c>
      <c r="BN203" s="8">
        <v>0</v>
      </c>
      <c r="BO203">
        <v>0</v>
      </c>
      <c r="BP203" t="s">
        <v>46</v>
      </c>
      <c r="BQ203">
        <v>0</v>
      </c>
      <c r="BR203" s="3">
        <v>2712391</v>
      </c>
      <c r="BS203" t="s">
        <v>47</v>
      </c>
      <c r="BT203" s="19">
        <f t="shared" si="30"/>
        <v>703174</v>
      </c>
      <c r="BU203" s="19">
        <f t="shared" si="31"/>
        <v>2712391</v>
      </c>
      <c r="BV203" s="13">
        <f t="shared" si="32"/>
        <v>1</v>
      </c>
    </row>
    <row r="204" spans="1:74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33"/>
        <v>7.8015009416255068E-2</v>
      </c>
      <c r="U204" s="3">
        <v>2862603</v>
      </c>
      <c r="V204" s="3">
        <v>2728288</v>
      </c>
      <c r="W204" s="14">
        <f t="shared" si="34"/>
        <v>0.95307941757903558</v>
      </c>
      <c r="X204" s="3">
        <v>2045404</v>
      </c>
      <c r="Y204" s="18">
        <f t="shared" si="35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 s="38">
        <f t="shared" si="36"/>
        <v>6.25E-2</v>
      </c>
      <c r="AF204">
        <v>16</v>
      </c>
      <c r="AG204" s="10">
        <v>45597</v>
      </c>
      <c r="AH204">
        <v>0</v>
      </c>
      <c r="AI204" t="s">
        <v>100</v>
      </c>
      <c r="AJ204" t="s">
        <v>386</v>
      </c>
      <c r="AK204" s="8">
        <v>39617</v>
      </c>
      <c r="AL204" s="3">
        <v>102199</v>
      </c>
      <c r="AM204" s="3">
        <v>58321</v>
      </c>
      <c r="AN204">
        <v>6.25E-2</v>
      </c>
      <c r="AO204">
        <v>16</v>
      </c>
      <c r="AP204" s="38">
        <f t="shared" si="39"/>
        <v>0.10065795384260373</v>
      </c>
      <c r="AQ204">
        <v>16</v>
      </c>
      <c r="AR204" s="8">
        <v>45392</v>
      </c>
      <c r="AS204" t="s">
        <v>63</v>
      </c>
      <c r="AT204" t="s">
        <v>43</v>
      </c>
      <c r="AU204" t="s">
        <v>244</v>
      </c>
      <c r="AV204" s="11">
        <v>39617</v>
      </c>
      <c r="AW204" s="3">
        <v>598000</v>
      </c>
      <c r="AX204" s="3">
        <v>828090</v>
      </c>
      <c r="AY204">
        <v>4.4600000000000001E-2</v>
      </c>
      <c r="AZ204">
        <v>20</v>
      </c>
      <c r="BA204" s="38">
        <f t="shared" si="37"/>
        <v>7.6609918741817093E-2</v>
      </c>
      <c r="BB204">
        <v>20</v>
      </c>
      <c r="BC204" s="8">
        <v>47014</v>
      </c>
      <c r="BD204">
        <v>0</v>
      </c>
      <c r="BE204" t="s">
        <v>58</v>
      </c>
      <c r="BF204" t="s">
        <v>387</v>
      </c>
      <c r="BG204" s="11" t="s">
        <v>106</v>
      </c>
      <c r="BH204" s="3">
        <v>0</v>
      </c>
      <c r="BI204" s="3">
        <v>0</v>
      </c>
      <c r="BJ204">
        <v>0</v>
      </c>
      <c r="BK204">
        <v>0</v>
      </c>
      <c r="BL204" s="38">
        <f t="shared" si="38"/>
        <v>0</v>
      </c>
      <c r="BM204">
        <v>0</v>
      </c>
      <c r="BN204" s="8">
        <v>0</v>
      </c>
      <c r="BO204">
        <v>0</v>
      </c>
      <c r="BP204" t="s">
        <v>46</v>
      </c>
      <c r="BQ204">
        <v>0</v>
      </c>
      <c r="BR204" s="3">
        <v>2862603</v>
      </c>
      <c r="BS204" t="s">
        <v>62</v>
      </c>
      <c r="BT204" s="19">
        <f t="shared" si="30"/>
        <v>817199</v>
      </c>
      <c r="BU204" s="19">
        <f t="shared" si="31"/>
        <v>2862603</v>
      </c>
      <c r="BV204" s="13">
        <f t="shared" si="32"/>
        <v>1</v>
      </c>
    </row>
    <row r="205" spans="1:74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33"/>
        <v>8.0219417107669611E-2</v>
      </c>
      <c r="U205" s="3">
        <v>2342388</v>
      </c>
      <c r="V205" s="3">
        <v>2287376</v>
      </c>
      <c r="W205" s="14">
        <f t="shared" si="34"/>
        <v>0.97651456547762372</v>
      </c>
      <c r="X205" s="3">
        <v>1797735</v>
      </c>
      <c r="Y205" s="18">
        <f t="shared" si="35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 s="38">
        <f t="shared" si="36"/>
        <v>0.10870863564294607</v>
      </c>
      <c r="AF205">
        <v>30</v>
      </c>
      <c r="AG205" s="10">
        <v>45483</v>
      </c>
      <c r="AH205" t="s">
        <v>54</v>
      </c>
      <c r="AI205" t="s">
        <v>43</v>
      </c>
      <c r="AJ205" t="s">
        <v>55</v>
      </c>
      <c r="AK205" s="8">
        <v>39646</v>
      </c>
      <c r="AL205" s="3">
        <v>25000</v>
      </c>
      <c r="AM205" s="3">
        <v>25000</v>
      </c>
      <c r="AN205">
        <v>0.05</v>
      </c>
      <c r="AO205">
        <v>16</v>
      </c>
      <c r="AP205" s="38">
        <f t="shared" si="39"/>
        <v>9.2269907977645726E-2</v>
      </c>
      <c r="AQ205" t="s">
        <v>358</v>
      </c>
      <c r="AR205" s="8">
        <v>45657</v>
      </c>
      <c r="AS205" t="s">
        <v>71</v>
      </c>
      <c r="AT205" t="s">
        <v>58</v>
      </c>
      <c r="AU205" t="s">
        <v>55</v>
      </c>
      <c r="AV205" s="11">
        <v>39646</v>
      </c>
      <c r="AW205" s="3">
        <v>279100</v>
      </c>
      <c r="AX205" s="3">
        <v>395560</v>
      </c>
      <c r="AY205">
        <v>4.5999999999999999E-2</v>
      </c>
      <c r="AZ205">
        <v>20</v>
      </c>
      <c r="BA205" s="38">
        <f t="shared" si="37"/>
        <v>7.7543723904589801E-2</v>
      </c>
      <c r="BB205" t="s">
        <v>358</v>
      </c>
      <c r="BC205" s="8">
        <v>47043</v>
      </c>
      <c r="BD205" t="s">
        <v>75</v>
      </c>
      <c r="BE205" t="s">
        <v>100</v>
      </c>
      <c r="BF205" t="s">
        <v>55</v>
      </c>
      <c r="BG205" s="11">
        <v>39623</v>
      </c>
      <c r="BH205" s="3">
        <v>106700</v>
      </c>
      <c r="BI205" s="3">
        <v>106700</v>
      </c>
      <c r="BJ205">
        <v>0</v>
      </c>
      <c r="BK205" t="s">
        <v>352</v>
      </c>
      <c r="BL205" s="38">
        <f t="shared" si="38"/>
        <v>0</v>
      </c>
      <c r="BM205" t="s">
        <v>358</v>
      </c>
      <c r="BN205" s="8">
        <v>45597</v>
      </c>
      <c r="BO205" t="s">
        <v>346</v>
      </c>
      <c r="BP205" t="s">
        <v>100</v>
      </c>
      <c r="BQ205" t="s">
        <v>55</v>
      </c>
      <c r="BR205" s="3">
        <v>2342388</v>
      </c>
      <c r="BS205" t="s">
        <v>47</v>
      </c>
      <c r="BT205" s="19">
        <f t="shared" si="30"/>
        <v>544653</v>
      </c>
      <c r="BU205" s="19">
        <f t="shared" si="31"/>
        <v>2342388</v>
      </c>
      <c r="BV205" s="13">
        <f t="shared" si="32"/>
        <v>1</v>
      </c>
    </row>
    <row r="206" spans="1:74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33"/>
        <v>0.96105436340380024</v>
      </c>
      <c r="U206" s="3">
        <v>7581902</v>
      </c>
      <c r="V206" s="3">
        <v>9086633.7300000004</v>
      </c>
      <c r="W206" s="14">
        <f t="shared" si="34"/>
        <v>1.198463621661161</v>
      </c>
      <c r="X206" s="3">
        <v>4954406</v>
      </c>
      <c r="Y206" s="18">
        <f t="shared" si="35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 s="38">
        <f t="shared" si="36"/>
        <v>0.10193801641931917</v>
      </c>
      <c r="AF206">
        <v>30</v>
      </c>
      <c r="AG206" s="10">
        <v>2031</v>
      </c>
      <c r="AH206" t="s">
        <v>54</v>
      </c>
      <c r="AI206" t="s">
        <v>43</v>
      </c>
      <c r="AJ206">
        <v>0</v>
      </c>
      <c r="AK206" s="8" t="s">
        <v>106</v>
      </c>
      <c r="AL206" s="3">
        <v>60000</v>
      </c>
      <c r="AM206" s="3">
        <v>57572</v>
      </c>
      <c r="AN206">
        <v>0.01</v>
      </c>
      <c r="AO206">
        <v>20</v>
      </c>
      <c r="AP206" s="38">
        <f t="shared" si="39"/>
        <v>5.5415314890551362E-2</v>
      </c>
      <c r="AQ206" t="s">
        <v>391</v>
      </c>
      <c r="AR206" s="8">
        <v>2031</v>
      </c>
      <c r="AS206" t="s">
        <v>392</v>
      </c>
      <c r="AT206" t="s">
        <v>58</v>
      </c>
      <c r="AU206">
        <v>0</v>
      </c>
      <c r="AV206" s="11">
        <v>40540</v>
      </c>
      <c r="AW206" s="3">
        <v>695862</v>
      </c>
      <c r="AX206" s="3">
        <v>417377.86</v>
      </c>
      <c r="AY206">
        <v>6.6699999999999995E-2</v>
      </c>
      <c r="AZ206">
        <v>15</v>
      </c>
      <c r="BA206" s="38">
        <f t="shared" si="37"/>
        <v>0.10751724696655426</v>
      </c>
      <c r="BB206">
        <v>0</v>
      </c>
      <c r="BC206" s="8">
        <v>46387</v>
      </c>
      <c r="BD206" t="s">
        <v>392</v>
      </c>
      <c r="BE206" t="s">
        <v>100</v>
      </c>
      <c r="BF206">
        <v>0</v>
      </c>
      <c r="BG206" s="11">
        <v>40540</v>
      </c>
      <c r="BH206" s="3">
        <v>125000</v>
      </c>
      <c r="BI206" s="3">
        <v>116952.62</v>
      </c>
      <c r="BJ206">
        <v>4.4999999999999998E-2</v>
      </c>
      <c r="BK206">
        <v>30</v>
      </c>
      <c r="BL206" s="38">
        <f t="shared" si="38"/>
        <v>6.1391542908593145E-2</v>
      </c>
      <c r="BM206" t="s">
        <v>391</v>
      </c>
      <c r="BN206" s="8">
        <v>47845</v>
      </c>
      <c r="BO206" t="s">
        <v>392</v>
      </c>
      <c r="BP206" t="s">
        <v>58</v>
      </c>
      <c r="BQ206">
        <v>0</v>
      </c>
      <c r="BR206" s="3">
        <v>7581902</v>
      </c>
      <c r="BS206" t="s">
        <v>47</v>
      </c>
      <c r="BT206" s="19">
        <f t="shared" si="30"/>
        <v>1903862</v>
      </c>
      <c r="BU206" s="19">
        <f t="shared" si="31"/>
        <v>6858268</v>
      </c>
      <c r="BV206" s="13">
        <f t="shared" si="32"/>
        <v>0.9045577217959293</v>
      </c>
    </row>
    <row r="207" spans="1:74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33"/>
        <v>0.96105436340380024</v>
      </c>
      <c r="U207" s="3">
        <v>7581902</v>
      </c>
      <c r="V207" s="3">
        <v>9086633.7300000004</v>
      </c>
      <c r="W207" s="14">
        <f t="shared" si="34"/>
        <v>1.198463621661161</v>
      </c>
      <c r="X207" s="3">
        <v>4954406</v>
      </c>
      <c r="Y207" s="18">
        <f t="shared" si="35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 s="38">
        <f t="shared" si="36"/>
        <v>0.10193801641931917</v>
      </c>
      <c r="AF207">
        <v>30</v>
      </c>
      <c r="AG207" s="10">
        <v>2031</v>
      </c>
      <c r="AH207" t="s">
        <v>54</v>
      </c>
      <c r="AI207" t="s">
        <v>43</v>
      </c>
      <c r="AJ207">
        <v>0</v>
      </c>
      <c r="AK207" s="8" t="s">
        <v>106</v>
      </c>
      <c r="AL207" s="3">
        <v>60000</v>
      </c>
      <c r="AM207" s="3">
        <v>57572</v>
      </c>
      <c r="AN207">
        <v>0.01</v>
      </c>
      <c r="AO207">
        <v>20</v>
      </c>
      <c r="AP207" s="38">
        <f t="shared" si="39"/>
        <v>5.5415314890551362E-2</v>
      </c>
      <c r="AQ207" t="s">
        <v>391</v>
      </c>
      <c r="AR207" s="8">
        <v>2031</v>
      </c>
      <c r="AS207" t="s">
        <v>392</v>
      </c>
      <c r="AT207" t="s">
        <v>58</v>
      </c>
      <c r="AU207">
        <v>0</v>
      </c>
      <c r="AV207" s="11">
        <v>40540</v>
      </c>
      <c r="AW207" s="3">
        <v>695862</v>
      </c>
      <c r="AX207" s="3">
        <v>417377.86</v>
      </c>
      <c r="AY207">
        <v>6.6699999999999995E-2</v>
      </c>
      <c r="AZ207">
        <v>15</v>
      </c>
      <c r="BA207" s="38">
        <f t="shared" si="37"/>
        <v>0.10751724696655426</v>
      </c>
      <c r="BB207">
        <v>0</v>
      </c>
      <c r="BC207" s="8">
        <v>46387</v>
      </c>
      <c r="BD207" t="s">
        <v>392</v>
      </c>
      <c r="BE207" t="s">
        <v>100</v>
      </c>
      <c r="BF207">
        <v>0</v>
      </c>
      <c r="BG207" s="11">
        <v>40540</v>
      </c>
      <c r="BH207" s="3">
        <v>848634</v>
      </c>
      <c r="BI207" s="3">
        <v>681754</v>
      </c>
      <c r="BJ207">
        <v>4.4999999999999998E-2</v>
      </c>
      <c r="BK207">
        <v>30</v>
      </c>
      <c r="BL207" s="38">
        <f t="shared" si="38"/>
        <v>6.1391542908593145E-2</v>
      </c>
      <c r="BM207" t="s">
        <v>391</v>
      </c>
      <c r="BN207" s="8">
        <v>47845</v>
      </c>
      <c r="BO207" t="s">
        <v>392</v>
      </c>
      <c r="BP207" t="s">
        <v>58</v>
      </c>
      <c r="BQ207">
        <v>0</v>
      </c>
      <c r="BR207" s="3">
        <v>7581902</v>
      </c>
      <c r="BS207">
        <v>0</v>
      </c>
      <c r="BT207" s="19">
        <f t="shared" si="30"/>
        <v>2627496</v>
      </c>
      <c r="BU207" s="19">
        <f t="shared" si="31"/>
        <v>7581902</v>
      </c>
      <c r="BV207" s="13">
        <f t="shared" si="32"/>
        <v>1</v>
      </c>
    </row>
    <row r="208" spans="1:74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33"/>
        <v>0.1085492746703397</v>
      </c>
      <c r="U208" s="3">
        <v>2272415</v>
      </c>
      <c r="V208" s="3">
        <v>2888108</v>
      </c>
      <c r="W208" s="14">
        <f t="shared" si="34"/>
        <v>1.2709421474510598</v>
      </c>
      <c r="X208" s="3">
        <v>300733</v>
      </c>
      <c r="Y208" s="18">
        <f t="shared" si="35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 s="38">
        <f t="shared" si="36"/>
        <v>0</v>
      </c>
      <c r="AF208">
        <v>0</v>
      </c>
      <c r="AG208" s="10">
        <v>42658</v>
      </c>
      <c r="AH208">
        <v>0</v>
      </c>
      <c r="AI208" t="s">
        <v>46</v>
      </c>
      <c r="AJ208">
        <v>0</v>
      </c>
      <c r="AK208" s="8" t="s">
        <v>106</v>
      </c>
      <c r="AL208" s="3">
        <v>269000</v>
      </c>
      <c r="AM208" s="3">
        <v>222733</v>
      </c>
      <c r="AN208">
        <v>6.7500000000000004E-2</v>
      </c>
      <c r="AO208" t="s">
        <v>45</v>
      </c>
      <c r="AP208" s="38">
        <f t="shared" si="39"/>
        <v>0</v>
      </c>
      <c r="AQ208">
        <v>0</v>
      </c>
      <c r="AR208" s="8">
        <v>45473</v>
      </c>
      <c r="AS208">
        <v>0</v>
      </c>
      <c r="AT208" t="s">
        <v>43</v>
      </c>
      <c r="AU208">
        <v>0</v>
      </c>
      <c r="AV208" s="11" t="s">
        <v>106</v>
      </c>
      <c r="AW208" s="3">
        <v>0</v>
      </c>
      <c r="AX208" s="3">
        <v>0</v>
      </c>
      <c r="AY208">
        <v>0</v>
      </c>
      <c r="AZ208">
        <v>0</v>
      </c>
      <c r="BA208" s="38">
        <f t="shared" si="37"/>
        <v>0</v>
      </c>
      <c r="BB208">
        <v>0</v>
      </c>
      <c r="BC208" s="8">
        <v>0</v>
      </c>
      <c r="BD208">
        <v>0</v>
      </c>
      <c r="BE208" t="s">
        <v>46</v>
      </c>
      <c r="BF208">
        <v>0</v>
      </c>
      <c r="BG208" s="11" t="s">
        <v>106</v>
      </c>
      <c r="BH208" s="3">
        <v>0</v>
      </c>
      <c r="BI208" s="3">
        <v>0</v>
      </c>
      <c r="BJ208">
        <v>0</v>
      </c>
      <c r="BK208">
        <v>0</v>
      </c>
      <c r="BL208" s="38">
        <f t="shared" si="38"/>
        <v>0</v>
      </c>
      <c r="BM208">
        <v>0</v>
      </c>
      <c r="BN208" s="8">
        <v>0</v>
      </c>
      <c r="BO208">
        <v>0</v>
      </c>
      <c r="BP208" t="s">
        <v>46</v>
      </c>
      <c r="BQ208">
        <v>0</v>
      </c>
      <c r="BR208" s="3">
        <v>2272415</v>
      </c>
      <c r="BS208">
        <v>0</v>
      </c>
      <c r="BT208" s="19">
        <f t="shared" si="30"/>
        <v>2242342</v>
      </c>
      <c r="BU208" s="19">
        <f t="shared" si="31"/>
        <v>2543075</v>
      </c>
      <c r="BV208" s="13">
        <f t="shared" si="32"/>
        <v>1.1191067652695481</v>
      </c>
    </row>
    <row r="209" spans="1:74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33"/>
        <v>0</v>
      </c>
      <c r="U209" s="3">
        <v>4272182</v>
      </c>
      <c r="V209" s="3">
        <v>4673597</v>
      </c>
      <c r="W209" s="14">
        <f t="shared" si="34"/>
        <v>1.0939601824079592</v>
      </c>
      <c r="X209" s="3">
        <v>0</v>
      </c>
      <c r="Y209" s="18">
        <f t="shared" si="35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s="38">
        <f t="shared" si="36"/>
        <v>0</v>
      </c>
      <c r="AF209" t="e">
        <v>#REF!</v>
      </c>
      <c r="AG209" s="10" t="e">
        <v>#REF!</v>
      </c>
      <c r="AH209" t="e">
        <v>#REF!</v>
      </c>
      <c r="AI209" t="e">
        <v>#REF!</v>
      </c>
      <c r="AJ209" t="s">
        <v>214</v>
      </c>
      <c r="AK209" s="8">
        <v>39805</v>
      </c>
      <c r="AL209" s="3">
        <v>272125</v>
      </c>
      <c r="AM209" s="3">
        <v>160547.21</v>
      </c>
      <c r="AN209">
        <v>6.5000000000000002E-2</v>
      </c>
      <c r="AO209">
        <v>16</v>
      </c>
      <c r="AP209" s="38">
        <f t="shared" si="39"/>
        <v>0.10237757395451713</v>
      </c>
      <c r="AQ209">
        <v>16</v>
      </c>
      <c r="AR209" s="8">
        <v>45667</v>
      </c>
      <c r="AS209">
        <v>0</v>
      </c>
      <c r="AT209" t="s">
        <v>43</v>
      </c>
      <c r="AU209" t="s">
        <v>183</v>
      </c>
      <c r="AV209" s="11">
        <v>39805</v>
      </c>
      <c r="AW209" s="3">
        <v>140000</v>
      </c>
      <c r="AX209" s="3">
        <v>140000</v>
      </c>
      <c r="AY209">
        <v>0</v>
      </c>
      <c r="AZ209">
        <v>15</v>
      </c>
      <c r="BA209" s="38">
        <f t="shared" si="37"/>
        <v>6.6666666666666666E-2</v>
      </c>
      <c r="BB209">
        <v>0</v>
      </c>
      <c r="BC209" s="8">
        <v>46084</v>
      </c>
      <c r="BD209">
        <v>0</v>
      </c>
      <c r="BE209" t="s">
        <v>100</v>
      </c>
      <c r="BF209" t="s">
        <v>214</v>
      </c>
      <c r="BG209" s="11" t="s">
        <v>106</v>
      </c>
      <c r="BH209" s="3">
        <v>0</v>
      </c>
      <c r="BI209" s="3">
        <v>0</v>
      </c>
      <c r="BJ209">
        <v>0</v>
      </c>
      <c r="BK209">
        <v>0</v>
      </c>
      <c r="BL209" s="38">
        <f t="shared" si="38"/>
        <v>0</v>
      </c>
      <c r="BM209">
        <v>0</v>
      </c>
      <c r="BN209" s="8">
        <v>0</v>
      </c>
      <c r="BO209">
        <v>0</v>
      </c>
      <c r="BP209" t="s">
        <v>46</v>
      </c>
      <c r="BQ209">
        <v>0</v>
      </c>
      <c r="BR209" s="3">
        <v>0</v>
      </c>
      <c r="BS209">
        <v>0</v>
      </c>
      <c r="BT209" s="19" t="e">
        <f t="shared" si="30"/>
        <v>#REF!</v>
      </c>
      <c r="BU209" s="19" t="e">
        <f t="shared" si="31"/>
        <v>#REF!</v>
      </c>
      <c r="BV209" s="13">
        <f t="shared" si="32"/>
        <v>0</v>
      </c>
    </row>
    <row r="210" spans="1:74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33"/>
        <v>0</v>
      </c>
      <c r="U210" s="3">
        <v>4272182</v>
      </c>
      <c r="V210" s="3">
        <v>4673597</v>
      </c>
      <c r="W210" s="14">
        <f t="shared" si="34"/>
        <v>1.0939601824079592</v>
      </c>
      <c r="X210" s="3">
        <v>0</v>
      </c>
      <c r="Y210" s="18">
        <f t="shared" si="35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s="38">
        <f t="shared" si="36"/>
        <v>0</v>
      </c>
      <c r="AF210" t="e">
        <v>#REF!</v>
      </c>
      <c r="AG210" s="10" t="e">
        <v>#REF!</v>
      </c>
      <c r="AH210" t="e">
        <v>#REF!</v>
      </c>
      <c r="AI210" t="e">
        <v>#REF!</v>
      </c>
      <c r="AJ210" t="s">
        <v>214</v>
      </c>
      <c r="AK210" s="8">
        <v>39805</v>
      </c>
      <c r="AL210" s="3">
        <v>272125</v>
      </c>
      <c r="AM210" s="3">
        <v>160547.21</v>
      </c>
      <c r="AN210">
        <v>6.5000000000000002E-2</v>
      </c>
      <c r="AO210">
        <v>16</v>
      </c>
      <c r="AP210" s="38">
        <f t="shared" si="39"/>
        <v>0.10237757395451713</v>
      </c>
      <c r="AQ210">
        <v>16</v>
      </c>
      <c r="AR210" s="8">
        <v>45667</v>
      </c>
      <c r="AS210">
        <v>0</v>
      </c>
      <c r="AT210" t="s">
        <v>43</v>
      </c>
      <c r="AU210" t="s">
        <v>183</v>
      </c>
      <c r="AV210" s="11">
        <v>39805</v>
      </c>
      <c r="AW210" s="3">
        <v>140000</v>
      </c>
      <c r="AX210" s="3">
        <v>140000</v>
      </c>
      <c r="AY210">
        <v>0</v>
      </c>
      <c r="AZ210">
        <v>15</v>
      </c>
      <c r="BA210" s="38">
        <f t="shared" si="37"/>
        <v>6.6666666666666666E-2</v>
      </c>
      <c r="BB210">
        <v>0</v>
      </c>
      <c r="BC210" s="8">
        <v>46084</v>
      </c>
      <c r="BD210">
        <v>0</v>
      </c>
      <c r="BE210" t="s">
        <v>100</v>
      </c>
      <c r="BF210" t="s">
        <v>214</v>
      </c>
      <c r="BG210" s="11" t="s">
        <v>106</v>
      </c>
      <c r="BH210" s="3">
        <v>0</v>
      </c>
      <c r="BI210" s="3">
        <v>0</v>
      </c>
      <c r="BJ210">
        <v>0</v>
      </c>
      <c r="BK210">
        <v>0</v>
      </c>
      <c r="BL210" s="38">
        <f t="shared" si="38"/>
        <v>0</v>
      </c>
      <c r="BM210">
        <v>0</v>
      </c>
      <c r="BN210" s="8">
        <v>0</v>
      </c>
      <c r="BO210">
        <v>0</v>
      </c>
      <c r="BP210" t="s">
        <v>46</v>
      </c>
      <c r="BQ210">
        <v>0</v>
      </c>
      <c r="BR210" s="3">
        <v>0</v>
      </c>
      <c r="BS210">
        <v>0</v>
      </c>
      <c r="BT210" s="19" t="e">
        <f t="shared" si="30"/>
        <v>#REF!</v>
      </c>
      <c r="BU210" s="19" t="e">
        <f t="shared" si="31"/>
        <v>#REF!</v>
      </c>
      <c r="BV210" s="13">
        <f t="shared" si="32"/>
        <v>0</v>
      </c>
    </row>
    <row r="211" spans="1:74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33"/>
        <v>0</v>
      </c>
      <c r="U211" s="3">
        <v>0</v>
      </c>
      <c r="V211" s="3">
        <v>0</v>
      </c>
      <c r="W211" s="14">
        <f t="shared" si="34"/>
        <v>0</v>
      </c>
      <c r="X211" s="3">
        <v>0</v>
      </c>
      <c r="Y211" s="18">
        <f t="shared" si="35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 s="38">
        <f t="shared" si="36"/>
        <v>9.4392925743255696E-2</v>
      </c>
      <c r="AF211">
        <v>20</v>
      </c>
      <c r="AG211" s="10">
        <v>47516</v>
      </c>
      <c r="AH211">
        <v>0</v>
      </c>
      <c r="AI211" t="s">
        <v>46</v>
      </c>
      <c r="AJ211">
        <v>0</v>
      </c>
      <c r="AK211" s="8">
        <v>40941</v>
      </c>
      <c r="AL211" s="3">
        <v>780924.5</v>
      </c>
      <c r="AM211" s="3">
        <v>488080.66</v>
      </c>
      <c r="AN211">
        <v>4.4999999999999998E-2</v>
      </c>
      <c r="AO211">
        <v>13</v>
      </c>
      <c r="AP211" s="38">
        <f t="shared" si="39"/>
        <v>0.10327535280312719</v>
      </c>
      <c r="AQ211">
        <v>13</v>
      </c>
      <c r="AR211" s="8">
        <v>45963</v>
      </c>
      <c r="AS211">
        <v>0</v>
      </c>
      <c r="AT211" t="s">
        <v>46</v>
      </c>
      <c r="AU211">
        <v>0</v>
      </c>
      <c r="AV211" s="11" t="s">
        <v>106</v>
      </c>
      <c r="AW211" s="3">
        <v>0</v>
      </c>
      <c r="AX211" s="3">
        <v>0</v>
      </c>
      <c r="AY211">
        <v>0</v>
      </c>
      <c r="AZ211">
        <v>0</v>
      </c>
      <c r="BA211" s="38">
        <f t="shared" si="37"/>
        <v>0</v>
      </c>
      <c r="BB211">
        <v>0</v>
      </c>
      <c r="BC211" s="8">
        <v>0</v>
      </c>
      <c r="BD211">
        <v>0</v>
      </c>
      <c r="BE211" t="s">
        <v>46</v>
      </c>
      <c r="BF211">
        <v>0</v>
      </c>
      <c r="BG211" s="11" t="s">
        <v>106</v>
      </c>
      <c r="BH211" s="3">
        <v>0</v>
      </c>
      <c r="BI211" s="3">
        <v>0</v>
      </c>
      <c r="BJ211">
        <v>0</v>
      </c>
      <c r="BK211">
        <v>0</v>
      </c>
      <c r="BL211" s="38">
        <f t="shared" si="38"/>
        <v>0</v>
      </c>
      <c r="BM211">
        <v>0</v>
      </c>
      <c r="BN211" s="8">
        <v>0</v>
      </c>
      <c r="BO211">
        <v>0</v>
      </c>
      <c r="BP211" t="s">
        <v>46</v>
      </c>
      <c r="BQ211">
        <v>0</v>
      </c>
      <c r="BR211" s="3">
        <v>0</v>
      </c>
      <c r="BS211">
        <v>0</v>
      </c>
      <c r="BT211" s="19">
        <f t="shared" si="30"/>
        <v>780924.5</v>
      </c>
      <c r="BU211" s="19">
        <f t="shared" si="31"/>
        <v>780924.5</v>
      </c>
      <c r="BV211" s="13">
        <f t="shared" si="32"/>
        <v>0</v>
      </c>
    </row>
    <row r="212" spans="1:74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33"/>
        <v>0</v>
      </c>
      <c r="U212" s="3">
        <v>5551511</v>
      </c>
      <c r="V212" s="3">
        <v>3010800</v>
      </c>
      <c r="W212" s="14">
        <f t="shared" si="34"/>
        <v>0.5423388335175775</v>
      </c>
      <c r="X212" s="3">
        <v>0</v>
      </c>
      <c r="Y212" s="18">
        <f t="shared" si="35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 s="38">
        <f t="shared" si="36"/>
        <v>7.6529600455196078E-2</v>
      </c>
      <c r="AF212">
        <v>26</v>
      </c>
      <c r="AG212" s="10">
        <v>46336</v>
      </c>
      <c r="AH212">
        <v>0</v>
      </c>
      <c r="AI212" t="s">
        <v>43</v>
      </c>
      <c r="AJ212" t="s">
        <v>214</v>
      </c>
      <c r="AK212" s="8">
        <v>40452</v>
      </c>
      <c r="AL212" s="3">
        <v>679000</v>
      </c>
      <c r="AM212" s="3">
        <v>679000</v>
      </c>
      <c r="AN212">
        <v>0</v>
      </c>
      <c r="AO212">
        <v>26</v>
      </c>
      <c r="AP212" s="38">
        <f t="shared" si="39"/>
        <v>3.8461538461538464E-2</v>
      </c>
      <c r="AQ212">
        <v>0</v>
      </c>
      <c r="AR212" s="8">
        <v>46296</v>
      </c>
      <c r="AS212">
        <v>0</v>
      </c>
      <c r="AT212" t="s">
        <v>100</v>
      </c>
      <c r="AU212">
        <v>0</v>
      </c>
      <c r="AV212" s="11">
        <v>40498</v>
      </c>
      <c r="AW212" s="3">
        <v>1494761</v>
      </c>
      <c r="AX212" s="3">
        <v>1494761</v>
      </c>
      <c r="AY212">
        <v>0</v>
      </c>
      <c r="AZ212">
        <v>30</v>
      </c>
      <c r="BA212" s="38">
        <f t="shared" si="37"/>
        <v>3.3333333333333333E-2</v>
      </c>
      <c r="BB212">
        <v>30</v>
      </c>
      <c r="BC212" s="8">
        <v>51440</v>
      </c>
      <c r="BD212">
        <v>0</v>
      </c>
      <c r="BE212" t="s">
        <v>58</v>
      </c>
      <c r="BF212">
        <v>0</v>
      </c>
      <c r="BG212" s="11" t="s">
        <v>106</v>
      </c>
      <c r="BH212" s="3">
        <v>0</v>
      </c>
      <c r="BI212" s="3">
        <v>0</v>
      </c>
      <c r="BJ212">
        <v>0</v>
      </c>
      <c r="BK212">
        <v>0</v>
      </c>
      <c r="BL212" s="38">
        <f t="shared" si="38"/>
        <v>0</v>
      </c>
      <c r="BM212">
        <v>0</v>
      </c>
      <c r="BN212" s="8">
        <v>0</v>
      </c>
      <c r="BO212">
        <v>0</v>
      </c>
      <c r="BP212">
        <v>0</v>
      </c>
      <c r="BQ212">
        <v>0</v>
      </c>
      <c r="BR212" s="3">
        <v>0</v>
      </c>
      <c r="BS212">
        <v>0</v>
      </c>
      <c r="BT212" s="19">
        <f t="shared" si="30"/>
        <v>2467611</v>
      </c>
      <c r="BU212" s="19">
        <f t="shared" si="31"/>
        <v>2467611</v>
      </c>
      <c r="BV212" s="13">
        <f t="shared" si="32"/>
        <v>0.44449358021626906</v>
      </c>
    </row>
    <row r="213" spans="1:74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33"/>
        <v>9.7226849405295288E-2</v>
      </c>
      <c r="U213" s="3">
        <v>2089104</v>
      </c>
      <c r="V213" s="3">
        <v>2258009</v>
      </c>
      <c r="W213" s="14">
        <f t="shared" si="34"/>
        <v>1.0808504507195429</v>
      </c>
      <c r="X213" s="3">
        <v>1508935</v>
      </c>
      <c r="Y213" s="18">
        <f t="shared" si="35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 s="38">
        <f t="shared" si="36"/>
        <v>0.10065795384260373</v>
      </c>
      <c r="AF213">
        <v>30</v>
      </c>
      <c r="AG213" s="10">
        <v>46670</v>
      </c>
      <c r="AH213" t="s">
        <v>63</v>
      </c>
      <c r="AI213" t="s">
        <v>43</v>
      </c>
      <c r="AJ213" t="s">
        <v>44</v>
      </c>
      <c r="AK213" s="8">
        <v>40136</v>
      </c>
      <c r="AL213" s="3">
        <v>433944</v>
      </c>
      <c r="AM213" s="3">
        <v>539187</v>
      </c>
      <c r="AN213">
        <v>0.04</v>
      </c>
      <c r="AO213">
        <v>15</v>
      </c>
      <c r="AP213" s="38">
        <f t="shared" si="39"/>
        <v>8.9941100370973207E-2</v>
      </c>
      <c r="AQ213" t="s">
        <v>165</v>
      </c>
      <c r="AR213" s="8">
        <v>45930</v>
      </c>
      <c r="AS213" t="s">
        <v>206</v>
      </c>
      <c r="AT213" t="s">
        <v>58</v>
      </c>
      <c r="AU213" t="s">
        <v>44</v>
      </c>
      <c r="AV213" s="11" t="s">
        <v>106</v>
      </c>
      <c r="AW213" s="3">
        <v>0</v>
      </c>
      <c r="AX213" s="3">
        <v>0</v>
      </c>
      <c r="AY213">
        <v>0</v>
      </c>
      <c r="AZ213">
        <v>0</v>
      </c>
      <c r="BA213" s="38">
        <f t="shared" si="37"/>
        <v>0</v>
      </c>
      <c r="BB213">
        <v>0</v>
      </c>
      <c r="BC213" s="8">
        <v>0</v>
      </c>
      <c r="BD213">
        <v>0</v>
      </c>
      <c r="BE213" t="s">
        <v>46</v>
      </c>
      <c r="BF213">
        <v>0</v>
      </c>
      <c r="BG213" s="11" t="s">
        <v>106</v>
      </c>
      <c r="BH213" s="3">
        <v>0</v>
      </c>
      <c r="BI213" s="3">
        <v>0</v>
      </c>
      <c r="BJ213">
        <v>0</v>
      </c>
      <c r="BK213">
        <v>0</v>
      </c>
      <c r="BL213" s="38">
        <f t="shared" si="38"/>
        <v>0</v>
      </c>
      <c r="BM213">
        <v>0</v>
      </c>
      <c r="BN213" s="8">
        <v>0</v>
      </c>
      <c r="BO213">
        <v>0</v>
      </c>
      <c r="BP213" t="s">
        <v>46</v>
      </c>
      <c r="BQ213">
        <v>0</v>
      </c>
      <c r="BR213" s="3">
        <v>2089104</v>
      </c>
      <c r="BS213" t="s">
        <v>255</v>
      </c>
      <c r="BT213" s="19">
        <f t="shared" si="30"/>
        <v>580169</v>
      </c>
      <c r="BU213" s="19">
        <f t="shared" si="31"/>
        <v>2089104</v>
      </c>
      <c r="BV213" s="13">
        <f t="shared" si="32"/>
        <v>1</v>
      </c>
    </row>
    <row r="214" spans="1:74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33"/>
        <v>0.11405834756278448</v>
      </c>
      <c r="U214" s="3">
        <v>4378829</v>
      </c>
      <c r="V214" s="3">
        <v>5549544</v>
      </c>
      <c r="W214" s="14">
        <f t="shared" si="34"/>
        <v>1.2673580082711611</v>
      </c>
      <c r="X214" s="3">
        <v>76969</v>
      </c>
      <c r="Y214" s="18">
        <f t="shared" si="35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 s="38">
        <f t="shared" si="36"/>
        <v>0</v>
      </c>
      <c r="AF214">
        <v>0</v>
      </c>
      <c r="AG214" s="10">
        <v>42475</v>
      </c>
      <c r="AH214">
        <v>0</v>
      </c>
      <c r="AI214" t="s">
        <v>46</v>
      </c>
      <c r="AJ214">
        <v>0</v>
      </c>
      <c r="AK214" s="8" t="s">
        <v>106</v>
      </c>
      <c r="AL214" s="3">
        <v>250000</v>
      </c>
      <c r="AM214" s="3">
        <v>229121</v>
      </c>
      <c r="AN214">
        <v>6.6500000000000004E-2</v>
      </c>
      <c r="AO214" t="s">
        <v>45</v>
      </c>
      <c r="AP214" s="38">
        <f t="shared" si="39"/>
        <v>0</v>
      </c>
      <c r="AQ214">
        <v>0</v>
      </c>
      <c r="AR214" s="8">
        <v>46182</v>
      </c>
      <c r="AS214">
        <v>0</v>
      </c>
      <c r="AT214" t="s">
        <v>43</v>
      </c>
      <c r="AU214">
        <v>0</v>
      </c>
      <c r="AV214" s="11" t="s">
        <v>106</v>
      </c>
      <c r="AW214" s="3">
        <v>356000</v>
      </c>
      <c r="AX214" s="3">
        <v>356000</v>
      </c>
      <c r="AY214">
        <v>3.8800000000000001E-2</v>
      </c>
      <c r="AZ214">
        <v>0</v>
      </c>
      <c r="BA214" s="38">
        <f t="shared" si="37"/>
        <v>0</v>
      </c>
      <c r="BB214">
        <v>0</v>
      </c>
      <c r="BC214" s="8">
        <v>47848</v>
      </c>
      <c r="BD214">
        <v>0</v>
      </c>
      <c r="BE214" t="s">
        <v>58</v>
      </c>
      <c r="BF214">
        <v>0</v>
      </c>
      <c r="BG214" s="11" t="s">
        <v>106</v>
      </c>
      <c r="BH214" s="3">
        <v>0</v>
      </c>
      <c r="BI214" s="3">
        <v>0</v>
      </c>
      <c r="BJ214">
        <v>0</v>
      </c>
      <c r="BK214">
        <v>0</v>
      </c>
      <c r="BL214" s="38">
        <f t="shared" si="38"/>
        <v>0</v>
      </c>
      <c r="BM214">
        <v>0</v>
      </c>
      <c r="BN214" s="8">
        <v>0</v>
      </c>
      <c r="BO214">
        <v>0</v>
      </c>
      <c r="BP214" t="s">
        <v>46</v>
      </c>
      <c r="BQ214">
        <v>0</v>
      </c>
      <c r="BR214" s="3">
        <v>4378829</v>
      </c>
      <c r="BS214">
        <v>0</v>
      </c>
      <c r="BT214" s="19">
        <f t="shared" si="30"/>
        <v>4301860</v>
      </c>
      <c r="BU214" s="19">
        <f t="shared" si="31"/>
        <v>4378829</v>
      </c>
      <c r="BV214" s="13">
        <f t="shared" si="32"/>
        <v>1</v>
      </c>
    </row>
    <row r="215" spans="1:74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33"/>
        <v>0.11125877112488229</v>
      </c>
      <c r="U215" s="3">
        <v>2915105</v>
      </c>
      <c r="V215" s="3">
        <v>3607709</v>
      </c>
      <c r="W215" s="14">
        <f t="shared" si="34"/>
        <v>1.2375914418177048</v>
      </c>
      <c r="X215" s="3">
        <v>2522164</v>
      </c>
      <c r="Y215" s="18">
        <f t="shared" si="35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s="38">
        <f t="shared" si="36"/>
        <v>8.5819999221953561E-2</v>
      </c>
      <c r="AF215" t="s">
        <v>391</v>
      </c>
      <c r="AG215" s="10">
        <v>42370</v>
      </c>
      <c r="AH215" t="s">
        <v>54</v>
      </c>
      <c r="AI215" t="s">
        <v>100</v>
      </c>
      <c r="AJ215">
        <v>0</v>
      </c>
      <c r="AK215" s="8" t="s">
        <v>106</v>
      </c>
      <c r="AL215" s="3">
        <v>0</v>
      </c>
      <c r="AM215" s="3">
        <v>0</v>
      </c>
      <c r="AN215">
        <v>0</v>
      </c>
      <c r="AO215" t="s">
        <v>45</v>
      </c>
      <c r="AP215" s="38">
        <f t="shared" si="39"/>
        <v>0</v>
      </c>
      <c r="AQ215">
        <v>0</v>
      </c>
      <c r="AR215" s="8">
        <v>0</v>
      </c>
      <c r="AS215">
        <v>0</v>
      </c>
      <c r="AT215" t="s">
        <v>46</v>
      </c>
      <c r="AU215">
        <v>0</v>
      </c>
      <c r="AV215" s="11" t="s">
        <v>106</v>
      </c>
      <c r="AW215" s="3">
        <v>0</v>
      </c>
      <c r="AX215" s="3">
        <v>0</v>
      </c>
      <c r="AY215">
        <v>0</v>
      </c>
      <c r="AZ215">
        <v>0</v>
      </c>
      <c r="BA215" s="38">
        <f t="shared" si="37"/>
        <v>0</v>
      </c>
      <c r="BB215">
        <v>0</v>
      </c>
      <c r="BC215" s="8">
        <v>0</v>
      </c>
      <c r="BD215">
        <v>0</v>
      </c>
      <c r="BE215" t="s">
        <v>46</v>
      </c>
      <c r="BF215">
        <v>0</v>
      </c>
      <c r="BG215" s="11" t="s">
        <v>106</v>
      </c>
      <c r="BH215" s="3">
        <v>0</v>
      </c>
      <c r="BI215" s="3">
        <v>0</v>
      </c>
      <c r="BJ215">
        <v>0</v>
      </c>
      <c r="BK215">
        <v>0</v>
      </c>
      <c r="BL215" s="38">
        <f t="shared" si="38"/>
        <v>0</v>
      </c>
      <c r="BM215">
        <v>0</v>
      </c>
      <c r="BN215" s="8">
        <v>0</v>
      </c>
      <c r="BO215">
        <v>0</v>
      </c>
      <c r="BP215" t="s">
        <v>46</v>
      </c>
      <c r="BQ215">
        <v>0</v>
      </c>
      <c r="BR215" s="3">
        <v>2915105</v>
      </c>
      <c r="BS215" t="s">
        <v>255</v>
      </c>
      <c r="BT215" s="19">
        <f t="shared" si="30"/>
        <v>392941</v>
      </c>
      <c r="BU215" s="19">
        <f t="shared" si="31"/>
        <v>2915105</v>
      </c>
      <c r="BV215" s="13">
        <f t="shared" si="32"/>
        <v>1</v>
      </c>
    </row>
    <row r="216" spans="1:74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33"/>
        <v>0.11052989206734279</v>
      </c>
      <c r="U216" s="3">
        <v>2849184</v>
      </c>
      <c r="V216" s="3">
        <v>3499107</v>
      </c>
      <c r="W216" s="14">
        <f t="shared" si="34"/>
        <v>1.2281084689511101</v>
      </c>
      <c r="X216" s="3">
        <v>2555505</v>
      </c>
      <c r="Y216" s="18">
        <f t="shared" si="35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 s="38">
        <f t="shared" si="36"/>
        <v>9.8906326505204548E-2</v>
      </c>
      <c r="AF216">
        <v>30</v>
      </c>
      <c r="AG216" s="10">
        <v>46122</v>
      </c>
      <c r="AH216" t="s">
        <v>54</v>
      </c>
      <c r="AI216" t="s">
        <v>43</v>
      </c>
      <c r="AJ216" t="s">
        <v>55</v>
      </c>
      <c r="AK216" s="8" t="s">
        <v>106</v>
      </c>
      <c r="AL216" s="3">
        <v>0</v>
      </c>
      <c r="AM216" s="3">
        <v>0</v>
      </c>
      <c r="AN216">
        <v>0</v>
      </c>
      <c r="AO216" t="s">
        <v>45</v>
      </c>
      <c r="AP216" s="38">
        <f t="shared" si="39"/>
        <v>0</v>
      </c>
      <c r="AQ216">
        <v>0</v>
      </c>
      <c r="AR216" s="8">
        <v>0</v>
      </c>
      <c r="AS216">
        <v>0</v>
      </c>
      <c r="AT216" t="s">
        <v>46</v>
      </c>
      <c r="AU216">
        <v>0</v>
      </c>
      <c r="AV216" s="11" t="s">
        <v>106</v>
      </c>
      <c r="AW216" s="3">
        <v>0</v>
      </c>
      <c r="AX216" s="3">
        <v>0</v>
      </c>
      <c r="AY216">
        <v>0</v>
      </c>
      <c r="AZ216">
        <v>0</v>
      </c>
      <c r="BA216" s="38">
        <f t="shared" si="37"/>
        <v>0</v>
      </c>
      <c r="BB216">
        <v>0</v>
      </c>
      <c r="BC216" s="8">
        <v>0</v>
      </c>
      <c r="BD216">
        <v>0</v>
      </c>
      <c r="BE216" t="s">
        <v>46</v>
      </c>
      <c r="BF216">
        <v>0</v>
      </c>
      <c r="BG216" s="11" t="s">
        <v>106</v>
      </c>
      <c r="BH216" s="3">
        <v>0</v>
      </c>
      <c r="BI216" s="3">
        <v>0</v>
      </c>
      <c r="BJ216">
        <v>0</v>
      </c>
      <c r="BK216">
        <v>0</v>
      </c>
      <c r="BL216" s="38">
        <f t="shared" si="38"/>
        <v>0</v>
      </c>
      <c r="BM216">
        <v>0</v>
      </c>
      <c r="BN216" s="8">
        <v>0</v>
      </c>
      <c r="BO216">
        <v>0</v>
      </c>
      <c r="BP216" t="s">
        <v>46</v>
      </c>
      <c r="BQ216">
        <v>0</v>
      </c>
      <c r="BR216" s="3">
        <v>2849184</v>
      </c>
      <c r="BS216" t="s">
        <v>47</v>
      </c>
      <c r="BT216" s="19">
        <f t="shared" si="30"/>
        <v>293679</v>
      </c>
      <c r="BU216" s="19">
        <f t="shared" si="31"/>
        <v>2849184</v>
      </c>
      <c r="BV216" s="13">
        <f t="shared" si="32"/>
        <v>1</v>
      </c>
    </row>
    <row r="217" spans="1:74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33"/>
        <v>0.10947281407992976</v>
      </c>
      <c r="U217" s="3">
        <v>3425983</v>
      </c>
      <c r="V217" s="3">
        <v>4167249</v>
      </c>
      <c r="W217" s="14">
        <f t="shared" si="34"/>
        <v>1.216365930595686</v>
      </c>
      <c r="X217" s="3">
        <v>2880513</v>
      </c>
      <c r="Y217" s="18">
        <f t="shared" si="35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 s="38">
        <f t="shared" si="36"/>
        <v>0.10065795384260373</v>
      </c>
      <c r="AF217">
        <v>16</v>
      </c>
      <c r="AG217" s="10">
        <v>45879</v>
      </c>
      <c r="AH217" t="s">
        <v>394</v>
      </c>
      <c r="AI217" t="s">
        <v>43</v>
      </c>
      <c r="AJ217" t="s">
        <v>395</v>
      </c>
      <c r="AK217" s="8">
        <v>39996</v>
      </c>
      <c r="AL217" s="3">
        <v>302000</v>
      </c>
      <c r="AM217" s="3">
        <v>380605</v>
      </c>
      <c r="AN217">
        <v>3.3599999999999998E-2</v>
      </c>
      <c r="AO217">
        <v>16</v>
      </c>
      <c r="AP217" s="38">
        <f t="shared" si="39"/>
        <v>8.181790703607654E-2</v>
      </c>
      <c r="AQ217">
        <v>16</v>
      </c>
      <c r="AR217" s="8">
        <v>45667</v>
      </c>
      <c r="AS217" t="s">
        <v>394</v>
      </c>
      <c r="AT217" t="s">
        <v>100</v>
      </c>
      <c r="AU217" t="s">
        <v>386</v>
      </c>
      <c r="AV217" s="11" t="s">
        <v>106</v>
      </c>
      <c r="AW217" s="3">
        <v>0</v>
      </c>
      <c r="AX217" s="3">
        <v>0</v>
      </c>
      <c r="AY217">
        <v>0</v>
      </c>
      <c r="AZ217">
        <v>0</v>
      </c>
      <c r="BA217" s="38">
        <f t="shared" si="37"/>
        <v>0</v>
      </c>
      <c r="BB217">
        <v>0</v>
      </c>
      <c r="BC217" s="8">
        <v>0</v>
      </c>
      <c r="BD217">
        <v>0</v>
      </c>
      <c r="BE217" t="s">
        <v>46</v>
      </c>
      <c r="BF217">
        <v>0</v>
      </c>
      <c r="BG217" s="11" t="s">
        <v>106</v>
      </c>
      <c r="BH217" s="3">
        <v>0</v>
      </c>
      <c r="BI217" s="3">
        <v>0</v>
      </c>
      <c r="BJ217">
        <v>0</v>
      </c>
      <c r="BK217">
        <v>0</v>
      </c>
      <c r="BL217" s="38">
        <f t="shared" si="38"/>
        <v>0</v>
      </c>
      <c r="BM217">
        <v>0</v>
      </c>
      <c r="BN217" s="8">
        <v>0</v>
      </c>
      <c r="BO217">
        <v>0</v>
      </c>
      <c r="BP217" t="s">
        <v>46</v>
      </c>
      <c r="BQ217">
        <v>0</v>
      </c>
      <c r="BR217" s="3">
        <v>3425983</v>
      </c>
      <c r="BS217" t="s">
        <v>62</v>
      </c>
      <c r="BT217" s="19">
        <f t="shared" si="30"/>
        <v>545470</v>
      </c>
      <c r="BU217" s="19">
        <f t="shared" si="31"/>
        <v>3425983</v>
      </c>
      <c r="BV217" s="13">
        <f t="shared" si="32"/>
        <v>1</v>
      </c>
    </row>
    <row r="218" spans="1:74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33"/>
        <v>0.10513559962329004</v>
      </c>
      <c r="U218" s="3">
        <v>4510632</v>
      </c>
      <c r="V218" s="3">
        <v>5278212</v>
      </c>
      <c r="W218" s="14">
        <f t="shared" si="34"/>
        <v>1.1701712753334788</v>
      </c>
      <c r="X218" s="3">
        <v>3841193</v>
      </c>
      <c r="Y218" s="18">
        <f t="shared" si="35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 s="38">
        <f t="shared" si="36"/>
        <v>8.5819999221953561E-2</v>
      </c>
      <c r="AF218">
        <v>16</v>
      </c>
      <c r="AG218" s="10">
        <v>46022</v>
      </c>
      <c r="AH218">
        <v>0</v>
      </c>
      <c r="AI218" t="s">
        <v>100</v>
      </c>
      <c r="AJ218" t="s">
        <v>386</v>
      </c>
      <c r="AK218" s="8">
        <v>39947</v>
      </c>
      <c r="AL218" s="3">
        <v>284639</v>
      </c>
      <c r="AM218" s="3">
        <v>253684</v>
      </c>
      <c r="AN218">
        <v>6.25E-2</v>
      </c>
      <c r="AO218">
        <v>16</v>
      </c>
      <c r="AP218" s="38">
        <f t="shared" si="39"/>
        <v>0.10065795384260373</v>
      </c>
      <c r="AQ218">
        <v>16</v>
      </c>
      <c r="AR218" s="8">
        <v>45787</v>
      </c>
      <c r="AS218" t="s">
        <v>63</v>
      </c>
      <c r="AT218" t="s">
        <v>43</v>
      </c>
      <c r="AU218" t="s">
        <v>244</v>
      </c>
      <c r="AV218" s="11" t="s">
        <v>106</v>
      </c>
      <c r="AW218" s="3">
        <v>0</v>
      </c>
      <c r="AX218" s="3">
        <v>0</v>
      </c>
      <c r="AY218">
        <v>0</v>
      </c>
      <c r="AZ218">
        <v>0</v>
      </c>
      <c r="BA218" s="38">
        <f t="shared" si="37"/>
        <v>0</v>
      </c>
      <c r="BB218">
        <v>0</v>
      </c>
      <c r="BC218" s="8">
        <v>0</v>
      </c>
      <c r="BD218">
        <v>0</v>
      </c>
      <c r="BE218" t="s">
        <v>46</v>
      </c>
      <c r="BF218">
        <v>0</v>
      </c>
      <c r="BG218" s="11" t="s">
        <v>106</v>
      </c>
      <c r="BH218" s="3">
        <v>0</v>
      </c>
      <c r="BI218" s="3">
        <v>0</v>
      </c>
      <c r="BJ218">
        <v>0</v>
      </c>
      <c r="BK218">
        <v>0</v>
      </c>
      <c r="BL218" s="38">
        <f t="shared" si="38"/>
        <v>0</v>
      </c>
      <c r="BM218">
        <v>0</v>
      </c>
      <c r="BN218" s="8">
        <v>0</v>
      </c>
      <c r="BO218">
        <v>0</v>
      </c>
      <c r="BP218" t="s">
        <v>46</v>
      </c>
      <c r="BQ218">
        <v>0</v>
      </c>
      <c r="BR218" s="3">
        <v>4510632</v>
      </c>
      <c r="BS218" t="s">
        <v>62</v>
      </c>
      <c r="BT218" s="19">
        <f t="shared" si="30"/>
        <v>669439</v>
      </c>
      <c r="BU218" s="19">
        <f t="shared" si="31"/>
        <v>4510632</v>
      </c>
      <c r="BV218" s="13">
        <f t="shared" si="32"/>
        <v>1</v>
      </c>
    </row>
    <row r="219" spans="1:74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33"/>
        <v>1.0093189242378038</v>
      </c>
      <c r="U219" s="3">
        <v>17300924</v>
      </c>
      <c r="V219" s="3">
        <v>19406639</v>
      </c>
      <c r="W219" s="14">
        <f t="shared" si="34"/>
        <v>1.121711129417134</v>
      </c>
      <c r="X219" s="3">
        <v>12983962</v>
      </c>
      <c r="Y219" s="18">
        <f t="shared" si="35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 s="38">
        <f t="shared" si="36"/>
        <v>0.10600002816205636</v>
      </c>
      <c r="AF219">
        <v>30</v>
      </c>
      <c r="AG219" s="10">
        <v>46681</v>
      </c>
      <c r="AH219" t="s">
        <v>63</v>
      </c>
      <c r="AI219" t="s">
        <v>43</v>
      </c>
      <c r="AJ219" t="s">
        <v>44</v>
      </c>
      <c r="AK219" s="8">
        <v>40472</v>
      </c>
      <c r="AL219" s="3">
        <v>1542464</v>
      </c>
      <c r="AM219" s="3">
        <v>771232.05</v>
      </c>
      <c r="AN219">
        <v>0</v>
      </c>
      <c r="AO219">
        <v>15</v>
      </c>
      <c r="AP219" s="38">
        <f t="shared" si="39"/>
        <v>6.6666666666666666E-2</v>
      </c>
      <c r="AQ219">
        <v>15</v>
      </c>
      <c r="AR219" s="8">
        <v>45951</v>
      </c>
      <c r="AS219" t="s">
        <v>206</v>
      </c>
      <c r="AT219" t="s">
        <v>43</v>
      </c>
      <c r="AU219" t="s">
        <v>98</v>
      </c>
      <c r="AV219" s="11">
        <v>40472</v>
      </c>
      <c r="AW219" s="3">
        <v>674498</v>
      </c>
      <c r="AX219" s="3">
        <v>9086</v>
      </c>
      <c r="AY219">
        <v>0</v>
      </c>
      <c r="AZ219">
        <v>0</v>
      </c>
      <c r="BA219" s="38">
        <f t="shared" si="37"/>
        <v>0</v>
      </c>
      <c r="BB219">
        <v>0</v>
      </c>
      <c r="BC219" s="8">
        <v>0</v>
      </c>
      <c r="BD219">
        <v>0</v>
      </c>
      <c r="BE219" t="s">
        <v>58</v>
      </c>
      <c r="BF219" t="s">
        <v>98</v>
      </c>
      <c r="BG219" s="11" t="s">
        <v>106</v>
      </c>
      <c r="BH219" s="3">
        <v>0</v>
      </c>
      <c r="BI219" s="3">
        <v>0</v>
      </c>
      <c r="BJ219">
        <v>0</v>
      </c>
      <c r="BK219">
        <v>0</v>
      </c>
      <c r="BL219" s="38">
        <f t="shared" si="38"/>
        <v>0</v>
      </c>
      <c r="BM219">
        <v>0</v>
      </c>
      <c r="BN219" s="8">
        <v>0</v>
      </c>
      <c r="BO219">
        <v>0</v>
      </c>
      <c r="BP219" t="s">
        <v>46</v>
      </c>
      <c r="BQ219">
        <v>0</v>
      </c>
      <c r="BR219" s="3">
        <v>17300924</v>
      </c>
      <c r="BS219" t="s">
        <v>47</v>
      </c>
      <c r="BT219" s="19">
        <f t="shared" si="30"/>
        <v>4316962</v>
      </c>
      <c r="BU219" s="19">
        <f t="shared" si="31"/>
        <v>17300924</v>
      </c>
      <c r="BV219" s="13">
        <f t="shared" si="32"/>
        <v>1</v>
      </c>
    </row>
    <row r="220" spans="1:74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33"/>
        <v>0.57347016835165077</v>
      </c>
      <c r="U220" s="3">
        <v>5814496</v>
      </c>
      <c r="V220" s="3">
        <v>4517418</v>
      </c>
      <c r="W220" s="14">
        <f t="shared" si="34"/>
        <v>0.77692339972372493</v>
      </c>
      <c r="X220" s="3">
        <v>2000100</v>
      </c>
      <c r="Y220" s="18">
        <f t="shared" si="35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 s="38">
        <f t="shared" si="36"/>
        <v>0.10377158676873832</v>
      </c>
      <c r="AF220">
        <v>30</v>
      </c>
      <c r="AG220" s="10">
        <v>46395</v>
      </c>
      <c r="AH220" t="s">
        <v>63</v>
      </c>
      <c r="AI220" t="s">
        <v>43</v>
      </c>
      <c r="AJ220" t="s">
        <v>397</v>
      </c>
      <c r="AK220" s="8">
        <v>40234</v>
      </c>
      <c r="AL220" s="3">
        <v>2037352</v>
      </c>
      <c r="AM220" s="3">
        <v>2037352</v>
      </c>
      <c r="AN220" t="s">
        <v>398</v>
      </c>
      <c r="AO220">
        <v>30</v>
      </c>
      <c r="AP220" s="38">
        <f t="shared" si="39"/>
        <v>0</v>
      </c>
      <c r="AQ220">
        <v>30</v>
      </c>
      <c r="AR220" s="8">
        <v>51191</v>
      </c>
      <c r="AS220" t="s">
        <v>206</v>
      </c>
      <c r="AT220" t="s">
        <v>58</v>
      </c>
      <c r="AU220" t="s">
        <v>98</v>
      </c>
      <c r="AV220" s="11">
        <v>40186</v>
      </c>
      <c r="AW220" s="3">
        <v>877043.75</v>
      </c>
      <c r="AX220" s="3">
        <v>69068.47</v>
      </c>
      <c r="AY220">
        <v>0</v>
      </c>
      <c r="AZ220">
        <v>0</v>
      </c>
      <c r="BA220" s="38">
        <f t="shared" si="37"/>
        <v>0</v>
      </c>
      <c r="BB220">
        <v>0</v>
      </c>
      <c r="BC220" s="8">
        <v>0</v>
      </c>
      <c r="BD220">
        <v>0</v>
      </c>
      <c r="BE220" t="s">
        <v>58</v>
      </c>
      <c r="BF220" t="s">
        <v>98</v>
      </c>
      <c r="BG220" s="11" t="s">
        <v>106</v>
      </c>
      <c r="BH220" s="3">
        <v>0</v>
      </c>
      <c r="BI220" s="3">
        <v>0</v>
      </c>
      <c r="BJ220">
        <v>0</v>
      </c>
      <c r="BK220">
        <v>0</v>
      </c>
      <c r="BL220" s="38">
        <f t="shared" si="38"/>
        <v>0</v>
      </c>
      <c r="BM220">
        <v>0</v>
      </c>
      <c r="BN220" s="8">
        <v>0</v>
      </c>
      <c r="BO220">
        <v>0</v>
      </c>
      <c r="BP220" t="s">
        <v>46</v>
      </c>
      <c r="BQ220">
        <v>0</v>
      </c>
      <c r="BR220" s="3">
        <v>5814496</v>
      </c>
      <c r="BS220" t="s">
        <v>47</v>
      </c>
      <c r="BT220" s="19">
        <f t="shared" si="30"/>
        <v>3814395.75</v>
      </c>
      <c r="BU220" s="19">
        <f t="shared" si="31"/>
        <v>5814495.75</v>
      </c>
      <c r="BV220" s="13">
        <f t="shared" si="32"/>
        <v>0.99999995700401201</v>
      </c>
    </row>
    <row r="221" spans="1:74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33"/>
        <v>0.1008258779823962</v>
      </c>
      <c r="U221" s="3">
        <v>2117383</v>
      </c>
      <c r="V221" s="3">
        <v>1824674</v>
      </c>
      <c r="W221" s="14">
        <f t="shared" si="34"/>
        <v>0.86175906767930033</v>
      </c>
      <c r="X221" s="3">
        <v>1673383</v>
      </c>
      <c r="Y221" s="18">
        <f t="shared" si="35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 s="38">
        <f t="shared" si="36"/>
        <v>0.10210841007932447</v>
      </c>
      <c r="AF221">
        <v>40</v>
      </c>
      <c r="AG221" s="10">
        <v>46022</v>
      </c>
      <c r="AH221" t="s">
        <v>63</v>
      </c>
      <c r="AI221" t="s">
        <v>43</v>
      </c>
      <c r="AJ221" t="s">
        <v>55</v>
      </c>
      <c r="AK221" s="8">
        <v>39997</v>
      </c>
      <c r="AL221" s="3">
        <v>365000</v>
      </c>
      <c r="AM221" s="3">
        <v>462755</v>
      </c>
      <c r="AN221">
        <v>3.3599999999999998E-2</v>
      </c>
      <c r="AO221">
        <v>16</v>
      </c>
      <c r="AP221" s="38">
        <f t="shared" si="39"/>
        <v>8.181790703607654E-2</v>
      </c>
      <c r="AQ221" t="s">
        <v>165</v>
      </c>
      <c r="AR221" s="8">
        <v>45538</v>
      </c>
      <c r="AS221" t="s">
        <v>206</v>
      </c>
      <c r="AT221" t="s">
        <v>100</v>
      </c>
      <c r="AU221" t="s">
        <v>55</v>
      </c>
      <c r="AV221" s="11" t="s">
        <v>106</v>
      </c>
      <c r="AW221" s="3">
        <v>0</v>
      </c>
      <c r="AX221" s="3">
        <v>0</v>
      </c>
      <c r="AY221">
        <v>0</v>
      </c>
      <c r="AZ221">
        <v>0</v>
      </c>
      <c r="BA221" s="38">
        <f t="shared" si="37"/>
        <v>0</v>
      </c>
      <c r="BB221">
        <v>0</v>
      </c>
      <c r="BC221" s="8">
        <v>0</v>
      </c>
      <c r="BD221">
        <v>0</v>
      </c>
      <c r="BE221" t="s">
        <v>46</v>
      </c>
      <c r="BF221">
        <v>0</v>
      </c>
      <c r="BG221" s="11" t="s">
        <v>106</v>
      </c>
      <c r="BH221" s="3">
        <v>0</v>
      </c>
      <c r="BI221" s="3">
        <v>0</v>
      </c>
      <c r="BJ221">
        <v>0</v>
      </c>
      <c r="BK221">
        <v>0</v>
      </c>
      <c r="BL221" s="38">
        <f t="shared" si="38"/>
        <v>0</v>
      </c>
      <c r="BM221">
        <v>0</v>
      </c>
      <c r="BN221" s="8">
        <v>0</v>
      </c>
      <c r="BO221">
        <v>0</v>
      </c>
      <c r="BP221" t="s">
        <v>46</v>
      </c>
      <c r="BQ221">
        <v>0</v>
      </c>
      <c r="BR221" s="3">
        <v>2117383</v>
      </c>
      <c r="BS221" t="s">
        <v>62</v>
      </c>
      <c r="BT221" s="19">
        <f t="shared" si="30"/>
        <v>444000</v>
      </c>
      <c r="BU221" s="19">
        <f t="shared" si="31"/>
        <v>2117383</v>
      </c>
      <c r="BV221" s="13">
        <f t="shared" si="32"/>
        <v>1</v>
      </c>
    </row>
    <row r="222" spans="1:74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33"/>
        <v>9.7285305144755696E-2</v>
      </c>
      <c r="U222" s="3">
        <v>8953603</v>
      </c>
      <c r="V222" s="3">
        <v>10256856</v>
      </c>
      <c r="W222" s="14">
        <f t="shared" si="34"/>
        <v>1.1455562637744827</v>
      </c>
      <c r="X222" s="3">
        <v>6197378</v>
      </c>
      <c r="Y222" s="18">
        <f t="shared" si="35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 s="38">
        <f t="shared" si="36"/>
        <v>0.02</v>
      </c>
      <c r="AF222">
        <v>360</v>
      </c>
      <c r="AG222" s="10" t="s">
        <v>62</v>
      </c>
      <c r="AH222">
        <v>0</v>
      </c>
      <c r="AI222" t="s">
        <v>100</v>
      </c>
      <c r="AJ222" t="s">
        <v>214</v>
      </c>
      <c r="AK222" s="8">
        <v>40429</v>
      </c>
      <c r="AL222" s="3">
        <v>1006225</v>
      </c>
      <c r="AM222" s="3">
        <v>1006225</v>
      </c>
      <c r="AN222">
        <v>0</v>
      </c>
      <c r="AO222">
        <v>25</v>
      </c>
      <c r="AP222" s="38">
        <f t="shared" si="39"/>
        <v>0.04</v>
      </c>
      <c r="AQ222">
        <v>300</v>
      </c>
      <c r="AR222" s="8">
        <v>51387</v>
      </c>
      <c r="AS222" t="s">
        <v>400</v>
      </c>
      <c r="AT222" t="s">
        <v>58</v>
      </c>
      <c r="AU222" t="s">
        <v>401</v>
      </c>
      <c r="AV222" s="11">
        <v>40319</v>
      </c>
      <c r="AW222" s="3">
        <v>350000</v>
      </c>
      <c r="AX222" s="3">
        <v>350000</v>
      </c>
      <c r="AY222">
        <v>0</v>
      </c>
      <c r="AZ222">
        <v>17</v>
      </c>
      <c r="BA222" s="38">
        <f t="shared" si="37"/>
        <v>5.8823529411764705E-2</v>
      </c>
      <c r="BB222">
        <v>180</v>
      </c>
      <c r="BC222" s="8">
        <v>46448</v>
      </c>
      <c r="BD222">
        <v>0</v>
      </c>
      <c r="BE222" t="s">
        <v>100</v>
      </c>
      <c r="BF222" t="s">
        <v>259</v>
      </c>
      <c r="BG222" s="11">
        <v>40416</v>
      </c>
      <c r="BH222" s="3">
        <v>300000</v>
      </c>
      <c r="BI222" s="3">
        <v>369811</v>
      </c>
      <c r="BJ222">
        <v>0.06</v>
      </c>
      <c r="BK222">
        <v>20</v>
      </c>
      <c r="BL222" s="38">
        <f t="shared" si="38"/>
        <v>8.7184556976851443E-2</v>
      </c>
      <c r="BM222">
        <v>180</v>
      </c>
      <c r="BN222" s="8">
        <v>46448</v>
      </c>
      <c r="BO222">
        <v>0</v>
      </c>
      <c r="BP222" t="s">
        <v>100</v>
      </c>
      <c r="BQ222" t="s">
        <v>55</v>
      </c>
      <c r="BR222" s="3">
        <v>8953603</v>
      </c>
      <c r="BS222" t="s">
        <v>47</v>
      </c>
      <c r="BT222" s="19">
        <f t="shared" si="30"/>
        <v>2756225</v>
      </c>
      <c r="BU222" s="19">
        <f t="shared" si="31"/>
        <v>8953603</v>
      </c>
      <c r="BV222" s="13">
        <f t="shared" si="32"/>
        <v>1</v>
      </c>
    </row>
    <row r="223" spans="1:74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33"/>
        <v>8.3040112596762847E-2</v>
      </c>
      <c r="U223" s="3">
        <v>6977110</v>
      </c>
      <c r="V223" s="3">
        <v>7256980</v>
      </c>
      <c r="W223" s="14">
        <f t="shared" si="34"/>
        <v>1.0401125967628431</v>
      </c>
      <c r="X223" s="3">
        <v>4177588</v>
      </c>
      <c r="Y223" s="18">
        <f t="shared" si="35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 s="38">
        <f t="shared" si="36"/>
        <v>6.0286368296452883E-2</v>
      </c>
      <c r="AF223">
        <v>40</v>
      </c>
      <c r="AG223" s="10">
        <v>55671</v>
      </c>
      <c r="AH223">
        <v>1</v>
      </c>
      <c r="AI223" t="s">
        <v>43</v>
      </c>
      <c r="AJ223" t="s">
        <v>402</v>
      </c>
      <c r="AK223" s="8">
        <v>40541</v>
      </c>
      <c r="AL223" s="3">
        <v>195561</v>
      </c>
      <c r="AM223" s="3">
        <v>0</v>
      </c>
      <c r="AN223">
        <v>0.05</v>
      </c>
      <c r="AO223">
        <v>15</v>
      </c>
      <c r="AP223" s="38">
        <f t="shared" si="39"/>
        <v>9.6342287609244376E-2</v>
      </c>
      <c r="AQ223">
        <v>15</v>
      </c>
      <c r="AR223" s="8">
        <v>45657</v>
      </c>
      <c r="AS223">
        <v>2</v>
      </c>
      <c r="AT223" t="s">
        <v>58</v>
      </c>
      <c r="AU223" t="s">
        <v>403</v>
      </c>
      <c r="AV223" s="11">
        <v>40541</v>
      </c>
      <c r="AW223" s="3">
        <v>417761</v>
      </c>
      <c r="AX223" s="3">
        <v>417761</v>
      </c>
      <c r="AY223">
        <v>0.1</v>
      </c>
      <c r="AZ223">
        <v>42</v>
      </c>
      <c r="BA223" s="38">
        <f t="shared" si="37"/>
        <v>0.10185999106122266</v>
      </c>
      <c r="BB223">
        <v>42</v>
      </c>
      <c r="BC223" s="8">
        <v>55884</v>
      </c>
      <c r="BD223">
        <v>3</v>
      </c>
      <c r="BE223" t="s">
        <v>58</v>
      </c>
      <c r="BF223" t="s">
        <v>288</v>
      </c>
      <c r="BG223" s="11" t="s">
        <v>106</v>
      </c>
      <c r="BH223" s="3">
        <v>0</v>
      </c>
      <c r="BI223" s="3">
        <v>0</v>
      </c>
      <c r="BJ223">
        <v>0</v>
      </c>
      <c r="BK223">
        <v>0</v>
      </c>
      <c r="BL223" s="38">
        <f t="shared" si="38"/>
        <v>0</v>
      </c>
      <c r="BM223">
        <v>0</v>
      </c>
      <c r="BN223" s="8">
        <v>0</v>
      </c>
      <c r="BO223">
        <v>0</v>
      </c>
      <c r="BP223" t="s">
        <v>46</v>
      </c>
      <c r="BQ223">
        <v>0</v>
      </c>
      <c r="BR223" s="3">
        <v>6977110</v>
      </c>
      <c r="BS223" t="s">
        <v>62</v>
      </c>
      <c r="BT223" s="19">
        <f t="shared" si="30"/>
        <v>2799522</v>
      </c>
      <c r="BU223" s="19">
        <f t="shared" si="31"/>
        <v>6977110</v>
      </c>
      <c r="BV223" s="13">
        <f t="shared" si="32"/>
        <v>1</v>
      </c>
    </row>
    <row r="224" spans="1:74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33"/>
        <v>0.67230012529097127</v>
      </c>
      <c r="U224" s="3">
        <v>9744517</v>
      </c>
      <c r="V224" s="3">
        <v>8441950</v>
      </c>
      <c r="W224" s="14">
        <f t="shared" si="34"/>
        <v>0.86632821308639518</v>
      </c>
      <c r="X224" s="3">
        <v>5199625</v>
      </c>
      <c r="Y224" s="18">
        <f t="shared" si="35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 s="38">
        <f t="shared" si="36"/>
        <v>3.8748113215847139E-2</v>
      </c>
      <c r="AF224">
        <v>30</v>
      </c>
      <c r="AG224" s="10">
        <v>46388</v>
      </c>
      <c r="AH224">
        <v>0</v>
      </c>
      <c r="AI224" t="s">
        <v>58</v>
      </c>
      <c r="AJ224" t="s">
        <v>205</v>
      </c>
      <c r="AK224" s="8">
        <v>40544</v>
      </c>
      <c r="AL224" s="3">
        <v>450000</v>
      </c>
      <c r="AM224" s="3">
        <v>450000</v>
      </c>
      <c r="AN224">
        <v>0.01</v>
      </c>
      <c r="AO224">
        <v>30</v>
      </c>
      <c r="AP224" s="38">
        <f t="shared" si="39"/>
        <v>3.8748113215847139E-2</v>
      </c>
      <c r="AQ224">
        <v>30</v>
      </c>
      <c r="AR224" s="8">
        <v>51440</v>
      </c>
      <c r="AS224">
        <v>0</v>
      </c>
      <c r="AT224" t="s">
        <v>58</v>
      </c>
      <c r="AU224" t="s">
        <v>205</v>
      </c>
      <c r="AV224" s="11">
        <v>40544</v>
      </c>
      <c r="AW224" s="3">
        <v>616261</v>
      </c>
      <c r="AX224" s="3">
        <v>616261</v>
      </c>
      <c r="AY224">
        <v>0</v>
      </c>
      <c r="AZ224">
        <v>30</v>
      </c>
      <c r="BA224" s="38">
        <f t="shared" si="37"/>
        <v>3.3333333333333333E-2</v>
      </c>
      <c r="BB224">
        <v>30</v>
      </c>
      <c r="BC224" s="8">
        <v>51438</v>
      </c>
      <c r="BD224">
        <v>0</v>
      </c>
      <c r="BE224" t="s">
        <v>58</v>
      </c>
      <c r="BF224" t="s">
        <v>205</v>
      </c>
      <c r="BG224" s="11">
        <v>40544</v>
      </c>
      <c r="BH224" s="3">
        <v>430300</v>
      </c>
      <c r="BI224" s="3">
        <v>430300</v>
      </c>
      <c r="BJ224">
        <v>0.01</v>
      </c>
      <c r="BK224">
        <v>30</v>
      </c>
      <c r="BL224" s="38">
        <f t="shared" si="38"/>
        <v>3.8748113215847139E-2</v>
      </c>
      <c r="BM224">
        <v>30</v>
      </c>
      <c r="BN224" s="8">
        <v>51440</v>
      </c>
      <c r="BO224">
        <v>0</v>
      </c>
      <c r="BP224" t="s">
        <v>58</v>
      </c>
      <c r="BQ224" t="s">
        <v>205</v>
      </c>
      <c r="BR224" s="3">
        <v>9744517</v>
      </c>
      <c r="BS224">
        <v>617371</v>
      </c>
      <c r="BT224" s="19">
        <f t="shared" si="30"/>
        <v>1856561</v>
      </c>
      <c r="BU224" s="19">
        <f t="shared" si="31"/>
        <v>7056186</v>
      </c>
      <c r="BV224" s="13">
        <f t="shared" si="32"/>
        <v>0.72411859920814958</v>
      </c>
    </row>
    <row r="225" spans="1:74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33"/>
        <v>0</v>
      </c>
      <c r="U225" s="3">
        <v>0</v>
      </c>
      <c r="V225" s="3">
        <v>0</v>
      </c>
      <c r="W225" s="14">
        <f t="shared" si="34"/>
        <v>0</v>
      </c>
      <c r="X225" s="3">
        <v>0</v>
      </c>
      <c r="Y225" s="18">
        <f t="shared" si="35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 s="38">
        <f t="shared" si="36"/>
        <v>0.10670209590483776</v>
      </c>
      <c r="AF225">
        <v>18</v>
      </c>
      <c r="AG225" s="10">
        <v>47027</v>
      </c>
      <c r="AH225">
        <v>0</v>
      </c>
      <c r="AI225" t="s">
        <v>43</v>
      </c>
      <c r="AJ225" t="s">
        <v>205</v>
      </c>
      <c r="AK225" s="8">
        <v>40544</v>
      </c>
      <c r="AL225" s="3">
        <v>1290899</v>
      </c>
      <c r="AM225" s="3">
        <v>1290899</v>
      </c>
      <c r="AN225">
        <v>0.01</v>
      </c>
      <c r="AO225">
        <v>30</v>
      </c>
      <c r="AP225" s="38">
        <f t="shared" si="39"/>
        <v>3.8748113215847139E-2</v>
      </c>
      <c r="AQ225">
        <v>30</v>
      </c>
      <c r="AR225" s="8">
        <v>51440</v>
      </c>
      <c r="AS225">
        <v>0</v>
      </c>
      <c r="AT225" t="s">
        <v>58</v>
      </c>
      <c r="AU225" t="s">
        <v>205</v>
      </c>
      <c r="AV225" s="11" t="s">
        <v>106</v>
      </c>
      <c r="AW225" s="3">
        <v>0</v>
      </c>
      <c r="AX225" s="3">
        <v>0</v>
      </c>
      <c r="AY225">
        <v>0</v>
      </c>
      <c r="AZ225">
        <v>0</v>
      </c>
      <c r="BA225" s="38">
        <f t="shared" si="37"/>
        <v>0</v>
      </c>
      <c r="BB225">
        <v>0</v>
      </c>
      <c r="BC225" s="8">
        <v>0</v>
      </c>
      <c r="BD225">
        <v>0</v>
      </c>
      <c r="BE225" t="s">
        <v>46</v>
      </c>
      <c r="BF225">
        <v>0</v>
      </c>
      <c r="BG225" s="11" t="s">
        <v>106</v>
      </c>
      <c r="BH225" s="3">
        <v>0</v>
      </c>
      <c r="BI225" s="3">
        <v>0</v>
      </c>
      <c r="BJ225">
        <v>0</v>
      </c>
      <c r="BK225">
        <v>0</v>
      </c>
      <c r="BL225" s="38">
        <f t="shared" si="38"/>
        <v>0</v>
      </c>
      <c r="BM225">
        <v>0</v>
      </c>
      <c r="BN225" s="8">
        <v>0</v>
      </c>
      <c r="BO225">
        <v>0</v>
      </c>
      <c r="BP225" t="s">
        <v>46</v>
      </c>
      <c r="BQ225">
        <v>0</v>
      </c>
      <c r="BR225" s="3">
        <v>0</v>
      </c>
      <c r="BS225">
        <v>0</v>
      </c>
      <c r="BT225" s="19">
        <f t="shared" si="30"/>
        <v>1690899</v>
      </c>
      <c r="BU225" s="19">
        <f t="shared" si="31"/>
        <v>1690899</v>
      </c>
      <c r="BV225" s="13">
        <f t="shared" si="32"/>
        <v>0</v>
      </c>
    </row>
    <row r="226" spans="1:74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33"/>
        <v>8.0692331335339706E-2</v>
      </c>
      <c r="U226" s="3">
        <v>5293477</v>
      </c>
      <c r="V226" s="3">
        <v>4782047</v>
      </c>
      <c r="W226" s="14">
        <f t="shared" si="34"/>
        <v>0.90338486405060414</v>
      </c>
      <c r="X226" s="3">
        <v>0</v>
      </c>
      <c r="Y226" s="18">
        <f t="shared" si="35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 s="38">
        <f t="shared" si="36"/>
        <v>0</v>
      </c>
      <c r="AF226">
        <v>0</v>
      </c>
      <c r="AG226" s="10">
        <v>51463</v>
      </c>
      <c r="AH226" t="s">
        <v>54</v>
      </c>
      <c r="AI226" t="s">
        <v>58</v>
      </c>
      <c r="AJ226" t="s">
        <v>122</v>
      </c>
      <c r="AK226" s="8" t="s">
        <v>404</v>
      </c>
      <c r="AL226" s="3">
        <v>400000</v>
      </c>
      <c r="AM226" s="3">
        <v>400000</v>
      </c>
      <c r="AN226">
        <v>3.5000000000000003E-2</v>
      </c>
      <c r="AO226">
        <v>45</v>
      </c>
      <c r="AP226" s="38">
        <f t="shared" si="39"/>
        <v>4.4453433403247616E-2</v>
      </c>
      <c r="AQ226">
        <v>45</v>
      </c>
      <c r="AR226" s="8">
        <v>58776</v>
      </c>
      <c r="AS226">
        <v>0</v>
      </c>
      <c r="AT226" t="s">
        <v>100</v>
      </c>
      <c r="AU226" t="s">
        <v>405</v>
      </c>
      <c r="AV226" s="11">
        <v>40483</v>
      </c>
      <c r="AW226" s="3">
        <v>180000</v>
      </c>
      <c r="AX226" s="3">
        <v>140140</v>
      </c>
      <c r="AY226">
        <v>7.4999999999999997E-2</v>
      </c>
      <c r="AZ226">
        <v>25</v>
      </c>
      <c r="BA226" s="38">
        <f t="shared" si="37"/>
        <v>8.9710671649444004E-2</v>
      </c>
      <c r="BB226">
        <v>0</v>
      </c>
      <c r="BC226" s="8">
        <v>46328</v>
      </c>
      <c r="BD226" t="s">
        <v>406</v>
      </c>
      <c r="BE226" t="s">
        <v>58</v>
      </c>
      <c r="BF226" t="s">
        <v>406</v>
      </c>
      <c r="BG226" s="11" t="s">
        <v>106</v>
      </c>
      <c r="BH226" s="3">
        <v>0</v>
      </c>
      <c r="BI226" s="3">
        <v>0</v>
      </c>
      <c r="BJ226">
        <v>0</v>
      </c>
      <c r="BK226">
        <v>0</v>
      </c>
      <c r="BL226" s="38">
        <f t="shared" si="38"/>
        <v>0</v>
      </c>
      <c r="BM226">
        <v>0</v>
      </c>
      <c r="BN226" s="8">
        <v>0</v>
      </c>
      <c r="BO226">
        <v>0</v>
      </c>
      <c r="BP226" t="s">
        <v>46</v>
      </c>
      <c r="BQ226">
        <v>0</v>
      </c>
      <c r="BR226" s="3">
        <v>2193780</v>
      </c>
      <c r="BS226" t="s">
        <v>62</v>
      </c>
      <c r="BT226" s="19">
        <f t="shared" si="30"/>
        <v>2193780</v>
      </c>
      <c r="BU226" s="19">
        <f t="shared" si="31"/>
        <v>2193780</v>
      </c>
      <c r="BV226" s="13">
        <f t="shared" si="32"/>
        <v>0.41443081740035898</v>
      </c>
    </row>
    <row r="227" spans="1:74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33"/>
        <v>6.6299283145367024E-2</v>
      </c>
      <c r="U227" s="3">
        <v>4093996</v>
      </c>
      <c r="V227" s="3">
        <v>3624713</v>
      </c>
      <c r="W227" s="14">
        <f t="shared" si="34"/>
        <v>0.88537287286064759</v>
      </c>
      <c r="X227" s="3">
        <v>1988659</v>
      </c>
      <c r="Y227" s="18">
        <f t="shared" si="35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 s="38">
        <f t="shared" si="36"/>
        <v>0.1012875108131331</v>
      </c>
      <c r="AF227">
        <v>30</v>
      </c>
      <c r="AG227" s="10">
        <v>46758</v>
      </c>
      <c r="AH227">
        <v>0</v>
      </c>
      <c r="AI227" t="s">
        <v>43</v>
      </c>
      <c r="AJ227">
        <v>0</v>
      </c>
      <c r="AK227" s="8" t="s">
        <v>106</v>
      </c>
      <c r="AL227" s="3">
        <v>1718565</v>
      </c>
      <c r="AM227" s="3">
        <v>992949</v>
      </c>
      <c r="AN227">
        <v>0</v>
      </c>
      <c r="AO227" t="s">
        <v>45</v>
      </c>
      <c r="AP227" s="38">
        <f t="shared" si="39"/>
        <v>0</v>
      </c>
      <c r="AQ227">
        <v>0</v>
      </c>
      <c r="AR227" s="8">
        <v>0</v>
      </c>
      <c r="AS227">
        <v>0</v>
      </c>
      <c r="AT227" t="s">
        <v>58</v>
      </c>
      <c r="AU227">
        <v>0</v>
      </c>
      <c r="AV227" s="11" t="s">
        <v>106</v>
      </c>
      <c r="AW227" s="3">
        <v>0</v>
      </c>
      <c r="AX227" s="3">
        <v>0</v>
      </c>
      <c r="AY227">
        <v>0</v>
      </c>
      <c r="AZ227">
        <v>0</v>
      </c>
      <c r="BA227" s="38">
        <f t="shared" si="37"/>
        <v>0</v>
      </c>
      <c r="BB227">
        <v>0</v>
      </c>
      <c r="BC227" s="8">
        <v>0</v>
      </c>
      <c r="BD227">
        <v>0</v>
      </c>
      <c r="BE227" t="s">
        <v>46</v>
      </c>
      <c r="BF227">
        <v>0</v>
      </c>
      <c r="BG227" s="11" t="s">
        <v>106</v>
      </c>
      <c r="BH227" s="3">
        <v>0</v>
      </c>
      <c r="BI227" s="3">
        <v>0</v>
      </c>
      <c r="BJ227">
        <v>0</v>
      </c>
      <c r="BK227">
        <v>0</v>
      </c>
      <c r="BL227" s="38">
        <f t="shared" si="38"/>
        <v>0</v>
      </c>
      <c r="BM227">
        <v>0</v>
      </c>
      <c r="BN227" s="8">
        <v>0</v>
      </c>
      <c r="BO227">
        <v>0</v>
      </c>
      <c r="BP227" t="s">
        <v>46</v>
      </c>
      <c r="BQ227">
        <v>0</v>
      </c>
      <c r="BR227" s="3">
        <v>409399</v>
      </c>
      <c r="BS227" t="s">
        <v>47</v>
      </c>
      <c r="BT227" s="19">
        <f t="shared" si="30"/>
        <v>2105337</v>
      </c>
      <c r="BU227" s="19">
        <f t="shared" si="31"/>
        <v>4093996</v>
      </c>
      <c r="BV227" s="13">
        <f t="shared" si="32"/>
        <v>1</v>
      </c>
    </row>
    <row r="228" spans="1:74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33"/>
        <v>0.10259142511673727</v>
      </c>
      <c r="U228" s="3">
        <v>4040055</v>
      </c>
      <c r="V228" s="3">
        <v>4634815</v>
      </c>
      <c r="W228" s="14">
        <f t="shared" si="34"/>
        <v>1.1472158176064435</v>
      </c>
      <c r="X228" s="3">
        <v>3094578</v>
      </c>
      <c r="Y228" s="18">
        <f t="shared" si="35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 s="38">
        <f t="shared" si="36"/>
        <v>9.6342287609244376E-2</v>
      </c>
      <c r="AF228">
        <v>15</v>
      </c>
      <c r="AG228" s="10">
        <v>45894</v>
      </c>
      <c r="AH228">
        <v>0</v>
      </c>
      <c r="AI228" t="s">
        <v>58</v>
      </c>
      <c r="AJ228" t="s">
        <v>288</v>
      </c>
      <c r="AK228" s="8">
        <v>40303</v>
      </c>
      <c r="AL228" s="3">
        <v>215306</v>
      </c>
      <c r="AM228" s="3">
        <v>195128</v>
      </c>
      <c r="AN228">
        <v>6.25E-2</v>
      </c>
      <c r="AO228">
        <v>16</v>
      </c>
      <c r="AP228" s="38">
        <f t="shared" si="39"/>
        <v>0.10065795384260373</v>
      </c>
      <c r="AQ228">
        <v>16</v>
      </c>
      <c r="AR228" s="8">
        <v>46183</v>
      </c>
      <c r="AS228" t="s">
        <v>63</v>
      </c>
      <c r="AT228" t="s">
        <v>43</v>
      </c>
      <c r="AU228" t="s">
        <v>244</v>
      </c>
      <c r="AV228" s="11">
        <v>40303</v>
      </c>
      <c r="AW228" s="3">
        <v>720814</v>
      </c>
      <c r="AX228" s="3">
        <v>382933</v>
      </c>
      <c r="AY228">
        <v>0</v>
      </c>
      <c r="AZ228">
        <v>0</v>
      </c>
      <c r="BA228" s="38">
        <f t="shared" si="37"/>
        <v>0</v>
      </c>
      <c r="BB228">
        <v>0</v>
      </c>
      <c r="BC228" s="8" t="s">
        <v>47</v>
      </c>
      <c r="BD228">
        <v>0</v>
      </c>
      <c r="BE228" t="s">
        <v>100</v>
      </c>
      <c r="BF228" t="s">
        <v>408</v>
      </c>
      <c r="BG228" s="11" t="s">
        <v>106</v>
      </c>
      <c r="BH228" s="3">
        <v>0</v>
      </c>
      <c r="BI228" s="3">
        <v>0</v>
      </c>
      <c r="BJ228">
        <v>0</v>
      </c>
      <c r="BK228">
        <v>0</v>
      </c>
      <c r="BL228" s="38">
        <f t="shared" si="38"/>
        <v>0</v>
      </c>
      <c r="BM228">
        <v>0</v>
      </c>
      <c r="BN228" s="8">
        <v>0</v>
      </c>
      <c r="BO228">
        <v>0</v>
      </c>
      <c r="BP228" t="s">
        <v>46</v>
      </c>
      <c r="BQ228">
        <v>0</v>
      </c>
      <c r="BR228" s="3">
        <v>4040055</v>
      </c>
      <c r="BS228" t="s">
        <v>62</v>
      </c>
      <c r="BT228" s="19">
        <f t="shared" si="30"/>
        <v>945477</v>
      </c>
      <c r="BU228" s="19">
        <f t="shared" si="31"/>
        <v>4040055</v>
      </c>
      <c r="BV228" s="13">
        <f t="shared" si="32"/>
        <v>1</v>
      </c>
    </row>
    <row r="229" spans="1:74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33"/>
        <v>0.97799175181762688</v>
      </c>
      <c r="U229" s="3">
        <v>6720026</v>
      </c>
      <c r="V229" s="3">
        <v>7424206</v>
      </c>
      <c r="W229" s="14">
        <f t="shared" si="34"/>
        <v>1.1047882850453257</v>
      </c>
      <c r="X229" s="3">
        <v>4387699</v>
      </c>
      <c r="Y229" s="18">
        <f t="shared" si="35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 s="38">
        <f t="shared" si="36"/>
        <v>7.4602836906873263E-2</v>
      </c>
      <c r="AF229">
        <v>16</v>
      </c>
      <c r="AG229" s="10">
        <v>46508</v>
      </c>
      <c r="AH229">
        <v>0</v>
      </c>
      <c r="AI229" t="s">
        <v>43</v>
      </c>
      <c r="AJ229">
        <v>0</v>
      </c>
      <c r="AK229" s="8" t="s">
        <v>106</v>
      </c>
      <c r="AL229" s="3">
        <v>949571</v>
      </c>
      <c r="AM229" s="3">
        <v>569741</v>
      </c>
      <c r="AN229">
        <v>0</v>
      </c>
      <c r="AO229">
        <v>15</v>
      </c>
      <c r="AP229" s="38">
        <f t="shared" si="39"/>
        <v>6.6666666666666666E-2</v>
      </c>
      <c r="AQ229" t="s">
        <v>391</v>
      </c>
      <c r="AR229" s="8">
        <v>46753</v>
      </c>
      <c r="AS229">
        <v>0</v>
      </c>
      <c r="AT229" t="s">
        <v>100</v>
      </c>
      <c r="AU229">
        <v>0</v>
      </c>
      <c r="AV229" s="11" t="s">
        <v>106</v>
      </c>
      <c r="AW229" s="3">
        <v>0</v>
      </c>
      <c r="AX229" s="3">
        <v>0</v>
      </c>
      <c r="AY229">
        <v>0</v>
      </c>
      <c r="AZ229">
        <v>0</v>
      </c>
      <c r="BA229" s="38">
        <f t="shared" si="37"/>
        <v>0</v>
      </c>
      <c r="BB229">
        <v>0</v>
      </c>
      <c r="BC229" s="8">
        <v>0</v>
      </c>
      <c r="BD229">
        <v>0</v>
      </c>
      <c r="BE229" t="s">
        <v>46</v>
      </c>
      <c r="BF229">
        <v>0</v>
      </c>
      <c r="BG229" s="11" t="s">
        <v>106</v>
      </c>
      <c r="BH229" s="3">
        <v>0</v>
      </c>
      <c r="BI229" s="3">
        <v>0</v>
      </c>
      <c r="BJ229">
        <v>0</v>
      </c>
      <c r="BK229">
        <v>0</v>
      </c>
      <c r="BL229" s="38">
        <f t="shared" si="38"/>
        <v>0</v>
      </c>
      <c r="BM229">
        <v>0</v>
      </c>
      <c r="BN229" s="8">
        <v>0</v>
      </c>
      <c r="BO229">
        <v>0</v>
      </c>
      <c r="BP229" t="s">
        <v>46</v>
      </c>
      <c r="BQ229">
        <v>0</v>
      </c>
      <c r="BR229" s="3">
        <v>6720026</v>
      </c>
      <c r="BS229" t="s">
        <v>47</v>
      </c>
      <c r="BT229" s="19">
        <f t="shared" si="30"/>
        <v>1968571</v>
      </c>
      <c r="BU229" s="19">
        <f t="shared" si="31"/>
        <v>6356270</v>
      </c>
      <c r="BV229" s="13">
        <f t="shared" si="32"/>
        <v>0.94586985228926201</v>
      </c>
    </row>
    <row r="230" spans="1:74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33"/>
        <v>9.3870888103085248E-2</v>
      </c>
      <c r="U230" s="3">
        <v>10652930</v>
      </c>
      <c r="V230" s="3">
        <v>11111113</v>
      </c>
      <c r="W230" s="14">
        <f t="shared" si="34"/>
        <v>1.0430100451237359</v>
      </c>
      <c r="X230" s="3">
        <v>8116067</v>
      </c>
      <c r="Y230" s="18">
        <f t="shared" si="35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 s="38">
        <f t="shared" si="36"/>
        <v>9.7626212409459248E-2</v>
      </c>
      <c r="AF230">
        <v>18</v>
      </c>
      <c r="AG230" s="10">
        <v>47371</v>
      </c>
      <c r="AH230" t="s">
        <v>394</v>
      </c>
      <c r="AI230" t="s">
        <v>43</v>
      </c>
      <c r="AJ230" t="s">
        <v>291</v>
      </c>
      <c r="AK230" s="8">
        <v>40773</v>
      </c>
      <c r="AL230" s="3">
        <v>402000</v>
      </c>
      <c r="AM230" s="3">
        <v>310133</v>
      </c>
      <c r="AN230">
        <v>7.4999999999999997E-2</v>
      </c>
      <c r="AO230">
        <v>15</v>
      </c>
      <c r="AP230" s="38">
        <f t="shared" si="39"/>
        <v>0.11328723625419035</v>
      </c>
      <c r="AQ230">
        <v>15</v>
      </c>
      <c r="AR230" s="8">
        <v>46280</v>
      </c>
      <c r="AS230">
        <v>0</v>
      </c>
      <c r="AT230" t="s">
        <v>46</v>
      </c>
      <c r="AU230" t="s">
        <v>411</v>
      </c>
      <c r="AV230" s="11">
        <v>40773</v>
      </c>
      <c r="AW230" s="3">
        <v>450000</v>
      </c>
      <c r="AX230" s="3">
        <v>450000</v>
      </c>
      <c r="AY230">
        <v>0.01</v>
      </c>
      <c r="AZ230">
        <v>30</v>
      </c>
      <c r="BA230" s="38">
        <f t="shared" si="37"/>
        <v>3.8748113215847139E-2</v>
      </c>
      <c r="BB230">
        <v>30</v>
      </c>
      <c r="BC230" s="8">
        <v>51683</v>
      </c>
      <c r="BD230">
        <v>0</v>
      </c>
      <c r="BE230" t="s">
        <v>100</v>
      </c>
      <c r="BF230" t="s">
        <v>339</v>
      </c>
      <c r="BG230" s="11">
        <v>40773</v>
      </c>
      <c r="BH230" s="3">
        <v>482772</v>
      </c>
      <c r="BI230" s="3">
        <v>482772</v>
      </c>
      <c r="BJ230">
        <v>0.01</v>
      </c>
      <c r="BK230">
        <v>30</v>
      </c>
      <c r="BL230" s="38">
        <f t="shared" si="38"/>
        <v>3.8748113215847139E-2</v>
      </c>
      <c r="BM230">
        <v>30</v>
      </c>
      <c r="BN230" s="8">
        <v>51683</v>
      </c>
      <c r="BO230">
        <v>0</v>
      </c>
      <c r="BP230" t="s">
        <v>100</v>
      </c>
      <c r="BQ230">
        <v>0</v>
      </c>
      <c r="BR230" s="3">
        <v>10652930</v>
      </c>
      <c r="BS230" t="s">
        <v>62</v>
      </c>
      <c r="BT230" s="19">
        <f t="shared" si="30"/>
        <v>2536863</v>
      </c>
      <c r="BU230" s="19">
        <f t="shared" si="31"/>
        <v>10652930</v>
      </c>
      <c r="BV230" s="13">
        <f t="shared" si="32"/>
        <v>1</v>
      </c>
    </row>
    <row r="231" spans="1:74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33"/>
        <v>7.4764850227519677E-2</v>
      </c>
      <c r="U231" s="3">
        <v>5638853</v>
      </c>
      <c r="V231" s="3">
        <v>4333302</v>
      </c>
      <c r="W231" s="14">
        <f t="shared" si="34"/>
        <v>0.76847224071987685</v>
      </c>
      <c r="X231" s="3">
        <v>3246897</v>
      </c>
      <c r="Y231" s="18">
        <f t="shared" si="35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 s="38">
        <f t="shared" si="36"/>
        <v>3.3333333333333333E-2</v>
      </c>
      <c r="AF231">
        <v>30</v>
      </c>
      <c r="AG231" s="10">
        <v>14927</v>
      </c>
      <c r="AH231" t="s">
        <v>63</v>
      </c>
      <c r="AI231" t="s">
        <v>58</v>
      </c>
      <c r="AJ231">
        <v>0</v>
      </c>
      <c r="AK231" s="8">
        <v>40487</v>
      </c>
      <c r="AL231" s="3">
        <v>1180000</v>
      </c>
      <c r="AM231" s="3">
        <v>1180000</v>
      </c>
      <c r="AN231">
        <v>3.5999999999999997E-2</v>
      </c>
      <c r="AO231">
        <v>35</v>
      </c>
      <c r="AP231" s="38">
        <f t="shared" si="39"/>
        <v>5.0704729069869253E-2</v>
      </c>
      <c r="AQ231">
        <v>35</v>
      </c>
      <c r="AR231" s="8">
        <v>16746</v>
      </c>
      <c r="AS231" t="s">
        <v>206</v>
      </c>
      <c r="AT231" t="s">
        <v>58</v>
      </c>
      <c r="AU231">
        <v>0</v>
      </c>
      <c r="AV231" s="11">
        <v>40487</v>
      </c>
      <c r="AW231" s="3">
        <v>285000</v>
      </c>
      <c r="AX231" s="3">
        <v>285000</v>
      </c>
      <c r="AY231">
        <v>0</v>
      </c>
      <c r="AZ231">
        <v>30</v>
      </c>
      <c r="BA231" s="38">
        <f t="shared" si="37"/>
        <v>3.3333333333333333E-2</v>
      </c>
      <c r="BB231">
        <v>30</v>
      </c>
      <c r="BC231" s="8">
        <v>15523</v>
      </c>
      <c r="BD231" t="s">
        <v>251</v>
      </c>
      <c r="BE231" t="s">
        <v>58</v>
      </c>
      <c r="BF231">
        <v>0</v>
      </c>
      <c r="BG231" s="11" t="s">
        <v>106</v>
      </c>
      <c r="BH231" s="3">
        <v>0</v>
      </c>
      <c r="BI231" s="3">
        <v>0</v>
      </c>
      <c r="BJ231">
        <v>0</v>
      </c>
      <c r="BK231">
        <v>0</v>
      </c>
      <c r="BL231" s="38">
        <f t="shared" si="38"/>
        <v>0</v>
      </c>
      <c r="BM231">
        <v>0</v>
      </c>
      <c r="BN231" s="8">
        <v>0</v>
      </c>
      <c r="BO231">
        <v>0</v>
      </c>
      <c r="BP231" t="s">
        <v>46</v>
      </c>
      <c r="BQ231">
        <v>0</v>
      </c>
      <c r="BR231" s="3">
        <v>5638853</v>
      </c>
      <c r="BS231" t="s">
        <v>47</v>
      </c>
      <c r="BT231" s="19">
        <f t="shared" si="30"/>
        <v>2391956</v>
      </c>
      <c r="BU231" s="19">
        <f t="shared" si="31"/>
        <v>5638853</v>
      </c>
      <c r="BV231" s="13">
        <f t="shared" si="32"/>
        <v>1</v>
      </c>
    </row>
    <row r="232" spans="1:74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33"/>
        <v>6.6959245120705418E-2</v>
      </c>
      <c r="U232" s="3">
        <v>14581616</v>
      </c>
      <c r="V232" s="3">
        <v>9975573</v>
      </c>
      <c r="W232" s="14">
        <f t="shared" si="34"/>
        <v>0.6841198533825058</v>
      </c>
      <c r="X232" s="3">
        <v>7050957.5700000003</v>
      </c>
      <c r="Y232" s="18">
        <f t="shared" si="35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 s="38">
        <f t="shared" si="36"/>
        <v>9.2467038537640017E-2</v>
      </c>
      <c r="AF232">
        <v>30</v>
      </c>
      <c r="AG232" s="10">
        <v>45935</v>
      </c>
      <c r="AH232" t="s">
        <v>63</v>
      </c>
      <c r="AI232" t="s">
        <v>43</v>
      </c>
      <c r="AJ232">
        <v>0</v>
      </c>
      <c r="AK232" s="8">
        <v>40487</v>
      </c>
      <c r="AL232" s="3">
        <v>4910051</v>
      </c>
      <c r="AM232" s="3">
        <v>4910051</v>
      </c>
      <c r="AN232">
        <v>4.2999999999999997E-2</v>
      </c>
      <c r="AO232">
        <v>35</v>
      </c>
      <c r="AP232" s="38">
        <f t="shared" si="39"/>
        <v>5.5779880182394943E-2</v>
      </c>
      <c r="AQ232">
        <v>35</v>
      </c>
      <c r="AR232" s="8">
        <v>16741</v>
      </c>
      <c r="AS232" t="s">
        <v>206</v>
      </c>
      <c r="AT232" t="s">
        <v>58</v>
      </c>
      <c r="AU232">
        <v>0</v>
      </c>
      <c r="AV232" s="11" t="s">
        <v>106</v>
      </c>
      <c r="AW232" s="3">
        <v>0</v>
      </c>
      <c r="AX232" s="3">
        <v>0</v>
      </c>
      <c r="AY232">
        <v>0</v>
      </c>
      <c r="AZ232">
        <v>0</v>
      </c>
      <c r="BA232" s="38">
        <f t="shared" si="37"/>
        <v>0</v>
      </c>
      <c r="BB232">
        <v>0</v>
      </c>
      <c r="BC232" s="8">
        <v>0</v>
      </c>
      <c r="BD232">
        <v>0</v>
      </c>
      <c r="BE232" t="s">
        <v>46</v>
      </c>
      <c r="BF232">
        <v>0</v>
      </c>
      <c r="BG232" s="11" t="s">
        <v>106</v>
      </c>
      <c r="BH232" s="3">
        <v>0</v>
      </c>
      <c r="BI232" s="3">
        <v>0</v>
      </c>
      <c r="BJ232">
        <v>0</v>
      </c>
      <c r="BK232">
        <v>0</v>
      </c>
      <c r="BL232" s="38">
        <f t="shared" si="38"/>
        <v>0</v>
      </c>
      <c r="BM232">
        <v>0</v>
      </c>
      <c r="BN232" s="8">
        <v>0</v>
      </c>
      <c r="BO232">
        <v>0</v>
      </c>
      <c r="BP232" t="s">
        <v>46</v>
      </c>
      <c r="BQ232">
        <v>0</v>
      </c>
      <c r="BR232" s="3">
        <v>14581616</v>
      </c>
      <c r="BS232" t="s">
        <v>47</v>
      </c>
      <c r="BT232" s="19">
        <f t="shared" si="30"/>
        <v>7057051</v>
      </c>
      <c r="BU232" s="19">
        <f t="shared" si="31"/>
        <v>14108008.57</v>
      </c>
      <c r="BV232" s="13">
        <f t="shared" si="32"/>
        <v>0.96752023712598112</v>
      </c>
    </row>
    <row r="233" spans="1:74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33"/>
        <v>7.3484773858958588E-2</v>
      </c>
      <c r="U233" s="3">
        <v>7207670</v>
      </c>
      <c r="V233" s="3">
        <v>5174827</v>
      </c>
      <c r="W233" s="14">
        <f t="shared" si="34"/>
        <v>0.71796114417002999</v>
      </c>
      <c r="X233" s="3">
        <v>3992994</v>
      </c>
      <c r="Y233" s="18">
        <f t="shared" si="35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 s="38">
        <f t="shared" si="36"/>
        <v>8.6215856907131391E-2</v>
      </c>
      <c r="AF233">
        <v>30</v>
      </c>
      <c r="AG233" s="10">
        <v>47027</v>
      </c>
      <c r="AH233" t="s">
        <v>63</v>
      </c>
      <c r="AI233" t="s">
        <v>43</v>
      </c>
      <c r="AJ233">
        <v>0</v>
      </c>
      <c r="AK233" s="8">
        <v>40494</v>
      </c>
      <c r="AL233" s="3">
        <v>569676</v>
      </c>
      <c r="AM233" s="3">
        <v>385068.9</v>
      </c>
      <c r="AN233">
        <v>0</v>
      </c>
      <c r="AO233">
        <v>30</v>
      </c>
      <c r="AP233" s="38">
        <f t="shared" si="39"/>
        <v>3.3333333333333333E-2</v>
      </c>
      <c r="AQ233">
        <v>30</v>
      </c>
      <c r="AR233" s="8">
        <v>51452</v>
      </c>
      <c r="AS233" t="s">
        <v>412</v>
      </c>
      <c r="AT233" t="s">
        <v>58</v>
      </c>
      <c r="AU233">
        <v>0</v>
      </c>
      <c r="AV233" s="11">
        <v>40487</v>
      </c>
      <c r="AW233" s="3">
        <v>1890000</v>
      </c>
      <c r="AX233" s="3">
        <v>1890000</v>
      </c>
      <c r="AY233">
        <v>4.2999999999999997E-2</v>
      </c>
      <c r="AZ233">
        <v>35</v>
      </c>
      <c r="BA233" s="38">
        <f t="shared" si="37"/>
        <v>5.5779880182394943E-2</v>
      </c>
      <c r="BB233">
        <v>35</v>
      </c>
      <c r="BC233" s="8">
        <v>53271</v>
      </c>
      <c r="BD233" t="s">
        <v>251</v>
      </c>
      <c r="BE233" t="s">
        <v>58</v>
      </c>
      <c r="BF233">
        <v>0</v>
      </c>
      <c r="BG233" s="11" t="s">
        <v>106</v>
      </c>
      <c r="BH233" s="3">
        <v>0</v>
      </c>
      <c r="BI233" s="3">
        <v>0</v>
      </c>
      <c r="BJ233">
        <v>0</v>
      </c>
      <c r="BK233">
        <v>0</v>
      </c>
      <c r="BL233" s="38">
        <f t="shared" si="38"/>
        <v>0</v>
      </c>
      <c r="BM233">
        <v>0</v>
      </c>
      <c r="BN233" s="8">
        <v>0</v>
      </c>
      <c r="BO233">
        <v>0</v>
      </c>
      <c r="BP233" t="s">
        <v>46</v>
      </c>
      <c r="BQ233">
        <v>0</v>
      </c>
      <c r="BR233" s="3">
        <v>7207670</v>
      </c>
      <c r="BS233" t="s">
        <v>47</v>
      </c>
      <c r="BT233" s="19">
        <f t="shared" si="30"/>
        <v>3214676</v>
      </c>
      <c r="BU233" s="19">
        <f t="shared" si="31"/>
        <v>7207670</v>
      </c>
      <c r="BV233" s="13">
        <f t="shared" si="32"/>
        <v>1</v>
      </c>
    </row>
    <row r="234" spans="1:74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33"/>
        <v>5.6603372780659619E-2</v>
      </c>
      <c r="U234" s="3">
        <v>2918660</v>
      </c>
      <c r="V234" s="3">
        <v>2300103</v>
      </c>
      <c r="W234" s="14">
        <f t="shared" si="34"/>
        <v>0.78806815456408075</v>
      </c>
      <c r="X234" s="3">
        <v>1087943</v>
      </c>
      <c r="Y234" s="18">
        <f t="shared" si="35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 s="38">
        <f t="shared" si="36"/>
        <v>0.10065795384260373</v>
      </c>
      <c r="AF234">
        <v>30</v>
      </c>
      <c r="AG234" s="10">
        <v>46183</v>
      </c>
      <c r="AH234" t="s">
        <v>54</v>
      </c>
      <c r="AI234" t="s">
        <v>43</v>
      </c>
      <c r="AJ234" t="s">
        <v>55</v>
      </c>
      <c r="AK234" s="8">
        <v>40451</v>
      </c>
      <c r="AL234" s="3">
        <v>935295</v>
      </c>
      <c r="AM234" s="3">
        <v>495626.41</v>
      </c>
      <c r="AN234" t="s">
        <v>254</v>
      </c>
      <c r="AO234" t="s">
        <v>358</v>
      </c>
      <c r="AP234" s="38">
        <f t="shared" si="39"/>
        <v>0</v>
      </c>
      <c r="AQ234" t="s">
        <v>358</v>
      </c>
      <c r="AR234" s="8" t="s">
        <v>413</v>
      </c>
      <c r="AS234" t="s">
        <v>71</v>
      </c>
      <c r="AT234" t="s">
        <v>100</v>
      </c>
      <c r="AU234" t="s">
        <v>414</v>
      </c>
      <c r="AV234" s="11">
        <v>40359</v>
      </c>
      <c r="AW234" s="3">
        <v>601996</v>
      </c>
      <c r="AX234" s="3">
        <v>764969.67</v>
      </c>
      <c r="AY234">
        <v>0.04</v>
      </c>
      <c r="AZ234">
        <v>17</v>
      </c>
      <c r="BA234" s="38">
        <f t="shared" si="37"/>
        <v>8.2198522089099474E-2</v>
      </c>
      <c r="BB234">
        <v>17</v>
      </c>
      <c r="BC234" s="8">
        <v>46388</v>
      </c>
      <c r="BD234" t="s">
        <v>75</v>
      </c>
      <c r="BE234" t="s">
        <v>100</v>
      </c>
      <c r="BF234" t="s">
        <v>55</v>
      </c>
      <c r="BG234" s="11" t="s">
        <v>358</v>
      </c>
      <c r="BH234" s="3">
        <v>34000</v>
      </c>
      <c r="BI234" s="3">
        <v>0</v>
      </c>
      <c r="BJ234">
        <v>0.03</v>
      </c>
      <c r="BK234">
        <v>5</v>
      </c>
      <c r="BL234" s="38">
        <f t="shared" si="38"/>
        <v>0.21835457140057601</v>
      </c>
      <c r="BM234">
        <v>5</v>
      </c>
      <c r="BN234" s="8" t="s">
        <v>415</v>
      </c>
      <c r="BO234" t="s">
        <v>358</v>
      </c>
      <c r="BP234" t="s">
        <v>58</v>
      </c>
      <c r="BQ234" t="s">
        <v>47</v>
      </c>
      <c r="BR234" s="3">
        <v>2918660</v>
      </c>
      <c r="BS234" t="s">
        <v>47</v>
      </c>
      <c r="BT234" s="19">
        <f t="shared" si="30"/>
        <v>1830717</v>
      </c>
      <c r="BU234" s="19">
        <f t="shared" si="31"/>
        <v>2918660</v>
      </c>
      <c r="BV234" s="13">
        <f t="shared" si="32"/>
        <v>1</v>
      </c>
    </row>
    <row r="235" spans="1:74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33"/>
        <v>5.954406223324088E-2</v>
      </c>
      <c r="U235" s="3">
        <v>1823977</v>
      </c>
      <c r="V235" s="3">
        <v>1424373</v>
      </c>
      <c r="W235" s="14">
        <f t="shared" si="34"/>
        <v>0.78091609707797849</v>
      </c>
      <c r="X235" s="3">
        <v>765947</v>
      </c>
      <c r="Y235" s="18">
        <f t="shared" si="35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 s="38">
        <f t="shared" si="36"/>
        <v>0.10445913776366797</v>
      </c>
      <c r="AF235">
        <v>30</v>
      </c>
      <c r="AG235" s="10">
        <v>46517</v>
      </c>
      <c r="AH235" t="s">
        <v>54</v>
      </c>
      <c r="AI235" t="s">
        <v>43</v>
      </c>
      <c r="AJ235" t="s">
        <v>55</v>
      </c>
      <c r="AK235" s="8">
        <v>40451</v>
      </c>
      <c r="AL235" s="3">
        <v>552263</v>
      </c>
      <c r="AM235" s="3">
        <v>552263</v>
      </c>
      <c r="AN235" t="s">
        <v>358</v>
      </c>
      <c r="AO235" t="s">
        <v>358</v>
      </c>
      <c r="AP235" s="38">
        <f t="shared" si="39"/>
        <v>0</v>
      </c>
      <c r="AQ235" t="s">
        <v>358</v>
      </c>
      <c r="AR235" s="8" t="s">
        <v>413</v>
      </c>
      <c r="AS235" t="s">
        <v>71</v>
      </c>
      <c r="AT235" t="s">
        <v>100</v>
      </c>
      <c r="AU235" t="s">
        <v>414</v>
      </c>
      <c r="AV235" s="11">
        <v>40451</v>
      </c>
      <c r="AW235" s="3">
        <v>458767</v>
      </c>
      <c r="AX235" s="3">
        <v>458767</v>
      </c>
      <c r="AY235">
        <v>0.04</v>
      </c>
      <c r="AZ235" t="s">
        <v>416</v>
      </c>
      <c r="BA235" s="38">
        <f t="shared" si="37"/>
        <v>0</v>
      </c>
      <c r="BB235" t="s">
        <v>358</v>
      </c>
      <c r="BC235" s="8">
        <v>46388</v>
      </c>
      <c r="BD235" t="s">
        <v>75</v>
      </c>
      <c r="BE235" t="s">
        <v>100</v>
      </c>
      <c r="BF235" t="s">
        <v>55</v>
      </c>
      <c r="BG235" s="11" t="s">
        <v>106</v>
      </c>
      <c r="BH235" s="3">
        <v>0</v>
      </c>
      <c r="BI235" s="3">
        <v>0</v>
      </c>
      <c r="BJ235">
        <v>0</v>
      </c>
      <c r="BK235">
        <v>0</v>
      </c>
      <c r="BL235" s="38">
        <f t="shared" si="38"/>
        <v>0</v>
      </c>
      <c r="BM235">
        <v>0</v>
      </c>
      <c r="BN235" s="8">
        <v>0</v>
      </c>
      <c r="BO235">
        <v>0</v>
      </c>
      <c r="BP235" t="s">
        <v>46</v>
      </c>
      <c r="BQ235">
        <v>0</v>
      </c>
      <c r="BR235" s="3">
        <v>1823977</v>
      </c>
      <c r="BS235" t="s">
        <v>47</v>
      </c>
      <c r="BT235" s="19">
        <f t="shared" si="30"/>
        <v>1058030</v>
      </c>
      <c r="BU235" s="19">
        <f t="shared" si="31"/>
        <v>1823977</v>
      </c>
      <c r="BV235" s="13">
        <f t="shared" si="32"/>
        <v>1</v>
      </c>
    </row>
    <row r="236" spans="1:74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33"/>
        <v>9.6388588037919221E-2</v>
      </c>
      <c r="U236" s="3">
        <v>5415195</v>
      </c>
      <c r="V236" s="3">
        <v>5811111</v>
      </c>
      <c r="W236" s="14">
        <f t="shared" si="34"/>
        <v>1.0731120485965879</v>
      </c>
      <c r="X236" s="3">
        <v>3653375.63</v>
      </c>
      <c r="Y236" s="18">
        <f t="shared" si="35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 s="38">
        <f t="shared" si="36"/>
        <v>3.3333333333333333E-2</v>
      </c>
      <c r="AF236">
        <v>30</v>
      </c>
      <c r="AG236" s="10">
        <v>51622</v>
      </c>
      <c r="AH236">
        <v>1</v>
      </c>
      <c r="AI236" t="s">
        <v>58</v>
      </c>
      <c r="AJ236" t="s">
        <v>417</v>
      </c>
      <c r="AK236" s="8">
        <v>40927</v>
      </c>
      <c r="AL236" s="3">
        <v>210000</v>
      </c>
      <c r="AM236" s="3">
        <v>210000</v>
      </c>
      <c r="AN236">
        <v>0</v>
      </c>
      <c r="AO236">
        <v>15</v>
      </c>
      <c r="AP236" s="38">
        <f t="shared" si="39"/>
        <v>6.6666666666666666E-2</v>
      </c>
      <c r="AQ236">
        <v>15</v>
      </c>
      <c r="AR236" s="8">
        <v>46153</v>
      </c>
      <c r="AS236">
        <v>2</v>
      </c>
      <c r="AT236" t="s">
        <v>100</v>
      </c>
      <c r="AU236" t="s">
        <v>417</v>
      </c>
      <c r="AV236" s="11" t="s">
        <v>106</v>
      </c>
      <c r="AW236" s="3">
        <v>0</v>
      </c>
      <c r="AX236" s="3">
        <v>0</v>
      </c>
      <c r="AY236">
        <v>0</v>
      </c>
      <c r="AZ236">
        <v>0</v>
      </c>
      <c r="BA236" s="38">
        <f t="shared" si="37"/>
        <v>0</v>
      </c>
      <c r="BB236">
        <v>0</v>
      </c>
      <c r="BC236" s="8">
        <v>0</v>
      </c>
      <c r="BD236">
        <v>0</v>
      </c>
      <c r="BE236" t="s">
        <v>46</v>
      </c>
      <c r="BF236">
        <v>0</v>
      </c>
      <c r="BG236" s="11">
        <v>40908</v>
      </c>
      <c r="BH236" s="3">
        <v>732571</v>
      </c>
      <c r="BI236" s="3">
        <v>605888</v>
      </c>
      <c r="BJ236">
        <v>0</v>
      </c>
      <c r="BK236">
        <v>0</v>
      </c>
      <c r="BL236" s="38">
        <f t="shared" si="38"/>
        <v>0</v>
      </c>
      <c r="BM236">
        <v>0</v>
      </c>
      <c r="BN236" s="8">
        <v>0</v>
      </c>
      <c r="BO236">
        <v>3</v>
      </c>
      <c r="BP236" t="s">
        <v>58</v>
      </c>
      <c r="BQ236" t="s">
        <v>47</v>
      </c>
      <c r="BR236" s="3">
        <v>5415195</v>
      </c>
      <c r="BS236">
        <v>168000</v>
      </c>
      <c r="BT236" s="19">
        <f t="shared" si="30"/>
        <v>1720503</v>
      </c>
      <c r="BU236" s="19">
        <f t="shared" si="31"/>
        <v>5373878.6299999999</v>
      </c>
      <c r="BV236" s="13">
        <f t="shared" si="32"/>
        <v>0.9923702895278933</v>
      </c>
    </row>
    <row r="237" spans="1:74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33"/>
        <v>8.6088958142088348E-2</v>
      </c>
      <c r="U237" s="3">
        <v>2455402</v>
      </c>
      <c r="V237" s="3">
        <v>2348700</v>
      </c>
      <c r="W237" s="14">
        <f t="shared" si="34"/>
        <v>0.95654397935653712</v>
      </c>
      <c r="X237" s="3">
        <v>1965861</v>
      </c>
      <c r="Y237" s="18">
        <f t="shared" si="35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 s="38">
        <f t="shared" si="36"/>
        <v>0.17101705264630107</v>
      </c>
      <c r="AF237">
        <v>30</v>
      </c>
      <c r="AG237" s="10">
        <v>46204</v>
      </c>
      <c r="AH237" t="s">
        <v>54</v>
      </c>
      <c r="AI237" t="s">
        <v>115</v>
      </c>
      <c r="AJ237" t="s">
        <v>44</v>
      </c>
      <c r="AK237" s="8" t="s">
        <v>106</v>
      </c>
      <c r="AL237" s="3">
        <v>0</v>
      </c>
      <c r="AM237" s="3">
        <v>0</v>
      </c>
      <c r="AN237">
        <v>0</v>
      </c>
      <c r="AO237" t="s">
        <v>45</v>
      </c>
      <c r="AP237" s="38">
        <f t="shared" si="39"/>
        <v>0</v>
      </c>
      <c r="AQ237">
        <v>0</v>
      </c>
      <c r="AR237" s="8">
        <v>0</v>
      </c>
      <c r="AS237">
        <v>0</v>
      </c>
      <c r="AT237" t="s">
        <v>46</v>
      </c>
      <c r="AU237">
        <v>0</v>
      </c>
      <c r="AV237" s="11" t="s">
        <v>106</v>
      </c>
      <c r="AW237" s="3">
        <v>0</v>
      </c>
      <c r="AX237" s="3">
        <v>0</v>
      </c>
      <c r="AY237">
        <v>0</v>
      </c>
      <c r="AZ237">
        <v>0</v>
      </c>
      <c r="BA237" s="38">
        <f t="shared" si="37"/>
        <v>0</v>
      </c>
      <c r="BB237">
        <v>0</v>
      </c>
      <c r="BC237" s="8">
        <v>0</v>
      </c>
      <c r="BD237">
        <v>0</v>
      </c>
      <c r="BE237" t="s">
        <v>46</v>
      </c>
      <c r="BF237">
        <v>0</v>
      </c>
      <c r="BG237" s="11" t="s">
        <v>106</v>
      </c>
      <c r="BH237" s="3">
        <v>0</v>
      </c>
      <c r="BI237" s="3">
        <v>0</v>
      </c>
      <c r="BJ237">
        <v>0</v>
      </c>
      <c r="BK237">
        <v>0</v>
      </c>
      <c r="BL237" s="38">
        <f t="shared" si="38"/>
        <v>0</v>
      </c>
      <c r="BM237">
        <v>0</v>
      </c>
      <c r="BN237" s="8">
        <v>0</v>
      </c>
      <c r="BO237">
        <v>0</v>
      </c>
      <c r="BP237" t="s">
        <v>46</v>
      </c>
      <c r="BQ237">
        <v>0</v>
      </c>
      <c r="BR237" s="3">
        <v>2455402</v>
      </c>
      <c r="BS237">
        <v>0</v>
      </c>
      <c r="BT237" s="19">
        <f t="shared" si="30"/>
        <v>183519.74</v>
      </c>
      <c r="BU237" s="19">
        <f t="shared" si="31"/>
        <v>2149380.7400000002</v>
      </c>
      <c r="BV237" s="13">
        <f t="shared" si="32"/>
        <v>0.87536816374671045</v>
      </c>
    </row>
    <row r="238" spans="1:74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33"/>
        <v>8.6088958142088348E-2</v>
      </c>
      <c r="U238" s="3">
        <v>2455402</v>
      </c>
      <c r="V238" s="3">
        <v>2348700</v>
      </c>
      <c r="W238" s="14">
        <f t="shared" si="34"/>
        <v>0.95654397935653712</v>
      </c>
      <c r="X238" s="3">
        <v>19658619</v>
      </c>
      <c r="Y238" s="18">
        <f t="shared" si="35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 s="38">
        <f t="shared" si="36"/>
        <v>0.10979462470100654</v>
      </c>
      <c r="AF238">
        <v>30</v>
      </c>
      <c r="AG238" s="10">
        <v>46204</v>
      </c>
      <c r="AH238" t="s">
        <v>54</v>
      </c>
      <c r="AI238" t="s">
        <v>114</v>
      </c>
      <c r="AJ238" t="s">
        <v>44</v>
      </c>
      <c r="AK238" s="8" t="s">
        <v>106</v>
      </c>
      <c r="AL238" s="3">
        <v>0</v>
      </c>
      <c r="AM238" s="3">
        <v>0</v>
      </c>
      <c r="AN238">
        <v>0</v>
      </c>
      <c r="AO238" t="s">
        <v>45</v>
      </c>
      <c r="AP238" s="38">
        <f t="shared" si="39"/>
        <v>0</v>
      </c>
      <c r="AQ238">
        <v>0</v>
      </c>
      <c r="AR238" s="8">
        <v>0</v>
      </c>
      <c r="AS238">
        <v>0</v>
      </c>
      <c r="AT238" t="s">
        <v>46</v>
      </c>
      <c r="AU238">
        <v>0</v>
      </c>
      <c r="AV238" s="11" t="s">
        <v>106</v>
      </c>
      <c r="AW238" s="3">
        <v>0</v>
      </c>
      <c r="AX238" s="3">
        <v>0</v>
      </c>
      <c r="AY238">
        <v>0</v>
      </c>
      <c r="AZ238">
        <v>0</v>
      </c>
      <c r="BA238" s="38">
        <f t="shared" si="37"/>
        <v>0</v>
      </c>
      <c r="BB238">
        <v>0</v>
      </c>
      <c r="BC238" s="8">
        <v>0</v>
      </c>
      <c r="BD238">
        <v>0</v>
      </c>
      <c r="BE238" t="s">
        <v>46</v>
      </c>
      <c r="BF238">
        <v>0</v>
      </c>
      <c r="BG238" s="11" t="s">
        <v>106</v>
      </c>
      <c r="BH238" s="3">
        <v>0</v>
      </c>
      <c r="BI238" s="3">
        <v>0</v>
      </c>
      <c r="BJ238">
        <v>0</v>
      </c>
      <c r="BK238">
        <v>0</v>
      </c>
      <c r="BL238" s="38">
        <f t="shared" si="38"/>
        <v>0</v>
      </c>
      <c r="BM238">
        <v>0</v>
      </c>
      <c r="BN238" s="8">
        <v>0</v>
      </c>
      <c r="BO238">
        <v>0</v>
      </c>
      <c r="BP238" t="s">
        <v>46</v>
      </c>
      <c r="BQ238">
        <v>0</v>
      </c>
      <c r="BR238" s="3">
        <v>2455402</v>
      </c>
      <c r="BS238">
        <v>0</v>
      </c>
      <c r="BT238" s="19">
        <f t="shared" si="30"/>
        <v>195000</v>
      </c>
      <c r="BU238" s="19">
        <f t="shared" si="31"/>
        <v>19853619</v>
      </c>
      <c r="BV238" s="13">
        <f t="shared" si="32"/>
        <v>8.0856898381609206</v>
      </c>
    </row>
    <row r="239" spans="1:74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33"/>
        <v>7.4509669913990731E-2</v>
      </c>
      <c r="U239" s="3">
        <v>2692268</v>
      </c>
      <c r="V239" s="3">
        <v>2329899</v>
      </c>
      <c r="W239" s="14">
        <f t="shared" si="34"/>
        <v>0.86540381566768243</v>
      </c>
      <c r="X239" s="3">
        <v>1431753</v>
      </c>
      <c r="Y239" s="18">
        <f t="shared" si="35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 s="38">
        <f t="shared" si="36"/>
        <v>0.10465123067216382</v>
      </c>
      <c r="AF239">
        <v>30</v>
      </c>
      <c r="AG239" s="10">
        <v>46183</v>
      </c>
      <c r="AH239" t="s">
        <v>63</v>
      </c>
      <c r="AI239" t="s">
        <v>43</v>
      </c>
      <c r="AJ239" t="s">
        <v>44</v>
      </c>
      <c r="AK239" s="8">
        <v>40480</v>
      </c>
      <c r="AL239" s="3">
        <v>1082131</v>
      </c>
      <c r="AM239" s="3">
        <v>601184</v>
      </c>
      <c r="AN239" t="s">
        <v>165</v>
      </c>
      <c r="AO239">
        <v>15</v>
      </c>
      <c r="AP239" s="38">
        <f t="shared" si="39"/>
        <v>0</v>
      </c>
      <c r="AQ239" t="s">
        <v>165</v>
      </c>
      <c r="AR239" s="8">
        <v>45962</v>
      </c>
      <c r="AS239" t="s">
        <v>206</v>
      </c>
      <c r="AT239" t="s">
        <v>100</v>
      </c>
      <c r="AU239" t="s">
        <v>55</v>
      </c>
      <c r="AV239" s="11" t="s">
        <v>106</v>
      </c>
      <c r="AW239" s="3">
        <v>0</v>
      </c>
      <c r="AX239" s="3">
        <v>0</v>
      </c>
      <c r="AY239">
        <v>0</v>
      </c>
      <c r="AZ239">
        <v>0</v>
      </c>
      <c r="BA239" s="38">
        <f t="shared" si="37"/>
        <v>0</v>
      </c>
      <c r="BB239">
        <v>0</v>
      </c>
      <c r="BC239" s="8">
        <v>0</v>
      </c>
      <c r="BD239">
        <v>0</v>
      </c>
      <c r="BE239" t="s">
        <v>46</v>
      </c>
      <c r="BF239">
        <v>0</v>
      </c>
      <c r="BG239" s="11" t="s">
        <v>106</v>
      </c>
      <c r="BH239" s="3">
        <v>0</v>
      </c>
      <c r="BI239" s="3">
        <v>0</v>
      </c>
      <c r="BJ239">
        <v>0</v>
      </c>
      <c r="BK239">
        <v>0</v>
      </c>
      <c r="BL239" s="38">
        <f t="shared" si="38"/>
        <v>0</v>
      </c>
      <c r="BM239">
        <v>0</v>
      </c>
      <c r="BN239" s="8">
        <v>0</v>
      </c>
      <c r="BO239">
        <v>0</v>
      </c>
      <c r="BP239" t="s">
        <v>46</v>
      </c>
      <c r="BQ239">
        <v>0</v>
      </c>
      <c r="BR239" s="3">
        <v>2692268</v>
      </c>
      <c r="BS239" s="12">
        <v>1082131</v>
      </c>
      <c r="BT239" s="19">
        <f t="shared" si="30"/>
        <v>1190858</v>
      </c>
      <c r="BU239" s="19">
        <f t="shared" si="31"/>
        <v>2622611</v>
      </c>
      <c r="BV239" s="13">
        <f t="shared" si="32"/>
        <v>0.97412701855833073</v>
      </c>
    </row>
    <row r="240" spans="1:74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33"/>
        <v>7.308176824550297E-2</v>
      </c>
      <c r="U240" s="3">
        <v>3127620</v>
      </c>
      <c r="V240" s="3">
        <v>2542028</v>
      </c>
      <c r="W240" s="14">
        <f t="shared" si="34"/>
        <v>0.8127675356980707</v>
      </c>
      <c r="X240" s="3">
        <v>1600020</v>
      </c>
      <c r="Y240" s="18">
        <f t="shared" si="35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 s="38">
        <f t="shared" si="36"/>
        <v>0.10065795384260373</v>
      </c>
      <c r="AF240">
        <v>30</v>
      </c>
      <c r="AG240" s="10">
        <v>46183</v>
      </c>
      <c r="AH240" t="s">
        <v>63</v>
      </c>
      <c r="AI240" t="s">
        <v>43</v>
      </c>
      <c r="AJ240" t="s">
        <v>44</v>
      </c>
      <c r="AK240" s="8">
        <v>40480</v>
      </c>
      <c r="AL240" s="3">
        <v>1050158</v>
      </c>
      <c r="AM240" s="3">
        <v>1050158</v>
      </c>
      <c r="AN240">
        <v>0</v>
      </c>
      <c r="AO240">
        <v>30</v>
      </c>
      <c r="AP240" s="38">
        <f t="shared" si="39"/>
        <v>3.3333333333333333E-2</v>
      </c>
      <c r="AQ240" t="s">
        <v>165</v>
      </c>
      <c r="AR240" s="8">
        <v>51438</v>
      </c>
      <c r="AS240" t="s">
        <v>206</v>
      </c>
      <c r="AT240" t="s">
        <v>58</v>
      </c>
      <c r="AU240" t="s">
        <v>44</v>
      </c>
      <c r="AV240" s="11">
        <v>40480</v>
      </c>
      <c r="AW240" s="3">
        <v>59207</v>
      </c>
      <c r="AX240" s="3">
        <v>32893</v>
      </c>
      <c r="AY240" t="s">
        <v>165</v>
      </c>
      <c r="AZ240">
        <v>15</v>
      </c>
      <c r="BA240" s="38">
        <f t="shared" si="37"/>
        <v>0</v>
      </c>
      <c r="BB240" t="s">
        <v>165</v>
      </c>
      <c r="BC240" s="8">
        <v>45962</v>
      </c>
      <c r="BD240" t="s">
        <v>251</v>
      </c>
      <c r="BE240" t="s">
        <v>100</v>
      </c>
      <c r="BF240">
        <v>0</v>
      </c>
      <c r="BG240" s="11">
        <v>40787</v>
      </c>
      <c r="BH240" s="3">
        <v>82064</v>
      </c>
      <c r="BI240" s="3">
        <v>18434</v>
      </c>
      <c r="BJ240">
        <v>0</v>
      </c>
      <c r="BK240" t="s">
        <v>165</v>
      </c>
      <c r="BL240" s="38">
        <f t="shared" si="38"/>
        <v>0</v>
      </c>
      <c r="BM240" t="s">
        <v>165</v>
      </c>
      <c r="BN240" s="8" t="s">
        <v>165</v>
      </c>
      <c r="BO240" t="s">
        <v>165</v>
      </c>
      <c r="BP240" t="s">
        <v>58</v>
      </c>
      <c r="BQ240">
        <v>0</v>
      </c>
      <c r="BR240" s="3">
        <v>3127620</v>
      </c>
      <c r="BS240" s="12">
        <v>59207</v>
      </c>
      <c r="BT240" s="19">
        <f t="shared" si="30"/>
        <v>1527610</v>
      </c>
      <c r="BU240" s="19">
        <f t="shared" si="31"/>
        <v>3127630</v>
      </c>
      <c r="BV240" s="13">
        <f t="shared" si="32"/>
        <v>1.0000031973193675</v>
      </c>
    </row>
    <row r="241" spans="1:74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33"/>
        <v>5.4378029259154456E-2</v>
      </c>
      <c r="U241" s="3">
        <v>5205687</v>
      </c>
      <c r="V241" s="3">
        <v>4307812</v>
      </c>
      <c r="W241" s="14">
        <f t="shared" si="34"/>
        <v>0.82752036378675864</v>
      </c>
      <c r="X241" s="3">
        <v>1486563</v>
      </c>
      <c r="Y241" s="18">
        <f t="shared" si="35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 s="38">
        <f t="shared" si="36"/>
        <v>8.0944803251300448E-2</v>
      </c>
      <c r="AF241">
        <v>15</v>
      </c>
      <c r="AG241" s="10">
        <v>46752</v>
      </c>
      <c r="AH241" t="s">
        <v>208</v>
      </c>
      <c r="AI241" t="s">
        <v>100</v>
      </c>
      <c r="AJ241" t="s">
        <v>207</v>
      </c>
      <c r="AK241" s="8" t="s">
        <v>106</v>
      </c>
      <c r="AL241" s="3">
        <v>0</v>
      </c>
      <c r="AM241" s="3">
        <v>0</v>
      </c>
      <c r="AN241">
        <v>0</v>
      </c>
      <c r="AO241">
        <v>0</v>
      </c>
      <c r="AP241" s="38">
        <f t="shared" si="39"/>
        <v>0</v>
      </c>
      <c r="AQ241">
        <v>0</v>
      </c>
      <c r="AR241" s="8">
        <v>0</v>
      </c>
      <c r="AS241">
        <v>0</v>
      </c>
      <c r="AT241" t="s">
        <v>46</v>
      </c>
      <c r="AU241">
        <v>0</v>
      </c>
      <c r="AV241" s="11" t="s">
        <v>106</v>
      </c>
      <c r="AW241" s="3">
        <v>0</v>
      </c>
      <c r="AX241" s="3">
        <v>0</v>
      </c>
      <c r="AY241">
        <v>0</v>
      </c>
      <c r="AZ241">
        <v>0</v>
      </c>
      <c r="BA241" s="38">
        <f t="shared" si="37"/>
        <v>0</v>
      </c>
      <c r="BB241">
        <v>0</v>
      </c>
      <c r="BC241" s="8">
        <v>0</v>
      </c>
      <c r="BD241">
        <v>0</v>
      </c>
      <c r="BE241" t="s">
        <v>46</v>
      </c>
      <c r="BF241">
        <v>0</v>
      </c>
      <c r="BG241" s="11" t="s">
        <v>106</v>
      </c>
      <c r="BH241" s="3">
        <v>0</v>
      </c>
      <c r="BI241" s="3">
        <v>0</v>
      </c>
      <c r="BJ241">
        <v>0</v>
      </c>
      <c r="BK241">
        <v>0</v>
      </c>
      <c r="BL241" s="38">
        <f t="shared" si="38"/>
        <v>0</v>
      </c>
      <c r="BM241">
        <v>0</v>
      </c>
      <c r="BN241" s="8">
        <v>0</v>
      </c>
      <c r="BO241">
        <v>0</v>
      </c>
      <c r="BP241" t="s">
        <v>46</v>
      </c>
      <c r="BQ241">
        <v>0</v>
      </c>
      <c r="BR241" s="3">
        <v>0</v>
      </c>
      <c r="BS241">
        <v>0</v>
      </c>
      <c r="BT241" s="19">
        <f t="shared" si="30"/>
        <v>450000</v>
      </c>
      <c r="BU241" s="19">
        <f t="shared" si="31"/>
        <v>1936563</v>
      </c>
      <c r="BV241" s="13">
        <f t="shared" si="32"/>
        <v>0.3720091123419445</v>
      </c>
    </row>
    <row r="242" spans="1:74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33"/>
        <v>0.10976779696016156</v>
      </c>
      <c r="U242" s="3">
        <v>5278570</v>
      </c>
      <c r="V242" s="3">
        <v>6473919</v>
      </c>
      <c r="W242" s="14">
        <f t="shared" si="34"/>
        <v>1.2264531871321209</v>
      </c>
      <c r="X242" s="3">
        <v>0</v>
      </c>
      <c r="Y242" s="18">
        <f t="shared" si="35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 s="38">
        <f t="shared" si="36"/>
        <v>7.2648911490047222E-2</v>
      </c>
      <c r="AF242">
        <v>0</v>
      </c>
      <c r="AG242" s="10" t="s">
        <v>421</v>
      </c>
      <c r="AH242">
        <v>0</v>
      </c>
      <c r="AI242" t="s">
        <v>100</v>
      </c>
      <c r="AJ242" t="s">
        <v>422</v>
      </c>
      <c r="AK242" s="8" t="s">
        <v>106</v>
      </c>
      <c r="AL242" s="3">
        <v>317357</v>
      </c>
      <c r="AM242" s="3">
        <v>395468</v>
      </c>
      <c r="AN242">
        <v>0.06</v>
      </c>
      <c r="AO242" t="s">
        <v>45</v>
      </c>
      <c r="AP242" s="38">
        <f t="shared" si="39"/>
        <v>0</v>
      </c>
      <c r="AQ242">
        <v>0</v>
      </c>
      <c r="AR242" s="8">
        <v>47483</v>
      </c>
      <c r="AS242">
        <v>0</v>
      </c>
      <c r="AT242" t="s">
        <v>100</v>
      </c>
      <c r="AU242" t="s">
        <v>422</v>
      </c>
      <c r="AV242" s="11">
        <v>41319</v>
      </c>
      <c r="AW242" s="3">
        <v>350000</v>
      </c>
      <c r="AX242" s="3">
        <v>280594</v>
      </c>
      <c r="AY242">
        <v>4.99E-2</v>
      </c>
      <c r="AZ242">
        <v>15</v>
      </c>
      <c r="BA242" s="38">
        <f t="shared" si="37"/>
        <v>9.6277177487704188E-2</v>
      </c>
      <c r="BB242">
        <v>0</v>
      </c>
      <c r="BC242" s="8">
        <v>46645</v>
      </c>
      <c r="BD242">
        <v>0</v>
      </c>
      <c r="BE242" t="s">
        <v>43</v>
      </c>
      <c r="BF242" t="s">
        <v>422</v>
      </c>
      <c r="BG242" s="11" t="s">
        <v>106</v>
      </c>
      <c r="BH242" s="3">
        <v>0</v>
      </c>
      <c r="BI242" s="3">
        <v>0</v>
      </c>
      <c r="BJ242">
        <v>0</v>
      </c>
      <c r="BK242">
        <v>0</v>
      </c>
      <c r="BL242" s="38">
        <f t="shared" si="38"/>
        <v>0</v>
      </c>
      <c r="BM242">
        <v>0</v>
      </c>
      <c r="BN242" s="8">
        <v>0</v>
      </c>
      <c r="BO242">
        <v>0</v>
      </c>
      <c r="BP242" t="s">
        <v>46</v>
      </c>
      <c r="BQ242">
        <v>0</v>
      </c>
      <c r="BR242" s="3">
        <v>0</v>
      </c>
      <c r="BS242">
        <v>0</v>
      </c>
      <c r="BT242" s="19">
        <f t="shared" si="30"/>
        <v>863357</v>
      </c>
      <c r="BU242" s="19">
        <f t="shared" si="31"/>
        <v>863357</v>
      </c>
      <c r="BV242" s="13">
        <f t="shared" si="32"/>
        <v>0.16355888053014359</v>
      </c>
    </row>
    <row r="243" spans="1:74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33"/>
        <v>6.5297865840623082E-2</v>
      </c>
      <c r="U243" s="3">
        <v>3227594</v>
      </c>
      <c r="V243" s="3">
        <v>2888839</v>
      </c>
      <c r="W243" s="14">
        <f t="shared" si="34"/>
        <v>0.89504411025674235</v>
      </c>
      <c r="X243" s="3">
        <v>1636101</v>
      </c>
      <c r="Y243" s="18">
        <f t="shared" si="35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 s="38">
        <f t="shared" si="36"/>
        <v>8.0242587190691328E-2</v>
      </c>
      <c r="AF243">
        <v>20</v>
      </c>
      <c r="AG243" s="10">
        <v>47729</v>
      </c>
      <c r="AH243" t="s">
        <v>423</v>
      </c>
      <c r="AI243" t="s">
        <v>58</v>
      </c>
      <c r="AJ243" t="s">
        <v>339</v>
      </c>
      <c r="AK243" s="8">
        <v>40424</v>
      </c>
      <c r="AL243" s="3">
        <v>964372</v>
      </c>
      <c r="AM243" s="3">
        <v>0</v>
      </c>
      <c r="AN243">
        <v>0</v>
      </c>
      <c r="AO243" t="s">
        <v>45</v>
      </c>
      <c r="AP243" s="38">
        <f t="shared" si="39"/>
        <v>0</v>
      </c>
      <c r="AQ243">
        <v>0</v>
      </c>
      <c r="AR243" s="8">
        <v>0</v>
      </c>
      <c r="AS243" t="s">
        <v>424</v>
      </c>
      <c r="AT243" t="s">
        <v>100</v>
      </c>
      <c r="AU243" t="s">
        <v>425</v>
      </c>
      <c r="AV243" s="11">
        <v>40424</v>
      </c>
      <c r="AW243" s="3">
        <v>252000</v>
      </c>
      <c r="AX243" s="3">
        <v>252000</v>
      </c>
      <c r="AY243">
        <v>0</v>
      </c>
      <c r="AZ243">
        <v>17</v>
      </c>
      <c r="BA243" s="38">
        <f t="shared" si="37"/>
        <v>5.8823529411764705E-2</v>
      </c>
      <c r="BB243">
        <v>17</v>
      </c>
      <c r="BC243" s="8">
        <v>46600</v>
      </c>
      <c r="BD243" t="s">
        <v>426</v>
      </c>
      <c r="BE243" t="s">
        <v>100</v>
      </c>
      <c r="BF243" t="s">
        <v>427</v>
      </c>
      <c r="BG243" s="11">
        <v>40424</v>
      </c>
      <c r="BH243" s="3">
        <v>40121</v>
      </c>
      <c r="BI243" s="3">
        <v>36275</v>
      </c>
      <c r="BJ243">
        <v>6.25E-2</v>
      </c>
      <c r="BK243">
        <v>10</v>
      </c>
      <c r="BL243" s="38">
        <f t="shared" si="38"/>
        <v>0.13748178501104411</v>
      </c>
      <c r="BM243">
        <v>10</v>
      </c>
      <c r="BN243" s="8">
        <v>44077</v>
      </c>
      <c r="BO243" t="s">
        <v>428</v>
      </c>
      <c r="BP243" t="s">
        <v>43</v>
      </c>
      <c r="BQ243" t="s">
        <v>44</v>
      </c>
      <c r="BR243" s="3">
        <v>3227594</v>
      </c>
      <c r="BS243" t="s">
        <v>62</v>
      </c>
      <c r="BT243" s="19">
        <f t="shared" si="30"/>
        <v>1591493</v>
      </c>
      <c r="BU243" s="19">
        <f t="shared" si="31"/>
        <v>3227594</v>
      </c>
      <c r="BV243" s="13">
        <f t="shared" si="32"/>
        <v>1</v>
      </c>
    </row>
    <row r="244" spans="1:74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33"/>
        <v>6.4823395016908661E-2</v>
      </c>
      <c r="U244" s="3">
        <v>2911526</v>
      </c>
      <c r="V244" s="3">
        <v>2644478</v>
      </c>
      <c r="W244" s="14">
        <f t="shared" si="34"/>
        <v>0.90827902618764178</v>
      </c>
      <c r="X244" s="3">
        <v>1366699</v>
      </c>
      <c r="Y244" s="18">
        <f t="shared" si="35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 s="38">
        <f t="shared" si="36"/>
        <v>8.5819999221953561E-2</v>
      </c>
      <c r="AF244">
        <v>16</v>
      </c>
      <c r="AG244" s="10">
        <v>46387</v>
      </c>
      <c r="AH244">
        <v>0</v>
      </c>
      <c r="AI244" t="s">
        <v>100</v>
      </c>
      <c r="AJ244" t="s">
        <v>243</v>
      </c>
      <c r="AK244" s="8">
        <v>40434</v>
      </c>
      <c r="AL244" s="3">
        <v>236800</v>
      </c>
      <c r="AM244" s="3">
        <v>278035</v>
      </c>
      <c r="AN244">
        <v>0.03</v>
      </c>
      <c r="AO244">
        <v>17</v>
      </c>
      <c r="AP244" s="38">
        <f t="shared" si="39"/>
        <v>7.5952529375969816E-2</v>
      </c>
      <c r="AQ244">
        <v>17</v>
      </c>
      <c r="AR244" s="8">
        <v>46418</v>
      </c>
      <c r="AS244">
        <v>0</v>
      </c>
      <c r="AT244" t="s">
        <v>100</v>
      </c>
      <c r="AU244" t="s">
        <v>363</v>
      </c>
      <c r="AV244" s="11">
        <v>40434</v>
      </c>
      <c r="AW244" s="3">
        <v>862290</v>
      </c>
      <c r="AX244" s="3">
        <v>493422</v>
      </c>
      <c r="AY244">
        <v>0</v>
      </c>
      <c r="AZ244">
        <v>0</v>
      </c>
      <c r="BA244" s="38">
        <f t="shared" si="37"/>
        <v>0</v>
      </c>
      <c r="BB244">
        <v>0</v>
      </c>
      <c r="BC244" s="8">
        <v>0</v>
      </c>
      <c r="BD244">
        <v>0</v>
      </c>
      <c r="BE244" t="s">
        <v>46</v>
      </c>
      <c r="BF244" t="s">
        <v>429</v>
      </c>
      <c r="BG244" s="11">
        <v>40822</v>
      </c>
      <c r="BH244" s="3">
        <v>132737</v>
      </c>
      <c r="BI244" s="3">
        <v>120820</v>
      </c>
      <c r="BJ244">
        <v>5.7500000000000002E-2</v>
      </c>
      <c r="BK244">
        <v>15</v>
      </c>
      <c r="BL244" s="38">
        <f t="shared" si="38"/>
        <v>0.1012875108131331</v>
      </c>
      <c r="BM244">
        <v>15</v>
      </c>
      <c r="BN244" s="8">
        <v>46301</v>
      </c>
      <c r="BO244" t="s">
        <v>63</v>
      </c>
      <c r="BP244" t="s">
        <v>43</v>
      </c>
      <c r="BQ244" t="s">
        <v>244</v>
      </c>
      <c r="BR244" s="3">
        <v>2911526</v>
      </c>
      <c r="BS244" t="s">
        <v>62</v>
      </c>
      <c r="BT244" s="19">
        <f t="shared" si="30"/>
        <v>1544827</v>
      </c>
      <c r="BU244" s="19">
        <f t="shared" si="31"/>
        <v>2911526</v>
      </c>
      <c r="BV244" s="13">
        <f t="shared" si="32"/>
        <v>1</v>
      </c>
    </row>
    <row r="245" spans="1:74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33"/>
        <v>6.8820743978013341E-2</v>
      </c>
      <c r="U245" s="3">
        <v>4590055</v>
      </c>
      <c r="V245" s="3">
        <v>4252445</v>
      </c>
      <c r="W245" s="14">
        <f t="shared" si="34"/>
        <v>0.9264475044416679</v>
      </c>
      <c r="X245" s="3">
        <v>2230664</v>
      </c>
      <c r="Y245" s="18">
        <f t="shared" si="35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 s="38">
        <f t="shared" si="36"/>
        <v>8.8699141731286096E-2</v>
      </c>
      <c r="AF245">
        <v>17</v>
      </c>
      <c r="AG245" s="10">
        <v>46448</v>
      </c>
      <c r="AH245">
        <v>0</v>
      </c>
      <c r="AI245" t="s">
        <v>100</v>
      </c>
      <c r="AJ245" t="s">
        <v>363</v>
      </c>
      <c r="AK245" s="8">
        <v>40462</v>
      </c>
      <c r="AL245" s="3">
        <v>1307669</v>
      </c>
      <c r="AM245" s="3">
        <v>748277</v>
      </c>
      <c r="AN245">
        <v>0</v>
      </c>
      <c r="AO245">
        <v>31</v>
      </c>
      <c r="AP245" s="38">
        <f t="shared" si="39"/>
        <v>3.2258064516129031E-2</v>
      </c>
      <c r="AQ245">
        <v>31</v>
      </c>
      <c r="AR245" s="8">
        <v>51744</v>
      </c>
      <c r="AS245" t="s">
        <v>394</v>
      </c>
      <c r="AT245" t="s">
        <v>46</v>
      </c>
      <c r="AU245" t="s">
        <v>430</v>
      </c>
      <c r="AV245" s="11">
        <v>40387</v>
      </c>
      <c r="AW245" s="3">
        <v>335722</v>
      </c>
      <c r="AX245" s="3">
        <v>307360</v>
      </c>
      <c r="AY245">
        <v>6.25E-2</v>
      </c>
      <c r="AZ245">
        <v>16</v>
      </c>
      <c r="BA245" s="38">
        <f t="shared" si="37"/>
        <v>0.10065795384260373</v>
      </c>
      <c r="BB245">
        <v>16</v>
      </c>
      <c r="BC245" s="8">
        <v>46275</v>
      </c>
      <c r="BD245" t="s">
        <v>63</v>
      </c>
      <c r="BE245" t="s">
        <v>43</v>
      </c>
      <c r="BF245" t="s">
        <v>244</v>
      </c>
      <c r="BG245" s="11">
        <v>2010</v>
      </c>
      <c r="BH245" s="3">
        <v>285000</v>
      </c>
      <c r="BI245" s="3">
        <v>285000</v>
      </c>
      <c r="BJ245">
        <v>0</v>
      </c>
      <c r="BK245">
        <v>0</v>
      </c>
      <c r="BL245" s="38">
        <f t="shared" si="38"/>
        <v>0</v>
      </c>
      <c r="BM245">
        <v>0</v>
      </c>
      <c r="BN245" s="8" t="s">
        <v>431</v>
      </c>
      <c r="BO245">
        <v>0</v>
      </c>
      <c r="BP245" t="s">
        <v>100</v>
      </c>
      <c r="BQ245" t="s">
        <v>432</v>
      </c>
      <c r="BR245" s="3">
        <v>4550055</v>
      </c>
      <c r="BS245" t="s">
        <v>62</v>
      </c>
      <c r="BT245" s="19">
        <f t="shared" si="30"/>
        <v>2319391</v>
      </c>
      <c r="BU245" s="19">
        <f t="shared" si="31"/>
        <v>4550055</v>
      </c>
      <c r="BV245" s="13">
        <f t="shared" si="32"/>
        <v>0.99128550747213273</v>
      </c>
    </row>
    <row r="246" spans="1:74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33"/>
        <v>6.3077089674404757E-2</v>
      </c>
      <c r="U246" s="3">
        <v>2835023</v>
      </c>
      <c r="V246" s="3">
        <v>2548367</v>
      </c>
      <c r="W246" s="14">
        <f t="shared" si="34"/>
        <v>0.89888759279907071</v>
      </c>
      <c r="X246" s="3">
        <v>2314823</v>
      </c>
      <c r="Y246" s="18">
        <f t="shared" si="35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 s="38">
        <f t="shared" si="36"/>
        <v>8.0242587190691328E-2</v>
      </c>
      <c r="AF246">
        <v>20</v>
      </c>
      <c r="AG246" s="10">
        <v>47817</v>
      </c>
      <c r="AH246">
        <v>0</v>
      </c>
      <c r="AI246" t="s">
        <v>58</v>
      </c>
      <c r="AJ246" t="s">
        <v>339</v>
      </c>
      <c r="AK246" s="8">
        <v>40421</v>
      </c>
      <c r="AL246" s="3">
        <v>223200</v>
      </c>
      <c r="AM246" s="3">
        <v>223200</v>
      </c>
      <c r="AN246">
        <v>0</v>
      </c>
      <c r="AO246">
        <v>17</v>
      </c>
      <c r="AP246" s="38">
        <f t="shared" si="39"/>
        <v>5.8823529411764705E-2</v>
      </c>
      <c r="AQ246">
        <v>17</v>
      </c>
      <c r="AR246" s="8">
        <v>46569</v>
      </c>
      <c r="AS246">
        <v>0</v>
      </c>
      <c r="AT246" t="s">
        <v>100</v>
      </c>
      <c r="AU246" t="s">
        <v>434</v>
      </c>
      <c r="AV246" s="11" t="s">
        <v>106</v>
      </c>
      <c r="AW246" s="3">
        <v>0</v>
      </c>
      <c r="AX246" s="3">
        <v>0</v>
      </c>
      <c r="AY246">
        <v>0</v>
      </c>
      <c r="AZ246">
        <v>0</v>
      </c>
      <c r="BA246" s="38">
        <f t="shared" si="37"/>
        <v>0</v>
      </c>
      <c r="BB246">
        <v>0</v>
      </c>
      <c r="BC246" s="8">
        <v>0</v>
      </c>
      <c r="BD246">
        <v>0</v>
      </c>
      <c r="BE246" t="s">
        <v>46</v>
      </c>
      <c r="BF246">
        <v>0</v>
      </c>
      <c r="BG246" s="11" t="s">
        <v>106</v>
      </c>
      <c r="BH246" s="3">
        <v>0</v>
      </c>
      <c r="BI246" s="3">
        <v>0</v>
      </c>
      <c r="BJ246">
        <v>0</v>
      </c>
      <c r="BK246">
        <v>0</v>
      </c>
      <c r="BL246" s="38">
        <f t="shared" si="38"/>
        <v>0</v>
      </c>
      <c r="BM246">
        <v>0</v>
      </c>
      <c r="BN246" s="8">
        <v>0</v>
      </c>
      <c r="BO246">
        <v>0</v>
      </c>
      <c r="BP246" t="s">
        <v>46</v>
      </c>
      <c r="BQ246">
        <v>0</v>
      </c>
      <c r="BR246" s="3">
        <v>2835023</v>
      </c>
      <c r="BS246" t="s">
        <v>62</v>
      </c>
      <c r="BT246" s="19">
        <f t="shared" si="30"/>
        <v>520200</v>
      </c>
      <c r="BU246" s="19">
        <f t="shared" si="31"/>
        <v>2835023</v>
      </c>
      <c r="BV246" s="13">
        <f t="shared" si="32"/>
        <v>1</v>
      </c>
    </row>
    <row r="247" spans="1:74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33"/>
        <v>6.5154003987710499E-2</v>
      </c>
      <c r="U247" s="3">
        <v>2414418</v>
      </c>
      <c r="V247" s="3">
        <v>2086294</v>
      </c>
      <c r="W247" s="14">
        <f t="shared" si="34"/>
        <v>0.86409809734685539</v>
      </c>
      <c r="X247" s="3">
        <v>1069721</v>
      </c>
      <c r="Y247" s="18">
        <f t="shared" si="35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 s="38">
        <f t="shared" si="36"/>
        <v>9.8612651674210586E-2</v>
      </c>
      <c r="AF247">
        <v>30</v>
      </c>
      <c r="AG247" s="10">
        <v>46397</v>
      </c>
      <c r="AH247" t="s">
        <v>63</v>
      </c>
      <c r="AI247" t="s">
        <v>43</v>
      </c>
      <c r="AJ247" t="s">
        <v>44</v>
      </c>
      <c r="AK247" s="8">
        <v>40480</v>
      </c>
      <c r="AL247" s="3">
        <v>1067518</v>
      </c>
      <c r="AM247" s="3">
        <v>610857</v>
      </c>
      <c r="AN247" t="s">
        <v>165</v>
      </c>
      <c r="AO247">
        <v>15</v>
      </c>
      <c r="AP247" s="38">
        <f t="shared" si="39"/>
        <v>0</v>
      </c>
      <c r="AQ247" t="s">
        <v>165</v>
      </c>
      <c r="AR247" s="8">
        <v>45962</v>
      </c>
      <c r="AS247" t="s">
        <v>206</v>
      </c>
      <c r="AT247" t="s">
        <v>100</v>
      </c>
      <c r="AU247">
        <v>0</v>
      </c>
      <c r="AV247" s="11">
        <v>40878</v>
      </c>
      <c r="AW247" s="3">
        <v>171346</v>
      </c>
      <c r="AX247" s="3">
        <v>98799</v>
      </c>
      <c r="AY247">
        <v>0</v>
      </c>
      <c r="AZ247" t="s">
        <v>165</v>
      </c>
      <c r="BA247" s="38">
        <f t="shared" si="37"/>
        <v>0</v>
      </c>
      <c r="BB247" t="s">
        <v>165</v>
      </c>
      <c r="BC247" s="8" t="s">
        <v>165</v>
      </c>
      <c r="BD247" t="s">
        <v>165</v>
      </c>
      <c r="BE247" t="s">
        <v>58</v>
      </c>
      <c r="BF247">
        <v>0</v>
      </c>
      <c r="BG247" s="11" t="s">
        <v>106</v>
      </c>
      <c r="BH247" s="3">
        <v>0</v>
      </c>
      <c r="BI247" s="3">
        <v>0</v>
      </c>
      <c r="BJ247">
        <v>0</v>
      </c>
      <c r="BK247">
        <v>0</v>
      </c>
      <c r="BL247" s="38">
        <f t="shared" si="38"/>
        <v>0</v>
      </c>
      <c r="BM247">
        <v>0</v>
      </c>
      <c r="BN247" s="8">
        <v>0</v>
      </c>
      <c r="BO247">
        <v>0</v>
      </c>
      <c r="BP247" t="s">
        <v>46</v>
      </c>
      <c r="BQ247">
        <v>0</v>
      </c>
      <c r="BR247" s="3">
        <v>2414418</v>
      </c>
      <c r="BS247" s="12">
        <v>1067518</v>
      </c>
      <c r="BT247" s="19">
        <f t="shared" si="30"/>
        <v>1344697</v>
      </c>
      <c r="BU247" s="19">
        <f t="shared" si="31"/>
        <v>2414418</v>
      </c>
      <c r="BV247" s="13">
        <f t="shared" si="32"/>
        <v>1</v>
      </c>
    </row>
    <row r="248" spans="1:74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33"/>
        <v>6.2357836616443257E-2</v>
      </c>
      <c r="U248" s="3">
        <v>1795909</v>
      </c>
      <c r="V248" s="3">
        <v>1578468</v>
      </c>
      <c r="W248" s="14">
        <f t="shared" si="34"/>
        <v>0.87892426620725217</v>
      </c>
      <c r="X248" s="3">
        <v>727929</v>
      </c>
      <c r="Y248" s="18">
        <f t="shared" si="35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 s="38">
        <f t="shared" si="36"/>
        <v>6.25E-2</v>
      </c>
      <c r="AF248">
        <v>16</v>
      </c>
      <c r="AG248" s="10">
        <v>47788</v>
      </c>
      <c r="AH248" t="s">
        <v>54</v>
      </c>
      <c r="AI248" t="s">
        <v>100</v>
      </c>
      <c r="AJ248" t="s">
        <v>55</v>
      </c>
      <c r="AK248" s="8">
        <v>40456</v>
      </c>
      <c r="AL248" s="3">
        <v>589505</v>
      </c>
      <c r="AM248" s="3">
        <v>589505</v>
      </c>
      <c r="AN248" t="s">
        <v>358</v>
      </c>
      <c r="AO248" t="s">
        <v>358</v>
      </c>
      <c r="AP248" s="38">
        <f t="shared" si="39"/>
        <v>0</v>
      </c>
      <c r="AQ248" t="s">
        <v>358</v>
      </c>
      <c r="AR248" s="8" t="s">
        <v>413</v>
      </c>
      <c r="AS248" t="s">
        <v>71</v>
      </c>
      <c r="AT248" t="s">
        <v>100</v>
      </c>
      <c r="AU248" t="s">
        <v>414</v>
      </c>
      <c r="AV248" s="11" t="s">
        <v>358</v>
      </c>
      <c r="AW248" s="3">
        <v>35000</v>
      </c>
      <c r="AX248" s="3">
        <v>7000</v>
      </c>
      <c r="AY248">
        <v>0.03</v>
      </c>
      <c r="AZ248">
        <v>5</v>
      </c>
      <c r="BA248" s="38">
        <f t="shared" si="37"/>
        <v>0.21835457140057601</v>
      </c>
      <c r="BB248" t="s">
        <v>358</v>
      </c>
      <c r="BC248" s="8" t="s">
        <v>436</v>
      </c>
      <c r="BD248" t="s">
        <v>75</v>
      </c>
      <c r="BE248" t="s">
        <v>58</v>
      </c>
      <c r="BF248" t="s">
        <v>379</v>
      </c>
      <c r="BG248" s="11" t="s">
        <v>106</v>
      </c>
      <c r="BH248" s="3">
        <v>0</v>
      </c>
      <c r="BI248" s="3">
        <v>0</v>
      </c>
      <c r="BJ248">
        <v>0</v>
      </c>
      <c r="BK248">
        <v>0</v>
      </c>
      <c r="BL248" s="38">
        <f t="shared" si="38"/>
        <v>0</v>
      </c>
      <c r="BM248">
        <v>0</v>
      </c>
      <c r="BN248" s="8">
        <v>0</v>
      </c>
      <c r="BO248">
        <v>0</v>
      </c>
      <c r="BP248" t="s">
        <v>46</v>
      </c>
      <c r="BQ248">
        <v>0</v>
      </c>
      <c r="BR248" s="3">
        <v>1795909</v>
      </c>
      <c r="BS248" t="s">
        <v>47</v>
      </c>
      <c r="BT248" s="19">
        <f t="shared" si="30"/>
        <v>1067980</v>
      </c>
      <c r="BU248" s="19">
        <f t="shared" si="31"/>
        <v>1795909</v>
      </c>
      <c r="BV248" s="13">
        <f t="shared" si="32"/>
        <v>1</v>
      </c>
    </row>
    <row r="249" spans="1:74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33"/>
        <v>7.0287667209530655E-2</v>
      </c>
      <c r="U249" s="3">
        <v>2761281</v>
      </c>
      <c r="V249" s="3">
        <v>2562183</v>
      </c>
      <c r="W249" s="14">
        <f t="shared" si="34"/>
        <v>0.92789650890293307</v>
      </c>
      <c r="X249" s="3">
        <v>1349783</v>
      </c>
      <c r="Y249" s="18">
        <f t="shared" si="35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 s="38">
        <f t="shared" si="36"/>
        <v>8.2198522089099474E-2</v>
      </c>
      <c r="AF249">
        <v>30</v>
      </c>
      <c r="AG249" s="10">
        <v>46388</v>
      </c>
      <c r="AH249" t="s">
        <v>54</v>
      </c>
      <c r="AI249" t="s">
        <v>43</v>
      </c>
      <c r="AJ249" t="s">
        <v>55</v>
      </c>
      <c r="AK249" s="8">
        <v>40465</v>
      </c>
      <c r="AL249" s="3">
        <v>820859</v>
      </c>
      <c r="AM249" s="3">
        <v>465153</v>
      </c>
      <c r="AN249" t="s">
        <v>62</v>
      </c>
      <c r="AO249">
        <v>17</v>
      </c>
      <c r="AP249" s="38">
        <f t="shared" si="39"/>
        <v>0</v>
      </c>
      <c r="AQ249">
        <v>30</v>
      </c>
      <c r="AR249" s="8" t="s">
        <v>437</v>
      </c>
      <c r="AS249" t="s">
        <v>71</v>
      </c>
      <c r="AT249" t="s">
        <v>100</v>
      </c>
      <c r="AU249" t="s">
        <v>55</v>
      </c>
      <c r="AV249" s="11" t="s">
        <v>106</v>
      </c>
      <c r="AW249" s="3">
        <v>25802</v>
      </c>
      <c r="AX249" s="3">
        <v>16772</v>
      </c>
      <c r="AY249">
        <v>0.09</v>
      </c>
      <c r="AZ249" t="s">
        <v>358</v>
      </c>
      <c r="BA249" s="38">
        <f t="shared" si="37"/>
        <v>0</v>
      </c>
      <c r="BB249" t="s">
        <v>358</v>
      </c>
      <c r="BC249" s="8">
        <v>47697</v>
      </c>
      <c r="BD249" t="s">
        <v>75</v>
      </c>
      <c r="BE249" t="s">
        <v>100</v>
      </c>
      <c r="BF249" t="s">
        <v>55</v>
      </c>
      <c r="BG249" s="11" t="s">
        <v>106</v>
      </c>
      <c r="BH249" s="3">
        <v>0</v>
      </c>
      <c r="BI249" s="3">
        <v>0</v>
      </c>
      <c r="BJ249">
        <v>0</v>
      </c>
      <c r="BK249">
        <v>0</v>
      </c>
      <c r="BL249" s="38">
        <f t="shared" si="38"/>
        <v>0</v>
      </c>
      <c r="BM249">
        <v>0</v>
      </c>
      <c r="BN249" s="8">
        <v>0</v>
      </c>
      <c r="BO249">
        <v>0</v>
      </c>
      <c r="BP249">
        <v>0</v>
      </c>
      <c r="BQ249">
        <v>0</v>
      </c>
      <c r="BR249" s="3">
        <v>2761281</v>
      </c>
      <c r="BS249" t="s">
        <v>62</v>
      </c>
      <c r="BT249" s="19">
        <f t="shared" si="30"/>
        <v>1425300</v>
      </c>
      <c r="BU249" s="19">
        <f t="shared" si="31"/>
        <v>2775083</v>
      </c>
      <c r="BV249" s="13">
        <f t="shared" si="32"/>
        <v>1.0049984047259224</v>
      </c>
    </row>
    <row r="250" spans="1:74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33"/>
        <v>5.5345366099315854E-2</v>
      </c>
      <c r="U250" s="3">
        <v>2799855</v>
      </c>
      <c r="V250" s="3">
        <v>2211640</v>
      </c>
      <c r="W250" s="14">
        <f t="shared" si="34"/>
        <v>0.7899123347459065</v>
      </c>
      <c r="X250" s="3">
        <v>1053730</v>
      </c>
      <c r="Y250" s="18">
        <f t="shared" si="35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 s="38">
        <f t="shared" si="36"/>
        <v>0.10065795384260373</v>
      </c>
      <c r="AF250">
        <v>30</v>
      </c>
      <c r="AG250" s="10">
        <v>46244</v>
      </c>
      <c r="AH250" t="s">
        <v>54</v>
      </c>
      <c r="AI250" t="s">
        <v>43</v>
      </c>
      <c r="AJ250" t="s">
        <v>55</v>
      </c>
      <c r="AK250" s="8">
        <v>40458</v>
      </c>
      <c r="AL250" s="3">
        <v>1496825</v>
      </c>
      <c r="AM250" s="3">
        <v>814938.06</v>
      </c>
      <c r="AN250" t="s">
        <v>254</v>
      </c>
      <c r="AO250" t="s">
        <v>358</v>
      </c>
      <c r="AP250" s="38">
        <f t="shared" si="39"/>
        <v>0</v>
      </c>
      <c r="AQ250" t="s">
        <v>358</v>
      </c>
      <c r="AR250" s="8" t="s">
        <v>413</v>
      </c>
      <c r="AS250" t="s">
        <v>71</v>
      </c>
      <c r="AT250" t="s">
        <v>100</v>
      </c>
      <c r="AU250" t="s">
        <v>414</v>
      </c>
      <c r="AV250" s="11" t="s">
        <v>358</v>
      </c>
      <c r="AW250" s="3">
        <v>34000</v>
      </c>
      <c r="AX250" s="3" t="s">
        <v>438</v>
      </c>
      <c r="AY250">
        <v>0</v>
      </c>
      <c r="AZ250">
        <v>5</v>
      </c>
      <c r="BA250" s="38">
        <f t="shared" si="37"/>
        <v>0.2</v>
      </c>
      <c r="BB250" t="s">
        <v>358</v>
      </c>
      <c r="BC250" s="8" t="s">
        <v>358</v>
      </c>
      <c r="BD250" t="s">
        <v>75</v>
      </c>
      <c r="BE250" t="s">
        <v>58</v>
      </c>
      <c r="BF250" t="s">
        <v>47</v>
      </c>
      <c r="BG250" s="11" t="s">
        <v>106</v>
      </c>
      <c r="BH250" s="3">
        <v>0</v>
      </c>
      <c r="BI250" s="3">
        <v>0</v>
      </c>
      <c r="BJ250">
        <v>0</v>
      </c>
      <c r="BK250">
        <v>0</v>
      </c>
      <c r="BL250" s="38">
        <f t="shared" si="38"/>
        <v>0</v>
      </c>
      <c r="BM250">
        <v>0</v>
      </c>
      <c r="BN250" s="8">
        <v>0</v>
      </c>
      <c r="BO250">
        <v>0</v>
      </c>
      <c r="BP250" t="s">
        <v>46</v>
      </c>
      <c r="BQ250">
        <v>0</v>
      </c>
      <c r="BR250" s="3">
        <v>2799855</v>
      </c>
      <c r="BS250" t="s">
        <v>47</v>
      </c>
      <c r="BT250" s="19">
        <f t="shared" si="30"/>
        <v>1746125</v>
      </c>
      <c r="BU250" s="19">
        <f t="shared" si="31"/>
        <v>2799855</v>
      </c>
      <c r="BV250" s="13">
        <f t="shared" si="32"/>
        <v>1</v>
      </c>
    </row>
    <row r="251" spans="1:74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33"/>
        <v>0</v>
      </c>
      <c r="U251" s="3">
        <v>9713257</v>
      </c>
      <c r="V251" s="3">
        <v>7395295</v>
      </c>
      <c r="W251" s="14">
        <f t="shared" si="34"/>
        <v>0.76136099353697739</v>
      </c>
      <c r="X251" s="3">
        <v>0</v>
      </c>
      <c r="Y251" s="18">
        <f t="shared" si="35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 s="38">
        <f t="shared" si="36"/>
        <v>9.9054150195810473E-2</v>
      </c>
      <c r="AF251">
        <v>35</v>
      </c>
      <c r="AG251" s="10">
        <v>47119</v>
      </c>
      <c r="AH251">
        <v>0</v>
      </c>
      <c r="AI251" t="s">
        <v>43</v>
      </c>
      <c r="AJ251" t="s">
        <v>44</v>
      </c>
      <c r="AK251" s="8">
        <v>2012</v>
      </c>
      <c r="AL251" s="3">
        <v>400000</v>
      </c>
      <c r="AM251" s="3">
        <v>400000</v>
      </c>
      <c r="AN251">
        <v>0</v>
      </c>
      <c r="AO251">
        <v>40</v>
      </c>
      <c r="AP251" s="38">
        <f t="shared" si="39"/>
        <v>2.5000000000000001E-2</v>
      </c>
      <c r="AQ251">
        <v>0</v>
      </c>
      <c r="AR251" s="8">
        <v>55884</v>
      </c>
      <c r="AS251">
        <v>0</v>
      </c>
      <c r="AT251" t="s">
        <v>100</v>
      </c>
      <c r="AU251">
        <v>0</v>
      </c>
      <c r="AV251" s="11" t="s">
        <v>106</v>
      </c>
      <c r="AW251" s="3">
        <v>0</v>
      </c>
      <c r="AX251" s="3">
        <v>0</v>
      </c>
      <c r="AY251">
        <v>0</v>
      </c>
      <c r="AZ251">
        <v>0</v>
      </c>
      <c r="BA251" s="38">
        <f t="shared" si="37"/>
        <v>0</v>
      </c>
      <c r="BB251">
        <v>0</v>
      </c>
      <c r="BC251" s="8">
        <v>0</v>
      </c>
      <c r="BD251">
        <v>0</v>
      </c>
      <c r="BE251" t="s">
        <v>46</v>
      </c>
      <c r="BF251">
        <v>0</v>
      </c>
      <c r="BG251" s="11" t="s">
        <v>106</v>
      </c>
      <c r="BH251" s="3">
        <v>0</v>
      </c>
      <c r="BI251" s="3">
        <v>0</v>
      </c>
      <c r="BJ251">
        <v>0</v>
      </c>
      <c r="BK251">
        <v>0</v>
      </c>
      <c r="BL251" s="38">
        <f t="shared" si="38"/>
        <v>0</v>
      </c>
      <c r="BM251">
        <v>0</v>
      </c>
      <c r="BN251" s="8">
        <v>0</v>
      </c>
      <c r="BO251">
        <v>0</v>
      </c>
      <c r="BP251" t="s">
        <v>46</v>
      </c>
      <c r="BQ251">
        <v>0</v>
      </c>
      <c r="BR251" s="3">
        <v>0</v>
      </c>
      <c r="BS251">
        <v>0</v>
      </c>
      <c r="BT251" s="19">
        <f t="shared" si="30"/>
        <v>3820000</v>
      </c>
      <c r="BU251" s="19">
        <f t="shared" si="31"/>
        <v>3820000</v>
      </c>
      <c r="BV251" s="13">
        <f t="shared" si="32"/>
        <v>0.3932769409890009</v>
      </c>
    </row>
    <row r="252" spans="1:74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33"/>
        <v>0</v>
      </c>
      <c r="U252" s="3">
        <v>8719948</v>
      </c>
      <c r="V252" s="3">
        <v>6785615</v>
      </c>
      <c r="W252" s="14">
        <f t="shared" si="34"/>
        <v>0.77817149827040255</v>
      </c>
      <c r="X252" s="3">
        <v>0</v>
      </c>
      <c r="Y252" s="18">
        <f t="shared" si="35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 s="38">
        <f t="shared" si="36"/>
        <v>9.9054150195810473E-2</v>
      </c>
      <c r="AF252">
        <v>35</v>
      </c>
      <c r="AG252" s="10">
        <v>47119</v>
      </c>
      <c r="AH252">
        <v>0</v>
      </c>
      <c r="AI252" t="s">
        <v>43</v>
      </c>
      <c r="AJ252" t="s">
        <v>44</v>
      </c>
      <c r="AK252" s="8" t="s">
        <v>106</v>
      </c>
      <c r="AL252" s="3">
        <v>0</v>
      </c>
      <c r="AM252" s="3">
        <v>0</v>
      </c>
      <c r="AN252">
        <v>0</v>
      </c>
      <c r="AO252">
        <v>0</v>
      </c>
      <c r="AP252" s="38">
        <f t="shared" si="39"/>
        <v>0</v>
      </c>
      <c r="AQ252">
        <v>0</v>
      </c>
      <c r="AR252" s="8">
        <v>0</v>
      </c>
      <c r="AS252">
        <v>0</v>
      </c>
      <c r="AT252">
        <v>0</v>
      </c>
      <c r="AU252">
        <v>0</v>
      </c>
      <c r="AV252" s="11" t="s">
        <v>106</v>
      </c>
      <c r="AW252" s="3">
        <v>0</v>
      </c>
      <c r="AX252" s="3">
        <v>0</v>
      </c>
      <c r="AY252">
        <v>0</v>
      </c>
      <c r="AZ252">
        <v>0</v>
      </c>
      <c r="BA252" s="38">
        <f t="shared" si="37"/>
        <v>0</v>
      </c>
      <c r="BB252">
        <v>0</v>
      </c>
      <c r="BC252" s="8">
        <v>0</v>
      </c>
      <c r="BD252">
        <v>0</v>
      </c>
      <c r="BE252" t="s">
        <v>46</v>
      </c>
      <c r="BF252">
        <v>0</v>
      </c>
      <c r="BG252" s="11" t="s">
        <v>106</v>
      </c>
      <c r="BH252" s="3">
        <v>0</v>
      </c>
      <c r="BI252" s="3">
        <v>0</v>
      </c>
      <c r="BJ252">
        <v>0</v>
      </c>
      <c r="BK252">
        <v>0</v>
      </c>
      <c r="BL252" s="38">
        <f t="shared" si="38"/>
        <v>0</v>
      </c>
      <c r="BM252">
        <v>0</v>
      </c>
      <c r="BN252" s="8">
        <v>0</v>
      </c>
      <c r="BO252">
        <v>0</v>
      </c>
      <c r="BP252" t="s">
        <v>46</v>
      </c>
      <c r="BQ252">
        <v>0</v>
      </c>
      <c r="BR252" s="3">
        <v>0</v>
      </c>
      <c r="BS252">
        <v>0</v>
      </c>
      <c r="BT252" s="19">
        <f t="shared" si="30"/>
        <v>3192000</v>
      </c>
      <c r="BU252" s="19">
        <f t="shared" si="31"/>
        <v>3192000</v>
      </c>
      <c r="BV252" s="13">
        <f t="shared" si="32"/>
        <v>0.36605722878163954</v>
      </c>
    </row>
    <row r="253" spans="1:74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33"/>
        <v>6.6956257934900079E-2</v>
      </c>
      <c r="U253" s="3">
        <v>5402557</v>
      </c>
      <c r="V253" s="3">
        <v>4749189.3499999996</v>
      </c>
      <c r="W253" s="14">
        <f t="shared" si="34"/>
        <v>0.87906325652834383</v>
      </c>
      <c r="X253" s="3">
        <v>177122</v>
      </c>
      <c r="Y253" s="18">
        <f t="shared" si="35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 s="38">
        <f t="shared" si="36"/>
        <v>0</v>
      </c>
      <c r="AF253">
        <v>0</v>
      </c>
      <c r="AG253" s="10">
        <v>48213</v>
      </c>
      <c r="AH253">
        <v>0</v>
      </c>
      <c r="AI253" t="s">
        <v>100</v>
      </c>
      <c r="AJ253">
        <v>0</v>
      </c>
      <c r="AK253" s="8" t="s">
        <v>106</v>
      </c>
      <c r="AL253" s="3">
        <v>2181285</v>
      </c>
      <c r="AM253" s="3">
        <v>1211825</v>
      </c>
      <c r="AN253">
        <v>0</v>
      </c>
      <c r="AO253" t="s">
        <v>45</v>
      </c>
      <c r="AP253" s="38">
        <f t="shared" si="39"/>
        <v>0</v>
      </c>
      <c r="AQ253">
        <v>0</v>
      </c>
      <c r="AR253" s="8">
        <v>0</v>
      </c>
      <c r="AS253">
        <v>0</v>
      </c>
      <c r="AT253" t="s">
        <v>46</v>
      </c>
      <c r="AU253">
        <v>0</v>
      </c>
      <c r="AV253" s="11" t="s">
        <v>106</v>
      </c>
      <c r="AW253" s="3">
        <v>84352</v>
      </c>
      <c r="AX253" s="3">
        <v>74768</v>
      </c>
      <c r="AY253">
        <v>6.1499999999999999E-2</v>
      </c>
      <c r="AZ253">
        <v>0</v>
      </c>
      <c r="BA253" s="38">
        <f t="shared" si="37"/>
        <v>0</v>
      </c>
      <c r="BB253">
        <v>0</v>
      </c>
      <c r="BC253" s="8">
        <v>46548</v>
      </c>
      <c r="BD253">
        <v>0</v>
      </c>
      <c r="BE253" t="s">
        <v>43</v>
      </c>
      <c r="BF253">
        <v>0</v>
      </c>
      <c r="BG253" s="11" t="s">
        <v>106</v>
      </c>
      <c r="BH253" s="3">
        <v>84352</v>
      </c>
      <c r="BI253" s="3">
        <v>74768</v>
      </c>
      <c r="BJ253">
        <v>6.1499999999999999E-2</v>
      </c>
      <c r="BK253">
        <v>0</v>
      </c>
      <c r="BL253" s="38">
        <f t="shared" si="38"/>
        <v>0</v>
      </c>
      <c r="BM253">
        <v>0</v>
      </c>
      <c r="BN253" s="8">
        <v>46548</v>
      </c>
      <c r="BO253">
        <v>0</v>
      </c>
      <c r="BP253" t="s">
        <v>43</v>
      </c>
      <c r="BQ253">
        <v>0</v>
      </c>
      <c r="BR253" s="3">
        <v>5402557</v>
      </c>
      <c r="BS253">
        <v>0</v>
      </c>
      <c r="BT253" s="19">
        <f t="shared" si="30"/>
        <v>2849989</v>
      </c>
      <c r="BU253" s="19">
        <f t="shared" si="31"/>
        <v>3027111</v>
      </c>
      <c r="BV253" s="13">
        <f t="shared" si="32"/>
        <v>0.56031079357422786</v>
      </c>
    </row>
    <row r="254" spans="1:74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33"/>
        <v>0.96575172561678535</v>
      </c>
      <c r="U254" s="3">
        <v>12936389</v>
      </c>
      <c r="V254" s="3">
        <v>14131922</v>
      </c>
      <c r="W254" s="14">
        <f t="shared" si="34"/>
        <v>1.0924162840186702</v>
      </c>
      <c r="X254" s="3">
        <v>9681370</v>
      </c>
      <c r="Y254" s="18">
        <f t="shared" si="35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 s="38">
        <f t="shared" si="36"/>
        <v>8.4671235767639796E-2</v>
      </c>
      <c r="AF254">
        <v>30</v>
      </c>
      <c r="AG254" s="10">
        <v>46569</v>
      </c>
      <c r="AH254" t="s">
        <v>63</v>
      </c>
      <c r="AI254" t="s">
        <v>43</v>
      </c>
      <c r="AJ254" t="s">
        <v>44</v>
      </c>
      <c r="AK254" s="8">
        <v>40471</v>
      </c>
      <c r="AL254" s="3">
        <v>500000</v>
      </c>
      <c r="AM254" s="3">
        <v>269444.42</v>
      </c>
      <c r="AN254">
        <v>0</v>
      </c>
      <c r="AO254">
        <v>15</v>
      </c>
      <c r="AP254" s="38">
        <f t="shared" si="39"/>
        <v>6.6666666666666666E-2</v>
      </c>
      <c r="AQ254">
        <v>15</v>
      </c>
      <c r="AR254" s="8">
        <v>45950</v>
      </c>
      <c r="AS254">
        <v>0</v>
      </c>
      <c r="AT254" t="s">
        <v>58</v>
      </c>
      <c r="AU254" t="s">
        <v>98</v>
      </c>
      <c r="AV254" s="11">
        <v>41102</v>
      </c>
      <c r="AW254" s="3">
        <v>655020</v>
      </c>
      <c r="AX254" s="3">
        <v>11330</v>
      </c>
      <c r="AY254">
        <v>0</v>
      </c>
      <c r="AZ254">
        <v>0</v>
      </c>
      <c r="BA254" s="38">
        <f t="shared" si="37"/>
        <v>0</v>
      </c>
      <c r="BB254">
        <v>0</v>
      </c>
      <c r="BC254" s="8">
        <v>0</v>
      </c>
      <c r="BD254">
        <v>0</v>
      </c>
      <c r="BE254" t="s">
        <v>58</v>
      </c>
      <c r="BF254" t="s">
        <v>98</v>
      </c>
      <c r="BG254" s="11" t="s">
        <v>106</v>
      </c>
      <c r="BH254" s="3">
        <v>0</v>
      </c>
      <c r="BI254" s="3">
        <v>0</v>
      </c>
      <c r="BJ254">
        <v>0</v>
      </c>
      <c r="BK254">
        <v>0</v>
      </c>
      <c r="BL254" s="38">
        <f t="shared" si="38"/>
        <v>0</v>
      </c>
      <c r="BM254">
        <v>0</v>
      </c>
      <c r="BN254" s="8">
        <v>0</v>
      </c>
      <c r="BO254">
        <v>0</v>
      </c>
      <c r="BP254" t="s">
        <v>46</v>
      </c>
      <c r="BQ254">
        <v>0</v>
      </c>
      <c r="BR254" s="3">
        <v>12936389</v>
      </c>
      <c r="BS254" t="s">
        <v>47</v>
      </c>
      <c r="BT254" s="19">
        <f t="shared" si="30"/>
        <v>3255020</v>
      </c>
      <c r="BU254" s="19">
        <f t="shared" si="31"/>
        <v>12936390</v>
      </c>
      <c r="BV254" s="13">
        <f t="shared" si="32"/>
        <v>1.0000000773013242</v>
      </c>
    </row>
    <row r="255" spans="1:74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33"/>
        <v>0.98561520659615343</v>
      </c>
      <c r="U255" s="3">
        <v>4159879</v>
      </c>
      <c r="V255" s="3">
        <v>3747598</v>
      </c>
      <c r="W255" s="14">
        <f t="shared" si="34"/>
        <v>0.90089110765000613</v>
      </c>
      <c r="X255" s="3">
        <v>2989059</v>
      </c>
      <c r="Y255" s="18">
        <f t="shared" si="35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 s="38">
        <f t="shared" si="36"/>
        <v>5.7800139357457141E-2</v>
      </c>
      <c r="AF255">
        <v>40</v>
      </c>
      <c r="AG255" s="10">
        <v>56250</v>
      </c>
      <c r="AH255">
        <v>1</v>
      </c>
      <c r="AI255" t="s">
        <v>43</v>
      </c>
      <c r="AJ255">
        <v>0</v>
      </c>
      <c r="AK255" s="8" t="s">
        <v>106</v>
      </c>
      <c r="AL255" s="3">
        <v>220000</v>
      </c>
      <c r="AM255" s="3">
        <v>220000</v>
      </c>
      <c r="AN255">
        <v>0</v>
      </c>
      <c r="AO255">
        <v>30</v>
      </c>
      <c r="AP255" s="38">
        <f t="shared" si="39"/>
        <v>3.3333333333333333E-2</v>
      </c>
      <c r="AQ255">
        <v>15</v>
      </c>
      <c r="AR255" s="8">
        <v>46341</v>
      </c>
      <c r="AS255">
        <v>2</v>
      </c>
      <c r="AT255" t="s">
        <v>58</v>
      </c>
      <c r="AU255">
        <v>0</v>
      </c>
      <c r="AV255" s="11">
        <v>40960</v>
      </c>
      <c r="AW255" s="3">
        <v>105000</v>
      </c>
      <c r="AX255" s="3">
        <v>79945.36</v>
      </c>
      <c r="AY255">
        <v>0.02</v>
      </c>
      <c r="AZ255">
        <v>15</v>
      </c>
      <c r="BA255" s="38">
        <f t="shared" si="37"/>
        <v>7.7825472250244124E-2</v>
      </c>
      <c r="BB255">
        <v>15</v>
      </c>
      <c r="BC255" s="8">
        <v>43077</v>
      </c>
      <c r="BD255">
        <v>3</v>
      </c>
      <c r="BE255" t="s">
        <v>58</v>
      </c>
      <c r="BF255">
        <v>0</v>
      </c>
      <c r="BG255" s="11">
        <v>41849</v>
      </c>
      <c r="BH255" s="3">
        <v>169685.66</v>
      </c>
      <c r="BI255" s="3">
        <v>169685.66</v>
      </c>
      <c r="BJ255">
        <v>0.05</v>
      </c>
      <c r="BK255">
        <v>15</v>
      </c>
      <c r="BL255" s="38">
        <f t="shared" si="38"/>
        <v>9.6342287609244376E-2</v>
      </c>
      <c r="BM255">
        <v>15</v>
      </c>
      <c r="BN255" s="8">
        <v>47205</v>
      </c>
      <c r="BO255">
        <v>4</v>
      </c>
      <c r="BP255" t="s">
        <v>100</v>
      </c>
      <c r="BQ255">
        <v>0</v>
      </c>
      <c r="BR255" s="3">
        <v>1199685.6599999999</v>
      </c>
      <c r="BS255" t="s">
        <v>441</v>
      </c>
      <c r="BT255" s="19">
        <f t="shared" si="30"/>
        <v>1199685.6599999999</v>
      </c>
      <c r="BU255" s="19">
        <f t="shared" si="31"/>
        <v>4188744.66</v>
      </c>
      <c r="BV255" s="13">
        <f t="shared" si="32"/>
        <v>1.0069390624102288</v>
      </c>
    </row>
    <row r="256" spans="1:74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33"/>
        <v>0.98561520659615343</v>
      </c>
      <c r="U256" s="3">
        <v>4159879</v>
      </c>
      <c r="V256" s="3">
        <v>3747598</v>
      </c>
      <c r="W256" s="14">
        <f t="shared" si="34"/>
        <v>0.90089110765000613</v>
      </c>
      <c r="X256" s="3">
        <v>2989059</v>
      </c>
      <c r="Y256" s="18">
        <f t="shared" si="35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 s="38">
        <f t="shared" si="36"/>
        <v>5.7800139357457141E-2</v>
      </c>
      <c r="AF256">
        <v>40</v>
      </c>
      <c r="AG256" s="10">
        <v>56250</v>
      </c>
      <c r="AH256">
        <v>1</v>
      </c>
      <c r="AI256" t="s">
        <v>43</v>
      </c>
      <c r="AJ256">
        <v>0</v>
      </c>
      <c r="AK256" s="8" t="s">
        <v>106</v>
      </c>
      <c r="AL256" s="3">
        <v>220000</v>
      </c>
      <c r="AM256" s="3">
        <v>220000</v>
      </c>
      <c r="AN256">
        <v>0</v>
      </c>
      <c r="AO256">
        <v>30</v>
      </c>
      <c r="AP256" s="38">
        <f t="shared" si="39"/>
        <v>3.3333333333333333E-2</v>
      </c>
      <c r="AQ256">
        <v>15</v>
      </c>
      <c r="AR256" s="8">
        <v>46341</v>
      </c>
      <c r="AS256">
        <v>2</v>
      </c>
      <c r="AT256" t="s">
        <v>58</v>
      </c>
      <c r="AU256">
        <v>0</v>
      </c>
      <c r="AV256" s="11">
        <v>40960</v>
      </c>
      <c r="AW256" s="3">
        <v>105000</v>
      </c>
      <c r="AX256" s="3">
        <v>79945.36</v>
      </c>
      <c r="AY256">
        <v>0.02</v>
      </c>
      <c r="AZ256">
        <v>15</v>
      </c>
      <c r="BA256" s="38">
        <f t="shared" si="37"/>
        <v>7.7825472250244124E-2</v>
      </c>
      <c r="BB256">
        <v>15</v>
      </c>
      <c r="BC256" s="8">
        <v>43077</v>
      </c>
      <c r="BD256">
        <v>3</v>
      </c>
      <c r="BE256" t="s">
        <v>58</v>
      </c>
      <c r="BF256">
        <v>0</v>
      </c>
      <c r="BG256" s="11">
        <v>41849</v>
      </c>
      <c r="BH256" s="3">
        <v>169685.66</v>
      </c>
      <c r="BI256" s="3">
        <v>169685.66</v>
      </c>
      <c r="BJ256">
        <v>0.05</v>
      </c>
      <c r="BK256">
        <v>15</v>
      </c>
      <c r="BL256" s="38">
        <f t="shared" si="38"/>
        <v>9.6342287609244376E-2</v>
      </c>
      <c r="BM256">
        <v>15</v>
      </c>
      <c r="BN256" s="8">
        <v>47205</v>
      </c>
      <c r="BO256">
        <v>4</v>
      </c>
      <c r="BP256" t="s">
        <v>100</v>
      </c>
      <c r="BQ256">
        <v>0</v>
      </c>
      <c r="BR256" s="3">
        <v>1199685.6599999999</v>
      </c>
      <c r="BS256" t="s">
        <v>441</v>
      </c>
      <c r="BT256" s="19">
        <f t="shared" si="30"/>
        <v>1199685.6599999999</v>
      </c>
      <c r="BU256" s="19">
        <f t="shared" si="31"/>
        <v>4188744.66</v>
      </c>
      <c r="BV256" s="13">
        <f t="shared" si="32"/>
        <v>1.0069390624102288</v>
      </c>
    </row>
    <row r="257" spans="1:74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33"/>
        <v>9.8828434081219246E-2</v>
      </c>
      <c r="U257" s="3">
        <v>6820871</v>
      </c>
      <c r="V257" s="3">
        <v>5764974</v>
      </c>
      <c r="W257" s="14">
        <f t="shared" si="34"/>
        <v>0.84519616336388714</v>
      </c>
      <c r="X257" s="3">
        <v>4826845</v>
      </c>
      <c r="Y257" s="18">
        <f t="shared" si="35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 s="38">
        <f t="shared" si="36"/>
        <v>0.10065795384260373</v>
      </c>
      <c r="AF257">
        <v>30</v>
      </c>
      <c r="AG257" s="10">
        <v>46275</v>
      </c>
      <c r="AH257" t="s">
        <v>63</v>
      </c>
      <c r="AI257" t="s">
        <v>43</v>
      </c>
      <c r="AJ257" t="s">
        <v>55</v>
      </c>
      <c r="AK257" s="8" t="s">
        <v>106</v>
      </c>
      <c r="AL257" s="3">
        <v>0</v>
      </c>
      <c r="AM257" s="3">
        <v>0</v>
      </c>
      <c r="AN257">
        <v>0</v>
      </c>
      <c r="AO257" t="s">
        <v>45</v>
      </c>
      <c r="AP257" s="38">
        <f t="shared" si="39"/>
        <v>0</v>
      </c>
      <c r="AQ257">
        <v>0</v>
      </c>
      <c r="AR257" s="8">
        <v>0</v>
      </c>
      <c r="AS257">
        <v>0</v>
      </c>
      <c r="AT257" t="s">
        <v>46</v>
      </c>
      <c r="AU257">
        <v>0</v>
      </c>
      <c r="AV257" s="11">
        <v>40497</v>
      </c>
      <c r="AW257" s="3">
        <v>1544026</v>
      </c>
      <c r="AX257" s="3">
        <v>1003617</v>
      </c>
      <c r="AY257">
        <v>0</v>
      </c>
      <c r="AZ257">
        <v>15</v>
      </c>
      <c r="BA257" s="38">
        <f t="shared" si="37"/>
        <v>6.6666666666666666E-2</v>
      </c>
      <c r="BB257" t="s">
        <v>165</v>
      </c>
      <c r="BC257" s="8" t="s">
        <v>47</v>
      </c>
      <c r="BD257" t="s">
        <v>206</v>
      </c>
      <c r="BE257" t="s">
        <v>100</v>
      </c>
      <c r="BF257" t="s">
        <v>414</v>
      </c>
      <c r="BG257" s="11" t="s">
        <v>106</v>
      </c>
      <c r="BH257" s="3">
        <v>0</v>
      </c>
      <c r="BI257" s="3">
        <v>0</v>
      </c>
      <c r="BJ257">
        <v>0</v>
      </c>
      <c r="BK257">
        <v>0</v>
      </c>
      <c r="BL257" s="38">
        <f t="shared" si="38"/>
        <v>0</v>
      </c>
      <c r="BM257">
        <v>0</v>
      </c>
      <c r="BN257" s="8">
        <v>0</v>
      </c>
      <c r="BO257">
        <v>0</v>
      </c>
      <c r="BP257" t="s">
        <v>46</v>
      </c>
      <c r="BQ257">
        <v>0</v>
      </c>
      <c r="BR257" s="3">
        <v>6820871</v>
      </c>
      <c r="BS257" t="s">
        <v>62</v>
      </c>
      <c r="BT257" s="19">
        <f t="shared" si="30"/>
        <v>1994026</v>
      </c>
      <c r="BU257" s="19">
        <f t="shared" si="31"/>
        <v>6820871</v>
      </c>
      <c r="BV257" s="13">
        <f t="shared" si="32"/>
        <v>1</v>
      </c>
    </row>
    <row r="258" spans="1:74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33"/>
        <v>0.11090271682950401</v>
      </c>
      <c r="U258" s="3">
        <v>5946527</v>
      </c>
      <c r="V258" s="3">
        <v>7368323</v>
      </c>
      <c r="W258" s="14">
        <f t="shared" si="34"/>
        <v>1.2390968711653036</v>
      </c>
      <c r="X258" s="3">
        <v>5086527</v>
      </c>
      <c r="Y258" s="18">
        <f t="shared" si="35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s="38">
        <f t="shared" si="36"/>
        <v>5.8823529411764705E-2</v>
      </c>
      <c r="AF258" t="s">
        <v>391</v>
      </c>
      <c r="AG258" s="10">
        <v>47118</v>
      </c>
      <c r="AH258" t="s">
        <v>442</v>
      </c>
      <c r="AI258" t="s">
        <v>100</v>
      </c>
      <c r="AJ258" t="s">
        <v>443</v>
      </c>
      <c r="AK258" s="8">
        <v>41131</v>
      </c>
      <c r="AL258" s="3">
        <v>410000</v>
      </c>
      <c r="AM258" s="3">
        <v>355730</v>
      </c>
      <c r="AN258">
        <v>7.0000000000000007E-2</v>
      </c>
      <c r="AO258">
        <v>16</v>
      </c>
      <c r="AP258" s="38">
        <f t="shared" si="39"/>
        <v>0.10585764772624282</v>
      </c>
      <c r="AQ258">
        <v>202</v>
      </c>
      <c r="AR258" s="8">
        <v>47253</v>
      </c>
      <c r="AS258" t="s">
        <v>442</v>
      </c>
      <c r="AT258" t="s">
        <v>43</v>
      </c>
      <c r="AU258" t="s">
        <v>444</v>
      </c>
      <c r="AV258" s="11" t="s">
        <v>106</v>
      </c>
      <c r="AW258" s="3">
        <v>0</v>
      </c>
      <c r="AX258" s="3">
        <v>0</v>
      </c>
      <c r="AY258">
        <v>0</v>
      </c>
      <c r="AZ258">
        <v>0</v>
      </c>
      <c r="BA258" s="38">
        <f t="shared" si="37"/>
        <v>0</v>
      </c>
      <c r="BB258">
        <v>0</v>
      </c>
      <c r="BC258" s="8">
        <v>0</v>
      </c>
      <c r="BD258">
        <v>0</v>
      </c>
      <c r="BE258" t="s">
        <v>46</v>
      </c>
      <c r="BF258">
        <v>0</v>
      </c>
      <c r="BG258" s="11" t="s">
        <v>106</v>
      </c>
      <c r="BH258" s="3">
        <v>0</v>
      </c>
      <c r="BI258" s="3">
        <v>0</v>
      </c>
      <c r="BJ258">
        <v>0</v>
      </c>
      <c r="BK258">
        <v>0</v>
      </c>
      <c r="BL258" s="38">
        <f t="shared" si="38"/>
        <v>0</v>
      </c>
      <c r="BM258">
        <v>0</v>
      </c>
      <c r="BN258" s="8">
        <v>0</v>
      </c>
      <c r="BO258">
        <v>0</v>
      </c>
      <c r="BP258" t="s">
        <v>46</v>
      </c>
      <c r="BQ258">
        <v>0</v>
      </c>
      <c r="BR258" s="3">
        <v>5946527</v>
      </c>
      <c r="BS258" t="s">
        <v>47</v>
      </c>
      <c r="BT258" s="19">
        <f t="shared" si="30"/>
        <v>860000</v>
      </c>
      <c r="BU258" s="19">
        <f t="shared" si="31"/>
        <v>5946527</v>
      </c>
      <c r="BV258" s="13">
        <f t="shared" si="32"/>
        <v>1</v>
      </c>
    </row>
    <row r="259" spans="1:74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33"/>
        <v>0.1142805790183402</v>
      </c>
      <c r="U259" s="3">
        <v>5480310</v>
      </c>
      <c r="V259" s="3">
        <v>7782440</v>
      </c>
      <c r="W259" s="14">
        <f t="shared" si="34"/>
        <v>1.4200729520775284</v>
      </c>
      <c r="X259" s="3">
        <v>0</v>
      </c>
      <c r="Y259" s="18">
        <f t="shared" si="35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 s="38">
        <f t="shared" si="36"/>
        <v>0</v>
      </c>
      <c r="AF259">
        <v>0</v>
      </c>
      <c r="AG259" s="10">
        <v>0</v>
      </c>
      <c r="AH259">
        <v>0</v>
      </c>
      <c r="AI259">
        <v>0</v>
      </c>
      <c r="AJ259">
        <v>0</v>
      </c>
      <c r="AK259" s="8" t="s">
        <v>106</v>
      </c>
      <c r="AL259" s="3">
        <v>400000</v>
      </c>
      <c r="AM259" s="3">
        <v>400000</v>
      </c>
      <c r="AN259">
        <v>0</v>
      </c>
      <c r="AO259" t="s">
        <v>45</v>
      </c>
      <c r="AP259" s="38">
        <f t="shared" si="39"/>
        <v>0</v>
      </c>
      <c r="AQ259">
        <v>0</v>
      </c>
      <c r="AR259" s="8">
        <v>0</v>
      </c>
      <c r="AS259">
        <v>0</v>
      </c>
      <c r="AT259" t="s">
        <v>100</v>
      </c>
      <c r="AU259" t="s">
        <v>214</v>
      </c>
      <c r="AV259" s="11">
        <v>4000</v>
      </c>
      <c r="AW259" s="3">
        <v>400000</v>
      </c>
      <c r="AX259" s="3">
        <v>400000</v>
      </c>
      <c r="AY259">
        <v>0</v>
      </c>
      <c r="AZ259">
        <v>0</v>
      </c>
      <c r="BA259" s="38">
        <f t="shared" si="37"/>
        <v>0</v>
      </c>
      <c r="BB259">
        <v>0</v>
      </c>
      <c r="BC259" s="8">
        <v>58075</v>
      </c>
      <c r="BD259">
        <v>0</v>
      </c>
      <c r="BE259" t="s">
        <v>100</v>
      </c>
      <c r="BF259" t="s">
        <v>214</v>
      </c>
      <c r="BG259" s="11" t="s">
        <v>106</v>
      </c>
      <c r="BH259" s="3">
        <v>640117</v>
      </c>
      <c r="BI259" s="3">
        <v>646779.77</v>
      </c>
      <c r="BJ259">
        <v>3.4500000000000003E-2</v>
      </c>
      <c r="BK259">
        <v>0</v>
      </c>
      <c r="BL259" s="38">
        <f t="shared" si="38"/>
        <v>0</v>
      </c>
      <c r="BM259">
        <v>0</v>
      </c>
      <c r="BN259" s="8">
        <v>57649</v>
      </c>
      <c r="BO259">
        <v>0</v>
      </c>
      <c r="BP259" t="s">
        <v>58</v>
      </c>
      <c r="BQ259" t="s">
        <v>214</v>
      </c>
      <c r="BR259" s="3">
        <v>0</v>
      </c>
      <c r="BS259">
        <v>0</v>
      </c>
      <c r="BT259" s="19">
        <f t="shared" ref="BT259:BT324" si="40">+AA259+AL259+AW259+BH259</f>
        <v>1440117</v>
      </c>
      <c r="BU259" s="19">
        <f t="shared" ref="BU259:BU322" si="41">+BT259+X259</f>
        <v>1440117</v>
      </c>
      <c r="BV259" s="13">
        <f t="shared" ref="BV259:BV322" si="42">IFERROR(+BU259/U259,0)</f>
        <v>0.26278020768898108</v>
      </c>
    </row>
    <row r="260" spans="1:74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43">IFERROR(H260/U260,0)</f>
        <v>0.77848902053118796</v>
      </c>
      <c r="U260" s="3">
        <v>10258101</v>
      </c>
      <c r="V260" s="3">
        <v>9581799</v>
      </c>
      <c r="W260" s="14">
        <f t="shared" ref="W260:W323" si="44">IFERROR(+V260/U260,0)</f>
        <v>0.9340714231610705</v>
      </c>
      <c r="X260" s="3">
        <v>7332309</v>
      </c>
      <c r="Y260" s="18">
        <f t="shared" ref="Y260:Y323" si="45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 s="38">
        <f t="shared" ref="AE260:AE323" si="46">-IFERROR(PMT(AC260,AD260,1), )</f>
        <v>0</v>
      </c>
      <c r="AF260">
        <v>0</v>
      </c>
      <c r="AG260" s="10">
        <v>47187</v>
      </c>
      <c r="AH260">
        <v>0</v>
      </c>
      <c r="AI260" t="s">
        <v>43</v>
      </c>
      <c r="AJ260">
        <v>0</v>
      </c>
      <c r="AK260" s="8">
        <v>42313</v>
      </c>
      <c r="AL260" s="3">
        <v>1945079</v>
      </c>
      <c r="AM260" s="3">
        <v>1890295.41</v>
      </c>
      <c r="AN260">
        <v>5.7500000000000002E-2</v>
      </c>
      <c r="AO260">
        <v>15</v>
      </c>
      <c r="AP260" s="38">
        <f t="shared" si="39"/>
        <v>0.1012875108131331</v>
      </c>
      <c r="AQ260">
        <v>30</v>
      </c>
      <c r="AR260" s="8">
        <v>47187</v>
      </c>
      <c r="AS260">
        <v>0</v>
      </c>
      <c r="AT260" t="s">
        <v>43</v>
      </c>
      <c r="AU260">
        <v>0</v>
      </c>
      <c r="AV260" s="11" t="s">
        <v>106</v>
      </c>
      <c r="AW260" s="3">
        <v>0</v>
      </c>
      <c r="AX260" s="3">
        <v>0</v>
      </c>
      <c r="AY260">
        <v>0</v>
      </c>
      <c r="AZ260">
        <v>0</v>
      </c>
      <c r="BA260" s="38">
        <f t="shared" ref="BA260:BA323" si="47">-IFERROR(PMT(AY260,AZ260,1),0)</f>
        <v>0</v>
      </c>
      <c r="BB260">
        <v>0</v>
      </c>
      <c r="BC260" s="8">
        <v>0</v>
      </c>
      <c r="BD260">
        <v>0</v>
      </c>
      <c r="BE260" t="s">
        <v>46</v>
      </c>
      <c r="BF260">
        <v>0</v>
      </c>
      <c r="BG260" s="11" t="s">
        <v>106</v>
      </c>
      <c r="BH260" s="3">
        <v>0</v>
      </c>
      <c r="BI260" s="3">
        <v>0</v>
      </c>
      <c r="BJ260">
        <v>0</v>
      </c>
      <c r="BK260">
        <v>0</v>
      </c>
      <c r="BL260" s="38">
        <f t="shared" ref="BL260:BL323" si="48">-IFERROR(PMT(BJ260,BK260,1),0)</f>
        <v>0</v>
      </c>
      <c r="BM260">
        <v>0</v>
      </c>
      <c r="BN260" s="8">
        <v>0</v>
      </c>
      <c r="BO260">
        <v>0</v>
      </c>
      <c r="BP260" t="s">
        <v>46</v>
      </c>
      <c r="BQ260">
        <v>0</v>
      </c>
      <c r="BR260" s="3">
        <v>10258101</v>
      </c>
      <c r="BS260" t="s">
        <v>47</v>
      </c>
      <c r="BT260" s="19" t="e">
        <f t="shared" si="40"/>
        <v>#VALUE!</v>
      </c>
      <c r="BU260" s="19" t="e">
        <f t="shared" si="41"/>
        <v>#VALUE!</v>
      </c>
      <c r="BV260" s="13">
        <f t="shared" si="42"/>
        <v>0</v>
      </c>
    </row>
    <row r="261" spans="1:74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43"/>
        <v>0.11051075337717112</v>
      </c>
      <c r="U261" s="3">
        <v>4720889</v>
      </c>
      <c r="V261" s="3">
        <v>5796883</v>
      </c>
      <c r="W261" s="14">
        <f t="shared" si="44"/>
        <v>1.2279219019976957</v>
      </c>
      <c r="X261" s="3">
        <v>4260839</v>
      </c>
      <c r="Y261" s="18">
        <f t="shared" si="45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 s="38">
        <f t="shared" si="46"/>
        <v>0.10120673684472671</v>
      </c>
      <c r="AF261">
        <v>30</v>
      </c>
      <c r="AG261" s="10">
        <v>46670</v>
      </c>
      <c r="AH261" t="s">
        <v>54</v>
      </c>
      <c r="AI261" t="s">
        <v>43</v>
      </c>
      <c r="AJ261" t="s">
        <v>55</v>
      </c>
      <c r="AK261" s="8" t="s">
        <v>106</v>
      </c>
      <c r="AL261" s="3">
        <v>0</v>
      </c>
      <c r="AM261" s="3">
        <v>0</v>
      </c>
      <c r="AN261">
        <v>0</v>
      </c>
      <c r="AO261" t="s">
        <v>45</v>
      </c>
      <c r="AP261" s="38">
        <f t="shared" ref="AP261:AP324" si="49">-IFERROR(PMT(AN261,AO261,1),0)</f>
        <v>0</v>
      </c>
      <c r="AQ261">
        <v>0</v>
      </c>
      <c r="AR261" s="8">
        <v>0</v>
      </c>
      <c r="AS261">
        <v>0</v>
      </c>
      <c r="AT261" t="s">
        <v>46</v>
      </c>
      <c r="AU261">
        <v>0</v>
      </c>
      <c r="AV261" s="11" t="s">
        <v>106</v>
      </c>
      <c r="AW261" s="3">
        <v>0</v>
      </c>
      <c r="AX261" s="3">
        <v>0</v>
      </c>
      <c r="AY261">
        <v>0</v>
      </c>
      <c r="AZ261">
        <v>0</v>
      </c>
      <c r="BA261" s="38">
        <f t="shared" si="47"/>
        <v>0</v>
      </c>
      <c r="BB261">
        <v>0</v>
      </c>
      <c r="BC261" s="8">
        <v>0</v>
      </c>
      <c r="BD261">
        <v>0</v>
      </c>
      <c r="BE261" t="s">
        <v>46</v>
      </c>
      <c r="BF261">
        <v>0</v>
      </c>
      <c r="BG261" s="11" t="s">
        <v>106</v>
      </c>
      <c r="BH261" s="3">
        <v>0</v>
      </c>
      <c r="BI261" s="3">
        <v>0</v>
      </c>
      <c r="BJ261">
        <v>0</v>
      </c>
      <c r="BK261">
        <v>0</v>
      </c>
      <c r="BL261" s="38">
        <f t="shared" si="48"/>
        <v>0</v>
      </c>
      <c r="BM261">
        <v>0</v>
      </c>
      <c r="BN261" s="8">
        <v>0</v>
      </c>
      <c r="BO261">
        <v>0</v>
      </c>
      <c r="BP261" t="s">
        <v>46</v>
      </c>
      <c r="BQ261">
        <v>0</v>
      </c>
      <c r="BR261" s="3">
        <v>4720889</v>
      </c>
      <c r="BS261" t="s">
        <v>47</v>
      </c>
      <c r="BT261" s="19">
        <f t="shared" si="40"/>
        <v>460050</v>
      </c>
      <c r="BU261" s="19">
        <f t="shared" si="41"/>
        <v>4720889</v>
      </c>
      <c r="BV261" s="13">
        <f t="shared" si="42"/>
        <v>1</v>
      </c>
    </row>
    <row r="262" spans="1:74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43"/>
        <v>0.87227407574469562</v>
      </c>
      <c r="U262" s="3">
        <v>2305640</v>
      </c>
      <c r="V262" s="3">
        <v>2237749</v>
      </c>
      <c r="W262" s="14">
        <f t="shared" si="44"/>
        <v>0.9705543796950088</v>
      </c>
      <c r="X262" s="3">
        <v>1590143</v>
      </c>
      <c r="Y262" s="18">
        <f t="shared" si="45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 s="38">
        <f t="shared" si="46"/>
        <v>7.2260658401574251E-2</v>
      </c>
      <c r="AF262">
        <v>40</v>
      </c>
      <c r="AG262" s="10">
        <v>47524</v>
      </c>
      <c r="AH262" t="s">
        <v>63</v>
      </c>
      <c r="AI262" t="s">
        <v>43</v>
      </c>
      <c r="AJ262" t="s">
        <v>55</v>
      </c>
      <c r="AK262" s="8">
        <v>42134</v>
      </c>
      <c r="AL262" s="3">
        <v>204497</v>
      </c>
      <c r="AM262" s="3">
        <v>215362</v>
      </c>
      <c r="AN262">
        <v>2.3699999999999999E-2</v>
      </c>
      <c r="AO262">
        <v>15</v>
      </c>
      <c r="AP262" s="38">
        <f t="shared" si="49"/>
        <v>7.9996080683343462E-2</v>
      </c>
      <c r="AQ262" t="s">
        <v>165</v>
      </c>
      <c r="AR262" s="8">
        <v>47604</v>
      </c>
      <c r="AS262" t="s">
        <v>165</v>
      </c>
      <c r="AT262" t="s">
        <v>100</v>
      </c>
      <c r="AU262" t="s">
        <v>55</v>
      </c>
      <c r="AV262" s="11">
        <v>42134</v>
      </c>
      <c r="AW262" s="3">
        <v>129000</v>
      </c>
      <c r="AX262" s="3">
        <v>73222</v>
      </c>
      <c r="AY262">
        <v>2.3199999999999998E-2</v>
      </c>
      <c r="AZ262">
        <v>14</v>
      </c>
      <c r="BA262" s="38">
        <f t="shared" si="47"/>
        <v>8.4473684828867829E-2</v>
      </c>
      <c r="BB262" t="s">
        <v>165</v>
      </c>
      <c r="BC262" s="8">
        <v>47477</v>
      </c>
      <c r="BD262">
        <v>0</v>
      </c>
      <c r="BE262" t="s">
        <v>58</v>
      </c>
      <c r="BF262">
        <v>0</v>
      </c>
      <c r="BG262" s="11" t="s">
        <v>106</v>
      </c>
      <c r="BH262" s="3">
        <v>0</v>
      </c>
      <c r="BI262" s="3">
        <v>0</v>
      </c>
      <c r="BJ262">
        <v>0</v>
      </c>
      <c r="BK262">
        <v>0</v>
      </c>
      <c r="BL262" s="38">
        <f t="shared" si="48"/>
        <v>0</v>
      </c>
      <c r="BM262">
        <v>0</v>
      </c>
      <c r="BN262" s="8">
        <v>0</v>
      </c>
      <c r="BO262">
        <v>0</v>
      </c>
      <c r="BP262" t="s">
        <v>46</v>
      </c>
      <c r="BQ262">
        <v>0</v>
      </c>
      <c r="BR262" s="3">
        <v>2305640</v>
      </c>
      <c r="BS262" t="s">
        <v>47</v>
      </c>
      <c r="BT262" s="19">
        <f t="shared" si="40"/>
        <v>715497</v>
      </c>
      <c r="BU262" s="19">
        <f t="shared" si="41"/>
        <v>2305640</v>
      </c>
      <c r="BV262" s="13">
        <f t="shared" si="42"/>
        <v>1</v>
      </c>
    </row>
    <row r="263" spans="1:74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43"/>
        <v>0.10048619684871647</v>
      </c>
      <c r="U263" s="3">
        <v>1934196</v>
      </c>
      <c r="V263" s="3">
        <v>2159876</v>
      </c>
      <c r="W263" s="14">
        <f t="shared" si="44"/>
        <v>1.1166789715209835</v>
      </c>
      <c r="X263" s="3">
        <v>1644008</v>
      </c>
      <c r="Y263" s="18">
        <f t="shared" si="45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 s="38">
        <f t="shared" si="46"/>
        <v>8.8699141731286096E-2</v>
      </c>
      <c r="AF263">
        <v>0</v>
      </c>
      <c r="AG263" s="10">
        <v>46753</v>
      </c>
      <c r="AH263">
        <v>0</v>
      </c>
      <c r="AI263" t="s">
        <v>58</v>
      </c>
      <c r="AJ263">
        <v>0</v>
      </c>
      <c r="AK263" s="8" t="s">
        <v>106</v>
      </c>
      <c r="AL263" s="3">
        <v>0</v>
      </c>
      <c r="AM263" s="3">
        <v>0</v>
      </c>
      <c r="AN263">
        <v>0</v>
      </c>
      <c r="AO263" t="s">
        <v>45</v>
      </c>
      <c r="AP263" s="38">
        <f t="shared" si="49"/>
        <v>0</v>
      </c>
      <c r="AQ263">
        <v>0</v>
      </c>
      <c r="AR263" s="8">
        <v>0</v>
      </c>
      <c r="AS263">
        <v>0</v>
      </c>
      <c r="AT263" t="s">
        <v>46</v>
      </c>
      <c r="AU263">
        <v>0</v>
      </c>
      <c r="AV263" s="11" t="s">
        <v>106</v>
      </c>
      <c r="AW263" s="3">
        <v>0</v>
      </c>
      <c r="AX263" s="3">
        <v>0</v>
      </c>
      <c r="AY263">
        <v>0</v>
      </c>
      <c r="AZ263">
        <v>0</v>
      </c>
      <c r="BA263" s="38">
        <f t="shared" si="47"/>
        <v>0</v>
      </c>
      <c r="BB263">
        <v>0</v>
      </c>
      <c r="BC263" s="8">
        <v>0</v>
      </c>
      <c r="BD263">
        <v>0</v>
      </c>
      <c r="BE263" t="s">
        <v>58</v>
      </c>
      <c r="BF263">
        <v>0</v>
      </c>
      <c r="BG263" s="11" t="s">
        <v>106</v>
      </c>
      <c r="BH263" s="3">
        <v>0</v>
      </c>
      <c r="BI263" s="3">
        <v>0</v>
      </c>
      <c r="BJ263">
        <v>0</v>
      </c>
      <c r="BK263">
        <v>0</v>
      </c>
      <c r="BL263" s="38">
        <f t="shared" si="48"/>
        <v>0</v>
      </c>
      <c r="BM263">
        <v>0</v>
      </c>
      <c r="BN263" s="8">
        <v>0</v>
      </c>
      <c r="BO263">
        <v>0</v>
      </c>
      <c r="BP263" t="s">
        <v>46</v>
      </c>
      <c r="BQ263">
        <v>0</v>
      </c>
      <c r="BR263" s="3">
        <v>1934196</v>
      </c>
      <c r="BS263" t="s">
        <v>47</v>
      </c>
      <c r="BT263" s="19">
        <f t="shared" si="40"/>
        <v>290188</v>
      </c>
      <c r="BU263" s="19">
        <f t="shared" si="41"/>
        <v>1934196</v>
      </c>
      <c r="BV263" s="13">
        <f t="shared" si="42"/>
        <v>1</v>
      </c>
    </row>
    <row r="264" spans="1:74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43"/>
        <v>9.9109851838421026E-2</v>
      </c>
      <c r="U264" s="3">
        <v>3766901</v>
      </c>
      <c r="V264" s="3">
        <v>4151646</v>
      </c>
      <c r="W264" s="14">
        <f t="shared" si="44"/>
        <v>1.102138335995557</v>
      </c>
      <c r="X264" s="3">
        <v>3132931</v>
      </c>
      <c r="Y264" s="18">
        <f t="shared" si="45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 s="38">
        <f t="shared" si="46"/>
        <v>0.10120673684472671</v>
      </c>
      <c r="AF264">
        <v>30</v>
      </c>
      <c r="AG264" s="10">
        <v>46670</v>
      </c>
      <c r="AH264" t="s">
        <v>54</v>
      </c>
      <c r="AI264" t="s">
        <v>43</v>
      </c>
      <c r="AJ264" t="s">
        <v>55</v>
      </c>
      <c r="AK264" s="8">
        <v>40848</v>
      </c>
      <c r="AL264" s="3">
        <v>277480</v>
      </c>
      <c r="AM264" s="3">
        <v>345512.34</v>
      </c>
      <c r="AN264">
        <v>0.06</v>
      </c>
      <c r="AO264">
        <v>16</v>
      </c>
      <c r="AP264" s="38">
        <f t="shared" si="49"/>
        <v>9.8952143589367256E-2</v>
      </c>
      <c r="AQ264" t="s">
        <v>358</v>
      </c>
      <c r="AR264" s="8">
        <v>46753</v>
      </c>
      <c r="AS264" t="s">
        <v>71</v>
      </c>
      <c r="AT264" t="s">
        <v>100</v>
      </c>
      <c r="AU264" t="s">
        <v>55</v>
      </c>
      <c r="AV264" s="11" t="s">
        <v>106</v>
      </c>
      <c r="AW264" s="3">
        <v>0</v>
      </c>
      <c r="AX264" s="3">
        <v>0</v>
      </c>
      <c r="AY264">
        <v>0</v>
      </c>
      <c r="AZ264">
        <v>0</v>
      </c>
      <c r="BA264" s="38">
        <f t="shared" si="47"/>
        <v>0</v>
      </c>
      <c r="BB264">
        <v>0</v>
      </c>
      <c r="BC264" s="8">
        <v>0</v>
      </c>
      <c r="BD264">
        <v>0</v>
      </c>
      <c r="BE264" t="s">
        <v>46</v>
      </c>
      <c r="BF264">
        <v>0</v>
      </c>
      <c r="BG264" s="11" t="s">
        <v>106</v>
      </c>
      <c r="BH264" s="3">
        <v>0</v>
      </c>
      <c r="BI264" s="3">
        <v>0</v>
      </c>
      <c r="BJ264">
        <v>0</v>
      </c>
      <c r="BK264">
        <v>0</v>
      </c>
      <c r="BL264" s="38">
        <f t="shared" si="48"/>
        <v>0</v>
      </c>
      <c r="BM264">
        <v>0</v>
      </c>
      <c r="BN264" s="8">
        <v>0</v>
      </c>
      <c r="BO264">
        <v>0</v>
      </c>
      <c r="BP264" t="s">
        <v>46</v>
      </c>
      <c r="BQ264">
        <v>0</v>
      </c>
      <c r="BR264" s="3">
        <v>3766901</v>
      </c>
      <c r="BS264" t="s">
        <v>47</v>
      </c>
      <c r="BT264" s="19">
        <f t="shared" si="40"/>
        <v>633970</v>
      </c>
      <c r="BU264" s="19">
        <f t="shared" si="41"/>
        <v>3766901</v>
      </c>
      <c r="BV264" s="13">
        <f t="shared" si="42"/>
        <v>1</v>
      </c>
    </row>
    <row r="265" spans="1:74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43"/>
        <v>0.74955741767968842</v>
      </c>
      <c r="U265" s="3">
        <v>6778400</v>
      </c>
      <c r="V265" s="3">
        <v>6026392</v>
      </c>
      <c r="W265" s="14">
        <f t="shared" si="44"/>
        <v>0.88905818482237697</v>
      </c>
      <c r="X265" s="3">
        <v>4584963</v>
      </c>
      <c r="Y265" s="18">
        <f t="shared" si="45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 s="38">
        <f t="shared" si="46"/>
        <v>0.10242519306166559</v>
      </c>
      <c r="AF265">
        <v>30</v>
      </c>
      <c r="AG265" s="10">
        <v>47071</v>
      </c>
      <c r="AH265" t="s">
        <v>63</v>
      </c>
      <c r="AI265" t="s">
        <v>43</v>
      </c>
      <c r="AJ265" t="s">
        <v>44</v>
      </c>
      <c r="AK265" s="8">
        <v>40861</v>
      </c>
      <c r="AL265" s="3">
        <v>493437</v>
      </c>
      <c r="AM265" s="3">
        <v>169872.02</v>
      </c>
      <c r="AN265">
        <v>0</v>
      </c>
      <c r="AO265" t="s">
        <v>45</v>
      </c>
      <c r="AP265" s="38">
        <f t="shared" si="49"/>
        <v>0</v>
      </c>
      <c r="AQ265">
        <v>0</v>
      </c>
      <c r="AR265" s="8">
        <v>0</v>
      </c>
      <c r="AS265">
        <v>0</v>
      </c>
      <c r="AT265" t="s">
        <v>58</v>
      </c>
      <c r="AU265" t="s">
        <v>98</v>
      </c>
      <c r="AV265" s="11" t="s">
        <v>106</v>
      </c>
      <c r="AW265" s="3">
        <v>0</v>
      </c>
      <c r="AX265" s="3">
        <v>0</v>
      </c>
      <c r="AY265">
        <v>0</v>
      </c>
      <c r="AZ265">
        <v>0</v>
      </c>
      <c r="BA265" s="38">
        <f t="shared" si="47"/>
        <v>0</v>
      </c>
      <c r="BB265">
        <v>0</v>
      </c>
      <c r="BC265" s="8">
        <v>0</v>
      </c>
      <c r="BD265">
        <v>0</v>
      </c>
      <c r="BE265" t="s">
        <v>46</v>
      </c>
      <c r="BF265">
        <v>0</v>
      </c>
      <c r="BG265" s="11" t="s">
        <v>106</v>
      </c>
      <c r="BH265" s="3">
        <v>0</v>
      </c>
      <c r="BI265" s="3">
        <v>0</v>
      </c>
      <c r="BJ265">
        <v>0</v>
      </c>
      <c r="BK265">
        <v>0</v>
      </c>
      <c r="BL265" s="38">
        <f t="shared" si="48"/>
        <v>0</v>
      </c>
      <c r="BM265">
        <v>0</v>
      </c>
      <c r="BN265" s="8">
        <v>0</v>
      </c>
      <c r="BO265">
        <v>0</v>
      </c>
      <c r="BP265" t="s">
        <v>46</v>
      </c>
      <c r="BQ265">
        <v>0</v>
      </c>
      <c r="BR265" s="3">
        <v>6778400</v>
      </c>
      <c r="BS265" t="s">
        <v>47</v>
      </c>
      <c r="BT265" s="19">
        <f t="shared" si="40"/>
        <v>2193437</v>
      </c>
      <c r="BU265" s="19">
        <f t="shared" si="41"/>
        <v>6778400</v>
      </c>
      <c r="BV265" s="13">
        <f t="shared" si="42"/>
        <v>1</v>
      </c>
    </row>
    <row r="266" spans="1:74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43"/>
        <v>9.1074935333454454E-2</v>
      </c>
      <c r="U266" s="3">
        <v>1849488</v>
      </c>
      <c r="V266" s="3">
        <v>2029853</v>
      </c>
      <c r="W266" s="14">
        <f t="shared" si="44"/>
        <v>1.0975215843519937</v>
      </c>
      <c r="X266" s="3">
        <v>1437488</v>
      </c>
      <c r="Y266" s="18">
        <f t="shared" si="45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s="38">
        <f t="shared" si="46"/>
        <v>6.6666666666666666E-2</v>
      </c>
      <c r="AF266" t="s">
        <v>165</v>
      </c>
      <c r="AG266" s="10">
        <v>46388</v>
      </c>
      <c r="AH266" t="s">
        <v>63</v>
      </c>
      <c r="AI266" t="s">
        <v>58</v>
      </c>
      <c r="AJ266" t="s">
        <v>44</v>
      </c>
      <c r="AK266" s="8" t="s">
        <v>106</v>
      </c>
      <c r="AL266" s="3">
        <v>0</v>
      </c>
      <c r="AM266" s="3">
        <v>0</v>
      </c>
      <c r="AN266">
        <v>0</v>
      </c>
      <c r="AO266" t="s">
        <v>45</v>
      </c>
      <c r="AP266" s="38">
        <f t="shared" si="49"/>
        <v>0</v>
      </c>
      <c r="AQ266">
        <v>0</v>
      </c>
      <c r="AR266" s="8">
        <v>0</v>
      </c>
      <c r="AS266">
        <v>0</v>
      </c>
      <c r="AT266" t="s">
        <v>46</v>
      </c>
      <c r="AU266">
        <v>0</v>
      </c>
      <c r="AV266" s="11" t="s">
        <v>106</v>
      </c>
      <c r="AW266" s="3">
        <v>0</v>
      </c>
      <c r="AX266" s="3">
        <v>0</v>
      </c>
      <c r="AY266">
        <v>0</v>
      </c>
      <c r="AZ266">
        <v>0</v>
      </c>
      <c r="BA266" s="38">
        <f t="shared" si="47"/>
        <v>0</v>
      </c>
      <c r="BB266">
        <v>0</v>
      </c>
      <c r="BC266" s="8">
        <v>0</v>
      </c>
      <c r="BD266">
        <v>0</v>
      </c>
      <c r="BE266" t="s">
        <v>46</v>
      </c>
      <c r="BF266">
        <v>0</v>
      </c>
      <c r="BG266" s="11" t="s">
        <v>106</v>
      </c>
      <c r="BH266" s="3">
        <v>0</v>
      </c>
      <c r="BI266" s="3">
        <v>0</v>
      </c>
      <c r="BJ266">
        <v>0</v>
      </c>
      <c r="BK266">
        <v>0</v>
      </c>
      <c r="BL266" s="38">
        <f t="shared" si="48"/>
        <v>0</v>
      </c>
      <c r="BM266">
        <v>0</v>
      </c>
      <c r="BN266" s="8">
        <v>0</v>
      </c>
      <c r="BO266">
        <v>0</v>
      </c>
      <c r="BP266" t="s">
        <v>46</v>
      </c>
      <c r="BQ266">
        <v>0</v>
      </c>
      <c r="BR266" s="3">
        <v>1849488</v>
      </c>
      <c r="BS266" t="s">
        <v>255</v>
      </c>
      <c r="BT266" s="19">
        <f t="shared" si="40"/>
        <v>412000</v>
      </c>
      <c r="BU266" s="19">
        <f t="shared" si="41"/>
        <v>1849488</v>
      </c>
      <c r="BV266" s="13">
        <f t="shared" si="42"/>
        <v>1</v>
      </c>
    </row>
    <row r="267" spans="1:74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43"/>
        <v>0.10154615750120514</v>
      </c>
      <c r="U267" s="3">
        <v>4345935</v>
      </c>
      <c r="V267" s="3">
        <v>5038801</v>
      </c>
      <c r="W267" s="14">
        <f t="shared" si="44"/>
        <v>1.1594285234362687</v>
      </c>
      <c r="X267" s="3">
        <v>4055609</v>
      </c>
      <c r="Y267" s="18">
        <f t="shared" si="45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 s="38">
        <f t="shared" si="46"/>
        <v>0.10065795384260373</v>
      </c>
      <c r="AF267">
        <v>30</v>
      </c>
      <c r="AG267" s="10">
        <v>47006</v>
      </c>
      <c r="AH267" t="s">
        <v>63</v>
      </c>
      <c r="AI267" t="s">
        <v>43</v>
      </c>
      <c r="AJ267" t="s">
        <v>44</v>
      </c>
      <c r="AK267" s="8" t="s">
        <v>106</v>
      </c>
      <c r="AL267" s="3">
        <v>0</v>
      </c>
      <c r="AM267" s="3">
        <v>0</v>
      </c>
      <c r="AN267">
        <v>0</v>
      </c>
      <c r="AO267" t="s">
        <v>45</v>
      </c>
      <c r="AP267" s="38">
        <f t="shared" si="49"/>
        <v>0</v>
      </c>
      <c r="AQ267">
        <v>0</v>
      </c>
      <c r="AR267" s="8">
        <v>0</v>
      </c>
      <c r="AS267">
        <v>0</v>
      </c>
      <c r="AT267" t="s">
        <v>46</v>
      </c>
      <c r="AU267">
        <v>0</v>
      </c>
      <c r="AV267" s="11" t="s">
        <v>106</v>
      </c>
      <c r="AW267" s="3">
        <v>0</v>
      </c>
      <c r="AX267" s="3">
        <v>0</v>
      </c>
      <c r="AY267">
        <v>0</v>
      </c>
      <c r="AZ267">
        <v>0</v>
      </c>
      <c r="BA267" s="38">
        <f t="shared" si="47"/>
        <v>0</v>
      </c>
      <c r="BB267">
        <v>0</v>
      </c>
      <c r="BC267" s="8">
        <v>0</v>
      </c>
      <c r="BD267">
        <v>0</v>
      </c>
      <c r="BE267" t="s">
        <v>46</v>
      </c>
      <c r="BF267">
        <v>0</v>
      </c>
      <c r="BG267" s="11" t="s">
        <v>106</v>
      </c>
      <c r="BH267" s="3">
        <v>0</v>
      </c>
      <c r="BI267" s="3">
        <v>0</v>
      </c>
      <c r="BJ267">
        <v>0</v>
      </c>
      <c r="BK267">
        <v>0</v>
      </c>
      <c r="BL267" s="38">
        <f t="shared" si="48"/>
        <v>0</v>
      </c>
      <c r="BM267">
        <v>0</v>
      </c>
      <c r="BN267" s="8">
        <v>0</v>
      </c>
      <c r="BO267">
        <v>0</v>
      </c>
      <c r="BP267" t="s">
        <v>46</v>
      </c>
      <c r="BQ267">
        <v>0</v>
      </c>
      <c r="BR267" s="3">
        <v>4345935</v>
      </c>
      <c r="BS267" t="s">
        <v>255</v>
      </c>
      <c r="BT267" s="19">
        <f t="shared" si="40"/>
        <v>290326</v>
      </c>
      <c r="BU267" s="19">
        <f t="shared" si="41"/>
        <v>4345935</v>
      </c>
      <c r="BV267" s="13">
        <f t="shared" si="42"/>
        <v>1</v>
      </c>
    </row>
    <row r="268" spans="1:74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43"/>
        <v>0.10131158312168456</v>
      </c>
      <c r="U268" s="3">
        <v>2998285</v>
      </c>
      <c r="V268" s="3">
        <v>3485271</v>
      </c>
      <c r="W268" s="14">
        <f t="shared" si="44"/>
        <v>1.1624215176342476</v>
      </c>
      <c r="X268" s="3">
        <v>2390296</v>
      </c>
      <c r="Y268" s="18">
        <f t="shared" si="45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 s="38">
        <f t="shared" si="46"/>
        <v>8.0242587190691328E-2</v>
      </c>
      <c r="AF268">
        <v>20</v>
      </c>
      <c r="AG268" s="10">
        <v>48039</v>
      </c>
      <c r="AH268">
        <v>0</v>
      </c>
      <c r="AI268" t="s">
        <v>100</v>
      </c>
      <c r="AJ268" t="s">
        <v>181</v>
      </c>
      <c r="AK268" s="8">
        <v>40528</v>
      </c>
      <c r="AL268" s="3">
        <v>238000</v>
      </c>
      <c r="AM268" s="3">
        <v>238000</v>
      </c>
      <c r="AN268">
        <v>0</v>
      </c>
      <c r="AO268">
        <v>17</v>
      </c>
      <c r="AP268" s="38">
        <f t="shared" si="49"/>
        <v>5.8823529411764705E-2</v>
      </c>
      <c r="AQ268">
        <v>17</v>
      </c>
      <c r="AR268" s="8">
        <v>46904</v>
      </c>
      <c r="AS268">
        <v>0</v>
      </c>
      <c r="AT268" t="s">
        <v>100</v>
      </c>
      <c r="AU268" t="s">
        <v>456</v>
      </c>
      <c r="AV268" s="11">
        <v>41016</v>
      </c>
      <c r="AW268" s="3">
        <v>70000</v>
      </c>
      <c r="AX268" s="3">
        <v>39683</v>
      </c>
      <c r="AY268">
        <v>0.06</v>
      </c>
      <c r="AZ268">
        <v>10</v>
      </c>
      <c r="BA268" s="38">
        <f t="shared" si="47"/>
        <v>0.13586795822038383</v>
      </c>
      <c r="BB268">
        <v>10</v>
      </c>
      <c r="BC268" s="8">
        <v>44722</v>
      </c>
      <c r="BD268">
        <v>0</v>
      </c>
      <c r="BE268" t="s">
        <v>46</v>
      </c>
      <c r="BF268" t="s">
        <v>457</v>
      </c>
      <c r="BG268" s="11" t="s">
        <v>106</v>
      </c>
      <c r="BH268" s="3">
        <v>0</v>
      </c>
      <c r="BI268" s="3">
        <v>0</v>
      </c>
      <c r="BJ268">
        <v>0</v>
      </c>
      <c r="BK268">
        <v>0</v>
      </c>
      <c r="BL268" s="38">
        <f t="shared" si="48"/>
        <v>0</v>
      </c>
      <c r="BM268">
        <v>0</v>
      </c>
      <c r="BN268" s="8">
        <v>0</v>
      </c>
      <c r="BO268">
        <v>0</v>
      </c>
      <c r="BP268" t="s">
        <v>46</v>
      </c>
      <c r="BQ268">
        <v>0</v>
      </c>
      <c r="BR268" s="3">
        <v>2998296</v>
      </c>
      <c r="BS268" t="s">
        <v>62</v>
      </c>
      <c r="BT268" s="19">
        <f t="shared" si="40"/>
        <v>608000</v>
      </c>
      <c r="BU268" s="19">
        <f t="shared" si="41"/>
        <v>2998296</v>
      </c>
      <c r="BV268" s="13">
        <f t="shared" si="42"/>
        <v>1.0000036687639768</v>
      </c>
    </row>
    <row r="269" spans="1:74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43"/>
        <v>9.8388284773838888E-2</v>
      </c>
      <c r="U269" s="3">
        <v>4508799</v>
      </c>
      <c r="V269" s="3">
        <v>5443801</v>
      </c>
      <c r="W269" s="14">
        <f t="shared" si="44"/>
        <v>1.2073727393924636</v>
      </c>
      <c r="X269" s="3">
        <v>8256</v>
      </c>
      <c r="Y269" s="18">
        <f t="shared" si="45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 s="38">
        <f t="shared" si="46"/>
        <v>0</v>
      </c>
      <c r="AF269">
        <v>0</v>
      </c>
      <c r="AG269" s="10">
        <v>0</v>
      </c>
      <c r="AH269">
        <v>0</v>
      </c>
      <c r="AI269" t="s">
        <v>46</v>
      </c>
      <c r="AJ269">
        <v>0</v>
      </c>
      <c r="AK269" s="8" t="s">
        <v>106</v>
      </c>
      <c r="AL269" s="3">
        <v>500000</v>
      </c>
      <c r="AM269" s="3">
        <v>500000</v>
      </c>
      <c r="AN269">
        <v>0</v>
      </c>
      <c r="AO269">
        <v>50</v>
      </c>
      <c r="AP269" s="38">
        <f t="shared" si="49"/>
        <v>0.02</v>
      </c>
      <c r="AQ269">
        <v>0</v>
      </c>
      <c r="AR269" s="8">
        <v>0</v>
      </c>
      <c r="AS269">
        <v>0</v>
      </c>
      <c r="AT269" t="s">
        <v>46</v>
      </c>
      <c r="AU269">
        <v>0</v>
      </c>
      <c r="AV269" s="11" t="s">
        <v>106</v>
      </c>
      <c r="AW269" s="3">
        <v>180000</v>
      </c>
      <c r="AX269" s="3">
        <v>149425</v>
      </c>
      <c r="AY269">
        <v>5.8000000000000003E-2</v>
      </c>
      <c r="AZ269">
        <v>15</v>
      </c>
      <c r="BA269" s="38">
        <f t="shared" si="47"/>
        <v>0.10162149826591617</v>
      </c>
      <c r="BB269">
        <v>0</v>
      </c>
      <c r="BC269" s="8">
        <v>0</v>
      </c>
      <c r="BD269">
        <v>0</v>
      </c>
      <c r="BE269" t="s">
        <v>46</v>
      </c>
      <c r="BF269">
        <v>0</v>
      </c>
      <c r="BG269" s="11" t="s">
        <v>106</v>
      </c>
      <c r="BH269" s="3">
        <v>316000</v>
      </c>
      <c r="BI269" s="3">
        <v>297834</v>
      </c>
      <c r="BJ269">
        <v>0.04</v>
      </c>
      <c r="BK269">
        <v>15</v>
      </c>
      <c r="BL269" s="38">
        <f t="shared" si="48"/>
        <v>8.9941100370973207E-2</v>
      </c>
      <c r="BM269">
        <v>0</v>
      </c>
      <c r="BN269" s="8">
        <v>0</v>
      </c>
      <c r="BO269">
        <v>0</v>
      </c>
      <c r="BP269" t="s">
        <v>46</v>
      </c>
      <c r="BQ269">
        <v>0</v>
      </c>
      <c r="BR269" s="3">
        <v>4508799</v>
      </c>
      <c r="BS269">
        <v>0</v>
      </c>
      <c r="BT269" s="19">
        <f t="shared" si="40"/>
        <v>4500543</v>
      </c>
      <c r="BU269" s="19">
        <f t="shared" si="41"/>
        <v>4508799</v>
      </c>
      <c r="BV269" s="13">
        <f t="shared" si="42"/>
        <v>1</v>
      </c>
    </row>
    <row r="270" spans="1:74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43"/>
        <v>9.6351825503007305E-2</v>
      </c>
      <c r="U270" s="3">
        <v>1695204</v>
      </c>
      <c r="V270" s="3">
        <v>1946981</v>
      </c>
      <c r="W270" s="14">
        <f t="shared" si="44"/>
        <v>1.1485231275999821</v>
      </c>
      <c r="X270" s="3">
        <v>1370224</v>
      </c>
      <c r="Y270" s="18">
        <f t="shared" si="45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 s="38">
        <f t="shared" si="46"/>
        <v>7.3581750328628889E-2</v>
      </c>
      <c r="AF270">
        <v>20</v>
      </c>
      <c r="AG270" s="10">
        <v>47118</v>
      </c>
      <c r="AH270">
        <v>0</v>
      </c>
      <c r="AI270" t="s">
        <v>58</v>
      </c>
      <c r="AJ270">
        <v>0</v>
      </c>
      <c r="AK270" s="8" t="s">
        <v>106</v>
      </c>
      <c r="AL270" s="3">
        <v>0</v>
      </c>
      <c r="AM270" s="3">
        <v>0</v>
      </c>
      <c r="AN270">
        <v>0</v>
      </c>
      <c r="AO270" t="s">
        <v>45</v>
      </c>
      <c r="AP270" s="38">
        <f t="shared" si="49"/>
        <v>0</v>
      </c>
      <c r="AQ270">
        <v>0</v>
      </c>
      <c r="AR270" s="8">
        <v>0</v>
      </c>
      <c r="AS270">
        <v>0</v>
      </c>
      <c r="AT270" t="s">
        <v>46</v>
      </c>
      <c r="AU270">
        <v>0</v>
      </c>
      <c r="AV270" s="11" t="s">
        <v>106</v>
      </c>
      <c r="AW270" s="3">
        <v>0</v>
      </c>
      <c r="AX270" s="3">
        <v>0</v>
      </c>
      <c r="AY270">
        <v>0</v>
      </c>
      <c r="AZ270">
        <v>0</v>
      </c>
      <c r="BA270" s="38">
        <f t="shared" si="47"/>
        <v>0</v>
      </c>
      <c r="BB270">
        <v>0</v>
      </c>
      <c r="BC270" s="8">
        <v>0</v>
      </c>
      <c r="BD270">
        <v>0</v>
      </c>
      <c r="BE270" t="s">
        <v>46</v>
      </c>
      <c r="BF270">
        <v>0</v>
      </c>
      <c r="BG270" s="11" t="s">
        <v>106</v>
      </c>
      <c r="BH270" s="3">
        <v>0</v>
      </c>
      <c r="BI270" s="3">
        <v>0</v>
      </c>
      <c r="BJ270">
        <v>0</v>
      </c>
      <c r="BK270">
        <v>0</v>
      </c>
      <c r="BL270" s="38">
        <f t="shared" si="48"/>
        <v>0</v>
      </c>
      <c r="BM270">
        <v>0</v>
      </c>
      <c r="BN270" s="8">
        <v>0</v>
      </c>
      <c r="BO270">
        <v>0</v>
      </c>
      <c r="BP270" t="s">
        <v>46</v>
      </c>
      <c r="BQ270">
        <v>0</v>
      </c>
      <c r="BR270" s="3">
        <v>0</v>
      </c>
      <c r="BS270">
        <v>0</v>
      </c>
      <c r="BT270" s="19">
        <f t="shared" si="40"/>
        <v>324980</v>
      </c>
      <c r="BU270" s="19">
        <f t="shared" si="41"/>
        <v>1695204</v>
      </c>
      <c r="BV270" s="13">
        <f t="shared" si="42"/>
        <v>1</v>
      </c>
    </row>
    <row r="271" spans="1:74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43"/>
        <v>0.10889772384529255</v>
      </c>
      <c r="U271" s="3">
        <v>1936248</v>
      </c>
      <c r="V271" s="3">
        <v>2351122</v>
      </c>
      <c r="W271" s="14">
        <f t="shared" si="44"/>
        <v>1.2142669740653056</v>
      </c>
      <c r="X271" s="3">
        <v>1776048</v>
      </c>
      <c r="Y271" s="18">
        <f t="shared" si="45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 s="38">
        <f t="shared" si="46"/>
        <v>0.10501751076356428</v>
      </c>
      <c r="AF271">
        <v>30</v>
      </c>
      <c r="AG271" s="10">
        <v>46701</v>
      </c>
      <c r="AH271" t="s">
        <v>63</v>
      </c>
      <c r="AI271" t="s">
        <v>43</v>
      </c>
      <c r="AJ271" t="s">
        <v>44</v>
      </c>
      <c r="AK271" s="8" t="s">
        <v>106</v>
      </c>
      <c r="AL271" s="3">
        <v>0</v>
      </c>
      <c r="AM271" s="3">
        <v>0</v>
      </c>
      <c r="AN271">
        <v>0</v>
      </c>
      <c r="AO271" t="s">
        <v>45</v>
      </c>
      <c r="AP271" s="38">
        <f t="shared" si="49"/>
        <v>0</v>
      </c>
      <c r="AQ271">
        <v>0</v>
      </c>
      <c r="AR271" s="8">
        <v>0</v>
      </c>
      <c r="AS271">
        <v>0</v>
      </c>
      <c r="AT271" t="s">
        <v>46</v>
      </c>
      <c r="AU271">
        <v>0</v>
      </c>
      <c r="AV271" s="11" t="s">
        <v>106</v>
      </c>
      <c r="AW271" s="3">
        <v>0</v>
      </c>
      <c r="AX271" s="3">
        <v>0</v>
      </c>
      <c r="AY271">
        <v>0</v>
      </c>
      <c r="AZ271">
        <v>0</v>
      </c>
      <c r="BA271" s="38">
        <f t="shared" si="47"/>
        <v>0</v>
      </c>
      <c r="BB271">
        <v>0</v>
      </c>
      <c r="BC271" s="8">
        <v>0</v>
      </c>
      <c r="BD271">
        <v>0</v>
      </c>
      <c r="BE271" t="s">
        <v>46</v>
      </c>
      <c r="BF271">
        <v>0</v>
      </c>
      <c r="BG271" s="11" t="s">
        <v>106</v>
      </c>
      <c r="BH271" s="3">
        <v>0</v>
      </c>
      <c r="BI271" s="3">
        <v>0</v>
      </c>
      <c r="BJ271">
        <v>0</v>
      </c>
      <c r="BK271">
        <v>0</v>
      </c>
      <c r="BL271" s="38">
        <f t="shared" si="48"/>
        <v>0</v>
      </c>
      <c r="BM271">
        <v>0</v>
      </c>
      <c r="BN271" s="8">
        <v>0</v>
      </c>
      <c r="BO271">
        <v>0</v>
      </c>
      <c r="BP271" t="s">
        <v>46</v>
      </c>
      <c r="BQ271">
        <v>0</v>
      </c>
      <c r="BR271" s="3">
        <v>1936248</v>
      </c>
      <c r="BS271" t="s">
        <v>255</v>
      </c>
      <c r="BT271" s="19">
        <f t="shared" si="40"/>
        <v>160200</v>
      </c>
      <c r="BU271" s="19">
        <f t="shared" si="41"/>
        <v>1936248</v>
      </c>
      <c r="BV271" s="13">
        <f t="shared" si="42"/>
        <v>1</v>
      </c>
    </row>
    <row r="272" spans="1:74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43"/>
        <v>9.6690301154235422E-2</v>
      </c>
      <c r="U272" s="3">
        <v>4326587</v>
      </c>
      <c r="V272" s="3">
        <v>4764958</v>
      </c>
      <c r="W272" s="14">
        <f t="shared" si="44"/>
        <v>1.1013202785475018</v>
      </c>
      <c r="X272" s="3">
        <v>3555536</v>
      </c>
      <c r="Y272" s="18">
        <f t="shared" si="45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 s="38">
        <f t="shared" si="46"/>
        <v>8.0242587190691328E-2</v>
      </c>
      <c r="AF272">
        <v>20</v>
      </c>
      <c r="AG272" s="10">
        <v>46265</v>
      </c>
      <c r="AH272">
        <v>0</v>
      </c>
      <c r="AI272" t="s">
        <v>58</v>
      </c>
      <c r="AJ272" t="s">
        <v>243</v>
      </c>
      <c r="AK272" s="8">
        <v>41122</v>
      </c>
      <c r="AL272" s="3">
        <v>271051</v>
      </c>
      <c r="AM272" s="3">
        <v>254948</v>
      </c>
      <c r="AN272">
        <v>5.3999999999999999E-2</v>
      </c>
      <c r="AO272">
        <v>16</v>
      </c>
      <c r="AP272" s="38">
        <f t="shared" si="49"/>
        <v>9.4915417715008152E-2</v>
      </c>
      <c r="AQ272">
        <v>16</v>
      </c>
      <c r="AR272" s="8">
        <v>47036</v>
      </c>
      <c r="AS272" t="s">
        <v>63</v>
      </c>
      <c r="AT272" t="s">
        <v>43</v>
      </c>
      <c r="AU272" t="s">
        <v>244</v>
      </c>
      <c r="AV272" s="11" t="s">
        <v>106</v>
      </c>
      <c r="AW272" s="3">
        <v>0</v>
      </c>
      <c r="AX272" s="3">
        <v>0</v>
      </c>
      <c r="AY272">
        <v>0</v>
      </c>
      <c r="AZ272">
        <v>0</v>
      </c>
      <c r="BA272" s="38">
        <f t="shared" si="47"/>
        <v>0</v>
      </c>
      <c r="BB272">
        <v>0</v>
      </c>
      <c r="BC272" s="8">
        <v>0</v>
      </c>
      <c r="BD272">
        <v>0</v>
      </c>
      <c r="BE272" t="s">
        <v>46</v>
      </c>
      <c r="BF272">
        <v>0</v>
      </c>
      <c r="BG272" s="11" t="s">
        <v>106</v>
      </c>
      <c r="BH272" s="3">
        <v>0</v>
      </c>
      <c r="BI272" s="3">
        <v>0</v>
      </c>
      <c r="BJ272">
        <v>0</v>
      </c>
      <c r="BK272">
        <v>0</v>
      </c>
      <c r="BL272" s="38">
        <f t="shared" si="48"/>
        <v>0</v>
      </c>
      <c r="BM272">
        <v>0</v>
      </c>
      <c r="BN272" s="8">
        <v>0</v>
      </c>
      <c r="BO272">
        <v>0</v>
      </c>
      <c r="BP272" t="s">
        <v>46</v>
      </c>
      <c r="BQ272">
        <v>0</v>
      </c>
      <c r="BR272" s="3">
        <v>4326587</v>
      </c>
      <c r="BS272" t="s">
        <v>62</v>
      </c>
      <c r="BT272" s="19">
        <f t="shared" si="40"/>
        <v>771051</v>
      </c>
      <c r="BU272" s="19">
        <f t="shared" si="41"/>
        <v>4326587</v>
      </c>
      <c r="BV272" s="13">
        <f t="shared" si="42"/>
        <v>1</v>
      </c>
    </row>
    <row r="273" spans="1:74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43"/>
        <v>0</v>
      </c>
      <c r="U273" s="3">
        <v>7854930</v>
      </c>
      <c r="V273" s="3">
        <v>7632644</v>
      </c>
      <c r="W273" s="14">
        <f t="shared" si="44"/>
        <v>0.97170108454181003</v>
      </c>
      <c r="X273" s="3">
        <v>0</v>
      </c>
      <c r="Y273" s="18">
        <f t="shared" si="45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 s="38">
        <f t="shared" si="46"/>
        <v>9.8273719197672735E-2</v>
      </c>
      <c r="AF273">
        <v>16</v>
      </c>
      <c r="AG273" s="10">
        <v>47128</v>
      </c>
      <c r="AH273">
        <v>0</v>
      </c>
      <c r="AI273" t="s">
        <v>43</v>
      </c>
      <c r="AJ273">
        <v>0</v>
      </c>
      <c r="AK273" s="8">
        <v>41680</v>
      </c>
      <c r="AL273" s="3">
        <v>163992</v>
      </c>
      <c r="AM273" s="3">
        <v>152131.19</v>
      </c>
      <c r="AN273">
        <v>6.25E-2</v>
      </c>
      <c r="AO273">
        <v>15</v>
      </c>
      <c r="AP273" s="38">
        <f t="shared" si="49"/>
        <v>0.10465123067216382</v>
      </c>
      <c r="AQ273">
        <v>15</v>
      </c>
      <c r="AR273" s="8">
        <v>47618</v>
      </c>
      <c r="AS273">
        <v>0</v>
      </c>
      <c r="AT273">
        <v>0</v>
      </c>
      <c r="AU273">
        <v>0</v>
      </c>
      <c r="AV273" s="11">
        <v>41244</v>
      </c>
      <c r="AW273" s="3">
        <v>1575059</v>
      </c>
      <c r="AX273" s="3">
        <v>837187</v>
      </c>
      <c r="AY273">
        <v>6.5000000000000002E-2</v>
      </c>
      <c r="AZ273">
        <v>8</v>
      </c>
      <c r="BA273" s="38">
        <f t="shared" si="47"/>
        <v>0.16423729705257997</v>
      </c>
      <c r="BB273">
        <v>8</v>
      </c>
      <c r="BC273" s="8">
        <v>44119</v>
      </c>
      <c r="BD273">
        <v>0</v>
      </c>
      <c r="BE273" t="s">
        <v>43</v>
      </c>
      <c r="BF273">
        <v>0</v>
      </c>
      <c r="BG273" s="11">
        <v>41201</v>
      </c>
      <c r="BH273" s="3">
        <v>500000</v>
      </c>
      <c r="BI273" s="3">
        <v>500000</v>
      </c>
      <c r="BJ273">
        <v>0</v>
      </c>
      <c r="BK273">
        <v>50</v>
      </c>
      <c r="BL273" s="38">
        <f t="shared" si="48"/>
        <v>0.02</v>
      </c>
      <c r="BM273">
        <v>30</v>
      </c>
      <c r="BN273" s="8">
        <v>59537</v>
      </c>
      <c r="BO273">
        <v>0</v>
      </c>
      <c r="BP273" t="s">
        <v>100</v>
      </c>
      <c r="BQ273">
        <v>0</v>
      </c>
      <c r="BR273" s="3">
        <v>0</v>
      </c>
      <c r="BS273">
        <v>0</v>
      </c>
      <c r="BT273" s="19">
        <f t="shared" si="40"/>
        <v>3089051</v>
      </c>
      <c r="BU273" s="19">
        <f t="shared" si="41"/>
        <v>3089051</v>
      </c>
      <c r="BV273" s="13">
        <f t="shared" si="42"/>
        <v>0.39326270253204038</v>
      </c>
    </row>
    <row r="274" spans="1:74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43"/>
        <v>8.559618449283328E-2</v>
      </c>
      <c r="U274" s="3">
        <v>4348570</v>
      </c>
      <c r="V274" s="3">
        <v>4135789</v>
      </c>
      <c r="W274" s="14">
        <f t="shared" si="44"/>
        <v>0.95106874213822012</v>
      </c>
      <c r="X274" s="3">
        <v>3163562</v>
      </c>
      <c r="Y274" s="18">
        <f t="shared" si="45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 s="38">
        <f t="shared" si="46"/>
        <v>7.3581750328628889E-2</v>
      </c>
      <c r="AF274">
        <v>20</v>
      </c>
      <c r="AG274" s="10">
        <v>48414</v>
      </c>
      <c r="AH274">
        <v>0</v>
      </c>
      <c r="AI274" t="s">
        <v>58</v>
      </c>
      <c r="AJ274" t="s">
        <v>240</v>
      </c>
      <c r="AK274" s="8">
        <v>41091</v>
      </c>
      <c r="AL274" s="3">
        <v>112500</v>
      </c>
      <c r="AM274" s="3">
        <v>112500</v>
      </c>
      <c r="AN274">
        <v>0</v>
      </c>
      <c r="AO274">
        <v>17</v>
      </c>
      <c r="AP274" s="38">
        <f t="shared" si="49"/>
        <v>5.8823529411764705E-2</v>
      </c>
      <c r="AQ274">
        <v>17</v>
      </c>
      <c r="AR274" s="8">
        <v>47150</v>
      </c>
      <c r="AS274">
        <v>0</v>
      </c>
      <c r="AT274" t="s">
        <v>100</v>
      </c>
      <c r="AU274" t="s">
        <v>434</v>
      </c>
      <c r="AV274" s="11">
        <v>41110</v>
      </c>
      <c r="AW274" s="3">
        <v>822509</v>
      </c>
      <c r="AX274" s="3">
        <v>951979</v>
      </c>
      <c r="AY274">
        <v>0.04</v>
      </c>
      <c r="AZ274">
        <v>20</v>
      </c>
      <c r="BA274" s="38">
        <f t="shared" si="47"/>
        <v>7.3581750328628889E-2</v>
      </c>
      <c r="BB274">
        <v>20</v>
      </c>
      <c r="BC274" s="8">
        <v>48414</v>
      </c>
      <c r="BD274">
        <v>0</v>
      </c>
      <c r="BE274" t="s">
        <v>100</v>
      </c>
      <c r="BF274" t="s">
        <v>240</v>
      </c>
      <c r="BG274" s="11" t="s">
        <v>106</v>
      </c>
      <c r="BH274" s="3">
        <v>0</v>
      </c>
      <c r="BI274" s="3">
        <v>0</v>
      </c>
      <c r="BJ274">
        <v>0</v>
      </c>
      <c r="BK274">
        <v>0</v>
      </c>
      <c r="BL274" s="38">
        <f t="shared" si="48"/>
        <v>0</v>
      </c>
      <c r="BM274">
        <v>0</v>
      </c>
      <c r="BN274" s="8">
        <v>0</v>
      </c>
      <c r="BO274">
        <v>0</v>
      </c>
      <c r="BP274" t="s">
        <v>46</v>
      </c>
      <c r="BQ274">
        <v>0</v>
      </c>
      <c r="BR274" s="3">
        <v>4348571</v>
      </c>
      <c r="BS274" t="s">
        <v>62</v>
      </c>
      <c r="BT274" s="19">
        <f t="shared" si="40"/>
        <v>1185009</v>
      </c>
      <c r="BU274" s="19">
        <f t="shared" si="41"/>
        <v>4348571</v>
      </c>
      <c r="BV274" s="13">
        <f t="shared" si="42"/>
        <v>1.0000002299606536</v>
      </c>
    </row>
    <row r="275" spans="1:74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43"/>
        <v>0.75596834695259929</v>
      </c>
      <c r="U275" s="3">
        <v>4490942</v>
      </c>
      <c r="V275" s="3">
        <v>4300194</v>
      </c>
      <c r="W275" s="14">
        <f t="shared" si="44"/>
        <v>0.95752606023413356</v>
      </c>
      <c r="X275" s="3">
        <v>3448706</v>
      </c>
      <c r="Y275" s="18">
        <f t="shared" si="45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 s="38">
        <f t="shared" si="46"/>
        <v>0.11461555306760222</v>
      </c>
      <c r="AF275">
        <v>13</v>
      </c>
      <c r="AG275" s="10">
        <v>46356</v>
      </c>
      <c r="AH275">
        <v>0</v>
      </c>
      <c r="AI275" t="s">
        <v>58</v>
      </c>
      <c r="AJ275" t="s">
        <v>205</v>
      </c>
      <c r="AK275" s="8">
        <v>41201</v>
      </c>
      <c r="AL275" s="3">
        <v>102434</v>
      </c>
      <c r="AM275" s="3">
        <v>80872</v>
      </c>
      <c r="AN275">
        <v>6.25E-2</v>
      </c>
      <c r="AO275">
        <v>13</v>
      </c>
      <c r="AP275" s="38">
        <f t="shared" si="49"/>
        <v>0.11461555306760222</v>
      </c>
      <c r="AQ275">
        <v>13</v>
      </c>
      <c r="AR275" s="8">
        <v>46356</v>
      </c>
      <c r="AS275">
        <v>0</v>
      </c>
      <c r="AT275" t="s">
        <v>58</v>
      </c>
      <c r="AU275" t="s">
        <v>205</v>
      </c>
      <c r="AV275" s="11">
        <v>41201</v>
      </c>
      <c r="AW275" s="3">
        <v>3500000</v>
      </c>
      <c r="AX275" s="3">
        <v>670329</v>
      </c>
      <c r="AY275">
        <v>6.25E-2</v>
      </c>
      <c r="AZ275">
        <v>17</v>
      </c>
      <c r="BA275" s="38">
        <f t="shared" si="47"/>
        <v>9.7168312448374289E-2</v>
      </c>
      <c r="BB275">
        <v>17</v>
      </c>
      <c r="BC275" s="8">
        <v>47349</v>
      </c>
      <c r="BD275">
        <v>0</v>
      </c>
      <c r="BE275" t="s">
        <v>43</v>
      </c>
      <c r="BF275" t="s">
        <v>205</v>
      </c>
      <c r="BG275" s="11" t="s">
        <v>106</v>
      </c>
      <c r="BH275" s="3">
        <v>0</v>
      </c>
      <c r="BI275" s="3">
        <v>0</v>
      </c>
      <c r="BJ275">
        <v>0</v>
      </c>
      <c r="BK275">
        <v>0</v>
      </c>
      <c r="BL275" s="38">
        <f t="shared" si="48"/>
        <v>0</v>
      </c>
      <c r="BM275">
        <v>0</v>
      </c>
      <c r="BN275" s="8">
        <v>0</v>
      </c>
      <c r="BO275">
        <v>0</v>
      </c>
      <c r="BP275" t="s">
        <v>46</v>
      </c>
      <c r="BQ275">
        <v>0</v>
      </c>
      <c r="BR275" s="3">
        <v>4490942</v>
      </c>
      <c r="BS275">
        <v>0</v>
      </c>
      <c r="BT275" s="19">
        <f t="shared" si="40"/>
        <v>3740861</v>
      </c>
      <c r="BU275" s="19">
        <f t="shared" si="41"/>
        <v>7189567</v>
      </c>
      <c r="BV275" s="13">
        <f t="shared" si="42"/>
        <v>1.6009039974241484</v>
      </c>
    </row>
    <row r="276" spans="1:74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43"/>
        <v>7.0645522180970546E-2</v>
      </c>
      <c r="U276" s="3">
        <v>1711715</v>
      </c>
      <c r="V276" s="3">
        <v>1453411</v>
      </c>
      <c r="W276" s="14">
        <f t="shared" si="44"/>
        <v>0.84909637410433392</v>
      </c>
      <c r="X276" s="3">
        <v>1067654</v>
      </c>
      <c r="Y276" s="18">
        <f t="shared" si="45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 s="38">
        <f t="shared" si="46"/>
        <v>8.9941100370973207E-2</v>
      </c>
      <c r="AF276">
        <v>0</v>
      </c>
      <c r="AG276" s="10">
        <v>48821</v>
      </c>
      <c r="AH276">
        <v>0</v>
      </c>
      <c r="AI276" t="s">
        <v>58</v>
      </c>
      <c r="AJ276">
        <v>0</v>
      </c>
      <c r="AK276" s="8" t="s">
        <v>106</v>
      </c>
      <c r="AL276" s="3">
        <v>218676</v>
      </c>
      <c r="AM276" s="3">
        <v>208371</v>
      </c>
      <c r="AN276">
        <v>0.04</v>
      </c>
      <c r="AO276">
        <v>15</v>
      </c>
      <c r="AP276" s="38">
        <f t="shared" si="49"/>
        <v>8.9941100370973207E-2</v>
      </c>
      <c r="AQ276">
        <v>0</v>
      </c>
      <c r="AR276" s="8">
        <v>46568</v>
      </c>
      <c r="AS276">
        <v>0</v>
      </c>
      <c r="AT276" t="s">
        <v>58</v>
      </c>
      <c r="AU276">
        <v>0</v>
      </c>
      <c r="AV276" s="11" t="s">
        <v>106</v>
      </c>
      <c r="AW276" s="3">
        <v>100385</v>
      </c>
      <c r="AX276" s="3">
        <v>0</v>
      </c>
      <c r="AY276">
        <v>0</v>
      </c>
      <c r="AZ276">
        <v>15</v>
      </c>
      <c r="BA276" s="38">
        <f t="shared" si="47"/>
        <v>6.6666666666666666E-2</v>
      </c>
      <c r="BB276">
        <v>0</v>
      </c>
      <c r="BC276" s="8">
        <v>47331</v>
      </c>
      <c r="BD276">
        <v>0</v>
      </c>
      <c r="BE276" t="s">
        <v>100</v>
      </c>
      <c r="BF276">
        <v>0</v>
      </c>
      <c r="BG276" s="11" t="s">
        <v>106</v>
      </c>
      <c r="BH276" s="3">
        <v>0</v>
      </c>
      <c r="BI276" s="3">
        <v>0</v>
      </c>
      <c r="BJ276">
        <v>0</v>
      </c>
      <c r="BK276">
        <v>0</v>
      </c>
      <c r="BL276" s="38">
        <f t="shared" si="48"/>
        <v>0</v>
      </c>
      <c r="BM276">
        <v>0</v>
      </c>
      <c r="BN276" s="8">
        <v>0</v>
      </c>
      <c r="BO276">
        <v>0</v>
      </c>
      <c r="BP276" t="s">
        <v>46</v>
      </c>
      <c r="BQ276">
        <v>0</v>
      </c>
      <c r="BR276" s="3">
        <v>1711715</v>
      </c>
      <c r="BS276" t="s">
        <v>47</v>
      </c>
      <c r="BT276" s="19">
        <f t="shared" si="40"/>
        <v>644061</v>
      </c>
      <c r="BU276" s="19">
        <f t="shared" si="41"/>
        <v>1711715</v>
      </c>
      <c r="BV276" s="13">
        <f t="shared" si="42"/>
        <v>1</v>
      </c>
    </row>
    <row r="277" spans="1:74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43"/>
        <v>8.3593655659465249E-2</v>
      </c>
      <c r="U277" s="3">
        <v>5068076</v>
      </c>
      <c r="V277" s="3">
        <v>4742386</v>
      </c>
      <c r="W277" s="14">
        <f t="shared" si="44"/>
        <v>0.93573695422089176</v>
      </c>
      <c r="X277" s="3">
        <v>4087901</v>
      </c>
      <c r="Y277" s="18">
        <f t="shared" si="45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 s="38">
        <f t="shared" si="46"/>
        <v>9.5220490862802251E-2</v>
      </c>
      <c r="AF277">
        <v>30</v>
      </c>
      <c r="AG277" s="10">
        <v>42644</v>
      </c>
      <c r="AH277" t="s">
        <v>63</v>
      </c>
      <c r="AI277" t="s">
        <v>43</v>
      </c>
      <c r="AJ277" t="s">
        <v>55</v>
      </c>
      <c r="AK277" s="8">
        <v>41653</v>
      </c>
      <c r="AL277" s="3">
        <v>250000</v>
      </c>
      <c r="AM277" s="3">
        <v>250000</v>
      </c>
      <c r="AN277">
        <v>0</v>
      </c>
      <c r="AO277">
        <v>20</v>
      </c>
      <c r="AP277" s="38">
        <f t="shared" si="49"/>
        <v>0.05</v>
      </c>
      <c r="AQ277" t="s">
        <v>165</v>
      </c>
      <c r="AR277" s="8">
        <v>48957</v>
      </c>
      <c r="AS277" t="s">
        <v>206</v>
      </c>
      <c r="AT277" t="s">
        <v>100</v>
      </c>
      <c r="AU277" t="s">
        <v>55</v>
      </c>
      <c r="AV277" s="11">
        <v>41906</v>
      </c>
      <c r="AW277" s="3">
        <v>230175</v>
      </c>
      <c r="AX277" s="3">
        <v>251640</v>
      </c>
      <c r="AY277">
        <v>0</v>
      </c>
      <c r="AZ277" t="s">
        <v>165</v>
      </c>
      <c r="BA277" s="38">
        <f t="shared" si="47"/>
        <v>0</v>
      </c>
      <c r="BB277" t="s">
        <v>165</v>
      </c>
      <c r="BC277" s="8">
        <v>42637</v>
      </c>
      <c r="BD277" t="s">
        <v>165</v>
      </c>
      <c r="BE277" t="s">
        <v>58</v>
      </c>
      <c r="BF277" t="s">
        <v>62</v>
      </c>
      <c r="BG277" s="11" t="s">
        <v>106</v>
      </c>
      <c r="BH277" s="3">
        <v>0</v>
      </c>
      <c r="BI277" s="3">
        <v>0</v>
      </c>
      <c r="BJ277">
        <v>0</v>
      </c>
      <c r="BK277">
        <v>0</v>
      </c>
      <c r="BL277" s="38">
        <f t="shared" si="48"/>
        <v>0</v>
      </c>
      <c r="BM277">
        <v>0</v>
      </c>
      <c r="BN277" s="8">
        <v>0</v>
      </c>
      <c r="BO277">
        <v>0</v>
      </c>
      <c r="BP277" t="s">
        <v>46</v>
      </c>
      <c r="BQ277">
        <v>0</v>
      </c>
      <c r="BR277" s="3">
        <v>5068076</v>
      </c>
      <c r="BS277" t="s">
        <v>62</v>
      </c>
      <c r="BT277" s="19">
        <f t="shared" si="40"/>
        <v>980175</v>
      </c>
      <c r="BU277" s="19">
        <f t="shared" si="41"/>
        <v>5068076</v>
      </c>
      <c r="BV277" s="13">
        <f t="shared" si="42"/>
        <v>1</v>
      </c>
    </row>
    <row r="278" spans="1:74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43"/>
        <v>9.7781332167384896E-2</v>
      </c>
      <c r="U278" s="3">
        <v>7199861</v>
      </c>
      <c r="V278" s="3">
        <v>6396997</v>
      </c>
      <c r="W278" s="14">
        <f t="shared" si="44"/>
        <v>0.88848895832850106</v>
      </c>
      <c r="X278" s="3">
        <v>6617051</v>
      </c>
      <c r="Y278" s="18">
        <f t="shared" si="45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 s="38">
        <f t="shared" si="46"/>
        <v>9.0287096548755955E-2</v>
      </c>
      <c r="AF278">
        <v>30</v>
      </c>
      <c r="AG278" s="10">
        <v>48335</v>
      </c>
      <c r="AH278" t="s">
        <v>63</v>
      </c>
      <c r="AI278" t="s">
        <v>43</v>
      </c>
      <c r="AJ278" t="s">
        <v>55</v>
      </c>
      <c r="AK278" s="8">
        <v>41731</v>
      </c>
      <c r="AL278" s="3">
        <v>82810</v>
      </c>
      <c r="AM278" s="3">
        <v>0</v>
      </c>
      <c r="AN278">
        <v>0</v>
      </c>
      <c r="AO278">
        <v>13</v>
      </c>
      <c r="AP278" s="38">
        <f t="shared" si="49"/>
        <v>7.6923076923076927E-2</v>
      </c>
      <c r="AQ278" t="s">
        <v>165</v>
      </c>
      <c r="AR278" s="8">
        <v>42827</v>
      </c>
      <c r="AS278" t="s">
        <v>165</v>
      </c>
      <c r="AT278" t="s">
        <v>58</v>
      </c>
      <c r="AU278" t="s">
        <v>47</v>
      </c>
      <c r="AV278" s="11" t="s">
        <v>106</v>
      </c>
      <c r="AW278" s="3">
        <v>0</v>
      </c>
      <c r="AX278" s="3">
        <v>0</v>
      </c>
      <c r="AY278">
        <v>0</v>
      </c>
      <c r="AZ278">
        <v>0</v>
      </c>
      <c r="BA278" s="38">
        <f t="shared" si="47"/>
        <v>0</v>
      </c>
      <c r="BB278">
        <v>0</v>
      </c>
      <c r="BC278" s="8">
        <v>0</v>
      </c>
      <c r="BD278">
        <v>0</v>
      </c>
      <c r="BE278" t="s">
        <v>46</v>
      </c>
      <c r="BF278">
        <v>0</v>
      </c>
      <c r="BG278" s="11" t="s">
        <v>106</v>
      </c>
      <c r="BH278" s="3">
        <v>0</v>
      </c>
      <c r="BI278" s="3">
        <v>0</v>
      </c>
      <c r="BJ278">
        <v>0</v>
      </c>
      <c r="BK278">
        <v>0</v>
      </c>
      <c r="BL278" s="38">
        <f t="shared" si="48"/>
        <v>0</v>
      </c>
      <c r="BM278">
        <v>0</v>
      </c>
      <c r="BN278" s="8">
        <v>0</v>
      </c>
      <c r="BO278">
        <v>0</v>
      </c>
      <c r="BP278" t="s">
        <v>46</v>
      </c>
      <c r="BQ278">
        <v>0</v>
      </c>
      <c r="BR278" s="3">
        <v>7199861</v>
      </c>
      <c r="BS278" t="s">
        <v>62</v>
      </c>
      <c r="BT278" s="19">
        <f t="shared" si="40"/>
        <v>582810</v>
      </c>
      <c r="BU278" s="19">
        <f t="shared" si="41"/>
        <v>7199861</v>
      </c>
      <c r="BV278" s="13">
        <f t="shared" si="42"/>
        <v>1</v>
      </c>
    </row>
    <row r="279" spans="1:74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43"/>
        <v>0.10220278195589826</v>
      </c>
      <c r="U279" s="3">
        <v>2602845</v>
      </c>
      <c r="V279" s="3">
        <v>2955756</v>
      </c>
      <c r="W279" s="14">
        <f t="shared" si="44"/>
        <v>1.1355866369299747</v>
      </c>
      <c r="X279" s="3">
        <v>2281374</v>
      </c>
      <c r="Y279" s="18">
        <f t="shared" si="45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 s="38">
        <f t="shared" si="46"/>
        <v>8.2198522089099474E-2</v>
      </c>
      <c r="AF279">
        <v>30</v>
      </c>
      <c r="AG279" s="10">
        <v>47797</v>
      </c>
      <c r="AH279" t="s">
        <v>54</v>
      </c>
      <c r="AI279" t="s">
        <v>43</v>
      </c>
      <c r="AJ279" t="s">
        <v>55</v>
      </c>
      <c r="AK279" s="8">
        <v>41964</v>
      </c>
      <c r="AL279" s="3">
        <v>151851</v>
      </c>
      <c r="AM279" s="3">
        <v>138755</v>
      </c>
      <c r="AN279">
        <v>2.3699999999999999E-2</v>
      </c>
      <c r="AO279">
        <v>15</v>
      </c>
      <c r="AP279" s="38">
        <f t="shared" si="49"/>
        <v>7.9996080683343462E-2</v>
      </c>
      <c r="AQ279" t="s">
        <v>391</v>
      </c>
      <c r="AR279" s="8">
        <v>47427</v>
      </c>
      <c r="AS279" t="s">
        <v>71</v>
      </c>
      <c r="AT279" t="s">
        <v>58</v>
      </c>
      <c r="AU279" t="s">
        <v>55</v>
      </c>
      <c r="AV279" s="11" t="s">
        <v>106</v>
      </c>
      <c r="AW279" s="3">
        <v>0</v>
      </c>
      <c r="AX279" s="3">
        <v>0</v>
      </c>
      <c r="AY279">
        <v>0</v>
      </c>
      <c r="AZ279">
        <v>0</v>
      </c>
      <c r="BA279" s="38">
        <f t="shared" si="47"/>
        <v>0</v>
      </c>
      <c r="BB279">
        <v>0</v>
      </c>
      <c r="BC279" s="8">
        <v>0</v>
      </c>
      <c r="BD279">
        <v>0</v>
      </c>
      <c r="BE279" t="s">
        <v>46</v>
      </c>
      <c r="BF279">
        <v>0</v>
      </c>
      <c r="BG279" s="11" t="s">
        <v>106</v>
      </c>
      <c r="BH279" s="3">
        <v>0</v>
      </c>
      <c r="BI279" s="3">
        <v>0</v>
      </c>
      <c r="BJ279">
        <v>0</v>
      </c>
      <c r="BK279">
        <v>0</v>
      </c>
      <c r="BL279" s="38">
        <f t="shared" si="48"/>
        <v>0</v>
      </c>
      <c r="BM279">
        <v>0</v>
      </c>
      <c r="BN279" s="8">
        <v>0</v>
      </c>
      <c r="BO279">
        <v>0</v>
      </c>
      <c r="BP279" t="s">
        <v>46</v>
      </c>
      <c r="BQ279">
        <v>0</v>
      </c>
      <c r="BR279" s="3">
        <v>2602845</v>
      </c>
      <c r="BS279" t="s">
        <v>255</v>
      </c>
      <c r="BT279" s="19">
        <f t="shared" si="40"/>
        <v>321471</v>
      </c>
      <c r="BU279" s="19">
        <f t="shared" si="41"/>
        <v>2602845</v>
      </c>
      <c r="BV279" s="13">
        <f t="shared" si="42"/>
        <v>1</v>
      </c>
    </row>
    <row r="280" spans="1:74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43"/>
        <v>9.9223852274101201E-2</v>
      </c>
      <c r="U280" s="3">
        <v>4557251</v>
      </c>
      <c r="V280" s="3">
        <v>5048648</v>
      </c>
      <c r="W280" s="14">
        <f t="shared" si="44"/>
        <v>1.1078275039053149</v>
      </c>
      <c r="X280" s="3">
        <v>3843604</v>
      </c>
      <c r="Y280" s="18">
        <f t="shared" si="45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 s="38">
        <f t="shared" si="46"/>
        <v>9.152042532292326E-2</v>
      </c>
      <c r="AF280">
        <v>30</v>
      </c>
      <c r="AG280" s="10">
        <v>47245</v>
      </c>
      <c r="AH280" t="s">
        <v>54</v>
      </c>
      <c r="AI280" t="s">
        <v>43</v>
      </c>
      <c r="AJ280" t="s">
        <v>55</v>
      </c>
      <c r="AK280" s="8">
        <v>41255</v>
      </c>
      <c r="AL280" s="3">
        <v>394147</v>
      </c>
      <c r="AM280" s="3">
        <v>379943.01</v>
      </c>
      <c r="AN280">
        <v>1.4E-2</v>
      </c>
      <c r="AO280">
        <v>17</v>
      </c>
      <c r="AP280" s="38">
        <f t="shared" si="49"/>
        <v>6.6509824573688495E-2</v>
      </c>
      <c r="AQ280" t="s">
        <v>358</v>
      </c>
      <c r="AR280" s="8">
        <v>47119</v>
      </c>
      <c r="AS280" t="s">
        <v>71</v>
      </c>
      <c r="AT280" t="s">
        <v>58</v>
      </c>
      <c r="AU280" t="s">
        <v>55</v>
      </c>
      <c r="AV280" s="11" t="s">
        <v>358</v>
      </c>
      <c r="AW280" s="3">
        <v>5840</v>
      </c>
      <c r="AX280" s="3">
        <v>0</v>
      </c>
      <c r="AY280">
        <v>0</v>
      </c>
      <c r="AZ280">
        <v>0</v>
      </c>
      <c r="BA280" s="38">
        <f t="shared" si="47"/>
        <v>0</v>
      </c>
      <c r="BB280">
        <v>0</v>
      </c>
      <c r="BC280" s="8">
        <v>0</v>
      </c>
      <c r="BD280" t="s">
        <v>75</v>
      </c>
      <c r="BE280" t="s">
        <v>100</v>
      </c>
      <c r="BF280" t="s">
        <v>47</v>
      </c>
      <c r="BG280" s="11" t="s">
        <v>106</v>
      </c>
      <c r="BH280" s="3">
        <v>0</v>
      </c>
      <c r="BI280" s="3">
        <v>0</v>
      </c>
      <c r="BJ280">
        <v>0</v>
      </c>
      <c r="BK280">
        <v>0</v>
      </c>
      <c r="BL280" s="38">
        <f t="shared" si="48"/>
        <v>0</v>
      </c>
      <c r="BM280">
        <v>0</v>
      </c>
      <c r="BN280" s="8">
        <v>0</v>
      </c>
      <c r="BO280">
        <v>0</v>
      </c>
      <c r="BP280" t="s">
        <v>46</v>
      </c>
      <c r="BQ280">
        <v>0</v>
      </c>
      <c r="BR280" s="3">
        <v>4557251</v>
      </c>
      <c r="BS280" t="s">
        <v>47</v>
      </c>
      <c r="BT280" s="19">
        <f t="shared" si="40"/>
        <v>713647</v>
      </c>
      <c r="BU280" s="19">
        <f t="shared" si="41"/>
        <v>4557251</v>
      </c>
      <c r="BV280" s="13">
        <f t="shared" si="42"/>
        <v>1</v>
      </c>
    </row>
    <row r="281" spans="1:74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43"/>
        <v>0.10608942586877904</v>
      </c>
      <c r="U281" s="3">
        <v>3355226</v>
      </c>
      <c r="V281" s="3">
        <v>4092539.39</v>
      </c>
      <c r="W281" s="14">
        <f t="shared" si="44"/>
        <v>1.2197507381022918</v>
      </c>
      <c r="X281" s="3">
        <v>7080</v>
      </c>
      <c r="Y281" s="18">
        <f t="shared" si="45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 s="38">
        <f t="shared" si="46"/>
        <v>0</v>
      </c>
      <c r="AF281">
        <v>0</v>
      </c>
      <c r="AG281" s="10">
        <v>0</v>
      </c>
      <c r="AH281">
        <v>0</v>
      </c>
      <c r="AI281" t="s">
        <v>46</v>
      </c>
      <c r="AJ281">
        <v>0</v>
      </c>
      <c r="AK281" s="8" t="s">
        <v>106</v>
      </c>
      <c r="AL281" s="3">
        <v>228020</v>
      </c>
      <c r="AM281" s="3">
        <v>178434</v>
      </c>
      <c r="AN281">
        <v>0.05</v>
      </c>
      <c r="AO281" t="s">
        <v>45</v>
      </c>
      <c r="AP281" s="38">
        <f t="shared" si="49"/>
        <v>0</v>
      </c>
      <c r="AQ281">
        <v>0</v>
      </c>
      <c r="AR281" s="8">
        <v>0</v>
      </c>
      <c r="AS281">
        <v>0</v>
      </c>
      <c r="AT281" t="s">
        <v>46</v>
      </c>
      <c r="AU281">
        <v>0</v>
      </c>
      <c r="AV281" s="11" t="s">
        <v>106</v>
      </c>
      <c r="AW281" s="3">
        <v>0</v>
      </c>
      <c r="AX281" s="3">
        <v>0</v>
      </c>
      <c r="AY281">
        <v>0</v>
      </c>
      <c r="AZ281">
        <v>0</v>
      </c>
      <c r="BA281" s="38">
        <f t="shared" si="47"/>
        <v>0</v>
      </c>
      <c r="BB281">
        <v>0</v>
      </c>
      <c r="BC281" s="8">
        <v>0</v>
      </c>
      <c r="BD281">
        <v>0</v>
      </c>
      <c r="BE281" t="s">
        <v>46</v>
      </c>
      <c r="BF281">
        <v>0</v>
      </c>
      <c r="BG281" s="11" t="s">
        <v>106</v>
      </c>
      <c r="BH281" s="3">
        <v>0</v>
      </c>
      <c r="BI281" s="3">
        <v>0</v>
      </c>
      <c r="BJ281">
        <v>0</v>
      </c>
      <c r="BK281">
        <v>0</v>
      </c>
      <c r="BL281" s="38">
        <f t="shared" si="48"/>
        <v>0</v>
      </c>
      <c r="BM281">
        <v>0</v>
      </c>
      <c r="BN281" s="8">
        <v>0</v>
      </c>
      <c r="BO281">
        <v>0</v>
      </c>
      <c r="BP281" t="s">
        <v>46</v>
      </c>
      <c r="BQ281">
        <v>0</v>
      </c>
      <c r="BR281" s="3">
        <v>3355226</v>
      </c>
      <c r="BS281">
        <v>0</v>
      </c>
      <c r="BT281" s="19">
        <f t="shared" si="40"/>
        <v>3348146</v>
      </c>
      <c r="BU281" s="19">
        <f t="shared" si="41"/>
        <v>3355226</v>
      </c>
      <c r="BV281" s="13">
        <f t="shared" si="42"/>
        <v>1</v>
      </c>
    </row>
    <row r="282" spans="1:74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43"/>
        <v>0.674633120402367</v>
      </c>
      <c r="U282" s="3">
        <v>8162896</v>
      </c>
      <c r="V282" s="3">
        <v>6599388</v>
      </c>
      <c r="W282" s="14">
        <f t="shared" si="44"/>
        <v>0.80846160480300133</v>
      </c>
      <c r="X282" s="3">
        <v>5231089</v>
      </c>
      <c r="Y282" s="18">
        <f t="shared" si="45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 s="38">
        <f t="shared" si="46"/>
        <v>8.9941100370973207E-2</v>
      </c>
      <c r="AF282">
        <v>30</v>
      </c>
      <c r="AG282" s="10">
        <v>47836</v>
      </c>
      <c r="AH282" t="s">
        <v>63</v>
      </c>
      <c r="AI282" t="s">
        <v>43</v>
      </c>
      <c r="AJ282" t="s">
        <v>44</v>
      </c>
      <c r="AK282" s="8">
        <v>42943</v>
      </c>
      <c r="AL282" s="3">
        <v>3720</v>
      </c>
      <c r="AM282" s="3">
        <v>3720</v>
      </c>
      <c r="AN282">
        <v>0</v>
      </c>
      <c r="AO282" t="s">
        <v>45</v>
      </c>
      <c r="AP282" s="38">
        <f t="shared" si="49"/>
        <v>0</v>
      </c>
      <c r="AQ282">
        <v>0</v>
      </c>
      <c r="AR282" s="8">
        <v>0</v>
      </c>
      <c r="AS282">
        <v>0</v>
      </c>
      <c r="AT282" t="s">
        <v>58</v>
      </c>
      <c r="AU282" t="s">
        <v>98</v>
      </c>
      <c r="AV282" s="11" t="s">
        <v>106</v>
      </c>
      <c r="AW282" s="3">
        <v>0</v>
      </c>
      <c r="AX282" s="3">
        <v>0</v>
      </c>
      <c r="AY282">
        <v>0</v>
      </c>
      <c r="AZ282">
        <v>0</v>
      </c>
      <c r="BA282" s="38">
        <f t="shared" si="47"/>
        <v>0</v>
      </c>
      <c r="BB282">
        <v>0</v>
      </c>
      <c r="BC282" s="8">
        <v>0</v>
      </c>
      <c r="BD282">
        <v>0</v>
      </c>
      <c r="BE282" t="s">
        <v>46</v>
      </c>
      <c r="BF282">
        <v>0</v>
      </c>
      <c r="BG282" s="11" t="s">
        <v>106</v>
      </c>
      <c r="BH282" s="3">
        <v>0</v>
      </c>
      <c r="BI282" s="3">
        <v>0</v>
      </c>
      <c r="BJ282">
        <v>0</v>
      </c>
      <c r="BK282">
        <v>0</v>
      </c>
      <c r="BL282" s="38">
        <f t="shared" si="48"/>
        <v>0</v>
      </c>
      <c r="BM282">
        <v>0</v>
      </c>
      <c r="BN282" s="8">
        <v>0</v>
      </c>
      <c r="BO282">
        <v>0</v>
      </c>
      <c r="BP282" t="s">
        <v>46</v>
      </c>
      <c r="BQ282">
        <v>0</v>
      </c>
      <c r="BR282" s="3">
        <v>8162896</v>
      </c>
      <c r="BS282" t="s">
        <v>47</v>
      </c>
      <c r="BT282" s="19">
        <f t="shared" si="40"/>
        <v>2203720</v>
      </c>
      <c r="BU282" s="19">
        <f t="shared" si="41"/>
        <v>7434809</v>
      </c>
      <c r="BV282" s="13">
        <f t="shared" si="42"/>
        <v>0.91080530733210374</v>
      </c>
    </row>
    <row r="283" spans="1:74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43"/>
        <v>7.0244647566439083E-2</v>
      </c>
      <c r="U283" s="3">
        <v>2156449</v>
      </c>
      <c r="V283" s="3">
        <v>1683100</v>
      </c>
      <c r="W283" s="14">
        <f t="shared" si="44"/>
        <v>0.78049608407154536</v>
      </c>
      <c r="X283" s="3">
        <v>1354199</v>
      </c>
      <c r="Y283" s="18">
        <f t="shared" si="45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 s="38">
        <f t="shared" si="46"/>
        <v>9.8952143589367256E-2</v>
      </c>
      <c r="AF283">
        <v>15</v>
      </c>
      <c r="AG283" s="10">
        <v>47757</v>
      </c>
      <c r="AH283" t="s">
        <v>63</v>
      </c>
      <c r="AI283" t="s">
        <v>43</v>
      </c>
      <c r="AJ283" t="s">
        <v>44</v>
      </c>
      <c r="AK283" s="8">
        <v>41939</v>
      </c>
      <c r="AL283" s="3">
        <v>480000</v>
      </c>
      <c r="AM283" s="3">
        <v>497575</v>
      </c>
      <c r="AN283">
        <v>2.5000000000000001E-2</v>
      </c>
      <c r="AO283">
        <v>20</v>
      </c>
      <c r="AP283" s="38">
        <f t="shared" si="49"/>
        <v>6.4147128734474465E-2</v>
      </c>
      <c r="AQ283" t="s">
        <v>165</v>
      </c>
      <c r="AR283" s="8">
        <v>49155</v>
      </c>
      <c r="AS283" t="s">
        <v>206</v>
      </c>
      <c r="AT283" t="s">
        <v>58</v>
      </c>
      <c r="AU283" t="s">
        <v>44</v>
      </c>
      <c r="AV283" s="11">
        <v>42309</v>
      </c>
      <c r="AW283" s="3">
        <v>72250</v>
      </c>
      <c r="AX283" s="3">
        <v>32287</v>
      </c>
      <c r="AY283">
        <v>0</v>
      </c>
      <c r="AZ283" t="s">
        <v>165</v>
      </c>
      <c r="BA283" s="38">
        <f t="shared" si="47"/>
        <v>0</v>
      </c>
      <c r="BB283" t="s">
        <v>165</v>
      </c>
      <c r="BC283" s="8" t="s">
        <v>165</v>
      </c>
      <c r="BD283" t="s">
        <v>165</v>
      </c>
      <c r="BE283" t="s">
        <v>58</v>
      </c>
      <c r="BF283">
        <v>0</v>
      </c>
      <c r="BG283" s="11" t="s">
        <v>106</v>
      </c>
      <c r="BH283" s="3">
        <v>0</v>
      </c>
      <c r="BI283" s="3">
        <v>0</v>
      </c>
      <c r="BJ283">
        <v>0</v>
      </c>
      <c r="BK283">
        <v>0</v>
      </c>
      <c r="BL283" s="38">
        <f t="shared" si="48"/>
        <v>0</v>
      </c>
      <c r="BM283">
        <v>0</v>
      </c>
      <c r="BN283" s="8">
        <v>0</v>
      </c>
      <c r="BO283">
        <v>0</v>
      </c>
      <c r="BP283" t="s">
        <v>46</v>
      </c>
      <c r="BQ283">
        <v>0</v>
      </c>
      <c r="BR283" s="3">
        <v>2156499</v>
      </c>
      <c r="BS283" t="s">
        <v>255</v>
      </c>
      <c r="BT283" s="19">
        <f t="shared" si="40"/>
        <v>802250</v>
      </c>
      <c r="BU283" s="19">
        <f t="shared" si="41"/>
        <v>2156449</v>
      </c>
      <c r="BV283" s="13">
        <f t="shared" si="42"/>
        <v>1</v>
      </c>
    </row>
    <row r="284" spans="1:74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43"/>
        <v>0</v>
      </c>
      <c r="U284" s="3">
        <v>0</v>
      </c>
      <c r="V284" s="3">
        <v>0</v>
      </c>
      <c r="W284" s="14">
        <f t="shared" si="44"/>
        <v>0</v>
      </c>
      <c r="X284" s="3">
        <v>0</v>
      </c>
      <c r="Y284" s="18">
        <f t="shared" si="45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 s="38">
        <f t="shared" si="46"/>
        <v>4.2120979666705562E-2</v>
      </c>
      <c r="AF284">
        <v>40</v>
      </c>
      <c r="AG284" s="10">
        <v>56431</v>
      </c>
      <c r="AH284">
        <v>0</v>
      </c>
      <c r="AI284" t="s">
        <v>43</v>
      </c>
      <c r="AJ284" t="s">
        <v>44</v>
      </c>
      <c r="AK284" s="8" t="s">
        <v>106</v>
      </c>
      <c r="AL284" s="3">
        <v>0</v>
      </c>
      <c r="AM284" s="3">
        <v>0</v>
      </c>
      <c r="AN284">
        <v>0</v>
      </c>
      <c r="AO284">
        <v>0</v>
      </c>
      <c r="AP284" s="38">
        <f t="shared" si="49"/>
        <v>0</v>
      </c>
      <c r="AQ284">
        <v>0</v>
      </c>
      <c r="AR284" s="8">
        <v>0</v>
      </c>
      <c r="AS284">
        <v>0</v>
      </c>
      <c r="AT284">
        <v>0</v>
      </c>
      <c r="AU284">
        <v>0</v>
      </c>
      <c r="AV284" s="11" t="s">
        <v>106</v>
      </c>
      <c r="AW284" s="3">
        <v>0</v>
      </c>
      <c r="AX284" s="3">
        <v>0</v>
      </c>
      <c r="AY284">
        <v>0</v>
      </c>
      <c r="AZ284">
        <v>0</v>
      </c>
      <c r="BA284" s="38">
        <f t="shared" si="47"/>
        <v>0</v>
      </c>
      <c r="BB284">
        <v>0</v>
      </c>
      <c r="BC284" s="8">
        <v>0</v>
      </c>
      <c r="BD284">
        <v>0</v>
      </c>
      <c r="BE284" t="s">
        <v>46</v>
      </c>
      <c r="BF284">
        <v>0</v>
      </c>
      <c r="BG284" s="11" t="s">
        <v>106</v>
      </c>
      <c r="BH284" s="3">
        <v>0</v>
      </c>
      <c r="BI284" s="3">
        <v>0</v>
      </c>
      <c r="BJ284">
        <v>0</v>
      </c>
      <c r="BK284">
        <v>0</v>
      </c>
      <c r="BL284" s="38">
        <f t="shared" si="48"/>
        <v>0</v>
      </c>
      <c r="BM284">
        <v>0</v>
      </c>
      <c r="BN284" s="8">
        <v>0</v>
      </c>
      <c r="BO284">
        <v>0</v>
      </c>
      <c r="BP284" t="s">
        <v>46</v>
      </c>
      <c r="BQ284">
        <v>0</v>
      </c>
      <c r="BR284" s="3">
        <v>0</v>
      </c>
      <c r="BS284">
        <v>0</v>
      </c>
      <c r="BT284" s="19">
        <f t="shared" si="40"/>
        <v>10312900</v>
      </c>
      <c r="BU284" s="19">
        <f t="shared" si="41"/>
        <v>10312900</v>
      </c>
      <c r="BV284" s="13">
        <f t="shared" si="42"/>
        <v>0</v>
      </c>
    </row>
    <row r="285" spans="1:74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43"/>
        <v>7.5251144206622003E-2</v>
      </c>
      <c r="U285" s="3">
        <v>9634405</v>
      </c>
      <c r="V285" s="3">
        <v>8055555.5599999996</v>
      </c>
      <c r="W285" s="14">
        <f t="shared" si="44"/>
        <v>0.8361238249793318</v>
      </c>
      <c r="X285" s="3">
        <v>7859405</v>
      </c>
      <c r="Y285" s="18">
        <f t="shared" si="45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 s="38">
        <f t="shared" si="46"/>
        <v>9.5432745318308781E-2</v>
      </c>
      <c r="AF285">
        <v>15</v>
      </c>
      <c r="AG285" s="10">
        <v>47412</v>
      </c>
      <c r="AH285" t="s">
        <v>54</v>
      </c>
      <c r="AI285" t="s">
        <v>43</v>
      </c>
      <c r="AJ285" t="s">
        <v>122</v>
      </c>
      <c r="AK285" s="8">
        <v>41638</v>
      </c>
      <c r="AL285" s="3">
        <v>400000</v>
      </c>
      <c r="AM285" s="3">
        <v>400000</v>
      </c>
      <c r="AN285">
        <v>4.7500000000000001E-2</v>
      </c>
      <c r="AO285">
        <v>15</v>
      </c>
      <c r="AP285" s="38">
        <f t="shared" si="49"/>
        <v>9.472113441086942E-2</v>
      </c>
      <c r="AQ285">
        <v>0</v>
      </c>
      <c r="AR285" s="8">
        <v>47482</v>
      </c>
      <c r="AS285">
        <v>0</v>
      </c>
      <c r="AT285" t="s">
        <v>100</v>
      </c>
      <c r="AU285" t="s">
        <v>122</v>
      </c>
      <c r="AV285" s="11">
        <v>41638</v>
      </c>
      <c r="AW285" s="3">
        <v>500000</v>
      </c>
      <c r="AX285" s="3">
        <v>500000</v>
      </c>
      <c r="AY285">
        <v>0.05</v>
      </c>
      <c r="AZ285">
        <v>15</v>
      </c>
      <c r="BA285" s="38">
        <f t="shared" si="47"/>
        <v>9.6342287609244376E-2</v>
      </c>
      <c r="BB285">
        <v>0</v>
      </c>
      <c r="BC285" s="8">
        <v>47482</v>
      </c>
      <c r="BD285">
        <v>0</v>
      </c>
      <c r="BE285" t="s">
        <v>100</v>
      </c>
      <c r="BF285" t="s">
        <v>122</v>
      </c>
      <c r="BG285" s="11">
        <v>41638</v>
      </c>
      <c r="BH285" s="3">
        <v>300000</v>
      </c>
      <c r="BI285" s="3">
        <v>300000</v>
      </c>
      <c r="BJ285">
        <v>0.05</v>
      </c>
      <c r="BK285">
        <v>15</v>
      </c>
      <c r="BL285" s="38">
        <f t="shared" si="48"/>
        <v>9.6342287609244376E-2</v>
      </c>
      <c r="BM285">
        <v>0</v>
      </c>
      <c r="BN285" s="8">
        <v>47453</v>
      </c>
      <c r="BO285">
        <v>0</v>
      </c>
      <c r="BP285" t="s">
        <v>58</v>
      </c>
      <c r="BQ285" t="s">
        <v>122</v>
      </c>
      <c r="BR285" s="3">
        <v>9634405</v>
      </c>
      <c r="BS285" t="s">
        <v>497</v>
      </c>
      <c r="BT285" s="19">
        <f t="shared" si="40"/>
        <v>1775000</v>
      </c>
      <c r="BU285" s="19">
        <f t="shared" si="41"/>
        <v>9634405</v>
      </c>
      <c r="BV285" s="13">
        <f t="shared" si="42"/>
        <v>1</v>
      </c>
    </row>
    <row r="286" spans="1:74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43"/>
        <v>0</v>
      </c>
      <c r="U286" s="3">
        <v>0</v>
      </c>
      <c r="V286" s="3">
        <v>0</v>
      </c>
      <c r="W286" s="14">
        <f t="shared" si="44"/>
        <v>0</v>
      </c>
      <c r="X286" s="3">
        <v>0</v>
      </c>
      <c r="Y286" s="18">
        <f t="shared" si="45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 s="38">
        <f t="shared" si="46"/>
        <v>7.8226718212273991E-2</v>
      </c>
      <c r="AF286">
        <v>25</v>
      </c>
      <c r="AG286" s="10">
        <v>47726</v>
      </c>
      <c r="AH286">
        <v>0</v>
      </c>
      <c r="AI286" t="s">
        <v>43</v>
      </c>
      <c r="AJ286" t="s">
        <v>299</v>
      </c>
      <c r="AK286" s="8">
        <v>42309</v>
      </c>
      <c r="AL286" s="3">
        <v>670061</v>
      </c>
      <c r="AM286" s="3">
        <v>670061</v>
      </c>
      <c r="AN286">
        <v>0.04</v>
      </c>
      <c r="AO286">
        <v>20</v>
      </c>
      <c r="AP286" s="38">
        <f t="shared" si="49"/>
        <v>7.3581750328628889E-2</v>
      </c>
      <c r="AQ286">
        <v>20</v>
      </c>
      <c r="AR286" s="8">
        <v>49675</v>
      </c>
      <c r="AS286">
        <v>0</v>
      </c>
      <c r="AT286" t="s">
        <v>100</v>
      </c>
      <c r="AU286">
        <v>0</v>
      </c>
      <c r="AV286" s="11" t="s">
        <v>106</v>
      </c>
      <c r="AW286" s="3">
        <v>0</v>
      </c>
      <c r="AX286" s="3">
        <v>0</v>
      </c>
      <c r="AY286">
        <v>0</v>
      </c>
      <c r="AZ286">
        <v>0</v>
      </c>
      <c r="BA286" s="38">
        <f t="shared" si="47"/>
        <v>0</v>
      </c>
      <c r="BB286">
        <v>0</v>
      </c>
      <c r="BC286" s="8">
        <v>0</v>
      </c>
      <c r="BD286">
        <v>0</v>
      </c>
      <c r="BE286" t="s">
        <v>46</v>
      </c>
      <c r="BF286">
        <v>0</v>
      </c>
      <c r="BG286" s="11" t="s">
        <v>106</v>
      </c>
      <c r="BH286" s="3">
        <v>0</v>
      </c>
      <c r="BI286" s="3">
        <v>0</v>
      </c>
      <c r="BJ286">
        <v>0</v>
      </c>
      <c r="BK286">
        <v>0</v>
      </c>
      <c r="BL286" s="38">
        <f t="shared" si="48"/>
        <v>0</v>
      </c>
      <c r="BM286">
        <v>0</v>
      </c>
      <c r="BN286" s="8">
        <v>0</v>
      </c>
      <c r="BO286">
        <v>0</v>
      </c>
      <c r="BP286" t="s">
        <v>46</v>
      </c>
      <c r="BQ286">
        <v>0</v>
      </c>
      <c r="BR286" s="3">
        <v>0</v>
      </c>
      <c r="BS286">
        <v>0</v>
      </c>
      <c r="BT286" s="19">
        <f t="shared" si="40"/>
        <v>1000061</v>
      </c>
      <c r="BU286" s="19">
        <f t="shared" si="41"/>
        <v>1000061</v>
      </c>
      <c r="BV286" s="13">
        <f t="shared" si="42"/>
        <v>0</v>
      </c>
    </row>
    <row r="287" spans="1:74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43"/>
        <v>7.8247463065256859E-2</v>
      </c>
      <c r="U287" s="3">
        <v>8735542</v>
      </c>
      <c r="V287" s="3">
        <v>8527327</v>
      </c>
      <c r="W287" s="14">
        <f t="shared" si="44"/>
        <v>0.97616461577312552</v>
      </c>
      <c r="X287" s="3">
        <v>6206247</v>
      </c>
      <c r="Y287" s="18">
        <f t="shared" si="45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 s="38">
        <f t="shared" si="46"/>
        <v>8.0397193157501462E-2</v>
      </c>
      <c r="AF287">
        <v>69</v>
      </c>
      <c r="AG287" s="10">
        <v>59079</v>
      </c>
      <c r="AH287">
        <v>0</v>
      </c>
      <c r="AI287" t="s">
        <v>46</v>
      </c>
      <c r="AJ287" t="s">
        <v>459</v>
      </c>
      <c r="AK287" s="8">
        <v>41883</v>
      </c>
      <c r="AL287" s="3">
        <v>534081</v>
      </c>
      <c r="AM287" s="3">
        <v>569555</v>
      </c>
      <c r="AN287">
        <v>0.04</v>
      </c>
      <c r="AO287">
        <v>18</v>
      </c>
      <c r="AP287" s="38">
        <f t="shared" si="49"/>
        <v>7.8993328144302502E-2</v>
      </c>
      <c r="AQ287">
        <v>18</v>
      </c>
      <c r="AR287" s="8">
        <v>48488</v>
      </c>
      <c r="AS287">
        <v>0</v>
      </c>
      <c r="AT287" t="s">
        <v>100</v>
      </c>
      <c r="AU287" t="s">
        <v>460</v>
      </c>
      <c r="AV287" s="11">
        <v>41921</v>
      </c>
      <c r="AW287" s="3">
        <v>708380</v>
      </c>
      <c r="AX287" s="3">
        <v>763317</v>
      </c>
      <c r="AY287">
        <v>0.04</v>
      </c>
      <c r="AZ287">
        <v>20</v>
      </c>
      <c r="BA287" s="38">
        <f t="shared" si="47"/>
        <v>7.3581750328628889E-2</v>
      </c>
      <c r="BB287">
        <v>20</v>
      </c>
      <c r="BC287" s="8">
        <v>49225</v>
      </c>
      <c r="BD287">
        <v>0</v>
      </c>
      <c r="BE287" t="s">
        <v>58</v>
      </c>
      <c r="BF287" t="s">
        <v>461</v>
      </c>
      <c r="BG287" s="11">
        <v>42340</v>
      </c>
      <c r="BH287" s="3">
        <v>414000</v>
      </c>
      <c r="BI287" s="3">
        <v>397415</v>
      </c>
      <c r="BJ287">
        <v>5.7500000000000002E-2</v>
      </c>
      <c r="BK287">
        <v>16</v>
      </c>
      <c r="BL287" s="38">
        <f t="shared" si="48"/>
        <v>9.7260290008921196E-2</v>
      </c>
      <c r="BM287">
        <v>16</v>
      </c>
      <c r="BN287" s="8">
        <v>48223</v>
      </c>
      <c r="BO287">
        <v>0</v>
      </c>
      <c r="BP287" t="s">
        <v>46</v>
      </c>
      <c r="BQ287" t="s">
        <v>462</v>
      </c>
      <c r="BR287" s="3">
        <v>8735542</v>
      </c>
      <c r="BS287" t="s">
        <v>62</v>
      </c>
      <c r="BT287" s="19">
        <f t="shared" si="40"/>
        <v>2529295</v>
      </c>
      <c r="BU287" s="19">
        <f t="shared" si="41"/>
        <v>8735542</v>
      </c>
      <c r="BV287" s="13">
        <f t="shared" si="42"/>
        <v>1</v>
      </c>
    </row>
    <row r="288" spans="1:74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43"/>
        <v>9.6672215075320381E-2</v>
      </c>
      <c r="U288" s="3">
        <v>4126108</v>
      </c>
      <c r="V288" s="3">
        <v>3930353</v>
      </c>
      <c r="W288" s="14">
        <f t="shared" si="44"/>
        <v>0.95255698590536164</v>
      </c>
      <c r="X288" s="3">
        <v>3410435</v>
      </c>
      <c r="Y288" s="18">
        <f t="shared" si="45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 s="38">
        <f t="shared" si="46"/>
        <v>9.8612651674210586E-2</v>
      </c>
      <c r="AF288">
        <v>15</v>
      </c>
      <c r="AG288" s="10">
        <v>47604</v>
      </c>
      <c r="AH288" t="s">
        <v>464</v>
      </c>
      <c r="AI288" t="s">
        <v>43</v>
      </c>
      <c r="AJ288" t="s">
        <v>465</v>
      </c>
      <c r="AK288" s="8">
        <v>41792</v>
      </c>
      <c r="AL288" s="3">
        <v>322473</v>
      </c>
      <c r="AM288" s="3">
        <v>333071</v>
      </c>
      <c r="AN288">
        <v>2.3599999999999999E-2</v>
      </c>
      <c r="AO288">
        <v>15</v>
      </c>
      <c r="AP288" s="38">
        <f t="shared" si="49"/>
        <v>7.9936987021447511E-2</v>
      </c>
      <c r="AQ288">
        <v>15</v>
      </c>
      <c r="AR288" s="8">
        <v>47573</v>
      </c>
      <c r="AS288" t="s">
        <v>464</v>
      </c>
      <c r="AT288" t="s">
        <v>58</v>
      </c>
      <c r="AU288">
        <v>0</v>
      </c>
      <c r="AV288" s="11">
        <v>41788</v>
      </c>
      <c r="AW288" s="3">
        <v>100000</v>
      </c>
      <c r="AX288" s="3">
        <v>100000</v>
      </c>
      <c r="AY288">
        <v>2.3599999999999999E-2</v>
      </c>
      <c r="AZ288">
        <v>15</v>
      </c>
      <c r="BA288" s="38">
        <f t="shared" si="47"/>
        <v>7.9936987021447511E-2</v>
      </c>
      <c r="BB288">
        <v>15</v>
      </c>
      <c r="BC288" s="8">
        <v>47573</v>
      </c>
      <c r="BD288" t="s">
        <v>466</v>
      </c>
      <c r="BE288" t="s">
        <v>100</v>
      </c>
      <c r="BF288">
        <v>0</v>
      </c>
      <c r="BG288" s="11" t="s">
        <v>106</v>
      </c>
      <c r="BH288" s="3">
        <v>0</v>
      </c>
      <c r="BI288" s="3">
        <v>0</v>
      </c>
      <c r="BJ288">
        <v>0</v>
      </c>
      <c r="BK288">
        <v>0</v>
      </c>
      <c r="BL288" s="38">
        <f t="shared" si="48"/>
        <v>0</v>
      </c>
      <c r="BM288">
        <v>0</v>
      </c>
      <c r="BN288" s="8">
        <v>0</v>
      </c>
      <c r="BO288">
        <v>0</v>
      </c>
      <c r="BP288" t="s">
        <v>46</v>
      </c>
      <c r="BQ288">
        <v>0</v>
      </c>
      <c r="BR288" s="3">
        <v>4126108</v>
      </c>
      <c r="BS288" t="s">
        <v>62</v>
      </c>
      <c r="BT288" s="19">
        <f t="shared" si="40"/>
        <v>715673</v>
      </c>
      <c r="BU288" s="19">
        <f t="shared" si="41"/>
        <v>4126108</v>
      </c>
      <c r="BV288" s="13">
        <f t="shared" si="42"/>
        <v>1</v>
      </c>
    </row>
    <row r="289" spans="1:74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43"/>
        <v>8.6937392437815453E-2</v>
      </c>
      <c r="U289" s="3">
        <v>9614206</v>
      </c>
      <c r="V289" s="3">
        <v>9813450</v>
      </c>
      <c r="W289" s="14">
        <f t="shared" si="44"/>
        <v>1.0207239162547588</v>
      </c>
      <c r="X289" s="3">
        <v>7381157</v>
      </c>
      <c r="Y289" s="18">
        <f t="shared" si="45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 s="38">
        <f t="shared" si="46"/>
        <v>4.0881147589510385E-2</v>
      </c>
      <c r="AF289">
        <v>50</v>
      </c>
      <c r="AG289" s="10">
        <v>60267</v>
      </c>
      <c r="AH289">
        <v>1</v>
      </c>
      <c r="AI289" t="s">
        <v>58</v>
      </c>
      <c r="AJ289" t="s">
        <v>467</v>
      </c>
      <c r="AK289" s="8">
        <v>41817</v>
      </c>
      <c r="AL289" s="3">
        <v>1222266</v>
      </c>
      <c r="AM289" s="3">
        <v>1222266</v>
      </c>
      <c r="AN289">
        <v>3.27E-2</v>
      </c>
      <c r="AO289">
        <v>50</v>
      </c>
      <c r="AP289" s="38">
        <f t="shared" si="49"/>
        <v>4.0881147589510385E-2</v>
      </c>
      <c r="AQ289">
        <v>50</v>
      </c>
      <c r="AR289" s="8">
        <v>60267</v>
      </c>
      <c r="AS289">
        <v>2</v>
      </c>
      <c r="AT289" t="s">
        <v>58</v>
      </c>
      <c r="AU289" t="s">
        <v>467</v>
      </c>
      <c r="AV289" s="11">
        <v>41817</v>
      </c>
      <c r="AW289" s="3">
        <v>121539</v>
      </c>
      <c r="AX289" s="3">
        <v>0</v>
      </c>
      <c r="AY289">
        <v>3.27E-2</v>
      </c>
      <c r="AZ289">
        <v>15</v>
      </c>
      <c r="BA289" s="38">
        <f t="shared" si="47"/>
        <v>8.5410966994646689E-2</v>
      </c>
      <c r="BB289">
        <v>15</v>
      </c>
      <c r="BC289" s="8">
        <v>47118</v>
      </c>
      <c r="BD289">
        <v>3</v>
      </c>
      <c r="BE289" t="s">
        <v>58</v>
      </c>
      <c r="BF289" t="s">
        <v>468</v>
      </c>
      <c r="BG289" s="11" t="s">
        <v>106</v>
      </c>
      <c r="BH289" s="3">
        <v>0</v>
      </c>
      <c r="BI289" s="3">
        <v>0</v>
      </c>
      <c r="BJ289">
        <v>0</v>
      </c>
      <c r="BK289">
        <v>0</v>
      </c>
      <c r="BL289" s="38">
        <f t="shared" si="48"/>
        <v>0</v>
      </c>
      <c r="BM289">
        <v>0</v>
      </c>
      <c r="BN289" s="8">
        <v>0</v>
      </c>
      <c r="BO289">
        <v>0</v>
      </c>
      <c r="BP289" t="s">
        <v>46</v>
      </c>
      <c r="BQ289">
        <v>0</v>
      </c>
      <c r="BR289" s="3">
        <v>9614206</v>
      </c>
      <c r="BS289" t="s">
        <v>62</v>
      </c>
      <c r="BT289" s="19">
        <f t="shared" si="40"/>
        <v>2233049</v>
      </c>
      <c r="BU289" s="19">
        <f t="shared" si="41"/>
        <v>9614206</v>
      </c>
      <c r="BV289" s="13">
        <f t="shared" si="42"/>
        <v>1</v>
      </c>
    </row>
    <row r="290" spans="1:74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43"/>
        <v>9.2185156867455084E-2</v>
      </c>
      <c r="U290" s="3">
        <v>2639362</v>
      </c>
      <c r="V290" s="3">
        <v>2916071</v>
      </c>
      <c r="W290" s="14">
        <f t="shared" si="44"/>
        <v>1.1048393513280861</v>
      </c>
      <c r="X290" s="3">
        <v>2049645</v>
      </c>
      <c r="Y290" s="18">
        <f t="shared" si="45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 s="38">
        <f t="shared" si="46"/>
        <v>0.10296276395531272</v>
      </c>
      <c r="AF290">
        <v>30</v>
      </c>
      <c r="AG290" s="10">
        <v>47462</v>
      </c>
      <c r="AH290" t="s">
        <v>63</v>
      </c>
      <c r="AI290" t="s">
        <v>43</v>
      </c>
      <c r="AJ290" t="s">
        <v>469</v>
      </c>
      <c r="AK290" s="8">
        <v>41589</v>
      </c>
      <c r="AL290" s="3">
        <v>270000</v>
      </c>
      <c r="AM290" s="3">
        <v>298495</v>
      </c>
      <c r="AN290">
        <v>0.05</v>
      </c>
      <c r="AO290">
        <v>20</v>
      </c>
      <c r="AP290" s="38">
        <f t="shared" si="49"/>
        <v>8.0242587190691328E-2</v>
      </c>
      <c r="AQ290" t="s">
        <v>165</v>
      </c>
      <c r="AR290" s="8">
        <v>48790</v>
      </c>
      <c r="AS290" t="s">
        <v>206</v>
      </c>
      <c r="AT290" t="s">
        <v>58</v>
      </c>
      <c r="AU290" t="s">
        <v>44</v>
      </c>
      <c r="AV290" s="11">
        <v>42125</v>
      </c>
      <c r="AW290" s="3">
        <v>80187</v>
      </c>
      <c r="AX290" s="3">
        <v>45424</v>
      </c>
      <c r="AY290" t="s">
        <v>165</v>
      </c>
      <c r="AZ290" t="s">
        <v>165</v>
      </c>
      <c r="BA290" s="38">
        <f t="shared" si="47"/>
        <v>0</v>
      </c>
      <c r="BB290" t="s">
        <v>165</v>
      </c>
      <c r="BC290" s="8" t="s">
        <v>165</v>
      </c>
      <c r="BD290" t="s">
        <v>165</v>
      </c>
      <c r="BE290" t="s">
        <v>58</v>
      </c>
      <c r="BF290">
        <v>0</v>
      </c>
      <c r="BG290" s="11" t="s">
        <v>106</v>
      </c>
      <c r="BH290" s="3">
        <v>0</v>
      </c>
      <c r="BI290" s="3">
        <v>0</v>
      </c>
      <c r="BJ290">
        <v>0</v>
      </c>
      <c r="BK290">
        <v>0</v>
      </c>
      <c r="BL290" s="38">
        <f t="shared" si="48"/>
        <v>0</v>
      </c>
      <c r="BM290">
        <v>0</v>
      </c>
      <c r="BN290" s="8">
        <v>0</v>
      </c>
      <c r="BO290">
        <v>0</v>
      </c>
      <c r="BP290" t="s">
        <v>46</v>
      </c>
      <c r="BQ290">
        <v>0</v>
      </c>
      <c r="BR290" s="3">
        <v>2639362</v>
      </c>
      <c r="BS290" t="s">
        <v>255</v>
      </c>
      <c r="BT290" s="19">
        <f t="shared" si="40"/>
        <v>589717</v>
      </c>
      <c r="BU290" s="19">
        <f t="shared" si="41"/>
        <v>2639362</v>
      </c>
      <c r="BV290" s="13">
        <f t="shared" si="42"/>
        <v>1</v>
      </c>
    </row>
    <row r="291" spans="1:74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43"/>
        <v>8.0505423851552016E-2</v>
      </c>
      <c r="U291" s="3">
        <v>1911188</v>
      </c>
      <c r="V291" s="3">
        <v>1719582</v>
      </c>
      <c r="W291" s="14">
        <f t="shared" si="44"/>
        <v>0.8997450800235246</v>
      </c>
      <c r="X291" s="3">
        <v>1384688</v>
      </c>
      <c r="Y291" s="18">
        <f t="shared" si="45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 s="38">
        <f t="shared" si="46"/>
        <v>6.6666666666666666E-2</v>
      </c>
      <c r="AF291">
        <v>15</v>
      </c>
      <c r="AG291" s="10">
        <v>47514</v>
      </c>
      <c r="AH291" t="s">
        <v>63</v>
      </c>
      <c r="AI291" t="s">
        <v>43</v>
      </c>
      <c r="AJ291" t="s">
        <v>44</v>
      </c>
      <c r="AK291" s="8">
        <v>41589</v>
      </c>
      <c r="AL291" s="3">
        <v>216500</v>
      </c>
      <c r="AM291" s="3">
        <v>218970</v>
      </c>
      <c r="AN291">
        <v>0</v>
      </c>
      <c r="AO291">
        <v>20</v>
      </c>
      <c r="AP291" s="38">
        <f t="shared" si="49"/>
        <v>0.05</v>
      </c>
      <c r="AQ291" t="s">
        <v>165</v>
      </c>
      <c r="AR291" s="8">
        <v>48790</v>
      </c>
      <c r="AS291" t="s">
        <v>206</v>
      </c>
      <c r="AT291" t="s">
        <v>58</v>
      </c>
      <c r="AU291" t="s">
        <v>44</v>
      </c>
      <c r="AV291" s="11" t="s">
        <v>106</v>
      </c>
      <c r="AW291" s="3">
        <v>0</v>
      </c>
      <c r="AX291" s="3">
        <v>0</v>
      </c>
      <c r="AY291">
        <v>0</v>
      </c>
      <c r="AZ291">
        <v>0</v>
      </c>
      <c r="BA291" s="38">
        <f t="shared" si="47"/>
        <v>0</v>
      </c>
      <c r="BB291">
        <v>0</v>
      </c>
      <c r="BC291" s="8">
        <v>0</v>
      </c>
      <c r="BD291">
        <v>0</v>
      </c>
      <c r="BE291" t="s">
        <v>46</v>
      </c>
      <c r="BF291">
        <v>0</v>
      </c>
      <c r="BG291" s="11" t="s">
        <v>106</v>
      </c>
      <c r="BH291" s="3">
        <v>0</v>
      </c>
      <c r="BI291" s="3">
        <v>0</v>
      </c>
      <c r="BJ291">
        <v>0</v>
      </c>
      <c r="BK291">
        <v>0</v>
      </c>
      <c r="BL291" s="38">
        <f t="shared" si="48"/>
        <v>0</v>
      </c>
      <c r="BM291">
        <v>0</v>
      </c>
      <c r="BN291" s="8">
        <v>0</v>
      </c>
      <c r="BO291">
        <v>0</v>
      </c>
      <c r="BP291" t="s">
        <v>46</v>
      </c>
      <c r="BQ291">
        <v>0</v>
      </c>
      <c r="BR291" s="3">
        <v>1911188</v>
      </c>
      <c r="BS291" t="s">
        <v>255</v>
      </c>
      <c r="BT291" s="19">
        <f t="shared" si="40"/>
        <v>526500</v>
      </c>
      <c r="BU291" s="19">
        <f t="shared" si="41"/>
        <v>1911188</v>
      </c>
      <c r="BV291" s="13">
        <f t="shared" si="42"/>
        <v>1</v>
      </c>
    </row>
    <row r="292" spans="1:74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43"/>
        <v>8.7556665625764515E-2</v>
      </c>
      <c r="U292" s="3">
        <v>5914741</v>
      </c>
      <c r="V292" s="3">
        <v>7261427</v>
      </c>
      <c r="W292" s="14">
        <f t="shared" si="44"/>
        <v>1.2276830042093136</v>
      </c>
      <c r="X292" s="3">
        <v>110</v>
      </c>
      <c r="Y292" s="18">
        <f t="shared" si="45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 s="38">
        <f t="shared" si="46"/>
        <v>9.962559760481117E-2</v>
      </c>
      <c r="AF292">
        <v>0</v>
      </c>
      <c r="AG292" s="10">
        <v>0</v>
      </c>
      <c r="AH292">
        <v>0</v>
      </c>
      <c r="AI292" t="s">
        <v>46</v>
      </c>
      <c r="AJ292">
        <v>0</v>
      </c>
      <c r="AK292" s="8" t="s">
        <v>106</v>
      </c>
      <c r="AL292" s="3">
        <v>200000</v>
      </c>
      <c r="AM292" s="3">
        <v>200000</v>
      </c>
      <c r="AN292">
        <v>3.5999999999999997E-2</v>
      </c>
      <c r="AO292">
        <v>50</v>
      </c>
      <c r="AP292" s="38">
        <f t="shared" si="49"/>
        <v>4.340555359077107E-2</v>
      </c>
      <c r="AQ292">
        <v>0</v>
      </c>
      <c r="AR292" s="8">
        <v>0</v>
      </c>
      <c r="AS292">
        <v>0</v>
      </c>
      <c r="AT292" t="s">
        <v>46</v>
      </c>
      <c r="AU292">
        <v>0</v>
      </c>
      <c r="AV292" s="11" t="s">
        <v>106</v>
      </c>
      <c r="AW292" s="3">
        <v>200000</v>
      </c>
      <c r="AX292" s="3">
        <v>198393</v>
      </c>
      <c r="AY292">
        <v>5.7500000000000002E-2</v>
      </c>
      <c r="AZ292">
        <v>16.5</v>
      </c>
      <c r="BA292" s="38">
        <f t="shared" si="47"/>
        <v>9.5441000439197218E-2</v>
      </c>
      <c r="BB292">
        <v>0</v>
      </c>
      <c r="BC292" s="8">
        <v>0</v>
      </c>
      <c r="BD292">
        <v>0</v>
      </c>
      <c r="BE292" t="s">
        <v>46</v>
      </c>
      <c r="BF292">
        <v>0</v>
      </c>
      <c r="BG292" s="11" t="s">
        <v>106</v>
      </c>
      <c r="BH292" s="3">
        <v>4538713</v>
      </c>
      <c r="BI292" s="3">
        <v>4538713</v>
      </c>
      <c r="BJ292">
        <v>0</v>
      </c>
      <c r="BK292">
        <v>0</v>
      </c>
      <c r="BL292" s="38">
        <f t="shared" si="48"/>
        <v>0</v>
      </c>
      <c r="BM292">
        <v>0</v>
      </c>
      <c r="BN292" s="8">
        <v>0</v>
      </c>
      <c r="BO292">
        <v>0</v>
      </c>
      <c r="BP292" t="s">
        <v>46</v>
      </c>
      <c r="BQ292">
        <v>0</v>
      </c>
      <c r="BR292" s="3">
        <v>5914741</v>
      </c>
      <c r="BS292">
        <v>0</v>
      </c>
      <c r="BT292" s="19">
        <f t="shared" si="40"/>
        <v>5914631</v>
      </c>
      <c r="BU292" s="19">
        <f t="shared" si="41"/>
        <v>5914741</v>
      </c>
      <c r="BV292" s="13">
        <f t="shared" si="42"/>
        <v>1</v>
      </c>
    </row>
    <row r="293" spans="1:74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43"/>
        <v>0</v>
      </c>
      <c r="U293" s="3">
        <v>0</v>
      </c>
      <c r="V293" s="3">
        <v>0</v>
      </c>
      <c r="W293" s="14">
        <f t="shared" si="44"/>
        <v>0</v>
      </c>
      <c r="X293" s="3">
        <v>0</v>
      </c>
      <c r="Y293" s="18">
        <f t="shared" si="45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 s="38">
        <f t="shared" si="46"/>
        <v>5.1960851482497419E-2</v>
      </c>
      <c r="AF293">
        <v>40</v>
      </c>
      <c r="AG293" s="10">
        <v>56705</v>
      </c>
      <c r="AH293">
        <v>0</v>
      </c>
      <c r="AI293" t="s">
        <v>43</v>
      </c>
      <c r="AJ293">
        <v>0</v>
      </c>
      <c r="AK293" s="8" t="s">
        <v>106</v>
      </c>
      <c r="AL293" s="3">
        <v>0</v>
      </c>
      <c r="AM293" s="3">
        <v>0</v>
      </c>
      <c r="AN293">
        <v>0</v>
      </c>
      <c r="AO293">
        <v>0</v>
      </c>
      <c r="AP293" s="38">
        <f t="shared" si="49"/>
        <v>0</v>
      </c>
      <c r="AQ293">
        <v>0</v>
      </c>
      <c r="AR293" s="8">
        <v>0</v>
      </c>
      <c r="AS293">
        <v>0</v>
      </c>
      <c r="AT293">
        <v>0</v>
      </c>
      <c r="AU293">
        <v>0</v>
      </c>
      <c r="AV293" s="11" t="s">
        <v>106</v>
      </c>
      <c r="AW293" s="3">
        <v>0</v>
      </c>
      <c r="AX293" s="3">
        <v>0</v>
      </c>
      <c r="AY293">
        <v>0</v>
      </c>
      <c r="AZ293">
        <v>0</v>
      </c>
      <c r="BA293" s="38">
        <f t="shared" si="47"/>
        <v>0</v>
      </c>
      <c r="BB293">
        <v>0</v>
      </c>
      <c r="BC293" s="8">
        <v>0</v>
      </c>
      <c r="BD293">
        <v>0</v>
      </c>
      <c r="BE293" t="s">
        <v>46</v>
      </c>
      <c r="BF293">
        <v>0</v>
      </c>
      <c r="BG293" s="11" t="s">
        <v>106</v>
      </c>
      <c r="BH293" s="3">
        <v>0</v>
      </c>
      <c r="BI293" s="3">
        <v>0</v>
      </c>
      <c r="BJ293">
        <v>0</v>
      </c>
      <c r="BK293">
        <v>0</v>
      </c>
      <c r="BL293" s="38">
        <f t="shared" si="48"/>
        <v>0</v>
      </c>
      <c r="BM293">
        <v>0</v>
      </c>
      <c r="BN293" s="8">
        <v>0</v>
      </c>
      <c r="BO293">
        <v>0</v>
      </c>
      <c r="BP293" t="s">
        <v>46</v>
      </c>
      <c r="BQ293">
        <v>0</v>
      </c>
      <c r="BR293" s="3">
        <v>0</v>
      </c>
      <c r="BS293">
        <v>0</v>
      </c>
      <c r="BT293" s="19">
        <f t="shared" si="40"/>
        <v>6574000</v>
      </c>
      <c r="BU293" s="19">
        <f t="shared" si="41"/>
        <v>6574000</v>
      </c>
      <c r="BV293" s="13">
        <f t="shared" si="42"/>
        <v>0</v>
      </c>
    </row>
    <row r="294" spans="1:74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43"/>
        <v>0</v>
      </c>
      <c r="U294" s="3">
        <v>0</v>
      </c>
      <c r="V294" s="3">
        <v>0</v>
      </c>
      <c r="W294" s="14">
        <f t="shared" si="44"/>
        <v>0</v>
      </c>
      <c r="X294" s="3">
        <v>0</v>
      </c>
      <c r="Y294" s="18">
        <f t="shared" si="45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 s="38">
        <f t="shared" si="46"/>
        <v>7.3581750328628889E-2</v>
      </c>
      <c r="AF294">
        <v>0</v>
      </c>
      <c r="AG294" s="10">
        <v>0</v>
      </c>
      <c r="AH294">
        <v>0</v>
      </c>
      <c r="AI294" t="s">
        <v>46</v>
      </c>
      <c r="AJ294" t="s">
        <v>240</v>
      </c>
      <c r="AK294" s="8" t="s">
        <v>106</v>
      </c>
      <c r="AL294" s="3">
        <v>250000</v>
      </c>
      <c r="AM294" s="3">
        <v>250000</v>
      </c>
      <c r="AN294">
        <v>2.5000000000000001E-3</v>
      </c>
      <c r="AO294">
        <v>50</v>
      </c>
      <c r="AP294" s="38">
        <f t="shared" si="49"/>
        <v>2.1300992011248448E-2</v>
      </c>
      <c r="AQ294">
        <v>0</v>
      </c>
      <c r="AR294" s="8">
        <v>0</v>
      </c>
      <c r="AS294">
        <v>0</v>
      </c>
      <c r="AT294" t="s">
        <v>46</v>
      </c>
      <c r="AU294" t="s">
        <v>171</v>
      </c>
      <c r="AV294" s="11" t="s">
        <v>106</v>
      </c>
      <c r="AW294" s="3">
        <v>441055</v>
      </c>
      <c r="AX294" s="3">
        <v>441055</v>
      </c>
      <c r="AY294">
        <v>0.04</v>
      </c>
      <c r="AZ294">
        <v>16</v>
      </c>
      <c r="BA294" s="38">
        <f t="shared" si="47"/>
        <v>8.5819999221953561E-2</v>
      </c>
      <c r="BB294">
        <v>0</v>
      </c>
      <c r="BC294" s="8">
        <v>0</v>
      </c>
      <c r="BD294">
        <v>0</v>
      </c>
      <c r="BE294" t="s">
        <v>46</v>
      </c>
      <c r="BF294">
        <v>0</v>
      </c>
      <c r="BG294" s="11" t="s">
        <v>106</v>
      </c>
      <c r="BH294" s="3">
        <v>0</v>
      </c>
      <c r="BI294" s="3">
        <v>0</v>
      </c>
      <c r="BJ294">
        <v>0</v>
      </c>
      <c r="BK294">
        <v>0</v>
      </c>
      <c r="BL294" s="38">
        <f t="shared" si="48"/>
        <v>0</v>
      </c>
      <c r="BM294">
        <v>0</v>
      </c>
      <c r="BN294" s="8">
        <v>0</v>
      </c>
      <c r="BO294">
        <v>0</v>
      </c>
      <c r="BP294" t="s">
        <v>46</v>
      </c>
      <c r="BQ294">
        <v>0</v>
      </c>
      <c r="BR294" s="3">
        <v>1241055</v>
      </c>
      <c r="BS294" t="s">
        <v>62</v>
      </c>
      <c r="BT294" s="19">
        <f t="shared" si="40"/>
        <v>1241055</v>
      </c>
      <c r="BU294" s="19">
        <f t="shared" si="41"/>
        <v>1241055</v>
      </c>
      <c r="BV294" s="13">
        <f t="shared" si="42"/>
        <v>0</v>
      </c>
    </row>
    <row r="295" spans="1:74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43"/>
        <v>8.7298081576036177E-2</v>
      </c>
      <c r="U295" s="3">
        <v>10524733</v>
      </c>
      <c r="V295" s="3">
        <v>10208767</v>
      </c>
      <c r="W295" s="14">
        <f t="shared" si="44"/>
        <v>0.96997871584960871</v>
      </c>
      <c r="X295" s="3">
        <v>8846011</v>
      </c>
      <c r="Y295" s="18">
        <f t="shared" si="45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 s="38">
        <f t="shared" si="46"/>
        <v>9.8612651674210586E-2</v>
      </c>
      <c r="AF295">
        <v>16</v>
      </c>
      <c r="AG295" s="10">
        <v>47788</v>
      </c>
      <c r="AH295" t="s">
        <v>63</v>
      </c>
      <c r="AI295" t="s">
        <v>43</v>
      </c>
      <c r="AJ295" t="s">
        <v>291</v>
      </c>
      <c r="AK295" s="8">
        <v>41990</v>
      </c>
      <c r="AL295" s="3">
        <v>275000</v>
      </c>
      <c r="AM295" s="3">
        <v>281367</v>
      </c>
      <c r="AN295">
        <v>0.05</v>
      </c>
      <c r="AO295">
        <v>16</v>
      </c>
      <c r="AP295" s="38">
        <f t="shared" si="49"/>
        <v>9.2269907977645726E-2</v>
      </c>
      <c r="AQ295">
        <v>16</v>
      </c>
      <c r="AR295" s="8">
        <v>47036</v>
      </c>
      <c r="AS295">
        <v>0</v>
      </c>
      <c r="AT295" t="s">
        <v>100</v>
      </c>
      <c r="AU295" t="s">
        <v>245</v>
      </c>
      <c r="AV295" s="11">
        <v>42409</v>
      </c>
      <c r="AW295" s="3">
        <v>668773</v>
      </c>
      <c r="AX295" s="3">
        <v>668773</v>
      </c>
      <c r="AY295">
        <v>5.5E-2</v>
      </c>
      <c r="AZ295">
        <v>14</v>
      </c>
      <c r="BA295" s="38">
        <f t="shared" si="47"/>
        <v>0.10427911544944371</v>
      </c>
      <c r="BB295">
        <v>14</v>
      </c>
      <c r="BC295" s="8">
        <v>47827</v>
      </c>
      <c r="BD295">
        <v>0</v>
      </c>
      <c r="BE295" t="s">
        <v>43</v>
      </c>
      <c r="BF295" t="s">
        <v>472</v>
      </c>
      <c r="BG295" s="11" t="s">
        <v>106</v>
      </c>
      <c r="BH295" s="3">
        <v>0</v>
      </c>
      <c r="BI295" s="3">
        <v>0</v>
      </c>
      <c r="BJ295">
        <v>0</v>
      </c>
      <c r="BK295">
        <v>0</v>
      </c>
      <c r="BL295" s="38">
        <f t="shared" si="48"/>
        <v>0</v>
      </c>
      <c r="BM295">
        <v>0</v>
      </c>
      <c r="BN295" s="8">
        <v>0</v>
      </c>
      <c r="BO295">
        <v>0</v>
      </c>
      <c r="BP295" t="s">
        <v>46</v>
      </c>
      <c r="BQ295">
        <v>0</v>
      </c>
      <c r="BR295" s="3">
        <v>10524733</v>
      </c>
      <c r="BS295" t="s">
        <v>62</v>
      </c>
      <c r="BT295" s="19">
        <f t="shared" si="40"/>
        <v>2347495</v>
      </c>
      <c r="BU295" s="19">
        <f t="shared" si="41"/>
        <v>11193506</v>
      </c>
      <c r="BV295" s="13">
        <f t="shared" si="42"/>
        <v>1.0635429896416375</v>
      </c>
    </row>
    <row r="296" spans="1:74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43"/>
        <v>0</v>
      </c>
      <c r="U296" s="3">
        <v>0</v>
      </c>
      <c r="V296" s="3">
        <v>0</v>
      </c>
      <c r="W296" s="14">
        <f t="shared" si="44"/>
        <v>0</v>
      </c>
      <c r="X296" s="3">
        <v>0</v>
      </c>
      <c r="Y296" s="18">
        <f t="shared" si="45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 s="38">
        <f t="shared" si="46"/>
        <v>0</v>
      </c>
      <c r="AF296">
        <v>0</v>
      </c>
      <c r="AG296" s="10">
        <v>49674</v>
      </c>
      <c r="AH296">
        <v>0</v>
      </c>
      <c r="AI296" t="s">
        <v>58</v>
      </c>
      <c r="AJ296" t="s">
        <v>339</v>
      </c>
      <c r="AK296" s="8" t="s">
        <v>106</v>
      </c>
      <c r="AL296" s="3">
        <v>430000</v>
      </c>
      <c r="AM296" s="3">
        <v>422270</v>
      </c>
      <c r="AN296">
        <v>0.04</v>
      </c>
      <c r="AO296" t="s">
        <v>45</v>
      </c>
      <c r="AP296" s="38">
        <f t="shared" si="49"/>
        <v>0</v>
      </c>
      <c r="AQ296">
        <v>0</v>
      </c>
      <c r="AR296" s="8">
        <v>48458</v>
      </c>
      <c r="AS296" t="s">
        <v>54</v>
      </c>
      <c r="AT296" t="s">
        <v>46</v>
      </c>
      <c r="AU296" t="s">
        <v>122</v>
      </c>
      <c r="AV296" s="11" t="s">
        <v>106</v>
      </c>
      <c r="AW296" s="3">
        <v>160000</v>
      </c>
      <c r="AX296" s="3">
        <v>159577</v>
      </c>
      <c r="AY296">
        <v>5.1499999999999997E-2</v>
      </c>
      <c r="AZ296">
        <v>0</v>
      </c>
      <c r="BA296" s="38">
        <f t="shared" si="47"/>
        <v>0</v>
      </c>
      <c r="BB296">
        <v>0</v>
      </c>
      <c r="BC296" s="8">
        <v>48349</v>
      </c>
      <c r="BD296">
        <v>0</v>
      </c>
      <c r="BE296" t="s">
        <v>43</v>
      </c>
      <c r="BF296" t="s">
        <v>473</v>
      </c>
      <c r="BG296" s="11" t="s">
        <v>106</v>
      </c>
      <c r="BH296" s="3">
        <v>125000</v>
      </c>
      <c r="BI296" s="3">
        <v>125000</v>
      </c>
      <c r="BJ296">
        <v>0</v>
      </c>
      <c r="BK296">
        <v>0</v>
      </c>
      <c r="BL296" s="38">
        <f t="shared" si="48"/>
        <v>0</v>
      </c>
      <c r="BM296">
        <v>0</v>
      </c>
      <c r="BN296" s="8">
        <v>48094</v>
      </c>
      <c r="BO296">
        <v>0</v>
      </c>
      <c r="BP296" t="s">
        <v>100</v>
      </c>
      <c r="BQ296" t="s">
        <v>474</v>
      </c>
      <c r="BR296" s="3">
        <v>0</v>
      </c>
      <c r="BS296">
        <v>0</v>
      </c>
      <c r="BT296" s="19">
        <f t="shared" si="40"/>
        <v>1190000</v>
      </c>
      <c r="BU296" s="19">
        <f t="shared" si="41"/>
        <v>1190000</v>
      </c>
      <c r="BV296" s="13">
        <f t="shared" si="42"/>
        <v>0</v>
      </c>
    </row>
    <row r="297" spans="1:74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43"/>
        <v>9.3432314565835464E-2</v>
      </c>
      <c r="U297" s="3">
        <v>4722242</v>
      </c>
      <c r="V297" s="3">
        <v>6031496</v>
      </c>
      <c r="W297" s="14">
        <f t="shared" si="44"/>
        <v>1.2772526270360562</v>
      </c>
      <c r="X297" s="3">
        <v>5011131</v>
      </c>
      <c r="Y297" s="18">
        <f t="shared" si="45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 s="38">
        <f t="shared" si="46"/>
        <v>0</v>
      </c>
      <c r="AF297">
        <v>0</v>
      </c>
      <c r="AG297" s="10">
        <v>0</v>
      </c>
      <c r="AH297">
        <v>0</v>
      </c>
      <c r="AI297" t="s">
        <v>46</v>
      </c>
      <c r="AJ297">
        <v>0</v>
      </c>
      <c r="AK297" s="8" t="s">
        <v>106</v>
      </c>
      <c r="AL297" s="3">
        <v>0</v>
      </c>
      <c r="AM297" s="3">
        <v>0</v>
      </c>
      <c r="AN297">
        <v>0</v>
      </c>
      <c r="AO297" t="s">
        <v>45</v>
      </c>
      <c r="AP297" s="38">
        <f t="shared" si="49"/>
        <v>0</v>
      </c>
      <c r="AQ297">
        <v>0</v>
      </c>
      <c r="AR297" s="8">
        <v>0</v>
      </c>
      <c r="AS297">
        <v>0</v>
      </c>
      <c r="AT297" t="s">
        <v>46</v>
      </c>
      <c r="AU297">
        <v>0</v>
      </c>
      <c r="AV297" s="11" t="s">
        <v>106</v>
      </c>
      <c r="AW297" s="3">
        <v>0</v>
      </c>
      <c r="AX297" s="3">
        <v>0</v>
      </c>
      <c r="AY297">
        <v>0</v>
      </c>
      <c r="AZ297">
        <v>0</v>
      </c>
      <c r="BA297" s="38">
        <f t="shared" si="47"/>
        <v>0</v>
      </c>
      <c r="BB297">
        <v>0</v>
      </c>
      <c r="BC297" s="8">
        <v>0</v>
      </c>
      <c r="BD297">
        <v>0</v>
      </c>
      <c r="BE297" t="s">
        <v>46</v>
      </c>
      <c r="BF297">
        <v>0</v>
      </c>
      <c r="BG297" s="11" t="s">
        <v>106</v>
      </c>
      <c r="BH297" s="3">
        <v>0</v>
      </c>
      <c r="BI297" s="3">
        <v>0</v>
      </c>
      <c r="BJ297">
        <v>0</v>
      </c>
      <c r="BK297">
        <v>0</v>
      </c>
      <c r="BL297" s="38">
        <f t="shared" si="48"/>
        <v>0</v>
      </c>
      <c r="BM297">
        <v>0</v>
      </c>
      <c r="BN297" s="8">
        <v>0</v>
      </c>
      <c r="BO297">
        <v>0</v>
      </c>
      <c r="BP297" t="s">
        <v>46</v>
      </c>
      <c r="BQ297">
        <v>0</v>
      </c>
      <c r="BR297" s="3">
        <v>0</v>
      </c>
      <c r="BS297">
        <v>0</v>
      </c>
      <c r="BT297" s="19">
        <f t="shared" si="40"/>
        <v>0</v>
      </c>
      <c r="BU297" s="19">
        <f t="shared" si="41"/>
        <v>5011131</v>
      </c>
      <c r="BV297" s="13">
        <f t="shared" si="42"/>
        <v>1.0611762378971683</v>
      </c>
    </row>
    <row r="298" spans="1:74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43"/>
        <v>9.1592902365015952E-2</v>
      </c>
      <c r="U298" s="3">
        <v>2705690</v>
      </c>
      <c r="V298" s="3">
        <v>2810308</v>
      </c>
      <c r="W298" s="14">
        <f t="shared" si="44"/>
        <v>1.038665922555799</v>
      </c>
      <c r="X298" s="3">
        <v>2156051</v>
      </c>
      <c r="Y298" s="18">
        <f t="shared" si="45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 s="38">
        <f t="shared" si="46"/>
        <v>8.8699141731286096E-2</v>
      </c>
      <c r="AF298">
        <v>30</v>
      </c>
      <c r="AG298" s="10">
        <v>48580</v>
      </c>
      <c r="AH298" t="s">
        <v>54</v>
      </c>
      <c r="AI298" t="s">
        <v>43</v>
      </c>
      <c r="AJ298" t="s">
        <v>55</v>
      </c>
      <c r="AK298" s="8">
        <v>42079</v>
      </c>
      <c r="AL298" s="3">
        <v>376139</v>
      </c>
      <c r="AM298" s="3">
        <v>396113</v>
      </c>
      <c r="AN298">
        <v>0.04</v>
      </c>
      <c r="AO298">
        <v>18</v>
      </c>
      <c r="AP298" s="38">
        <f t="shared" si="49"/>
        <v>7.8993328144302502E-2</v>
      </c>
      <c r="AQ298" t="s">
        <v>358</v>
      </c>
      <c r="AR298" s="8">
        <v>48848</v>
      </c>
      <c r="AS298" t="s">
        <v>71</v>
      </c>
      <c r="AT298" t="s">
        <v>100</v>
      </c>
      <c r="AU298" t="s">
        <v>55</v>
      </c>
      <c r="AV298" s="11">
        <v>42079</v>
      </c>
      <c r="AW298" s="3">
        <v>120000</v>
      </c>
      <c r="AX298" s="3">
        <v>128191</v>
      </c>
      <c r="AY298">
        <v>0.04</v>
      </c>
      <c r="AZ298">
        <v>16</v>
      </c>
      <c r="BA298" s="38">
        <f t="shared" si="47"/>
        <v>8.5819999221953561E-2</v>
      </c>
      <c r="BB298" t="s">
        <v>358</v>
      </c>
      <c r="BC298" s="8">
        <v>47938</v>
      </c>
      <c r="BD298" t="s">
        <v>75</v>
      </c>
      <c r="BE298" t="s">
        <v>58</v>
      </c>
      <c r="BF298" t="s">
        <v>55</v>
      </c>
      <c r="BG298" s="11" t="s">
        <v>106</v>
      </c>
      <c r="BH298" s="3">
        <v>0</v>
      </c>
      <c r="BI298" s="3">
        <v>0</v>
      </c>
      <c r="BJ298">
        <v>0</v>
      </c>
      <c r="BK298">
        <v>0</v>
      </c>
      <c r="BL298" s="38">
        <f t="shared" si="48"/>
        <v>0</v>
      </c>
      <c r="BM298">
        <v>0</v>
      </c>
      <c r="BN298" s="8">
        <v>0</v>
      </c>
      <c r="BO298">
        <v>0</v>
      </c>
      <c r="BP298" t="s">
        <v>46</v>
      </c>
      <c r="BQ298">
        <v>0</v>
      </c>
      <c r="BR298" s="3">
        <v>2705690</v>
      </c>
      <c r="BS298" t="s">
        <v>47</v>
      </c>
      <c r="BT298" s="19">
        <f t="shared" si="40"/>
        <v>549639</v>
      </c>
      <c r="BU298" s="19">
        <f t="shared" si="41"/>
        <v>2705690</v>
      </c>
      <c r="BV298" s="13">
        <f t="shared" si="42"/>
        <v>1</v>
      </c>
    </row>
    <row r="299" spans="1:74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43"/>
        <v>9.1649878460314277E-2</v>
      </c>
      <c r="U299" s="3">
        <v>3897081</v>
      </c>
      <c r="V299" s="3">
        <v>4111924</v>
      </c>
      <c r="W299" s="14">
        <f t="shared" si="44"/>
        <v>1.0551292108118873</v>
      </c>
      <c r="X299" s="3">
        <v>3178787</v>
      </c>
      <c r="Y299" s="18">
        <f t="shared" si="45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 s="38">
        <f t="shared" si="46"/>
        <v>8.8699141731286096E-2</v>
      </c>
      <c r="AF299">
        <v>30</v>
      </c>
      <c r="AG299" s="10">
        <v>48550</v>
      </c>
      <c r="AH299" t="s">
        <v>54</v>
      </c>
      <c r="AI299" t="s">
        <v>43</v>
      </c>
      <c r="AJ299" t="s">
        <v>55</v>
      </c>
      <c r="AK299" s="8">
        <v>42352</v>
      </c>
      <c r="AL299" s="3">
        <v>96600</v>
      </c>
      <c r="AM299" s="3">
        <v>74972.5</v>
      </c>
      <c r="AN299">
        <v>0.05</v>
      </c>
      <c r="AO299">
        <v>17</v>
      </c>
      <c r="AP299" s="38">
        <f t="shared" si="49"/>
        <v>8.8699141731286096E-2</v>
      </c>
      <c r="AQ299" t="s">
        <v>358</v>
      </c>
      <c r="AR299" s="8" t="s">
        <v>475</v>
      </c>
      <c r="AS299" t="s">
        <v>71</v>
      </c>
      <c r="AT299" t="s">
        <v>58</v>
      </c>
      <c r="AU299" t="s">
        <v>55</v>
      </c>
      <c r="AV299" s="11">
        <v>42005</v>
      </c>
      <c r="AW299" s="3">
        <v>263159</v>
      </c>
      <c r="AX299" s="3">
        <v>263159</v>
      </c>
      <c r="AY299">
        <v>0.05</v>
      </c>
      <c r="AZ299">
        <v>17</v>
      </c>
      <c r="BA299" s="38">
        <f t="shared" si="47"/>
        <v>8.8699141731286096E-2</v>
      </c>
      <c r="BB299" t="s">
        <v>358</v>
      </c>
      <c r="BC299" s="8">
        <v>48853</v>
      </c>
      <c r="BD299" t="s">
        <v>75</v>
      </c>
      <c r="BE299" t="s">
        <v>100</v>
      </c>
      <c r="BF299" t="s">
        <v>55</v>
      </c>
      <c r="BG299" s="11" t="s">
        <v>106</v>
      </c>
      <c r="BH299" s="3">
        <v>20900</v>
      </c>
      <c r="BI299" s="3">
        <v>20900</v>
      </c>
      <c r="BJ299">
        <v>0.02</v>
      </c>
      <c r="BK299">
        <v>7</v>
      </c>
      <c r="BL299" s="38">
        <f t="shared" si="48"/>
        <v>0.15451195610309953</v>
      </c>
      <c r="BM299" t="s">
        <v>358</v>
      </c>
      <c r="BN299" s="8" t="s">
        <v>476</v>
      </c>
      <c r="BO299" t="s">
        <v>346</v>
      </c>
      <c r="BP299" t="s">
        <v>58</v>
      </c>
      <c r="BQ299" t="s">
        <v>47</v>
      </c>
      <c r="BR299" s="3">
        <v>3897081</v>
      </c>
      <c r="BS299" t="s">
        <v>47</v>
      </c>
      <c r="BT299" s="19">
        <f t="shared" si="40"/>
        <v>718294</v>
      </c>
      <c r="BU299" s="19">
        <f t="shared" si="41"/>
        <v>3897081</v>
      </c>
      <c r="BV299" s="13">
        <f t="shared" si="42"/>
        <v>1</v>
      </c>
    </row>
    <row r="300" spans="1:74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43"/>
        <v>7.4408316967991411E-2</v>
      </c>
      <c r="U300" s="3">
        <v>2173292</v>
      </c>
      <c r="V300" s="3">
        <v>2554652</v>
      </c>
      <c r="W300" s="14">
        <f t="shared" si="44"/>
        <v>1.1754757299065197</v>
      </c>
      <c r="X300" s="3">
        <v>1424466</v>
      </c>
      <c r="Y300" s="18">
        <f t="shared" si="45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 s="38">
        <f t="shared" si="46"/>
        <v>9.8952143589367256E-2</v>
      </c>
      <c r="AF300">
        <v>30</v>
      </c>
      <c r="AG300" s="10">
        <v>47757</v>
      </c>
      <c r="AH300" t="s">
        <v>63</v>
      </c>
      <c r="AI300" t="s">
        <v>43</v>
      </c>
      <c r="AJ300" t="s">
        <v>44</v>
      </c>
      <c r="AK300" s="8">
        <v>41939</v>
      </c>
      <c r="AL300" s="3">
        <v>415000</v>
      </c>
      <c r="AM300" s="3">
        <v>391787</v>
      </c>
      <c r="AN300">
        <v>0.03</v>
      </c>
      <c r="AO300">
        <v>30</v>
      </c>
      <c r="AP300" s="38">
        <f t="shared" si="49"/>
        <v>5.1019259320252565E-2</v>
      </c>
      <c r="AQ300" t="s">
        <v>165</v>
      </c>
      <c r="AR300" s="8">
        <v>49155</v>
      </c>
      <c r="AS300" t="s">
        <v>206</v>
      </c>
      <c r="AT300" t="s">
        <v>58</v>
      </c>
      <c r="AU300" t="s">
        <v>44</v>
      </c>
      <c r="AV300" s="11">
        <v>42278</v>
      </c>
      <c r="AW300" s="3">
        <v>146207</v>
      </c>
      <c r="AX300" s="3">
        <v>118187</v>
      </c>
      <c r="AY300">
        <v>0</v>
      </c>
      <c r="AZ300" t="s">
        <v>165</v>
      </c>
      <c r="BA300" s="38">
        <f t="shared" si="47"/>
        <v>0</v>
      </c>
      <c r="BB300" t="s">
        <v>165</v>
      </c>
      <c r="BC300" s="8" t="s">
        <v>165</v>
      </c>
      <c r="BD300" t="s">
        <v>165</v>
      </c>
      <c r="BE300" t="s">
        <v>58</v>
      </c>
      <c r="BF300">
        <v>0</v>
      </c>
      <c r="BG300" s="11" t="s">
        <v>106</v>
      </c>
      <c r="BH300" s="3">
        <v>0</v>
      </c>
      <c r="BI300" s="3">
        <v>0</v>
      </c>
      <c r="BJ300">
        <v>0</v>
      </c>
      <c r="BK300">
        <v>0</v>
      </c>
      <c r="BL300" s="38">
        <f t="shared" si="48"/>
        <v>0</v>
      </c>
      <c r="BM300">
        <v>0</v>
      </c>
      <c r="BN300" s="8">
        <v>0</v>
      </c>
      <c r="BO300">
        <v>0</v>
      </c>
      <c r="BP300" t="s">
        <v>46</v>
      </c>
      <c r="BQ300">
        <v>0</v>
      </c>
      <c r="BR300" s="3">
        <v>2173292</v>
      </c>
      <c r="BS300" t="s">
        <v>255</v>
      </c>
      <c r="BT300" s="19">
        <f t="shared" si="40"/>
        <v>786207</v>
      </c>
      <c r="BU300" s="19">
        <f t="shared" si="41"/>
        <v>2210673</v>
      </c>
      <c r="BV300" s="13">
        <f t="shared" si="42"/>
        <v>1.0172001737456358</v>
      </c>
    </row>
    <row r="301" spans="1:74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43"/>
        <v>9.4210114381807181E-2</v>
      </c>
      <c r="U301" s="3">
        <v>5246114</v>
      </c>
      <c r="V301" s="3">
        <v>5503644</v>
      </c>
      <c r="W301" s="14">
        <f t="shared" si="44"/>
        <v>1.0490896690388352</v>
      </c>
      <c r="X301" s="3">
        <v>4260429</v>
      </c>
      <c r="Y301" s="18">
        <f t="shared" si="45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 s="38">
        <f t="shared" si="46"/>
        <v>0.11296010534001914</v>
      </c>
      <c r="AF301">
        <v>15</v>
      </c>
      <c r="AG301" s="10">
        <v>47818</v>
      </c>
      <c r="AH301" t="s">
        <v>63</v>
      </c>
      <c r="AI301" t="s">
        <v>43</v>
      </c>
      <c r="AJ301" t="s">
        <v>44</v>
      </c>
      <c r="AK301" s="8">
        <v>42522</v>
      </c>
      <c r="AL301" s="3">
        <v>500054</v>
      </c>
      <c r="AM301" s="3">
        <v>224071</v>
      </c>
      <c r="AN301">
        <v>0</v>
      </c>
      <c r="AO301" t="s">
        <v>165</v>
      </c>
      <c r="AP301" s="38">
        <f t="shared" si="49"/>
        <v>0</v>
      </c>
      <c r="AQ301" t="s">
        <v>165</v>
      </c>
      <c r="AR301" s="8">
        <v>47818</v>
      </c>
      <c r="AS301" t="s">
        <v>165</v>
      </c>
      <c r="AT301" t="s">
        <v>58</v>
      </c>
      <c r="AU301">
        <v>0</v>
      </c>
      <c r="AV301" s="11">
        <v>41939</v>
      </c>
      <c r="AW301" s="3">
        <v>495000</v>
      </c>
      <c r="AX301" s="3">
        <v>523520</v>
      </c>
      <c r="AY301">
        <v>0.04</v>
      </c>
      <c r="AZ301">
        <v>20</v>
      </c>
      <c r="BA301" s="38">
        <f t="shared" si="47"/>
        <v>7.3581750328628889E-2</v>
      </c>
      <c r="BB301" t="s">
        <v>165</v>
      </c>
      <c r="BC301" s="8">
        <v>49126</v>
      </c>
      <c r="BD301" t="s">
        <v>206</v>
      </c>
      <c r="BE301" t="s">
        <v>58</v>
      </c>
      <c r="BF301" t="s">
        <v>44</v>
      </c>
      <c r="BG301" s="11" t="s">
        <v>106</v>
      </c>
      <c r="BH301" s="3">
        <v>0</v>
      </c>
      <c r="BI301" s="3">
        <v>0</v>
      </c>
      <c r="BJ301">
        <v>0</v>
      </c>
      <c r="BK301">
        <v>0</v>
      </c>
      <c r="BL301" s="38">
        <f t="shared" si="48"/>
        <v>0</v>
      </c>
      <c r="BM301">
        <v>0</v>
      </c>
      <c r="BN301" s="8">
        <v>0</v>
      </c>
      <c r="BO301">
        <v>0</v>
      </c>
      <c r="BP301" t="s">
        <v>46</v>
      </c>
      <c r="BQ301">
        <v>0</v>
      </c>
      <c r="BR301" s="3">
        <v>0</v>
      </c>
      <c r="BS301">
        <v>0</v>
      </c>
      <c r="BT301" s="19">
        <f t="shared" si="40"/>
        <v>1163168</v>
      </c>
      <c r="BU301" s="19">
        <f t="shared" si="41"/>
        <v>5423597</v>
      </c>
      <c r="BV301" s="13">
        <f t="shared" si="42"/>
        <v>1.0338313273405801</v>
      </c>
    </row>
    <row r="302" spans="1:74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43"/>
        <v>9.4210114381807181E-2</v>
      </c>
      <c r="U302" s="3">
        <v>5246114</v>
      </c>
      <c r="V302" s="3">
        <v>5503644</v>
      </c>
      <c r="W302" s="14">
        <f t="shared" si="44"/>
        <v>1.0490896690388352</v>
      </c>
      <c r="X302" s="3">
        <v>4260429</v>
      </c>
      <c r="Y302" s="18">
        <f t="shared" si="45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 s="38">
        <f t="shared" si="46"/>
        <v>0.11296010534001914</v>
      </c>
      <c r="AF302">
        <v>15</v>
      </c>
      <c r="AG302" s="10">
        <v>47818</v>
      </c>
      <c r="AH302" t="s">
        <v>63</v>
      </c>
      <c r="AI302" t="s">
        <v>43</v>
      </c>
      <c r="AJ302" t="s">
        <v>44</v>
      </c>
      <c r="AK302" s="8">
        <v>42522</v>
      </c>
      <c r="AL302" s="3">
        <v>500054</v>
      </c>
      <c r="AM302" s="3">
        <v>224071</v>
      </c>
      <c r="AN302">
        <v>0</v>
      </c>
      <c r="AO302" t="s">
        <v>165</v>
      </c>
      <c r="AP302" s="38">
        <f t="shared" si="49"/>
        <v>0</v>
      </c>
      <c r="AQ302" t="s">
        <v>165</v>
      </c>
      <c r="AR302" s="8">
        <v>47818</v>
      </c>
      <c r="AS302" t="s">
        <v>165</v>
      </c>
      <c r="AT302" t="s">
        <v>58</v>
      </c>
      <c r="AU302">
        <v>0</v>
      </c>
      <c r="AV302" s="11">
        <v>41939</v>
      </c>
      <c r="AW302" s="3">
        <v>495000</v>
      </c>
      <c r="AX302" s="3">
        <v>523520</v>
      </c>
      <c r="AY302">
        <v>0.04</v>
      </c>
      <c r="AZ302">
        <v>20</v>
      </c>
      <c r="BA302" s="38">
        <f t="shared" si="47"/>
        <v>7.3581750328628889E-2</v>
      </c>
      <c r="BB302" t="s">
        <v>165</v>
      </c>
      <c r="BC302" s="8">
        <v>49126</v>
      </c>
      <c r="BD302" t="s">
        <v>206</v>
      </c>
      <c r="BE302" t="s">
        <v>58</v>
      </c>
      <c r="BF302" t="s">
        <v>44</v>
      </c>
      <c r="BG302" s="11" t="s">
        <v>106</v>
      </c>
      <c r="BH302" s="3">
        <v>0</v>
      </c>
      <c r="BI302" s="3">
        <v>0</v>
      </c>
      <c r="BJ302">
        <v>0</v>
      </c>
      <c r="BK302">
        <v>0</v>
      </c>
      <c r="BL302" s="38">
        <f t="shared" si="48"/>
        <v>0</v>
      </c>
      <c r="BM302">
        <v>0</v>
      </c>
      <c r="BN302" s="8">
        <v>0</v>
      </c>
      <c r="BO302">
        <v>0</v>
      </c>
      <c r="BP302" t="s">
        <v>46</v>
      </c>
      <c r="BQ302">
        <v>0</v>
      </c>
      <c r="BR302" s="3">
        <v>0</v>
      </c>
      <c r="BS302">
        <v>0</v>
      </c>
      <c r="BT302" s="19">
        <f t="shared" si="40"/>
        <v>1163168</v>
      </c>
      <c r="BU302" s="19">
        <f t="shared" si="41"/>
        <v>5423597</v>
      </c>
      <c r="BV302" s="13">
        <f t="shared" si="42"/>
        <v>1.0338313273405801</v>
      </c>
    </row>
    <row r="303" spans="1:74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43"/>
        <v>9.4210114381807181E-2</v>
      </c>
      <c r="U303" s="3">
        <v>5246114</v>
      </c>
      <c r="V303" s="3">
        <v>5503644</v>
      </c>
      <c r="W303" s="14">
        <f t="shared" si="44"/>
        <v>1.0490896690388352</v>
      </c>
      <c r="X303" s="3">
        <v>4260429</v>
      </c>
      <c r="Y303" s="18">
        <f t="shared" si="45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 s="38">
        <f t="shared" si="46"/>
        <v>0.11296010534001914</v>
      </c>
      <c r="AF303">
        <v>15</v>
      </c>
      <c r="AG303" s="10">
        <v>47818</v>
      </c>
      <c r="AH303" t="s">
        <v>63</v>
      </c>
      <c r="AI303" t="s">
        <v>43</v>
      </c>
      <c r="AJ303" t="s">
        <v>44</v>
      </c>
      <c r="AK303" s="8">
        <v>42522</v>
      </c>
      <c r="AL303" s="3">
        <v>500054</v>
      </c>
      <c r="AM303" s="3">
        <v>224071</v>
      </c>
      <c r="AN303">
        <v>0</v>
      </c>
      <c r="AO303" t="s">
        <v>165</v>
      </c>
      <c r="AP303" s="38">
        <f t="shared" si="49"/>
        <v>0</v>
      </c>
      <c r="AQ303" t="s">
        <v>165</v>
      </c>
      <c r="AR303" s="8">
        <v>47818</v>
      </c>
      <c r="AS303" t="s">
        <v>165</v>
      </c>
      <c r="AT303" t="s">
        <v>58</v>
      </c>
      <c r="AU303">
        <v>0</v>
      </c>
      <c r="AV303" s="11">
        <v>41939</v>
      </c>
      <c r="AW303" s="3">
        <v>495000</v>
      </c>
      <c r="AX303" s="3">
        <v>523520</v>
      </c>
      <c r="AY303">
        <v>0.04</v>
      </c>
      <c r="AZ303">
        <v>20</v>
      </c>
      <c r="BA303" s="38">
        <f t="shared" si="47"/>
        <v>7.3581750328628889E-2</v>
      </c>
      <c r="BB303" t="s">
        <v>165</v>
      </c>
      <c r="BC303" s="8">
        <v>49126</v>
      </c>
      <c r="BD303" t="s">
        <v>206</v>
      </c>
      <c r="BE303" t="s">
        <v>58</v>
      </c>
      <c r="BF303" t="s">
        <v>44</v>
      </c>
      <c r="BG303" s="11" t="s">
        <v>106</v>
      </c>
      <c r="BH303" s="3">
        <v>0</v>
      </c>
      <c r="BI303" s="3">
        <v>0</v>
      </c>
      <c r="BJ303">
        <v>0</v>
      </c>
      <c r="BK303">
        <v>0</v>
      </c>
      <c r="BL303" s="38">
        <f t="shared" si="48"/>
        <v>0</v>
      </c>
      <c r="BM303">
        <v>0</v>
      </c>
      <c r="BN303" s="8">
        <v>0</v>
      </c>
      <c r="BO303">
        <v>0</v>
      </c>
      <c r="BP303" t="s">
        <v>46</v>
      </c>
      <c r="BQ303">
        <v>0</v>
      </c>
      <c r="BR303" s="3">
        <v>0</v>
      </c>
      <c r="BS303">
        <v>0</v>
      </c>
      <c r="BT303" s="19">
        <f t="shared" si="40"/>
        <v>1163168</v>
      </c>
      <c r="BU303" s="19">
        <f t="shared" si="41"/>
        <v>5423597</v>
      </c>
      <c r="BV303" s="13">
        <f t="shared" si="42"/>
        <v>1.0338313273405801</v>
      </c>
    </row>
    <row r="304" spans="1:74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43"/>
        <v>9.4210114381807181E-2</v>
      </c>
      <c r="U304" s="3">
        <v>5246114</v>
      </c>
      <c r="V304" s="3">
        <v>5503644</v>
      </c>
      <c r="W304" s="14">
        <f t="shared" si="44"/>
        <v>1.0490896690388352</v>
      </c>
      <c r="X304" s="3">
        <v>4260429</v>
      </c>
      <c r="Y304" s="18">
        <f t="shared" si="45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 s="38">
        <f t="shared" si="46"/>
        <v>0.11296010534001914</v>
      </c>
      <c r="AF304">
        <v>15</v>
      </c>
      <c r="AG304" s="10">
        <v>47818</v>
      </c>
      <c r="AH304" t="s">
        <v>63</v>
      </c>
      <c r="AI304" t="s">
        <v>43</v>
      </c>
      <c r="AJ304" t="s">
        <v>44</v>
      </c>
      <c r="AK304" s="8">
        <v>42522</v>
      </c>
      <c r="AL304" s="3">
        <v>500054</v>
      </c>
      <c r="AM304" s="3">
        <v>224071</v>
      </c>
      <c r="AN304">
        <v>0</v>
      </c>
      <c r="AO304" t="s">
        <v>165</v>
      </c>
      <c r="AP304" s="38">
        <f t="shared" si="49"/>
        <v>0</v>
      </c>
      <c r="AQ304" t="s">
        <v>165</v>
      </c>
      <c r="AR304" s="8">
        <v>47818</v>
      </c>
      <c r="AS304" t="s">
        <v>165</v>
      </c>
      <c r="AT304" t="s">
        <v>58</v>
      </c>
      <c r="AU304">
        <v>0</v>
      </c>
      <c r="AV304" s="11">
        <v>41939</v>
      </c>
      <c r="AW304" s="3">
        <v>495000</v>
      </c>
      <c r="AX304" s="3">
        <v>523520</v>
      </c>
      <c r="AY304">
        <v>0.04</v>
      </c>
      <c r="AZ304">
        <v>20</v>
      </c>
      <c r="BA304" s="38">
        <f t="shared" si="47"/>
        <v>7.3581750328628889E-2</v>
      </c>
      <c r="BB304" t="s">
        <v>165</v>
      </c>
      <c r="BC304" s="8">
        <v>49126</v>
      </c>
      <c r="BD304" t="s">
        <v>206</v>
      </c>
      <c r="BE304" t="s">
        <v>58</v>
      </c>
      <c r="BF304" t="s">
        <v>44</v>
      </c>
      <c r="BG304" s="11" t="s">
        <v>106</v>
      </c>
      <c r="BH304" s="3">
        <v>0</v>
      </c>
      <c r="BI304" s="3">
        <v>0</v>
      </c>
      <c r="BJ304">
        <v>0</v>
      </c>
      <c r="BK304">
        <v>0</v>
      </c>
      <c r="BL304" s="38">
        <f t="shared" si="48"/>
        <v>0</v>
      </c>
      <c r="BM304">
        <v>0</v>
      </c>
      <c r="BN304" s="8">
        <v>0</v>
      </c>
      <c r="BO304">
        <v>0</v>
      </c>
      <c r="BP304" t="s">
        <v>46</v>
      </c>
      <c r="BQ304">
        <v>0</v>
      </c>
      <c r="BR304" s="3">
        <v>0</v>
      </c>
      <c r="BS304">
        <v>0</v>
      </c>
      <c r="BT304" s="19">
        <f t="shared" si="40"/>
        <v>1163168</v>
      </c>
      <c r="BU304" s="19">
        <f t="shared" si="41"/>
        <v>5423597</v>
      </c>
      <c r="BV304" s="13">
        <f t="shared" si="42"/>
        <v>1.0338313273405801</v>
      </c>
    </row>
    <row r="305" spans="1:74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43"/>
        <v>6.0614962074216794E-2</v>
      </c>
      <c r="U305" s="3">
        <v>13154112</v>
      </c>
      <c r="V305" s="3">
        <v>8859294</v>
      </c>
      <c r="W305" s="14">
        <f t="shared" si="44"/>
        <v>0.67349996715855853</v>
      </c>
      <c r="X305" s="3">
        <v>0</v>
      </c>
      <c r="Y305" s="18">
        <f t="shared" si="45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 s="38">
        <f t="shared" si="46"/>
        <v>5.8278161166034993E-2</v>
      </c>
      <c r="AF305">
        <v>0</v>
      </c>
      <c r="AG305" s="10">
        <v>56949</v>
      </c>
      <c r="AH305">
        <v>0</v>
      </c>
      <c r="AI305" t="s">
        <v>43</v>
      </c>
      <c r="AJ305">
        <v>0</v>
      </c>
      <c r="AK305" s="8" t="s">
        <v>106</v>
      </c>
      <c r="AL305" s="3">
        <v>3400000</v>
      </c>
      <c r="AM305" s="3">
        <v>3400000</v>
      </c>
      <c r="AN305">
        <v>2.5000000000000001E-3</v>
      </c>
      <c r="AO305">
        <v>0</v>
      </c>
      <c r="AP305" s="38">
        <f t="shared" si="49"/>
        <v>0</v>
      </c>
      <c r="AQ305">
        <v>0</v>
      </c>
      <c r="AR305" s="8">
        <v>56949</v>
      </c>
      <c r="AS305">
        <v>0</v>
      </c>
      <c r="AT305" t="s">
        <v>43</v>
      </c>
      <c r="AU305">
        <v>0</v>
      </c>
      <c r="AV305" s="11" t="s">
        <v>106</v>
      </c>
      <c r="AW305" s="3">
        <v>0</v>
      </c>
      <c r="AX305" s="3">
        <v>0</v>
      </c>
      <c r="AY305">
        <v>0</v>
      </c>
      <c r="AZ305">
        <v>0</v>
      </c>
      <c r="BA305" s="38">
        <f t="shared" si="47"/>
        <v>0</v>
      </c>
      <c r="BB305">
        <v>0</v>
      </c>
      <c r="BC305" s="8">
        <v>0</v>
      </c>
      <c r="BD305">
        <v>0</v>
      </c>
      <c r="BE305" t="s">
        <v>46</v>
      </c>
      <c r="BF305">
        <v>0</v>
      </c>
      <c r="BG305" s="11" t="s">
        <v>106</v>
      </c>
      <c r="BH305" s="3">
        <v>0</v>
      </c>
      <c r="BI305" s="3">
        <v>0</v>
      </c>
      <c r="BJ305">
        <v>0</v>
      </c>
      <c r="BK305">
        <v>0</v>
      </c>
      <c r="BL305" s="38">
        <f t="shared" si="48"/>
        <v>0</v>
      </c>
      <c r="BM305">
        <v>0</v>
      </c>
      <c r="BN305" s="8">
        <v>0</v>
      </c>
      <c r="BO305">
        <v>0</v>
      </c>
      <c r="BP305" t="s">
        <v>46</v>
      </c>
      <c r="BQ305">
        <v>0</v>
      </c>
      <c r="BR305" s="3">
        <v>0</v>
      </c>
      <c r="BS305">
        <v>0</v>
      </c>
      <c r="BT305" s="19">
        <f t="shared" si="40"/>
        <v>13400000</v>
      </c>
      <c r="BU305" s="19">
        <f t="shared" si="41"/>
        <v>13400000</v>
      </c>
      <c r="BV305" s="13">
        <f t="shared" si="42"/>
        <v>1.0186928619735029</v>
      </c>
    </row>
    <row r="306" spans="1:74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43"/>
        <v>8.6783854861957346E-2</v>
      </c>
      <c r="U306" s="3">
        <v>10019041</v>
      </c>
      <c r="V306" s="3">
        <v>8929763</v>
      </c>
      <c r="W306" s="14">
        <f t="shared" si="44"/>
        <v>0.89127921524624965</v>
      </c>
      <c r="X306" s="3">
        <v>8694041</v>
      </c>
      <c r="Y306" s="18">
        <f t="shared" si="45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 s="38">
        <f t="shared" si="46"/>
        <v>8.8240096320801972E-2</v>
      </c>
      <c r="AF306">
        <v>30</v>
      </c>
      <c r="AG306" s="10">
        <v>0</v>
      </c>
      <c r="AH306" t="s">
        <v>63</v>
      </c>
      <c r="AI306" t="s">
        <v>43</v>
      </c>
      <c r="AJ306" t="s">
        <v>55</v>
      </c>
      <c r="AK306" s="8" t="s">
        <v>106</v>
      </c>
      <c r="AL306" s="3">
        <v>175000</v>
      </c>
      <c r="AM306" s="3">
        <v>550000</v>
      </c>
      <c r="AN306">
        <v>0</v>
      </c>
      <c r="AO306" t="s">
        <v>165</v>
      </c>
      <c r="AP306" s="38">
        <f t="shared" si="49"/>
        <v>0</v>
      </c>
      <c r="AQ306" t="s">
        <v>165</v>
      </c>
      <c r="AR306" s="8" t="s">
        <v>165</v>
      </c>
      <c r="AS306" t="s">
        <v>165</v>
      </c>
      <c r="AT306" t="s">
        <v>58</v>
      </c>
      <c r="AU306" t="s">
        <v>62</v>
      </c>
      <c r="AV306" s="11" t="s">
        <v>106</v>
      </c>
      <c r="AW306" s="3">
        <v>0</v>
      </c>
      <c r="AX306" s="3">
        <v>0</v>
      </c>
      <c r="AY306">
        <v>0</v>
      </c>
      <c r="AZ306">
        <v>0</v>
      </c>
      <c r="BA306" s="38">
        <f t="shared" si="47"/>
        <v>0</v>
      </c>
      <c r="BB306">
        <v>0</v>
      </c>
      <c r="BC306" s="8">
        <v>0</v>
      </c>
      <c r="BD306">
        <v>0</v>
      </c>
      <c r="BE306" t="s">
        <v>46</v>
      </c>
      <c r="BF306">
        <v>0</v>
      </c>
      <c r="BG306" s="11" t="s">
        <v>106</v>
      </c>
      <c r="BH306" s="3">
        <v>0</v>
      </c>
      <c r="BI306" s="3">
        <v>0</v>
      </c>
      <c r="BJ306">
        <v>0</v>
      </c>
      <c r="BK306">
        <v>0</v>
      </c>
      <c r="BL306" s="38">
        <f t="shared" si="48"/>
        <v>0</v>
      </c>
      <c r="BM306">
        <v>0</v>
      </c>
      <c r="BN306" s="8">
        <v>0</v>
      </c>
      <c r="BO306">
        <v>0</v>
      </c>
      <c r="BP306" t="s">
        <v>46</v>
      </c>
      <c r="BQ306">
        <v>0</v>
      </c>
      <c r="BR306" s="3">
        <v>10019041</v>
      </c>
      <c r="BS306" t="s">
        <v>62</v>
      </c>
      <c r="BT306" s="19">
        <f t="shared" si="40"/>
        <v>1325000</v>
      </c>
      <c r="BU306" s="19">
        <f t="shared" si="41"/>
        <v>10019041</v>
      </c>
      <c r="BV306" s="13">
        <f t="shared" si="42"/>
        <v>1</v>
      </c>
    </row>
    <row r="307" spans="1:74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43"/>
        <v>0.10703517100115521</v>
      </c>
      <c r="U307" s="3">
        <v>6695715</v>
      </c>
      <c r="V307" s="3">
        <v>7963073</v>
      </c>
      <c r="W307" s="14">
        <f t="shared" si="44"/>
        <v>1.1892789642330954</v>
      </c>
      <c r="X307" s="3">
        <v>12461</v>
      </c>
      <c r="Y307" s="18">
        <f t="shared" si="45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 s="38">
        <f t="shared" si="46"/>
        <v>0</v>
      </c>
      <c r="AF307">
        <v>0</v>
      </c>
      <c r="AG307" s="10">
        <v>0</v>
      </c>
      <c r="AH307">
        <v>0</v>
      </c>
      <c r="AI307" t="s">
        <v>46</v>
      </c>
      <c r="AJ307">
        <v>0</v>
      </c>
      <c r="AK307" s="8" t="s">
        <v>106</v>
      </c>
      <c r="AL307" s="3">
        <v>300000</v>
      </c>
      <c r="AM307" s="3">
        <v>295648</v>
      </c>
      <c r="AN307">
        <v>0.04</v>
      </c>
      <c r="AO307">
        <v>16</v>
      </c>
      <c r="AP307" s="38">
        <f t="shared" si="49"/>
        <v>8.5819999221953561E-2</v>
      </c>
      <c r="AQ307">
        <v>0</v>
      </c>
      <c r="AR307" s="8">
        <v>0</v>
      </c>
      <c r="AS307">
        <v>0</v>
      </c>
      <c r="AT307" t="s">
        <v>46</v>
      </c>
      <c r="AU307">
        <v>0</v>
      </c>
      <c r="AV307" s="11" t="s">
        <v>106</v>
      </c>
      <c r="AW307" s="3">
        <v>670000</v>
      </c>
      <c r="AX307" s="3">
        <v>670000</v>
      </c>
      <c r="AY307">
        <v>0.04</v>
      </c>
      <c r="AZ307">
        <v>16</v>
      </c>
      <c r="BA307" s="38">
        <f t="shared" si="47"/>
        <v>8.5819999221953561E-2</v>
      </c>
      <c r="BB307">
        <v>0</v>
      </c>
      <c r="BC307" s="8">
        <v>0</v>
      </c>
      <c r="BD307">
        <v>0</v>
      </c>
      <c r="BE307" t="s">
        <v>46</v>
      </c>
      <c r="BF307">
        <v>0</v>
      </c>
      <c r="BG307" s="11" t="s">
        <v>106</v>
      </c>
      <c r="BH307" s="3">
        <v>0</v>
      </c>
      <c r="BI307" s="3">
        <v>0</v>
      </c>
      <c r="BJ307">
        <v>0</v>
      </c>
      <c r="BK307">
        <v>0</v>
      </c>
      <c r="BL307" s="38">
        <f t="shared" si="48"/>
        <v>0</v>
      </c>
      <c r="BM307">
        <v>0</v>
      </c>
      <c r="BN307" s="8">
        <v>0</v>
      </c>
      <c r="BO307">
        <v>0</v>
      </c>
      <c r="BP307" t="s">
        <v>46</v>
      </c>
      <c r="BQ307">
        <v>0</v>
      </c>
      <c r="BR307" s="3">
        <v>6695715</v>
      </c>
      <c r="BS307">
        <v>0</v>
      </c>
      <c r="BT307" s="19">
        <f t="shared" si="40"/>
        <v>6683254</v>
      </c>
      <c r="BU307" s="19">
        <f t="shared" si="41"/>
        <v>6695715</v>
      </c>
      <c r="BV307" s="13">
        <f t="shared" si="42"/>
        <v>1</v>
      </c>
    </row>
    <row r="308" spans="1:74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43"/>
        <v>0</v>
      </c>
      <c r="U308" s="3">
        <v>0</v>
      </c>
      <c r="V308" s="3">
        <v>0</v>
      </c>
      <c r="W308" s="14">
        <f t="shared" si="44"/>
        <v>0</v>
      </c>
      <c r="X308" s="3">
        <v>0</v>
      </c>
      <c r="Y308" s="18">
        <f t="shared" si="45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 s="38">
        <f t="shared" si="46"/>
        <v>6.6666666666666666E-2</v>
      </c>
      <c r="AF308">
        <v>0</v>
      </c>
      <c r="AG308" s="10">
        <v>0</v>
      </c>
      <c r="AH308">
        <v>0</v>
      </c>
      <c r="AI308" t="s">
        <v>100</v>
      </c>
      <c r="AJ308" t="s">
        <v>477</v>
      </c>
      <c r="AK308" s="8" t="s">
        <v>106</v>
      </c>
      <c r="AL308" s="3">
        <v>500000</v>
      </c>
      <c r="AM308" s="3">
        <v>450000</v>
      </c>
      <c r="AN308">
        <v>1.7999999999999999E-2</v>
      </c>
      <c r="AO308">
        <v>15</v>
      </c>
      <c r="AP308" s="38">
        <f t="shared" si="49"/>
        <v>7.6665802594837476E-2</v>
      </c>
      <c r="AQ308">
        <v>0</v>
      </c>
      <c r="AR308" s="8">
        <v>0</v>
      </c>
      <c r="AS308">
        <v>0</v>
      </c>
      <c r="AT308" t="s">
        <v>100</v>
      </c>
      <c r="AU308" t="s">
        <v>477</v>
      </c>
      <c r="AV308" s="11" t="s">
        <v>106</v>
      </c>
      <c r="AW308" s="3">
        <v>500000</v>
      </c>
      <c r="AX308" s="3">
        <v>400000</v>
      </c>
      <c r="AY308">
        <v>1.7999999999999999E-2</v>
      </c>
      <c r="AZ308">
        <v>30</v>
      </c>
      <c r="BA308" s="38">
        <f t="shared" si="47"/>
        <v>4.3431431107853448E-2</v>
      </c>
      <c r="BB308">
        <v>0</v>
      </c>
      <c r="BC308" s="8">
        <v>0</v>
      </c>
      <c r="BD308">
        <v>0</v>
      </c>
      <c r="BE308" t="s">
        <v>58</v>
      </c>
      <c r="BF308">
        <v>0</v>
      </c>
      <c r="BG308" s="11" t="s">
        <v>106</v>
      </c>
      <c r="BH308" s="3">
        <v>0</v>
      </c>
      <c r="BI308" s="3">
        <v>0</v>
      </c>
      <c r="BJ308">
        <v>0</v>
      </c>
      <c r="BK308">
        <v>0</v>
      </c>
      <c r="BL308" s="38">
        <f t="shared" si="48"/>
        <v>0</v>
      </c>
      <c r="BM308">
        <v>0</v>
      </c>
      <c r="BN308" s="8">
        <v>0</v>
      </c>
      <c r="BO308">
        <v>0</v>
      </c>
      <c r="BP308" t="s">
        <v>46</v>
      </c>
      <c r="BQ308">
        <v>0</v>
      </c>
      <c r="BR308" s="3">
        <v>0</v>
      </c>
      <c r="BS308">
        <v>0</v>
      </c>
      <c r="BT308" s="19">
        <f t="shared" si="40"/>
        <v>1348000</v>
      </c>
      <c r="BU308" s="19">
        <f t="shared" si="41"/>
        <v>1348000</v>
      </c>
      <c r="BV308" s="13">
        <f t="shared" si="42"/>
        <v>0</v>
      </c>
    </row>
    <row r="309" spans="1:74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43"/>
        <v>9.1383512129429564E-2</v>
      </c>
      <c r="U309" s="3">
        <v>3865763</v>
      </c>
      <c r="V309" s="3">
        <v>3908279</v>
      </c>
      <c r="W309" s="14">
        <f t="shared" si="44"/>
        <v>1.0109980875702933</v>
      </c>
      <c r="X309" s="3">
        <v>3285383</v>
      </c>
      <c r="Y309" s="18">
        <f t="shared" si="45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 s="38">
        <f t="shared" si="46"/>
        <v>8.8919916286047063E-2</v>
      </c>
      <c r="AF309">
        <v>30</v>
      </c>
      <c r="AG309" s="10">
        <v>49065</v>
      </c>
      <c r="AH309" t="s">
        <v>54</v>
      </c>
      <c r="AI309" t="s">
        <v>43</v>
      </c>
      <c r="AJ309" t="s">
        <v>55</v>
      </c>
      <c r="AK309" s="8">
        <v>42522</v>
      </c>
      <c r="AL309" s="3">
        <v>78500</v>
      </c>
      <c r="AM309" s="3">
        <v>78500</v>
      </c>
      <c r="AN309">
        <v>0.03</v>
      </c>
      <c r="AO309">
        <v>16</v>
      </c>
      <c r="AP309" s="38">
        <f t="shared" si="49"/>
        <v>7.9610849265488073E-2</v>
      </c>
      <c r="AQ309" t="s">
        <v>358</v>
      </c>
      <c r="AR309" s="8">
        <v>48366</v>
      </c>
      <c r="AS309" t="s">
        <v>71</v>
      </c>
      <c r="AT309" t="s">
        <v>58</v>
      </c>
      <c r="AU309" t="s">
        <v>55</v>
      </c>
      <c r="AV309" s="11">
        <v>42549</v>
      </c>
      <c r="AW309" s="3">
        <v>268369</v>
      </c>
      <c r="AX309" s="3">
        <v>268920</v>
      </c>
      <c r="AY309">
        <v>0.03</v>
      </c>
      <c r="AZ309">
        <v>17</v>
      </c>
      <c r="BA309" s="38">
        <f t="shared" si="47"/>
        <v>7.5952529375969816E-2</v>
      </c>
      <c r="BB309" t="s">
        <v>358</v>
      </c>
      <c r="BC309" s="8">
        <v>48758</v>
      </c>
      <c r="BD309" t="s">
        <v>75</v>
      </c>
      <c r="BE309" t="s">
        <v>100</v>
      </c>
      <c r="BF309" t="s">
        <v>55</v>
      </c>
      <c r="BG309" s="11" t="s">
        <v>106</v>
      </c>
      <c r="BH309" s="3">
        <v>0</v>
      </c>
      <c r="BI309" s="3">
        <v>0</v>
      </c>
      <c r="BJ309">
        <v>0</v>
      </c>
      <c r="BK309">
        <v>0</v>
      </c>
      <c r="BL309" s="38">
        <f t="shared" si="48"/>
        <v>0</v>
      </c>
      <c r="BM309">
        <v>0</v>
      </c>
      <c r="BN309" s="8">
        <v>0</v>
      </c>
      <c r="BO309">
        <v>0</v>
      </c>
      <c r="BP309" t="s">
        <v>46</v>
      </c>
      <c r="BQ309">
        <v>0</v>
      </c>
      <c r="BR309" s="3">
        <v>3865763</v>
      </c>
      <c r="BS309" t="s">
        <v>47</v>
      </c>
      <c r="BT309" s="19">
        <f t="shared" si="40"/>
        <v>580380</v>
      </c>
      <c r="BU309" s="19">
        <f t="shared" si="41"/>
        <v>3865763</v>
      </c>
      <c r="BV309" s="13">
        <f t="shared" si="42"/>
        <v>1</v>
      </c>
    </row>
    <row r="310" spans="1:74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43"/>
        <v>9.210641709569356E-2</v>
      </c>
      <c r="U310" s="3">
        <v>2930469</v>
      </c>
      <c r="V310" s="3">
        <v>3323326</v>
      </c>
      <c r="W310" s="14">
        <f t="shared" si="44"/>
        <v>1.1340594287126053</v>
      </c>
      <c r="X310" s="3">
        <v>2672169</v>
      </c>
      <c r="Y310" s="18">
        <f t="shared" si="45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 s="38">
        <f t="shared" si="46"/>
        <v>9.6342287609244376E-2</v>
      </c>
      <c r="AF310">
        <v>15</v>
      </c>
      <c r="AG310" s="10">
        <v>47791</v>
      </c>
      <c r="AH310">
        <v>0</v>
      </c>
      <c r="AI310" t="s">
        <v>100</v>
      </c>
      <c r="AJ310" t="s">
        <v>288</v>
      </c>
      <c r="AK310" s="8">
        <v>42309</v>
      </c>
      <c r="AL310" s="3">
        <v>143300</v>
      </c>
      <c r="AM310" s="3">
        <v>141573</v>
      </c>
      <c r="AN310">
        <v>5.7500000000000002E-2</v>
      </c>
      <c r="AO310">
        <v>16</v>
      </c>
      <c r="AP310" s="38">
        <f t="shared" si="49"/>
        <v>9.7260290008921196E-2</v>
      </c>
      <c r="AQ310">
        <v>16</v>
      </c>
      <c r="AR310" s="8">
        <v>48122</v>
      </c>
      <c r="AS310">
        <v>0</v>
      </c>
      <c r="AT310" t="s">
        <v>100</v>
      </c>
      <c r="AU310" t="s">
        <v>291</v>
      </c>
      <c r="AV310" s="11" t="s">
        <v>106</v>
      </c>
      <c r="AW310" s="3">
        <v>0</v>
      </c>
      <c r="AX310" s="3">
        <v>0</v>
      </c>
      <c r="AY310">
        <v>0</v>
      </c>
      <c r="AZ310">
        <v>0</v>
      </c>
      <c r="BA310" s="38">
        <f t="shared" si="47"/>
        <v>0</v>
      </c>
      <c r="BB310">
        <v>0</v>
      </c>
      <c r="BC310" s="8">
        <v>0</v>
      </c>
      <c r="BD310">
        <v>0</v>
      </c>
      <c r="BE310" t="s">
        <v>46</v>
      </c>
      <c r="BF310">
        <v>0</v>
      </c>
      <c r="BG310" s="11" t="s">
        <v>106</v>
      </c>
      <c r="BH310" s="3">
        <v>0</v>
      </c>
      <c r="BI310" s="3">
        <v>0</v>
      </c>
      <c r="BJ310">
        <v>0</v>
      </c>
      <c r="BK310">
        <v>0</v>
      </c>
      <c r="BL310" s="38">
        <f t="shared" si="48"/>
        <v>0</v>
      </c>
      <c r="BM310">
        <v>0</v>
      </c>
      <c r="BN310" s="8">
        <v>0</v>
      </c>
      <c r="BO310">
        <v>0</v>
      </c>
      <c r="BP310" t="s">
        <v>46</v>
      </c>
      <c r="BQ310">
        <v>0</v>
      </c>
      <c r="BR310" s="3">
        <v>2930469</v>
      </c>
      <c r="BS310" t="s">
        <v>62</v>
      </c>
      <c r="BT310" s="19">
        <f t="shared" si="40"/>
        <v>258300</v>
      </c>
      <c r="BU310" s="19">
        <f t="shared" si="41"/>
        <v>2930469</v>
      </c>
      <c r="BV310" s="13">
        <f t="shared" si="42"/>
        <v>1</v>
      </c>
    </row>
    <row r="311" spans="1:74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43"/>
        <v>8.1948828936857829E-2</v>
      </c>
      <c r="U311" s="3">
        <v>3282402</v>
      </c>
      <c r="V311" s="3">
        <v>3607523</v>
      </c>
      <c r="W311" s="14">
        <f t="shared" si="44"/>
        <v>1.0990497202962952</v>
      </c>
      <c r="X311" s="3">
        <v>2514000</v>
      </c>
      <c r="Y311" s="18">
        <f t="shared" si="45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 s="38">
        <f t="shared" si="46"/>
        <v>9.5582538003856965E-2</v>
      </c>
      <c r="AF311">
        <v>30</v>
      </c>
      <c r="AG311" s="10">
        <v>48122</v>
      </c>
      <c r="AH311" t="s">
        <v>42</v>
      </c>
      <c r="AI311" t="s">
        <v>43</v>
      </c>
      <c r="AJ311" t="s">
        <v>479</v>
      </c>
      <c r="AK311" s="8" t="s">
        <v>106</v>
      </c>
      <c r="AL311" s="3">
        <v>2200000</v>
      </c>
      <c r="AM311" s="3" t="s">
        <v>480</v>
      </c>
      <c r="AN311">
        <v>0.04</v>
      </c>
      <c r="AO311">
        <v>16</v>
      </c>
      <c r="AP311" s="38">
        <f t="shared" si="49"/>
        <v>8.5819999221953561E-2</v>
      </c>
      <c r="AQ311">
        <v>30</v>
      </c>
      <c r="AR311" s="8">
        <v>42917</v>
      </c>
      <c r="AS311" t="s">
        <v>71</v>
      </c>
      <c r="AT311" t="s">
        <v>100</v>
      </c>
      <c r="AU311" t="s">
        <v>55</v>
      </c>
      <c r="AV311" s="11">
        <v>42324</v>
      </c>
      <c r="AW311" s="3">
        <v>496301</v>
      </c>
      <c r="AX311" s="3">
        <v>503414</v>
      </c>
      <c r="AY311">
        <v>0.04</v>
      </c>
      <c r="AZ311">
        <v>17</v>
      </c>
      <c r="BA311" s="38">
        <f t="shared" si="47"/>
        <v>8.2198522089099474E-2</v>
      </c>
      <c r="BB311" t="s">
        <v>358</v>
      </c>
      <c r="BC311" s="8">
        <v>48214</v>
      </c>
      <c r="BD311" t="s">
        <v>75</v>
      </c>
      <c r="BE311" t="s">
        <v>58</v>
      </c>
      <c r="BF311" t="s">
        <v>55</v>
      </c>
      <c r="BG311" s="11">
        <v>42324</v>
      </c>
      <c r="BH311" s="3">
        <v>58500</v>
      </c>
      <c r="BI311" s="3">
        <v>58500</v>
      </c>
      <c r="BJ311">
        <v>0.04</v>
      </c>
      <c r="BK311">
        <v>17</v>
      </c>
      <c r="BL311" s="38">
        <f t="shared" si="48"/>
        <v>8.2198522089099474E-2</v>
      </c>
      <c r="BM311" t="s">
        <v>358</v>
      </c>
      <c r="BN311" s="8">
        <v>48304</v>
      </c>
      <c r="BO311" t="s">
        <v>346</v>
      </c>
      <c r="BP311" t="s">
        <v>58</v>
      </c>
      <c r="BQ311" t="s">
        <v>55</v>
      </c>
      <c r="BR311" s="3">
        <v>3282402</v>
      </c>
      <c r="BS311" t="s">
        <v>47</v>
      </c>
      <c r="BT311" s="19">
        <f t="shared" si="40"/>
        <v>2953402</v>
      </c>
      <c r="BU311" s="19">
        <f t="shared" si="41"/>
        <v>5467402</v>
      </c>
      <c r="BV311" s="13">
        <f t="shared" si="42"/>
        <v>1.6656710543071811</v>
      </c>
    </row>
    <row r="312" spans="1:74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43"/>
        <v>0</v>
      </c>
      <c r="U312" s="3" t="s">
        <v>132</v>
      </c>
      <c r="V312" s="3">
        <v>0</v>
      </c>
      <c r="W312" s="14">
        <f t="shared" si="44"/>
        <v>0</v>
      </c>
      <c r="X312" s="3" t="s">
        <v>132</v>
      </c>
      <c r="Y312" s="18">
        <f t="shared" si="45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s="38">
        <f t="shared" si="46"/>
        <v>0</v>
      </c>
      <c r="AF312" t="s">
        <v>132</v>
      </c>
      <c r="AG312" s="10" t="s">
        <v>132</v>
      </c>
      <c r="AH312">
        <v>0</v>
      </c>
      <c r="AI312" t="s">
        <v>46</v>
      </c>
      <c r="AJ312" t="s">
        <v>482</v>
      </c>
      <c r="AK312" s="8" t="s">
        <v>132</v>
      </c>
      <c r="AL312" s="3" t="s">
        <v>132</v>
      </c>
      <c r="AM312" s="3" t="s">
        <v>132</v>
      </c>
      <c r="AN312" t="s">
        <v>132</v>
      </c>
      <c r="AO312" t="s">
        <v>132</v>
      </c>
      <c r="AP312" s="38">
        <f t="shared" si="49"/>
        <v>0</v>
      </c>
      <c r="AQ312" t="s">
        <v>132</v>
      </c>
      <c r="AR312" s="8" t="s">
        <v>132</v>
      </c>
      <c r="AS312">
        <v>0</v>
      </c>
      <c r="AT312" t="s">
        <v>46</v>
      </c>
      <c r="AU312" t="s">
        <v>482</v>
      </c>
      <c r="AV312" s="11" t="s">
        <v>132</v>
      </c>
      <c r="AW312" s="3" t="s">
        <v>132</v>
      </c>
      <c r="AX312" s="3" t="s">
        <v>132</v>
      </c>
      <c r="AY312" t="s">
        <v>132</v>
      </c>
      <c r="AZ312" t="s">
        <v>132</v>
      </c>
      <c r="BA312" s="38">
        <f t="shared" si="47"/>
        <v>0</v>
      </c>
      <c r="BB312" t="s">
        <v>132</v>
      </c>
      <c r="BC312" s="8" t="s">
        <v>132</v>
      </c>
      <c r="BD312">
        <v>0</v>
      </c>
      <c r="BE312" t="s">
        <v>46</v>
      </c>
      <c r="BF312" t="s">
        <v>482</v>
      </c>
      <c r="BG312" s="11" t="s">
        <v>106</v>
      </c>
      <c r="BH312" s="3">
        <v>0</v>
      </c>
      <c r="BI312" s="3">
        <v>0</v>
      </c>
      <c r="BJ312">
        <v>0</v>
      </c>
      <c r="BK312">
        <v>0</v>
      </c>
      <c r="BL312" s="38">
        <f t="shared" si="48"/>
        <v>0</v>
      </c>
      <c r="BM312">
        <v>0</v>
      </c>
      <c r="BN312" s="8">
        <v>0</v>
      </c>
      <c r="BO312">
        <v>0</v>
      </c>
      <c r="BP312" t="s">
        <v>46</v>
      </c>
      <c r="BQ312">
        <v>0</v>
      </c>
      <c r="BR312" s="3">
        <v>0</v>
      </c>
      <c r="BS312">
        <v>0</v>
      </c>
      <c r="BT312" s="19" t="e">
        <f t="shared" si="40"/>
        <v>#VALUE!</v>
      </c>
      <c r="BU312" s="19" t="e">
        <f t="shared" si="41"/>
        <v>#VALUE!</v>
      </c>
      <c r="BV312" s="13">
        <f t="shared" si="42"/>
        <v>0</v>
      </c>
    </row>
    <row r="313" spans="1:74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43"/>
        <v>7.285762078092746E-2</v>
      </c>
      <c r="U313" s="3">
        <v>3494281</v>
      </c>
      <c r="V313" s="3">
        <v>3509836</v>
      </c>
      <c r="W313" s="14">
        <f t="shared" si="44"/>
        <v>1.0044515595626111</v>
      </c>
      <c r="X313" s="3">
        <v>2392862</v>
      </c>
      <c r="Y313" s="18">
        <f t="shared" si="45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 s="38">
        <f t="shared" si="46"/>
        <v>0.10296276395531272</v>
      </c>
      <c r="AF313">
        <v>30</v>
      </c>
      <c r="AG313" s="10">
        <v>48183</v>
      </c>
      <c r="AH313" t="s">
        <v>63</v>
      </c>
      <c r="AI313" t="s">
        <v>43</v>
      </c>
      <c r="AJ313" t="s">
        <v>44</v>
      </c>
      <c r="AK313" s="8">
        <v>42339</v>
      </c>
      <c r="AL313" s="3">
        <v>804743</v>
      </c>
      <c r="AM313" s="3">
        <v>810248</v>
      </c>
      <c r="AN313">
        <v>0</v>
      </c>
      <c r="AO313">
        <v>20</v>
      </c>
      <c r="AP313" s="38">
        <f t="shared" si="49"/>
        <v>0.05</v>
      </c>
      <c r="AQ313" t="s">
        <v>165</v>
      </c>
      <c r="AR313" s="8">
        <v>49483</v>
      </c>
      <c r="AS313" t="s">
        <v>206</v>
      </c>
      <c r="AT313" t="s">
        <v>58</v>
      </c>
      <c r="AU313">
        <v>0</v>
      </c>
      <c r="AV313" s="11">
        <v>42339</v>
      </c>
      <c r="AW313" s="3">
        <v>467000</v>
      </c>
      <c r="AX313" s="3">
        <v>209353</v>
      </c>
      <c r="AY313">
        <v>0</v>
      </c>
      <c r="AZ313" t="s">
        <v>165</v>
      </c>
      <c r="BA313" s="38">
        <f t="shared" si="47"/>
        <v>0</v>
      </c>
      <c r="BB313" t="s">
        <v>165</v>
      </c>
      <c r="BC313" s="8" t="s">
        <v>165</v>
      </c>
      <c r="BD313" t="s">
        <v>165</v>
      </c>
      <c r="BE313" t="s">
        <v>58</v>
      </c>
      <c r="BF313">
        <v>0</v>
      </c>
      <c r="BG313" s="11" t="s">
        <v>106</v>
      </c>
      <c r="BH313" s="3">
        <v>0</v>
      </c>
      <c r="BI313" s="3">
        <v>0</v>
      </c>
      <c r="BJ313">
        <v>0</v>
      </c>
      <c r="BK313">
        <v>0</v>
      </c>
      <c r="BL313" s="38">
        <f t="shared" si="48"/>
        <v>0</v>
      </c>
      <c r="BM313">
        <v>0</v>
      </c>
      <c r="BN313" s="8">
        <v>0</v>
      </c>
      <c r="BO313">
        <v>0</v>
      </c>
      <c r="BP313" t="s">
        <v>46</v>
      </c>
      <c r="BQ313">
        <v>0</v>
      </c>
      <c r="BR313" s="3">
        <v>3494281</v>
      </c>
      <c r="BS313" t="s">
        <v>255</v>
      </c>
      <c r="BT313" s="19">
        <f t="shared" si="40"/>
        <v>1451669</v>
      </c>
      <c r="BU313" s="19">
        <f t="shared" si="41"/>
        <v>3844531</v>
      </c>
      <c r="BV313" s="13">
        <f t="shared" si="42"/>
        <v>1.1002352129093225</v>
      </c>
    </row>
    <row r="314" spans="1:74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43"/>
        <v>0.43139821037837428</v>
      </c>
      <c r="U314" s="3">
        <v>5366274</v>
      </c>
      <c r="V314" s="3">
        <v>4982216</v>
      </c>
      <c r="W314" s="14">
        <f t="shared" si="44"/>
        <v>0.92843116098805245</v>
      </c>
      <c r="X314" s="3">
        <v>400000</v>
      </c>
      <c r="Y314" s="18">
        <f t="shared" si="45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 s="38">
        <f t="shared" si="46"/>
        <v>0</v>
      </c>
      <c r="AF314">
        <v>0</v>
      </c>
      <c r="AG314" s="10">
        <v>12610</v>
      </c>
      <c r="AH314">
        <v>0</v>
      </c>
      <c r="AI314" t="s">
        <v>43</v>
      </c>
      <c r="AJ314">
        <v>0</v>
      </c>
      <c r="AK314" s="8" t="s">
        <v>106</v>
      </c>
      <c r="AL314" s="3">
        <v>426569</v>
      </c>
      <c r="AM314" s="3">
        <v>0</v>
      </c>
      <c r="AN314">
        <v>0.02</v>
      </c>
      <c r="AO314">
        <v>0</v>
      </c>
      <c r="AP314" s="38">
        <f t="shared" si="49"/>
        <v>0</v>
      </c>
      <c r="AQ314">
        <v>0</v>
      </c>
      <c r="AR314" s="8">
        <v>0</v>
      </c>
      <c r="AS314">
        <v>0</v>
      </c>
      <c r="AT314" t="s">
        <v>58</v>
      </c>
      <c r="AU314">
        <v>0</v>
      </c>
      <c r="AV314" s="11" t="s">
        <v>106</v>
      </c>
      <c r="AW314" s="3">
        <v>110000</v>
      </c>
      <c r="AX314" s="3">
        <v>0</v>
      </c>
      <c r="AY314">
        <v>5.45E-2</v>
      </c>
      <c r="AZ314">
        <v>0</v>
      </c>
      <c r="BA314" s="38">
        <f t="shared" si="47"/>
        <v>0</v>
      </c>
      <c r="BB314">
        <v>0</v>
      </c>
      <c r="BC314" s="8">
        <v>0</v>
      </c>
      <c r="BD314">
        <v>0</v>
      </c>
      <c r="BE314" t="s">
        <v>46</v>
      </c>
      <c r="BF314">
        <v>0</v>
      </c>
      <c r="BG314" s="11">
        <v>42905</v>
      </c>
      <c r="BH314" s="3">
        <v>500000</v>
      </c>
      <c r="BI314" s="3">
        <v>0</v>
      </c>
      <c r="BJ314">
        <v>0.02</v>
      </c>
      <c r="BK314">
        <v>0</v>
      </c>
      <c r="BL314" s="38">
        <f t="shared" si="48"/>
        <v>0</v>
      </c>
      <c r="BM314">
        <v>0</v>
      </c>
      <c r="BN314" s="8">
        <v>0</v>
      </c>
      <c r="BO314">
        <v>0</v>
      </c>
      <c r="BP314" t="s">
        <v>46</v>
      </c>
      <c r="BQ314">
        <v>0</v>
      </c>
      <c r="BR314" s="3">
        <v>5366274</v>
      </c>
      <c r="BS314">
        <v>0</v>
      </c>
      <c r="BT314" s="19">
        <f t="shared" si="40"/>
        <v>1541569</v>
      </c>
      <c r="BU314" s="19">
        <f t="shared" si="41"/>
        <v>1941569</v>
      </c>
      <c r="BV314" s="13">
        <f t="shared" si="42"/>
        <v>0.36180951624907709</v>
      </c>
    </row>
    <row r="315" spans="1:74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43"/>
        <v>7.8423360395984784E-2</v>
      </c>
      <c r="U315" s="3">
        <v>7331999</v>
      </c>
      <c r="V315" s="3">
        <v>8008956</v>
      </c>
      <c r="W315" s="14">
        <f t="shared" si="44"/>
        <v>1.0923291178844952</v>
      </c>
      <c r="X315" s="3">
        <v>6008249</v>
      </c>
      <c r="Y315" s="18">
        <f t="shared" si="45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 s="38">
        <f t="shared" si="46"/>
        <v>8.6888055074880483E-2</v>
      </c>
      <c r="AF315">
        <v>30</v>
      </c>
      <c r="AG315" s="10" t="s">
        <v>165</v>
      </c>
      <c r="AH315" t="s">
        <v>63</v>
      </c>
      <c r="AI315" t="s">
        <v>43</v>
      </c>
      <c r="AJ315" t="s">
        <v>55</v>
      </c>
      <c r="AK315" s="8">
        <v>42643</v>
      </c>
      <c r="AL315" s="3">
        <v>600000</v>
      </c>
      <c r="AM315" s="3">
        <v>541500</v>
      </c>
      <c r="AN315">
        <v>0</v>
      </c>
      <c r="AO315">
        <v>20</v>
      </c>
      <c r="AP315" s="38">
        <f t="shared" si="49"/>
        <v>0.05</v>
      </c>
      <c r="AQ315">
        <v>20</v>
      </c>
      <c r="AR315" s="8">
        <v>49948</v>
      </c>
      <c r="AS315" t="s">
        <v>206</v>
      </c>
      <c r="AT315" t="s">
        <v>58</v>
      </c>
      <c r="AU315" t="s">
        <v>55</v>
      </c>
      <c r="AV315" s="11">
        <v>42643</v>
      </c>
      <c r="AW315" s="3">
        <v>123750</v>
      </c>
      <c r="AX315" s="3">
        <v>495000</v>
      </c>
      <c r="AY315">
        <v>0</v>
      </c>
      <c r="AZ315" t="s">
        <v>165</v>
      </c>
      <c r="BA315" s="38">
        <f t="shared" si="47"/>
        <v>0</v>
      </c>
      <c r="BB315" t="s">
        <v>165</v>
      </c>
      <c r="BC315" s="8" t="s">
        <v>165</v>
      </c>
      <c r="BD315" t="s">
        <v>47</v>
      </c>
      <c r="BE315" t="s">
        <v>58</v>
      </c>
      <c r="BF315" t="s">
        <v>47</v>
      </c>
      <c r="BG315" s="11" t="s">
        <v>106</v>
      </c>
      <c r="BH315" s="3">
        <v>0</v>
      </c>
      <c r="BI315" s="3">
        <v>0</v>
      </c>
      <c r="BJ315">
        <v>0</v>
      </c>
      <c r="BK315">
        <v>0</v>
      </c>
      <c r="BL315" s="38">
        <f t="shared" si="48"/>
        <v>0</v>
      </c>
      <c r="BM315">
        <v>0</v>
      </c>
      <c r="BN315" s="8">
        <v>0</v>
      </c>
      <c r="BO315">
        <v>0</v>
      </c>
      <c r="BP315" t="s">
        <v>46</v>
      </c>
      <c r="BQ315">
        <v>0</v>
      </c>
      <c r="BR315" s="3">
        <v>7331999</v>
      </c>
      <c r="BS315" t="s">
        <v>62</v>
      </c>
      <c r="BT315" s="19">
        <f t="shared" si="40"/>
        <v>1323750</v>
      </c>
      <c r="BU315" s="19">
        <f t="shared" si="41"/>
        <v>7331999</v>
      </c>
      <c r="BV315" s="13">
        <f t="shared" si="42"/>
        <v>1</v>
      </c>
    </row>
    <row r="316" spans="1:74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43"/>
        <v>9.1072950784232137E-2</v>
      </c>
      <c r="U316" s="3">
        <v>5042002</v>
      </c>
      <c r="V316" s="3">
        <v>4794664</v>
      </c>
      <c r="W316" s="14">
        <f t="shared" si="44"/>
        <v>0.950944485940307</v>
      </c>
      <c r="X316" s="3">
        <v>4442663</v>
      </c>
      <c r="Y316" s="18">
        <f t="shared" si="45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 s="38">
        <f t="shared" si="46"/>
        <v>9.2041972280607939E-2</v>
      </c>
      <c r="AF316">
        <v>30</v>
      </c>
      <c r="AG316" s="10">
        <v>49188</v>
      </c>
      <c r="AH316" t="s">
        <v>54</v>
      </c>
      <c r="AI316" t="s">
        <v>43</v>
      </c>
      <c r="AJ316" t="s">
        <v>55</v>
      </c>
      <c r="AK316" s="8" t="s">
        <v>106</v>
      </c>
      <c r="AL316" s="3">
        <v>114000</v>
      </c>
      <c r="AM316" s="3">
        <v>114000</v>
      </c>
      <c r="AN316">
        <v>0</v>
      </c>
      <c r="AO316">
        <v>0</v>
      </c>
      <c r="AP316" s="38">
        <f t="shared" si="49"/>
        <v>0</v>
      </c>
      <c r="AQ316">
        <v>0</v>
      </c>
      <c r="AR316" s="8">
        <v>46752</v>
      </c>
      <c r="AS316">
        <v>0</v>
      </c>
      <c r="AT316" t="s">
        <v>58</v>
      </c>
      <c r="AU316" t="s">
        <v>484</v>
      </c>
      <c r="AV316" s="11" t="s">
        <v>106</v>
      </c>
      <c r="AW316" s="3">
        <v>0</v>
      </c>
      <c r="AX316" s="3">
        <v>0</v>
      </c>
      <c r="AY316">
        <v>0</v>
      </c>
      <c r="AZ316">
        <v>0</v>
      </c>
      <c r="BA316" s="38">
        <f t="shared" si="47"/>
        <v>0</v>
      </c>
      <c r="BB316">
        <v>0</v>
      </c>
      <c r="BC316" s="8">
        <v>0</v>
      </c>
      <c r="BD316">
        <v>0</v>
      </c>
      <c r="BE316" t="s">
        <v>46</v>
      </c>
      <c r="BF316">
        <v>0</v>
      </c>
      <c r="BG316" s="11" t="s">
        <v>106</v>
      </c>
      <c r="BH316" s="3">
        <v>0</v>
      </c>
      <c r="BI316" s="3">
        <v>0</v>
      </c>
      <c r="BJ316">
        <v>0</v>
      </c>
      <c r="BK316">
        <v>0</v>
      </c>
      <c r="BL316" s="38">
        <f t="shared" si="48"/>
        <v>0</v>
      </c>
      <c r="BM316">
        <v>0</v>
      </c>
      <c r="BN316" s="8">
        <v>0</v>
      </c>
      <c r="BO316">
        <v>0</v>
      </c>
      <c r="BP316" t="s">
        <v>46</v>
      </c>
      <c r="BQ316">
        <v>0</v>
      </c>
      <c r="BR316" s="3">
        <v>5042002</v>
      </c>
      <c r="BS316">
        <v>0</v>
      </c>
      <c r="BT316" s="19">
        <f t="shared" si="40"/>
        <v>599339</v>
      </c>
      <c r="BU316" s="19">
        <f t="shared" si="41"/>
        <v>5042002</v>
      </c>
      <c r="BV316" s="13">
        <f t="shared" si="42"/>
        <v>1</v>
      </c>
    </row>
    <row r="317" spans="1:74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43"/>
        <v>7.5163263612019318E-2</v>
      </c>
      <c r="U317" s="3">
        <v>2927321</v>
      </c>
      <c r="V317" s="3">
        <v>3030717</v>
      </c>
      <c r="W317" s="14">
        <f t="shared" si="44"/>
        <v>1.0353210324388751</v>
      </c>
      <c r="X317" s="3">
        <v>2090250</v>
      </c>
      <c r="Y317" s="18">
        <f t="shared" si="45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 s="38">
        <f t="shared" si="46"/>
        <v>8.8919916286047063E-2</v>
      </c>
      <c r="AF317">
        <v>30</v>
      </c>
      <c r="AG317" s="10">
        <v>49218</v>
      </c>
      <c r="AH317" t="s">
        <v>54</v>
      </c>
      <c r="AI317" t="s">
        <v>43</v>
      </c>
      <c r="AJ317" t="s">
        <v>55</v>
      </c>
      <c r="AK317" s="8">
        <v>42644</v>
      </c>
      <c r="AL317" s="3">
        <v>67000</v>
      </c>
      <c r="AM317" s="3">
        <v>67000</v>
      </c>
      <c r="AN317">
        <v>0.03</v>
      </c>
      <c r="AO317">
        <v>16</v>
      </c>
      <c r="AP317" s="38">
        <f t="shared" si="49"/>
        <v>7.9610849265488073E-2</v>
      </c>
      <c r="AQ317" t="s">
        <v>358</v>
      </c>
      <c r="AR317" s="8" t="s">
        <v>485</v>
      </c>
      <c r="AS317" t="s">
        <v>71</v>
      </c>
      <c r="AT317" t="s">
        <v>58</v>
      </c>
      <c r="AU317" t="s">
        <v>55</v>
      </c>
      <c r="AV317" s="11">
        <v>42644</v>
      </c>
      <c r="AW317" s="3">
        <v>586265</v>
      </c>
      <c r="AX317" s="3">
        <v>527638.5</v>
      </c>
      <c r="AY317">
        <v>0.03</v>
      </c>
      <c r="AZ317">
        <v>16</v>
      </c>
      <c r="BA317" s="38">
        <f t="shared" si="47"/>
        <v>7.9610849265488073E-2</v>
      </c>
      <c r="BB317" t="s">
        <v>358</v>
      </c>
      <c r="BC317" s="8" t="s">
        <v>485</v>
      </c>
      <c r="BD317" t="s">
        <v>75</v>
      </c>
      <c r="BE317" t="s">
        <v>100</v>
      </c>
      <c r="BF317" t="s">
        <v>55</v>
      </c>
      <c r="BG317" s="11" t="s">
        <v>106</v>
      </c>
      <c r="BH317" s="3">
        <v>0</v>
      </c>
      <c r="BI317" s="3">
        <v>0</v>
      </c>
      <c r="BJ317">
        <v>0</v>
      </c>
      <c r="BK317">
        <v>0</v>
      </c>
      <c r="BL317" s="38">
        <f t="shared" si="48"/>
        <v>0</v>
      </c>
      <c r="BM317">
        <v>0</v>
      </c>
      <c r="BN317" s="8">
        <v>0</v>
      </c>
      <c r="BO317">
        <v>0</v>
      </c>
      <c r="BP317" t="s">
        <v>46</v>
      </c>
      <c r="BQ317">
        <v>0</v>
      </c>
      <c r="BR317" s="3">
        <v>2927321</v>
      </c>
      <c r="BS317" t="s">
        <v>47</v>
      </c>
      <c r="BT317" s="19">
        <f t="shared" si="40"/>
        <v>837071</v>
      </c>
      <c r="BU317" s="19">
        <f t="shared" si="41"/>
        <v>2927321</v>
      </c>
      <c r="BV317" s="13">
        <f t="shared" si="42"/>
        <v>1</v>
      </c>
    </row>
    <row r="318" spans="1:74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43"/>
        <v>7.9290926085155256E-2</v>
      </c>
      <c r="U318" s="3">
        <v>2271357</v>
      </c>
      <c r="V318" s="3">
        <v>1890187</v>
      </c>
      <c r="W318" s="14">
        <f t="shared" si="44"/>
        <v>0.83218402038957329</v>
      </c>
      <c r="X318" s="3">
        <v>1710761</v>
      </c>
      <c r="Y318" s="18">
        <f t="shared" si="45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 s="38">
        <f t="shared" si="46"/>
        <v>9.3735969141467715E-2</v>
      </c>
      <c r="AF318">
        <v>30</v>
      </c>
      <c r="AG318" s="10">
        <v>48731</v>
      </c>
      <c r="AH318" t="s">
        <v>63</v>
      </c>
      <c r="AI318" t="s">
        <v>43</v>
      </c>
      <c r="AJ318" t="s">
        <v>44</v>
      </c>
      <c r="AK318" s="8">
        <v>42704</v>
      </c>
      <c r="AL318" s="3">
        <v>368000</v>
      </c>
      <c r="AM318" s="3">
        <v>0</v>
      </c>
      <c r="AN318">
        <v>0.04</v>
      </c>
      <c r="AO318">
        <v>20</v>
      </c>
      <c r="AP318" s="38">
        <f t="shared" si="49"/>
        <v>7.3581750328628889E-2</v>
      </c>
      <c r="AQ318" t="s">
        <v>165</v>
      </c>
      <c r="AR318" s="8">
        <v>50010</v>
      </c>
      <c r="AS318" t="s">
        <v>206</v>
      </c>
      <c r="AT318" t="s">
        <v>58</v>
      </c>
      <c r="AU318" t="s">
        <v>44</v>
      </c>
      <c r="AV318" s="11">
        <v>43312</v>
      </c>
      <c r="AW318" s="3">
        <v>114696</v>
      </c>
      <c r="AX318" s="3">
        <v>0</v>
      </c>
      <c r="AY318">
        <v>0</v>
      </c>
      <c r="AZ318" t="s">
        <v>165</v>
      </c>
      <c r="BA318" s="38">
        <f t="shared" si="47"/>
        <v>0</v>
      </c>
      <c r="BB318" t="s">
        <v>165</v>
      </c>
      <c r="BC318" s="8" t="s">
        <v>165</v>
      </c>
      <c r="BD318" t="s">
        <v>165</v>
      </c>
      <c r="BE318" t="s">
        <v>58</v>
      </c>
      <c r="BF318">
        <v>0</v>
      </c>
      <c r="BG318" s="11" t="s">
        <v>106</v>
      </c>
      <c r="BH318" s="3">
        <v>0</v>
      </c>
      <c r="BI318" s="3">
        <v>0</v>
      </c>
      <c r="BJ318">
        <v>0</v>
      </c>
      <c r="BK318">
        <v>0</v>
      </c>
      <c r="BL318" s="38">
        <f t="shared" si="48"/>
        <v>0</v>
      </c>
      <c r="BM318">
        <v>0</v>
      </c>
      <c r="BN318" s="8">
        <v>0</v>
      </c>
      <c r="BO318">
        <v>0</v>
      </c>
      <c r="BP318" t="s">
        <v>46</v>
      </c>
      <c r="BQ318">
        <v>0</v>
      </c>
      <c r="BR318" s="3">
        <v>0</v>
      </c>
      <c r="BS318" t="s">
        <v>255</v>
      </c>
      <c r="BT318" s="19">
        <f t="shared" si="40"/>
        <v>560596</v>
      </c>
      <c r="BU318" s="19">
        <f t="shared" si="41"/>
        <v>2271357</v>
      </c>
      <c r="BV318" s="13">
        <f t="shared" si="42"/>
        <v>1</v>
      </c>
    </row>
    <row r="319" spans="1:74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43"/>
        <v>0</v>
      </c>
      <c r="U319" s="3">
        <v>2058815</v>
      </c>
      <c r="V319" s="3">
        <v>1732221</v>
      </c>
      <c r="W319" s="14">
        <f t="shared" si="44"/>
        <v>0.84136797138159569</v>
      </c>
      <c r="X319" s="3">
        <v>1802041</v>
      </c>
      <c r="Y319" s="18">
        <f t="shared" si="45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 s="38">
        <f t="shared" si="46"/>
        <v>0.1012875108131331</v>
      </c>
      <c r="AF319">
        <v>30</v>
      </c>
      <c r="AG319" s="10">
        <v>48853</v>
      </c>
      <c r="AH319" t="s">
        <v>63</v>
      </c>
      <c r="AI319" t="s">
        <v>43</v>
      </c>
      <c r="AJ319" t="s">
        <v>44</v>
      </c>
      <c r="AK319" s="8">
        <v>43281</v>
      </c>
      <c r="AL319" s="3">
        <v>139395</v>
      </c>
      <c r="AM319" s="3">
        <v>125855</v>
      </c>
      <c r="AN319">
        <v>0</v>
      </c>
      <c r="AO319" t="s">
        <v>165</v>
      </c>
      <c r="AP319" s="38">
        <f t="shared" si="49"/>
        <v>0</v>
      </c>
      <c r="AQ319" t="s">
        <v>165</v>
      </c>
      <c r="AR319" s="8" t="s">
        <v>165</v>
      </c>
      <c r="AS319" t="s">
        <v>165</v>
      </c>
      <c r="AT319" t="s">
        <v>58</v>
      </c>
      <c r="AU319">
        <v>0</v>
      </c>
      <c r="AV319" s="11" t="s">
        <v>106</v>
      </c>
      <c r="AW319" s="3">
        <v>0</v>
      </c>
      <c r="AX319" s="3">
        <v>0</v>
      </c>
      <c r="AY319">
        <v>0</v>
      </c>
      <c r="AZ319">
        <v>0</v>
      </c>
      <c r="BA319" s="38">
        <f t="shared" si="47"/>
        <v>0</v>
      </c>
      <c r="BB319">
        <v>0</v>
      </c>
      <c r="BC319" s="8">
        <v>0</v>
      </c>
      <c r="BD319">
        <v>0</v>
      </c>
      <c r="BE319" t="s">
        <v>46</v>
      </c>
      <c r="BF319">
        <v>0</v>
      </c>
      <c r="BG319" s="11" t="s">
        <v>106</v>
      </c>
      <c r="BH319" s="3">
        <v>0</v>
      </c>
      <c r="BI319" s="3">
        <v>0</v>
      </c>
      <c r="BJ319">
        <v>0</v>
      </c>
      <c r="BK319">
        <v>0</v>
      </c>
      <c r="BL319" s="38">
        <f t="shared" si="48"/>
        <v>0</v>
      </c>
      <c r="BM319">
        <v>0</v>
      </c>
      <c r="BN319" s="8">
        <v>0</v>
      </c>
      <c r="BO319">
        <v>0</v>
      </c>
      <c r="BP319" t="s">
        <v>46</v>
      </c>
      <c r="BQ319">
        <v>0</v>
      </c>
      <c r="BR319" s="3">
        <v>2058815</v>
      </c>
      <c r="BS319" t="s">
        <v>255</v>
      </c>
      <c r="BT319" s="19">
        <f t="shared" si="40"/>
        <v>314567</v>
      </c>
      <c r="BU319" s="19">
        <f t="shared" si="41"/>
        <v>2116608</v>
      </c>
      <c r="BV319" s="13">
        <f t="shared" si="42"/>
        <v>1.0280710020084369</v>
      </c>
    </row>
    <row r="320" spans="1:74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43"/>
        <v>7.1003299461467564E-2</v>
      </c>
      <c r="U320" s="3">
        <v>3275383</v>
      </c>
      <c r="V320" s="3">
        <v>2649808</v>
      </c>
      <c r="W320" s="14">
        <f t="shared" si="44"/>
        <v>0.80900706879164974</v>
      </c>
      <c r="X320" s="3">
        <v>2232382</v>
      </c>
      <c r="Y320" s="18">
        <f t="shared" si="45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 s="38">
        <f t="shared" si="46"/>
        <v>9.3735969141467715E-2</v>
      </c>
      <c r="AF320">
        <v>30</v>
      </c>
      <c r="AG320" s="10">
        <v>49157</v>
      </c>
      <c r="AH320" t="s">
        <v>63</v>
      </c>
      <c r="AI320" t="s">
        <v>43</v>
      </c>
      <c r="AJ320" t="s">
        <v>44</v>
      </c>
      <c r="AK320" s="8">
        <v>42566</v>
      </c>
      <c r="AL320" s="3">
        <v>572848</v>
      </c>
      <c r="AM320" s="3">
        <v>572848</v>
      </c>
      <c r="AN320">
        <v>0.04</v>
      </c>
      <c r="AO320">
        <v>20</v>
      </c>
      <c r="AP320" s="38">
        <f t="shared" si="49"/>
        <v>7.3581750328628889E-2</v>
      </c>
      <c r="AQ320" t="s">
        <v>165</v>
      </c>
      <c r="AR320" s="8">
        <v>49888</v>
      </c>
      <c r="AS320" t="s">
        <v>206</v>
      </c>
      <c r="AT320" t="s">
        <v>58</v>
      </c>
      <c r="AU320" t="s">
        <v>44</v>
      </c>
      <c r="AV320" s="11" t="s">
        <v>106</v>
      </c>
      <c r="AW320" s="3">
        <v>106800</v>
      </c>
      <c r="AX320" s="3">
        <v>106800</v>
      </c>
      <c r="AY320">
        <v>0</v>
      </c>
      <c r="AZ320">
        <v>15</v>
      </c>
      <c r="BA320" s="38">
        <f t="shared" si="47"/>
        <v>6.6666666666666666E-2</v>
      </c>
      <c r="BB320" t="s">
        <v>165</v>
      </c>
      <c r="BC320" s="8" t="s">
        <v>165</v>
      </c>
      <c r="BD320" t="s">
        <v>165</v>
      </c>
      <c r="BE320" t="s">
        <v>58</v>
      </c>
      <c r="BF320">
        <v>0</v>
      </c>
      <c r="BG320" s="11" t="s">
        <v>106</v>
      </c>
      <c r="BH320" s="3">
        <v>0</v>
      </c>
      <c r="BI320" s="3">
        <v>0</v>
      </c>
      <c r="BJ320">
        <v>0</v>
      </c>
      <c r="BK320">
        <v>0</v>
      </c>
      <c r="BL320" s="38">
        <f t="shared" si="48"/>
        <v>0</v>
      </c>
      <c r="BM320">
        <v>0</v>
      </c>
      <c r="BN320" s="8">
        <v>0</v>
      </c>
      <c r="BO320">
        <v>0</v>
      </c>
      <c r="BP320" t="s">
        <v>46</v>
      </c>
      <c r="BQ320">
        <v>0</v>
      </c>
      <c r="BR320" s="3">
        <v>3275383</v>
      </c>
      <c r="BS320" t="s">
        <v>255</v>
      </c>
      <c r="BT320" s="19">
        <f t="shared" si="40"/>
        <v>1043001</v>
      </c>
      <c r="BU320" s="19">
        <f t="shared" si="41"/>
        <v>3275383</v>
      </c>
      <c r="BV320" s="13">
        <f t="shared" si="42"/>
        <v>1</v>
      </c>
    </row>
    <row r="321" spans="1:74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43"/>
        <v>1.0931120483840151E-2</v>
      </c>
      <c r="U321" s="3">
        <v>30006439</v>
      </c>
      <c r="V321" s="3">
        <v>2038668</v>
      </c>
      <c r="W321" s="14">
        <f t="shared" si="44"/>
        <v>6.7941017592923966E-2</v>
      </c>
      <c r="X321" s="3">
        <v>2236439</v>
      </c>
      <c r="Y321" s="18">
        <f t="shared" si="45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 s="38">
        <f t="shared" si="46"/>
        <v>9.8341460882046289E-2</v>
      </c>
      <c r="AF321">
        <v>30</v>
      </c>
      <c r="AG321" s="10">
        <v>48944</v>
      </c>
      <c r="AH321" t="s">
        <v>63</v>
      </c>
      <c r="AI321" t="s">
        <v>43</v>
      </c>
      <c r="AJ321" t="s">
        <v>55</v>
      </c>
      <c r="AK321" s="8">
        <v>43059</v>
      </c>
      <c r="AL321" s="3">
        <v>500000</v>
      </c>
      <c r="AM321" s="3">
        <v>500000</v>
      </c>
      <c r="AN321">
        <v>4.4999999999999998E-2</v>
      </c>
      <c r="AO321">
        <v>20</v>
      </c>
      <c r="AP321" s="38">
        <f t="shared" si="49"/>
        <v>7.6876144324048032E-2</v>
      </c>
      <c r="AQ321" t="s">
        <v>490</v>
      </c>
      <c r="AR321" s="8">
        <v>50364</v>
      </c>
      <c r="AS321" t="s">
        <v>206</v>
      </c>
      <c r="AT321" t="s">
        <v>100</v>
      </c>
      <c r="AU321" t="s">
        <v>55</v>
      </c>
      <c r="BA321" s="38">
        <f t="shared" si="47"/>
        <v>0</v>
      </c>
      <c r="BE321" t="s">
        <v>46</v>
      </c>
      <c r="BF321">
        <v>0</v>
      </c>
      <c r="BL321" s="38">
        <f t="shared" si="48"/>
        <v>0</v>
      </c>
      <c r="BP321" t="s">
        <v>46</v>
      </c>
      <c r="BQ321">
        <v>0</v>
      </c>
      <c r="BR321" s="3">
        <v>3006439</v>
      </c>
      <c r="BS321" t="s">
        <v>62</v>
      </c>
      <c r="BT321" s="19">
        <f t="shared" si="40"/>
        <v>770000</v>
      </c>
      <c r="BU321" s="19">
        <f t="shared" si="41"/>
        <v>3006439</v>
      </c>
      <c r="BV321" s="13">
        <f t="shared" si="42"/>
        <v>0.10019312854817594</v>
      </c>
    </row>
    <row r="322" spans="1:74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43"/>
        <v>0.11825448776388545</v>
      </c>
      <c r="U322" s="3">
        <v>6815031</v>
      </c>
      <c r="V322" s="3">
        <v>5803727</v>
      </c>
      <c r="W322" s="14">
        <f t="shared" si="44"/>
        <v>0.85160683788525682</v>
      </c>
      <c r="X322" s="3">
        <v>5046894</v>
      </c>
      <c r="Y322" s="18">
        <f t="shared" si="45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 s="38">
        <f t="shared" si="46"/>
        <v>9.2041972280607939E-2</v>
      </c>
      <c r="AF322">
        <v>30</v>
      </c>
      <c r="AG322" s="10">
        <v>49461</v>
      </c>
      <c r="AH322" t="s">
        <v>63</v>
      </c>
      <c r="AI322" t="s">
        <v>43</v>
      </c>
      <c r="AJ322" t="s">
        <v>44</v>
      </c>
      <c r="AK322" s="8">
        <v>43252</v>
      </c>
      <c r="AL322" s="3">
        <v>713000</v>
      </c>
      <c r="AM322" s="3">
        <v>0</v>
      </c>
      <c r="AN322">
        <v>0.04</v>
      </c>
      <c r="AO322">
        <v>20</v>
      </c>
      <c r="AP322" s="38">
        <f t="shared" si="49"/>
        <v>7.3581750328628889E-2</v>
      </c>
      <c r="AQ322" t="s">
        <v>165</v>
      </c>
      <c r="AR322" s="8" t="s">
        <v>165</v>
      </c>
      <c r="AS322" t="s">
        <v>206</v>
      </c>
      <c r="AT322" t="s">
        <v>58</v>
      </c>
      <c r="AU322" t="s">
        <v>44</v>
      </c>
      <c r="AV322" s="11" t="s">
        <v>106</v>
      </c>
      <c r="AW322" s="3">
        <v>190310</v>
      </c>
      <c r="AX322" s="3">
        <v>0</v>
      </c>
      <c r="AY322">
        <v>0</v>
      </c>
      <c r="AZ322" t="s">
        <v>165</v>
      </c>
      <c r="BA322" s="38">
        <f t="shared" si="47"/>
        <v>0</v>
      </c>
      <c r="BB322" t="s">
        <v>165</v>
      </c>
      <c r="BC322" s="8" t="s">
        <v>165</v>
      </c>
      <c r="BD322" t="s">
        <v>165</v>
      </c>
      <c r="BE322" t="s">
        <v>58</v>
      </c>
      <c r="BF322">
        <v>0</v>
      </c>
      <c r="BG322" s="11" t="s">
        <v>106</v>
      </c>
      <c r="BH322" s="3">
        <v>0</v>
      </c>
      <c r="BI322" s="3">
        <v>0</v>
      </c>
      <c r="BJ322">
        <v>0</v>
      </c>
      <c r="BK322">
        <v>0</v>
      </c>
      <c r="BL322" s="38">
        <f t="shared" si="48"/>
        <v>0</v>
      </c>
      <c r="BM322">
        <v>0</v>
      </c>
      <c r="BN322" s="8">
        <v>0</v>
      </c>
      <c r="BO322">
        <v>0</v>
      </c>
      <c r="BP322" t="s">
        <v>46</v>
      </c>
      <c r="BQ322">
        <v>0</v>
      </c>
      <c r="BR322" s="3">
        <v>6815031</v>
      </c>
      <c r="BS322" t="s">
        <v>255</v>
      </c>
      <c r="BT322" s="19">
        <f t="shared" si="40"/>
        <v>1768137</v>
      </c>
      <c r="BU322" s="19">
        <f t="shared" si="41"/>
        <v>6815031</v>
      </c>
      <c r="BV322" s="13">
        <f t="shared" si="42"/>
        <v>1</v>
      </c>
    </row>
    <row r="323" spans="1:74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43"/>
        <v>0.12804872862219238</v>
      </c>
      <c r="U323" s="3">
        <v>9875428</v>
      </c>
      <c r="V323" s="3">
        <v>8545471</v>
      </c>
      <c r="W323" s="14">
        <f t="shared" si="44"/>
        <v>0.86532664710835827</v>
      </c>
      <c r="X323" s="3">
        <v>7918849</v>
      </c>
      <c r="Y323" s="18">
        <f t="shared" si="45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 s="38">
        <f t="shared" si="46"/>
        <v>9.2041972280607939E-2</v>
      </c>
      <c r="AF323">
        <v>30</v>
      </c>
      <c r="AG323" s="10">
        <v>49553</v>
      </c>
      <c r="AH323" t="s">
        <v>63</v>
      </c>
      <c r="AI323" t="s">
        <v>43</v>
      </c>
      <c r="AJ323" t="s">
        <v>44</v>
      </c>
      <c r="AK323" s="8">
        <v>43344</v>
      </c>
      <c r="AL323" s="3">
        <v>588325</v>
      </c>
      <c r="AM323" s="3">
        <v>0</v>
      </c>
      <c r="AN323">
        <v>0.04</v>
      </c>
      <c r="AO323">
        <v>20</v>
      </c>
      <c r="AP323" s="38">
        <f t="shared" si="49"/>
        <v>7.3581750328628889E-2</v>
      </c>
      <c r="AQ323" t="s">
        <v>165</v>
      </c>
      <c r="AR323" s="8" t="s">
        <v>165</v>
      </c>
      <c r="AS323" t="s">
        <v>206</v>
      </c>
      <c r="AT323" t="s">
        <v>58</v>
      </c>
      <c r="AU323" t="s">
        <v>44</v>
      </c>
      <c r="AV323" s="11" t="s">
        <v>106</v>
      </c>
      <c r="AW323" s="3">
        <v>461750</v>
      </c>
      <c r="AX323" s="3">
        <v>0</v>
      </c>
      <c r="AY323">
        <v>0</v>
      </c>
      <c r="AZ323" t="s">
        <v>165</v>
      </c>
      <c r="BA323" s="38">
        <f t="shared" si="47"/>
        <v>0</v>
      </c>
      <c r="BB323" t="s">
        <v>165</v>
      </c>
      <c r="BC323" s="8" t="s">
        <v>165</v>
      </c>
      <c r="BD323" t="s">
        <v>165</v>
      </c>
      <c r="BE323" t="s">
        <v>58</v>
      </c>
      <c r="BF323" t="s">
        <v>494</v>
      </c>
      <c r="BG323" s="11" t="s">
        <v>106</v>
      </c>
      <c r="BH323" s="3">
        <v>0</v>
      </c>
      <c r="BI323" s="3">
        <v>0</v>
      </c>
      <c r="BJ323">
        <v>0</v>
      </c>
      <c r="BK323">
        <v>0</v>
      </c>
      <c r="BL323" s="38">
        <f t="shared" si="48"/>
        <v>0</v>
      </c>
      <c r="BM323">
        <v>0</v>
      </c>
      <c r="BN323" s="8">
        <v>0</v>
      </c>
      <c r="BO323">
        <v>0</v>
      </c>
      <c r="BP323" t="s">
        <v>46</v>
      </c>
      <c r="BQ323">
        <v>0</v>
      </c>
      <c r="BR323" s="3">
        <v>9875428</v>
      </c>
      <c r="BS323" t="s">
        <v>255</v>
      </c>
      <c r="BT323" s="19">
        <f t="shared" si="40"/>
        <v>1956579</v>
      </c>
      <c r="BU323" s="19">
        <f t="shared" ref="BU323:BU324" si="50">+BT323+X323</f>
        <v>9875428</v>
      </c>
      <c r="BV323" s="13">
        <f t="shared" ref="BV323:BV324" si="51">IFERROR(+BU323/U323,0)</f>
        <v>1</v>
      </c>
    </row>
    <row r="324" spans="1:74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52">IFERROR(H324/U324,0)</f>
        <v>0.14774026001971599</v>
      </c>
      <c r="U324" s="23">
        <v>3717795</v>
      </c>
      <c r="V324" s="23">
        <v>3089357</v>
      </c>
      <c r="W324" s="26">
        <f t="shared" ref="W324" si="53">IFERROR(+V324/U324,0)</f>
        <v>0.83096485954712407</v>
      </c>
      <c r="X324" s="23">
        <v>3323072</v>
      </c>
      <c r="Y324" s="27">
        <f t="shared" ref="Y324" si="5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41">
        <f t="shared" ref="AE324" si="55">-IFERROR(PMT(AC324,AD324,1), )</f>
        <v>9.3735969141467715E-2</v>
      </c>
      <c r="AF324" s="24">
        <v>30</v>
      </c>
      <c r="AG324" s="30" t="s">
        <v>104</v>
      </c>
      <c r="AH324" s="24" t="s">
        <v>54</v>
      </c>
      <c r="AI324" s="24" t="s">
        <v>43</v>
      </c>
      <c r="AJ324" s="24" t="s">
        <v>55</v>
      </c>
      <c r="AK324" s="28" t="s">
        <v>495</v>
      </c>
      <c r="AL324" s="23">
        <v>62500</v>
      </c>
      <c r="AM324" s="23">
        <v>62500</v>
      </c>
      <c r="AN324" s="24">
        <v>0.03</v>
      </c>
      <c r="AO324" s="24">
        <v>17</v>
      </c>
      <c r="AP324" s="41">
        <f t="shared" si="49"/>
        <v>7.5952529375969816E-2</v>
      </c>
      <c r="AQ324" s="24" t="s">
        <v>476</v>
      </c>
      <c r="AR324" s="28" t="s">
        <v>104</v>
      </c>
      <c r="AS324" s="24" t="s">
        <v>358</v>
      </c>
      <c r="AT324" s="24" t="s">
        <v>100</v>
      </c>
      <c r="AU324" s="24" t="s">
        <v>47</v>
      </c>
      <c r="AV324" s="31" t="s">
        <v>106</v>
      </c>
      <c r="AW324" s="23">
        <v>0</v>
      </c>
      <c r="AX324" s="23">
        <v>0</v>
      </c>
      <c r="AY324" s="24">
        <v>0</v>
      </c>
      <c r="AZ324" s="24">
        <v>0</v>
      </c>
      <c r="BA324" s="41">
        <f t="shared" ref="BA324" si="56">-IFERROR(PMT(AY324,AZ324,1),0)</f>
        <v>0</v>
      </c>
      <c r="BB324" s="24">
        <v>0</v>
      </c>
      <c r="BC324" s="28">
        <v>0</v>
      </c>
      <c r="BD324" s="24">
        <v>0</v>
      </c>
      <c r="BE324" s="24">
        <v>0</v>
      </c>
      <c r="BF324" s="24">
        <v>0</v>
      </c>
      <c r="BG324" s="31" t="s">
        <v>106</v>
      </c>
      <c r="BH324" s="23">
        <v>0</v>
      </c>
      <c r="BI324" s="23">
        <v>0</v>
      </c>
      <c r="BJ324" s="24">
        <v>0</v>
      </c>
      <c r="BK324" s="24">
        <v>0</v>
      </c>
      <c r="BL324" s="41">
        <f t="shared" ref="BL324" si="57">-IFERROR(PMT(BJ324,BK324,1),0)</f>
        <v>0</v>
      </c>
      <c r="BM324" s="24">
        <v>0</v>
      </c>
      <c r="BN324" s="28">
        <v>0</v>
      </c>
      <c r="BO324" s="24">
        <v>0</v>
      </c>
      <c r="BP324" s="24">
        <v>0</v>
      </c>
      <c r="BQ324" s="24">
        <v>0</v>
      </c>
      <c r="BR324" s="23">
        <v>3717795</v>
      </c>
      <c r="BS324" s="24" t="s">
        <v>47</v>
      </c>
      <c r="BT324" s="32">
        <f t="shared" si="40"/>
        <v>394723</v>
      </c>
      <c r="BU324" s="32">
        <f t="shared" si="50"/>
        <v>3717795</v>
      </c>
      <c r="BV324" s="33">
        <f t="shared" si="51"/>
        <v>1</v>
      </c>
    </row>
    <row r="325" spans="1:74" x14ac:dyDescent="0.25">
      <c r="T325" s="22">
        <f>SUBTOTAL(101,T3:T324)</f>
        <v>0.13244032565783873</v>
      </c>
      <c r="U325" s="21"/>
      <c r="V325" s="21"/>
      <c r="W325" s="21"/>
      <c r="X325" s="21"/>
      <c r="Y325" s="22">
        <f>SUBTOTAL(101,Y3:Y324)</f>
        <v>0.61399953674736496</v>
      </c>
      <c r="AE325" s="40">
        <f>SUBTOTAL(109,AE3:AE324)</f>
        <v>11.380053454681464</v>
      </c>
      <c r="AP325" s="40">
        <f>SUBTOTAL(109,AP3:AP324)</f>
        <v>7.4828743647263369</v>
      </c>
      <c r="BA325" s="40">
        <f>SUBTOTAL(109,BA3:BA324)</f>
        <v>4.4356331328805902</v>
      </c>
      <c r="BL325" s="40">
        <f>SUBTOTAL(109,BL3:BL324)</f>
        <v>1.6154139080951722</v>
      </c>
    </row>
    <row r="326" spans="1:74" ht="15.75" thickBot="1" x14ac:dyDescent="0.3">
      <c r="AE326" s="71">
        <v>138</v>
      </c>
      <c r="AF326" s="72"/>
      <c r="AN326" s="72"/>
      <c r="AO326" s="72"/>
      <c r="AP326" s="71">
        <v>97</v>
      </c>
      <c r="AY326" s="72"/>
      <c r="AZ326" s="72"/>
      <c r="BA326" s="71">
        <v>50</v>
      </c>
      <c r="BJ326" s="72"/>
      <c r="BK326" s="72"/>
      <c r="BL326" s="71">
        <v>15</v>
      </c>
    </row>
    <row r="327" spans="1:74" x14ac:dyDescent="0.25">
      <c r="X327" s="35" t="s">
        <v>506</v>
      </c>
      <c r="AE327" s="78">
        <f>+AE325/AE326</f>
        <v>8.2464155468706266E-2</v>
      </c>
      <c r="AF327" s="14"/>
      <c r="AN327" s="14"/>
      <c r="AO327" s="14"/>
      <c r="AP327" s="78">
        <f>+AP325/AP326</f>
        <v>7.7143034687900375E-2</v>
      </c>
      <c r="AY327" s="14"/>
      <c r="AZ327" s="14"/>
      <c r="BA327" s="78">
        <f>+BA325/BA326</f>
        <v>8.871266265761181E-2</v>
      </c>
      <c r="BJ327" s="14"/>
      <c r="BK327" s="14"/>
      <c r="BL327" s="78">
        <f>+BL325/BL326</f>
        <v>0.10769426053967815</v>
      </c>
    </row>
    <row r="328" spans="1:74" x14ac:dyDescent="0.25">
      <c r="V328" t="s">
        <v>504</v>
      </c>
      <c r="W328" s="34">
        <f>+Y325</f>
        <v>0.61399953674736496</v>
      </c>
      <c r="X328" s="36">
        <v>0.61</v>
      </c>
    </row>
    <row r="329" spans="1:74" ht="15.75" thickBot="1" x14ac:dyDescent="0.3">
      <c r="V329" t="s">
        <v>505</v>
      </c>
      <c r="W329" s="34">
        <f>1-W328</f>
        <v>0.38600046325263504</v>
      </c>
      <c r="X329" s="36">
        <v>0.39</v>
      </c>
    </row>
    <row r="330" spans="1:74" ht="15.75" thickBot="1" x14ac:dyDescent="0.3">
      <c r="X330" s="37">
        <f>SUM(X328:X329)</f>
        <v>1</v>
      </c>
      <c r="AD330" s="42" t="str">
        <f>CONCATENATE("Count ",SUBTOTAL(102,AD3:AD324))</f>
        <v>Count 138</v>
      </c>
      <c r="AE330" s="47"/>
    </row>
    <row r="331" spans="1:74" x14ac:dyDescent="0.25">
      <c r="AD331" s="43" t="s">
        <v>513</v>
      </c>
      <c r="AE331" s="44">
        <f>AVERAGE(AE327,AP327,BA327,BL327)</f>
        <v>8.9003528338474136E-2</v>
      </c>
    </row>
    <row r="332" spans="1:74" ht="15.75" thickBot="1" x14ac:dyDescent="0.3">
      <c r="AD332" s="45" t="s">
        <v>514</v>
      </c>
      <c r="AE332" s="46">
        <v>7.4999999999999997E-2</v>
      </c>
    </row>
    <row r="334" spans="1:74" x14ac:dyDescent="0.25">
      <c r="V334" t="s">
        <v>508</v>
      </c>
      <c r="W334">
        <f>COUNT(X3:X324)</f>
        <v>321</v>
      </c>
    </row>
    <row r="335" spans="1:74" x14ac:dyDescent="0.25">
      <c r="V335" t="s">
        <v>507</v>
      </c>
      <c r="W335">
        <f>SUBTOTAL(102,C3:C324)</f>
        <v>137</v>
      </c>
    </row>
  </sheetData>
  <sheetProtection algorithmName="SHA-512" hashValue="KopaTafWsSxpWcQyoabN1GQXY+VHFGFbLKnc5EKzjtii9qAc2XRMK75lM5PdQ5QEu7w0DzU0ZFXKtjG8qufftQ==" saltValue="M/fdLvv0j6UAKn8zYRsSng==" spinCount="100000" sheet="1" objects="1" scenarios="1" selectLockedCells="1" selectUnlockedCells="1"/>
  <autoFilter ref="A2:BV330">
    <filterColumn colId="73">
      <filters>
        <filter val="100%"/>
      </filters>
    </filterColumn>
  </autoFilter>
  <mergeCells count="3">
    <mergeCell ref="A1:E1"/>
    <mergeCell ref="F1:S1"/>
    <mergeCell ref="U1:BS1"/>
  </mergeCells>
  <pageMargins left="0.7" right="0.7" top="0.5" bottom="0.5" header="0.3" footer="0.3"/>
  <pageSetup paperSize="17" scale="62" fitToHeight="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R332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1.28515625" hidden="1" customWidth="1"/>
    <col min="2" max="2" width="23.140625" customWidth="1"/>
    <col min="3" max="3" width="19.5703125" hidden="1" customWidth="1"/>
    <col min="4" max="4" width="24" hidden="1" customWidth="1"/>
    <col min="5" max="5" width="58.140625" hidden="1" customWidth="1"/>
    <col min="6" max="6" width="61" hidden="1" customWidth="1"/>
    <col min="7" max="7" width="58.5703125" hidden="1" customWidth="1"/>
    <col min="8" max="8" width="48.140625" hidden="1" customWidth="1"/>
    <col min="9" max="10" width="28.7109375" hidden="1" customWidth="1"/>
    <col min="11" max="11" width="52.140625" hidden="1" customWidth="1"/>
    <col min="12" max="12" width="21.28515625" hidden="1" customWidth="1"/>
    <col min="13" max="16" width="29.85546875" hidden="1" customWidth="1"/>
    <col min="17" max="17" width="31" hidden="1" customWidth="1"/>
    <col min="18" max="18" width="7.28515625" hidden="1" customWidth="1"/>
    <col min="19" max="19" width="13.85546875" hidden="1" customWidth="1"/>
    <col min="20" max="20" width="9" style="21" bestFit="1" customWidth="1"/>
    <col min="21" max="21" width="29.28515625" bestFit="1" customWidth="1"/>
    <col min="22" max="22" width="20.28515625" bestFit="1" customWidth="1"/>
    <col min="23" max="23" width="16.7109375" bestFit="1" customWidth="1"/>
    <col min="24" max="24" width="22.28515625" bestFit="1" customWidth="1"/>
    <col min="25" max="25" width="11" style="21" bestFit="1" customWidth="1"/>
    <col min="26" max="26" width="66.42578125" hidden="1" customWidth="1"/>
    <col min="27" max="27" width="20.7109375" customWidth="1"/>
    <col min="28" max="28" width="65" hidden="1" customWidth="1"/>
    <col min="29" max="30" width="18.140625" hidden="1" customWidth="1"/>
    <col min="31" max="31" width="32.28515625" hidden="1" customWidth="1"/>
    <col min="32" max="32" width="10.7109375" customWidth="1"/>
    <col min="33" max="33" width="51.42578125" hidden="1" customWidth="1"/>
    <col min="34" max="34" width="32.42578125" hidden="1" customWidth="1"/>
    <col min="35" max="35" width="172.28515625" hidden="1" customWidth="1"/>
    <col min="36" max="36" width="24.140625" hidden="1" customWidth="1"/>
    <col min="37" max="37" width="20.7109375" customWidth="1"/>
    <col min="38" max="38" width="20" hidden="1" customWidth="1"/>
    <col min="39" max="39" width="20.7109375" hidden="1" customWidth="1"/>
    <col min="40" max="40" width="18.140625" hidden="1" customWidth="1"/>
    <col min="41" max="41" width="32.28515625" hidden="1" customWidth="1"/>
    <col min="42" max="42" width="38.85546875" hidden="1" customWidth="1"/>
    <col min="43" max="43" width="27.7109375" hidden="1" customWidth="1"/>
    <col min="44" max="44" width="32.42578125" hidden="1" customWidth="1"/>
    <col min="45" max="45" width="64.28515625" hidden="1" customWidth="1"/>
    <col min="46" max="46" width="20.85546875" hidden="1" customWidth="1"/>
    <col min="47" max="47" width="20.7109375" customWidth="1"/>
    <col min="48" max="48" width="22.85546875" hidden="1" customWidth="1"/>
    <col min="49" max="49" width="17.42578125" hidden="1" customWidth="1"/>
    <col min="50" max="50" width="18.140625" hidden="1" customWidth="1"/>
    <col min="51" max="51" width="32.28515625" hidden="1" customWidth="1"/>
    <col min="52" max="52" width="38.85546875" hidden="1" customWidth="1"/>
    <col min="53" max="53" width="16.42578125" hidden="1" customWidth="1"/>
    <col min="54" max="54" width="32.42578125" hidden="1" customWidth="1"/>
    <col min="55" max="55" width="53.7109375" hidden="1" customWidth="1"/>
    <col min="56" max="56" width="20.85546875" hidden="1" customWidth="1"/>
    <col min="57" max="57" width="20.7109375" customWidth="1"/>
    <col min="58" max="58" width="20" hidden="1" customWidth="1"/>
    <col min="59" max="59" width="17.42578125" hidden="1" customWidth="1"/>
    <col min="60" max="60" width="18.140625" hidden="1" customWidth="1"/>
    <col min="61" max="61" width="32.28515625" hidden="1" customWidth="1"/>
    <col min="62" max="62" width="23.140625" hidden="1" customWidth="1"/>
    <col min="63" max="63" width="53.140625" hidden="1" customWidth="1"/>
    <col min="64" max="64" width="32.42578125" hidden="1" customWidth="1"/>
    <col min="65" max="65" width="50.42578125" hidden="1" customWidth="1"/>
    <col min="66" max="66" width="27.85546875" bestFit="1" customWidth="1"/>
    <col min="67" max="67" width="23.42578125" customWidth="1"/>
    <col min="68" max="68" width="14.42578125" bestFit="1" customWidth="1"/>
    <col min="69" max="69" width="19" bestFit="1" customWidth="1"/>
    <col min="70" max="70" width="20.85546875" bestFit="1" customWidth="1"/>
  </cols>
  <sheetData>
    <row r="1" spans="1:70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</row>
    <row r="2" spans="1:70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1" t="s">
        <v>28</v>
      </c>
      <c r="AF2" s="6" t="s">
        <v>29</v>
      </c>
      <c r="AG2" s="1" t="s">
        <v>30</v>
      </c>
      <c r="AH2" s="1" t="s">
        <v>31</v>
      </c>
      <c r="AI2" s="1" t="s">
        <v>32</v>
      </c>
      <c r="AJ2" s="1" t="s">
        <v>23</v>
      </c>
      <c r="AK2" s="4" t="s">
        <v>24</v>
      </c>
      <c r="AL2" s="4" t="s">
        <v>25</v>
      </c>
      <c r="AM2" s="1" t="s">
        <v>26</v>
      </c>
      <c r="AN2" s="1" t="s">
        <v>27</v>
      </c>
      <c r="AO2" s="1" t="s">
        <v>28</v>
      </c>
      <c r="AP2" s="2" t="s">
        <v>29</v>
      </c>
      <c r="AQ2" s="1" t="s">
        <v>30</v>
      </c>
      <c r="AR2" s="1" t="s">
        <v>31</v>
      </c>
      <c r="AS2" s="1" t="s">
        <v>32</v>
      </c>
      <c r="AT2" s="7" t="s">
        <v>23</v>
      </c>
      <c r="AU2" s="4" t="s">
        <v>24</v>
      </c>
      <c r="AV2" s="4" t="s">
        <v>25</v>
      </c>
      <c r="AW2" s="1" t="s">
        <v>26</v>
      </c>
      <c r="AX2" s="1" t="s">
        <v>27</v>
      </c>
      <c r="AY2" s="1" t="s">
        <v>28</v>
      </c>
      <c r="AZ2" s="2" t="s">
        <v>29</v>
      </c>
      <c r="BA2" s="1" t="s">
        <v>30</v>
      </c>
      <c r="BB2" s="1" t="s">
        <v>31</v>
      </c>
      <c r="BC2" s="1" t="s">
        <v>32</v>
      </c>
      <c r="BD2" s="7" t="s">
        <v>23</v>
      </c>
      <c r="BE2" s="4" t="s">
        <v>24</v>
      </c>
      <c r="BF2" s="4" t="s">
        <v>25</v>
      </c>
      <c r="BG2" s="1" t="s">
        <v>26</v>
      </c>
      <c r="BH2" s="1" t="s">
        <v>27</v>
      </c>
      <c r="BI2" s="1" t="s">
        <v>28</v>
      </c>
      <c r="BJ2" s="2" t="s">
        <v>29</v>
      </c>
      <c r="BK2" s="1" t="s">
        <v>30</v>
      </c>
      <c r="BL2" s="1" t="s">
        <v>31</v>
      </c>
      <c r="BM2" s="1" t="s">
        <v>32</v>
      </c>
      <c r="BN2" s="4" t="s">
        <v>33</v>
      </c>
      <c r="BO2" s="1" t="s">
        <v>34</v>
      </c>
      <c r="BP2" s="1" t="s">
        <v>501</v>
      </c>
      <c r="BQ2" s="1" t="s">
        <v>502</v>
      </c>
      <c r="BR2" s="1" t="s">
        <v>503</v>
      </c>
    </row>
    <row r="3" spans="1:70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>
        <v>35</v>
      </c>
      <c r="AF3" s="10">
        <v>48700</v>
      </c>
      <c r="AG3" t="s">
        <v>42</v>
      </c>
      <c r="AH3" t="s">
        <v>43</v>
      </c>
      <c r="AI3" t="s">
        <v>44</v>
      </c>
      <c r="AJ3" s="8">
        <v>0</v>
      </c>
      <c r="AK3" s="3">
        <v>0</v>
      </c>
      <c r="AL3" s="3">
        <v>0</v>
      </c>
      <c r="AM3">
        <v>0</v>
      </c>
      <c r="AN3" t="s">
        <v>45</v>
      </c>
      <c r="AO3">
        <v>0</v>
      </c>
      <c r="AP3" s="8">
        <v>0</v>
      </c>
      <c r="AQ3">
        <v>0</v>
      </c>
      <c r="AR3" t="s">
        <v>46</v>
      </c>
      <c r="AS3">
        <v>0</v>
      </c>
      <c r="AT3" s="11">
        <v>0</v>
      </c>
      <c r="AU3" s="3">
        <v>0</v>
      </c>
      <c r="AV3" s="3">
        <v>0</v>
      </c>
      <c r="AW3">
        <v>0</v>
      </c>
      <c r="AX3">
        <v>0</v>
      </c>
      <c r="AY3">
        <v>0</v>
      </c>
      <c r="AZ3" s="8">
        <v>0</v>
      </c>
      <c r="BA3">
        <v>0</v>
      </c>
      <c r="BB3" t="s">
        <v>46</v>
      </c>
      <c r="BC3">
        <v>0</v>
      </c>
      <c r="BD3" s="11">
        <v>0</v>
      </c>
      <c r="BE3" s="3">
        <v>0</v>
      </c>
      <c r="BF3" s="3">
        <v>0</v>
      </c>
      <c r="BG3">
        <v>0</v>
      </c>
      <c r="BH3">
        <v>0</v>
      </c>
      <c r="BI3">
        <v>0</v>
      </c>
      <c r="BJ3" s="8">
        <v>0</v>
      </c>
      <c r="BK3">
        <v>0</v>
      </c>
      <c r="BL3" t="s">
        <v>46</v>
      </c>
      <c r="BM3">
        <v>0</v>
      </c>
      <c r="BN3" s="3">
        <v>25214726</v>
      </c>
      <c r="BO3" t="s">
        <v>47</v>
      </c>
      <c r="BP3" s="19">
        <f>+AA3+AK3+AU3+BE3</f>
        <v>16100000</v>
      </c>
      <c r="BQ3" s="19">
        <f t="shared" ref="BQ3:BQ66" si="0">+BP3+X3</f>
        <v>25214726</v>
      </c>
      <c r="BR3" s="13">
        <f t="shared" ref="BR3:BR66" si="1">IFERROR(+BQ3/U3,0)</f>
        <v>1</v>
      </c>
    </row>
    <row r="4" spans="1:70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2">IFERROR(H4/U4,0)</f>
        <v>0</v>
      </c>
      <c r="U4" s="3">
        <v>0</v>
      </c>
      <c r="V4" s="3">
        <v>0</v>
      </c>
      <c r="W4" s="14">
        <f t="shared" ref="W4:W67" si="3">IFERROR(+V4/U4,0)</f>
        <v>0</v>
      </c>
      <c r="X4" s="3">
        <v>0</v>
      </c>
      <c r="Y4" s="18">
        <f t="shared" ref="Y4:Y67" si="4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>
        <v>0</v>
      </c>
      <c r="AF4" s="10">
        <v>44621</v>
      </c>
      <c r="AG4">
        <v>0</v>
      </c>
      <c r="AH4" t="s">
        <v>43</v>
      </c>
      <c r="AI4" t="s">
        <v>50</v>
      </c>
      <c r="AJ4" s="8">
        <v>0</v>
      </c>
      <c r="AK4" s="3">
        <v>0</v>
      </c>
      <c r="AL4" s="3">
        <v>0</v>
      </c>
      <c r="AM4">
        <v>0</v>
      </c>
      <c r="AN4">
        <v>0</v>
      </c>
      <c r="AO4">
        <v>0</v>
      </c>
      <c r="AP4" s="8">
        <v>0</v>
      </c>
      <c r="AQ4">
        <v>0</v>
      </c>
      <c r="AR4">
        <v>0</v>
      </c>
      <c r="AS4">
        <v>0</v>
      </c>
      <c r="AT4" s="11">
        <v>0</v>
      </c>
      <c r="AU4" s="3">
        <v>0</v>
      </c>
      <c r="AV4" s="3">
        <v>0</v>
      </c>
      <c r="AW4">
        <v>0</v>
      </c>
      <c r="AX4">
        <v>0</v>
      </c>
      <c r="AY4">
        <v>0</v>
      </c>
      <c r="AZ4" s="8">
        <v>0</v>
      </c>
      <c r="BA4">
        <v>0</v>
      </c>
      <c r="BB4" t="s">
        <v>46</v>
      </c>
      <c r="BC4">
        <v>0</v>
      </c>
      <c r="BD4" s="11">
        <v>0</v>
      </c>
      <c r="BE4" s="3">
        <v>0</v>
      </c>
      <c r="BF4" s="3">
        <v>0</v>
      </c>
      <c r="BG4">
        <v>0</v>
      </c>
      <c r="BH4">
        <v>0</v>
      </c>
      <c r="BI4">
        <v>0</v>
      </c>
      <c r="BJ4" s="8">
        <v>0</v>
      </c>
      <c r="BK4">
        <v>0</v>
      </c>
      <c r="BL4" t="s">
        <v>46</v>
      </c>
      <c r="BM4">
        <v>0</v>
      </c>
      <c r="BN4" s="3">
        <v>0</v>
      </c>
      <c r="BO4">
        <v>0</v>
      </c>
      <c r="BP4" s="19">
        <f t="shared" ref="BP4:BP67" si="5">+AA4+AK4+AU4+BE4</f>
        <v>2300000</v>
      </c>
      <c r="BQ4" s="19">
        <f t="shared" si="0"/>
        <v>2300000</v>
      </c>
      <c r="BR4" s="13">
        <f t="shared" si="1"/>
        <v>0</v>
      </c>
    </row>
    <row r="5" spans="1:70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2"/>
        <v>0</v>
      </c>
      <c r="U5" s="3">
        <v>0</v>
      </c>
      <c r="V5" s="3">
        <v>0</v>
      </c>
      <c r="W5" s="14">
        <f t="shared" si="3"/>
        <v>0</v>
      </c>
      <c r="X5" s="3">
        <v>0</v>
      </c>
      <c r="Y5" s="18">
        <f t="shared" si="4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>
        <v>30</v>
      </c>
      <c r="AF5" s="10">
        <v>45658</v>
      </c>
      <c r="AG5" t="s">
        <v>54</v>
      </c>
      <c r="AH5" t="s">
        <v>43</v>
      </c>
      <c r="AI5" t="s">
        <v>55</v>
      </c>
      <c r="AJ5" s="8">
        <v>0</v>
      </c>
      <c r="AK5" s="3">
        <v>0</v>
      </c>
      <c r="AL5" s="3">
        <v>0</v>
      </c>
      <c r="AM5">
        <v>0</v>
      </c>
      <c r="AN5" t="s">
        <v>45</v>
      </c>
      <c r="AO5">
        <v>0</v>
      </c>
      <c r="AP5" s="8">
        <v>0</v>
      </c>
      <c r="AQ5">
        <v>0</v>
      </c>
      <c r="AR5" t="s">
        <v>46</v>
      </c>
      <c r="AS5">
        <v>0</v>
      </c>
      <c r="AT5" s="11">
        <v>0</v>
      </c>
      <c r="AU5" s="3">
        <v>0</v>
      </c>
      <c r="AV5" s="3">
        <v>0</v>
      </c>
      <c r="AW5">
        <v>0</v>
      </c>
      <c r="AX5">
        <v>0</v>
      </c>
      <c r="AY5">
        <v>0</v>
      </c>
      <c r="AZ5" s="8">
        <v>0</v>
      </c>
      <c r="BA5">
        <v>0</v>
      </c>
      <c r="BB5" t="s">
        <v>46</v>
      </c>
      <c r="BC5">
        <v>0</v>
      </c>
      <c r="BD5" s="11">
        <v>0</v>
      </c>
      <c r="BE5" s="3">
        <v>0</v>
      </c>
      <c r="BF5" s="3">
        <v>0</v>
      </c>
      <c r="BG5">
        <v>0</v>
      </c>
      <c r="BH5">
        <v>0</v>
      </c>
      <c r="BI5">
        <v>0</v>
      </c>
      <c r="BJ5" s="8">
        <v>0</v>
      </c>
      <c r="BK5">
        <v>0</v>
      </c>
      <c r="BL5" t="s">
        <v>46</v>
      </c>
      <c r="BM5">
        <v>0</v>
      </c>
      <c r="BN5" s="3">
        <v>0</v>
      </c>
      <c r="BO5">
        <v>0</v>
      </c>
      <c r="BP5" s="19">
        <f t="shared" si="5"/>
        <v>16000000</v>
      </c>
      <c r="BQ5" s="19">
        <f t="shared" si="0"/>
        <v>16000000</v>
      </c>
      <c r="BR5" s="13">
        <f t="shared" si="1"/>
        <v>0</v>
      </c>
    </row>
    <row r="6" spans="1:70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2"/>
        <v>0</v>
      </c>
      <c r="U6" s="3">
        <v>0</v>
      </c>
      <c r="V6" s="3">
        <v>0</v>
      </c>
      <c r="W6" s="14">
        <f t="shared" si="3"/>
        <v>0</v>
      </c>
      <c r="X6" s="3">
        <v>0</v>
      </c>
      <c r="Y6" s="18">
        <f t="shared" si="4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>
        <v>30</v>
      </c>
      <c r="AF6" s="10">
        <v>45412</v>
      </c>
      <c r="AG6" t="s">
        <v>54</v>
      </c>
      <c r="AH6" t="s">
        <v>43</v>
      </c>
      <c r="AI6">
        <v>0</v>
      </c>
      <c r="AJ6" s="8">
        <v>0</v>
      </c>
      <c r="AK6" s="3">
        <v>0</v>
      </c>
      <c r="AL6" s="3">
        <v>2765504</v>
      </c>
      <c r="AM6">
        <v>0</v>
      </c>
      <c r="AN6">
        <v>30</v>
      </c>
      <c r="AO6">
        <v>30</v>
      </c>
      <c r="AP6" s="8">
        <v>0</v>
      </c>
      <c r="AQ6">
        <v>0</v>
      </c>
      <c r="AR6" t="s">
        <v>58</v>
      </c>
      <c r="AS6">
        <v>0</v>
      </c>
      <c r="AT6" s="11">
        <v>0</v>
      </c>
      <c r="AU6" s="3">
        <v>0</v>
      </c>
      <c r="AV6" s="3">
        <v>0</v>
      </c>
      <c r="AW6">
        <v>0</v>
      </c>
      <c r="AX6">
        <v>0</v>
      </c>
      <c r="AY6">
        <v>0</v>
      </c>
      <c r="AZ6" s="8">
        <v>0</v>
      </c>
      <c r="BA6">
        <v>0</v>
      </c>
      <c r="BB6" t="s">
        <v>46</v>
      </c>
      <c r="BC6">
        <v>0</v>
      </c>
      <c r="BD6" s="11">
        <v>0</v>
      </c>
      <c r="BE6" s="3">
        <v>0</v>
      </c>
      <c r="BF6" s="3">
        <v>0</v>
      </c>
      <c r="BG6">
        <v>0</v>
      </c>
      <c r="BH6">
        <v>0</v>
      </c>
      <c r="BI6">
        <v>0</v>
      </c>
      <c r="BJ6" s="8">
        <v>0</v>
      </c>
      <c r="BK6">
        <v>0</v>
      </c>
      <c r="BL6" t="s">
        <v>46</v>
      </c>
      <c r="BM6">
        <v>0</v>
      </c>
      <c r="BN6" s="3">
        <v>0</v>
      </c>
      <c r="BO6">
        <v>0</v>
      </c>
      <c r="BP6" s="19">
        <f t="shared" si="5"/>
        <v>2467500</v>
      </c>
      <c r="BQ6" s="19">
        <f t="shared" si="0"/>
        <v>2467500</v>
      </c>
      <c r="BR6" s="13">
        <f t="shared" si="1"/>
        <v>0</v>
      </c>
    </row>
    <row r="7" spans="1:70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2"/>
        <v>0</v>
      </c>
      <c r="U7" s="3">
        <v>0</v>
      </c>
      <c r="V7" s="3">
        <v>0</v>
      </c>
      <c r="W7" s="14">
        <f t="shared" si="3"/>
        <v>0</v>
      </c>
      <c r="X7" s="3">
        <v>0</v>
      </c>
      <c r="Y7" s="18">
        <f t="shared" si="4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>
        <v>20</v>
      </c>
      <c r="AF7" s="10">
        <v>46377</v>
      </c>
      <c r="AG7" t="s">
        <v>54</v>
      </c>
      <c r="AH7" t="s">
        <v>43</v>
      </c>
      <c r="AI7">
        <v>0</v>
      </c>
      <c r="AJ7" s="8">
        <v>0</v>
      </c>
      <c r="AK7" s="3">
        <v>0</v>
      </c>
      <c r="AL7" s="3">
        <v>0</v>
      </c>
      <c r="AM7">
        <v>0</v>
      </c>
      <c r="AN7" t="s">
        <v>45</v>
      </c>
      <c r="AO7">
        <v>0</v>
      </c>
      <c r="AP7" s="8">
        <v>0</v>
      </c>
      <c r="AQ7">
        <v>0</v>
      </c>
      <c r="AR7" t="s">
        <v>46</v>
      </c>
      <c r="AS7">
        <v>0</v>
      </c>
      <c r="AT7" s="11">
        <v>0</v>
      </c>
      <c r="AU7" s="3">
        <v>0</v>
      </c>
      <c r="AV7" s="3">
        <v>0</v>
      </c>
      <c r="AW7">
        <v>0</v>
      </c>
      <c r="AX7">
        <v>0</v>
      </c>
      <c r="AY7">
        <v>0</v>
      </c>
      <c r="AZ7" s="8">
        <v>0</v>
      </c>
      <c r="BA7">
        <v>0</v>
      </c>
      <c r="BB7" t="s">
        <v>46</v>
      </c>
      <c r="BC7">
        <v>0</v>
      </c>
      <c r="BD7" s="11">
        <v>0</v>
      </c>
      <c r="BE7" s="3">
        <v>0</v>
      </c>
      <c r="BF7" s="3">
        <v>0</v>
      </c>
      <c r="BG7">
        <v>0</v>
      </c>
      <c r="BH7">
        <v>0</v>
      </c>
      <c r="BI7">
        <v>0</v>
      </c>
      <c r="BJ7" s="8">
        <v>0</v>
      </c>
      <c r="BK7">
        <v>0</v>
      </c>
      <c r="BL7" t="s">
        <v>46</v>
      </c>
      <c r="BM7">
        <v>0</v>
      </c>
      <c r="BN7" s="3">
        <v>0</v>
      </c>
      <c r="BO7">
        <v>0</v>
      </c>
      <c r="BP7" s="19">
        <f t="shared" si="5"/>
        <v>2400000</v>
      </c>
      <c r="BQ7" s="19">
        <f t="shared" si="0"/>
        <v>2400000</v>
      </c>
      <c r="BR7" s="13">
        <f t="shared" si="1"/>
        <v>0</v>
      </c>
    </row>
    <row r="8" spans="1:70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2"/>
        <v>0</v>
      </c>
      <c r="U8" s="3">
        <v>0</v>
      </c>
      <c r="V8" s="3">
        <v>9988677</v>
      </c>
      <c r="W8" s="14">
        <f t="shared" si="3"/>
        <v>0</v>
      </c>
      <c r="X8" s="3">
        <v>2129846</v>
      </c>
      <c r="Y8" s="18">
        <f t="shared" si="4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>
        <v>27</v>
      </c>
      <c r="AF8" s="10">
        <v>49796</v>
      </c>
      <c r="AG8">
        <v>0</v>
      </c>
      <c r="AH8" t="s">
        <v>43</v>
      </c>
      <c r="AI8" t="s">
        <v>61</v>
      </c>
      <c r="AJ8" s="8">
        <v>0</v>
      </c>
      <c r="AK8" s="3">
        <v>0</v>
      </c>
      <c r="AL8" s="3">
        <v>0</v>
      </c>
      <c r="AM8">
        <v>0</v>
      </c>
      <c r="AN8" t="s">
        <v>45</v>
      </c>
      <c r="AO8">
        <v>0</v>
      </c>
      <c r="AP8" s="8">
        <v>0</v>
      </c>
      <c r="AQ8">
        <v>0</v>
      </c>
      <c r="AR8" t="s">
        <v>46</v>
      </c>
      <c r="AS8">
        <v>0</v>
      </c>
      <c r="AT8" s="11">
        <v>0</v>
      </c>
      <c r="AU8" s="3">
        <v>0</v>
      </c>
      <c r="AV8" s="3">
        <v>0</v>
      </c>
      <c r="AW8">
        <v>0</v>
      </c>
      <c r="AX8">
        <v>0</v>
      </c>
      <c r="AY8">
        <v>0</v>
      </c>
      <c r="AZ8" s="8">
        <v>0</v>
      </c>
      <c r="BA8">
        <v>0</v>
      </c>
      <c r="BB8" t="s">
        <v>46</v>
      </c>
      <c r="BC8">
        <v>0</v>
      </c>
      <c r="BD8" s="11">
        <v>0</v>
      </c>
      <c r="BE8" s="3">
        <v>0</v>
      </c>
      <c r="BF8" s="3">
        <v>0</v>
      </c>
      <c r="BG8">
        <v>0</v>
      </c>
      <c r="BH8">
        <v>0</v>
      </c>
      <c r="BI8">
        <v>0</v>
      </c>
      <c r="BJ8" s="8">
        <v>0</v>
      </c>
      <c r="BK8">
        <v>0</v>
      </c>
      <c r="BL8" t="s">
        <v>46</v>
      </c>
      <c r="BM8">
        <v>0</v>
      </c>
      <c r="BN8" s="3">
        <v>0</v>
      </c>
      <c r="BO8" t="s">
        <v>62</v>
      </c>
      <c r="BP8" s="19">
        <f t="shared" si="5"/>
        <v>5100000</v>
      </c>
      <c r="BQ8" s="19">
        <f t="shared" si="0"/>
        <v>7229846</v>
      </c>
      <c r="BR8" s="13">
        <f t="shared" si="1"/>
        <v>0</v>
      </c>
    </row>
    <row r="9" spans="1:70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2"/>
        <v>0</v>
      </c>
      <c r="U9" s="3">
        <v>0</v>
      </c>
      <c r="V9" s="3">
        <v>11709717</v>
      </c>
      <c r="W9" s="14">
        <f t="shared" si="3"/>
        <v>0</v>
      </c>
      <c r="X9" s="3">
        <v>8134953</v>
      </c>
      <c r="Y9" s="18">
        <f t="shared" si="4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t="s">
        <v>40</v>
      </c>
      <c r="AF9" s="10">
        <v>43922</v>
      </c>
      <c r="AG9" t="s">
        <v>63</v>
      </c>
      <c r="AH9" t="s">
        <v>43</v>
      </c>
      <c r="AI9" t="s">
        <v>55</v>
      </c>
      <c r="AJ9" s="8">
        <v>0</v>
      </c>
      <c r="AK9" s="3">
        <v>0</v>
      </c>
      <c r="AL9" s="3">
        <v>0</v>
      </c>
      <c r="AM9">
        <v>0</v>
      </c>
      <c r="AN9" t="s">
        <v>45</v>
      </c>
      <c r="AO9">
        <v>0</v>
      </c>
      <c r="AP9" s="8">
        <v>0</v>
      </c>
      <c r="AQ9">
        <v>0</v>
      </c>
      <c r="AR9" t="s">
        <v>46</v>
      </c>
      <c r="AS9">
        <v>0</v>
      </c>
      <c r="AT9" s="11">
        <v>0</v>
      </c>
      <c r="AU9" s="3">
        <v>0</v>
      </c>
      <c r="AV9" s="3">
        <v>0</v>
      </c>
      <c r="AW9">
        <v>0</v>
      </c>
      <c r="AX9">
        <v>0</v>
      </c>
      <c r="AY9">
        <v>0</v>
      </c>
      <c r="AZ9" s="8">
        <v>0</v>
      </c>
      <c r="BA9">
        <v>0</v>
      </c>
      <c r="BB9" t="s">
        <v>46</v>
      </c>
      <c r="BC9">
        <v>0</v>
      </c>
      <c r="BD9" s="11">
        <v>0</v>
      </c>
      <c r="BE9" s="3">
        <v>0</v>
      </c>
      <c r="BF9" s="3">
        <v>0</v>
      </c>
      <c r="BG9">
        <v>0</v>
      </c>
      <c r="BH9">
        <v>0</v>
      </c>
      <c r="BI9">
        <v>0</v>
      </c>
      <c r="BJ9" s="8">
        <v>0</v>
      </c>
      <c r="BK9">
        <v>0</v>
      </c>
      <c r="BL9" t="s">
        <v>46</v>
      </c>
      <c r="BM9">
        <v>0</v>
      </c>
      <c r="BN9" s="3">
        <v>0</v>
      </c>
      <c r="BO9" t="s">
        <v>62</v>
      </c>
      <c r="BP9" s="19">
        <f t="shared" si="5"/>
        <v>8100000</v>
      </c>
      <c r="BQ9" s="19">
        <f t="shared" si="0"/>
        <v>16234953</v>
      </c>
      <c r="BR9" s="13">
        <f t="shared" si="1"/>
        <v>0</v>
      </c>
    </row>
    <row r="10" spans="1:70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2"/>
        <v>0</v>
      </c>
      <c r="U10" s="3">
        <v>0</v>
      </c>
      <c r="V10" s="3">
        <v>0</v>
      </c>
      <c r="W10" s="14">
        <f t="shared" si="3"/>
        <v>0</v>
      </c>
      <c r="X10" s="3">
        <v>0</v>
      </c>
      <c r="Y10" s="18">
        <f t="shared" si="4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>
        <v>0</v>
      </c>
      <c r="AF10" s="10">
        <v>55763</v>
      </c>
      <c r="AG10">
        <v>0</v>
      </c>
      <c r="AH10" t="s">
        <v>43</v>
      </c>
      <c r="AI10">
        <v>0</v>
      </c>
      <c r="AJ10" s="8">
        <v>0</v>
      </c>
      <c r="AK10" s="3">
        <v>0</v>
      </c>
      <c r="AL10" s="3">
        <v>0</v>
      </c>
      <c r="AM10">
        <v>0</v>
      </c>
      <c r="AN10" t="s">
        <v>45</v>
      </c>
      <c r="AO10">
        <v>0</v>
      </c>
      <c r="AP10" s="8">
        <v>0</v>
      </c>
      <c r="AQ10">
        <v>0</v>
      </c>
      <c r="AR10" t="s">
        <v>46</v>
      </c>
      <c r="AS10">
        <v>0</v>
      </c>
      <c r="AT10" s="11">
        <v>0</v>
      </c>
      <c r="AU10" s="3">
        <v>0</v>
      </c>
      <c r="AV10" s="3">
        <v>0</v>
      </c>
      <c r="AW10">
        <v>0</v>
      </c>
      <c r="AX10">
        <v>0</v>
      </c>
      <c r="AY10">
        <v>0</v>
      </c>
      <c r="AZ10" s="8">
        <v>0</v>
      </c>
      <c r="BA10">
        <v>0</v>
      </c>
      <c r="BB10" t="s">
        <v>46</v>
      </c>
      <c r="BC10">
        <v>0</v>
      </c>
      <c r="BD10" s="11">
        <v>0</v>
      </c>
      <c r="BE10" s="3">
        <v>0</v>
      </c>
      <c r="BF10" s="3">
        <v>0</v>
      </c>
      <c r="BG10">
        <v>0</v>
      </c>
      <c r="BH10">
        <v>0</v>
      </c>
      <c r="BI10">
        <v>0</v>
      </c>
      <c r="BJ10" s="8">
        <v>0</v>
      </c>
      <c r="BK10">
        <v>0</v>
      </c>
      <c r="BL10" t="s">
        <v>46</v>
      </c>
      <c r="BM10">
        <v>0</v>
      </c>
      <c r="BN10" s="3">
        <v>0</v>
      </c>
      <c r="BO10">
        <v>0</v>
      </c>
      <c r="BP10" s="19">
        <f t="shared" si="5"/>
        <v>7282600</v>
      </c>
      <c r="BQ10" s="19">
        <f t="shared" si="0"/>
        <v>7282600</v>
      </c>
      <c r="BR10" s="13">
        <f t="shared" si="1"/>
        <v>0</v>
      </c>
    </row>
    <row r="11" spans="1:70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2"/>
        <v>0</v>
      </c>
      <c r="U11" s="3">
        <v>0</v>
      </c>
      <c r="V11" s="3">
        <v>10857395</v>
      </c>
      <c r="W11" s="14">
        <f t="shared" si="3"/>
        <v>0</v>
      </c>
      <c r="X11" s="3">
        <v>6991420</v>
      </c>
      <c r="Y11" s="18">
        <f t="shared" si="4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t="s">
        <v>40</v>
      </c>
      <c r="AF11" s="10">
        <v>43922</v>
      </c>
      <c r="AG11" t="s">
        <v>63</v>
      </c>
      <c r="AH11" t="s">
        <v>43</v>
      </c>
      <c r="AI11" t="s">
        <v>55</v>
      </c>
      <c r="AJ11" s="8">
        <v>0</v>
      </c>
      <c r="AK11" s="3">
        <v>0</v>
      </c>
      <c r="AL11" s="3">
        <v>0</v>
      </c>
      <c r="AM11">
        <v>0</v>
      </c>
      <c r="AN11" t="s">
        <v>45</v>
      </c>
      <c r="AO11">
        <v>0</v>
      </c>
      <c r="AP11" s="8">
        <v>0</v>
      </c>
      <c r="AQ11">
        <v>0</v>
      </c>
      <c r="AR11" t="s">
        <v>46</v>
      </c>
      <c r="AS11">
        <v>0</v>
      </c>
      <c r="AT11" s="11">
        <v>0</v>
      </c>
      <c r="AU11" s="3">
        <v>0</v>
      </c>
      <c r="AV11" s="3">
        <v>0</v>
      </c>
      <c r="AW11">
        <v>0</v>
      </c>
      <c r="AX11">
        <v>0</v>
      </c>
      <c r="AY11">
        <v>0</v>
      </c>
      <c r="AZ11" s="8">
        <v>0</v>
      </c>
      <c r="BA11">
        <v>0</v>
      </c>
      <c r="BB11" t="s">
        <v>46</v>
      </c>
      <c r="BC11">
        <v>0</v>
      </c>
      <c r="BD11" s="11">
        <v>0</v>
      </c>
      <c r="BE11" s="3">
        <v>0</v>
      </c>
      <c r="BF11" s="3">
        <v>0</v>
      </c>
      <c r="BG11">
        <v>0</v>
      </c>
      <c r="BH11">
        <v>0</v>
      </c>
      <c r="BI11">
        <v>0</v>
      </c>
      <c r="BJ11" s="8">
        <v>0</v>
      </c>
      <c r="BK11">
        <v>0</v>
      </c>
      <c r="BL11" t="s">
        <v>46</v>
      </c>
      <c r="BM11">
        <v>0</v>
      </c>
      <c r="BN11" s="3">
        <v>0</v>
      </c>
      <c r="BO11" t="s">
        <v>62</v>
      </c>
      <c r="BP11" s="19">
        <f t="shared" si="5"/>
        <v>7310000</v>
      </c>
      <c r="BQ11" s="19">
        <f t="shared" si="0"/>
        <v>14301420</v>
      </c>
      <c r="BR11" s="13">
        <f t="shared" si="1"/>
        <v>0</v>
      </c>
    </row>
    <row r="12" spans="1:70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2"/>
        <v>2.5424619765025417E-2</v>
      </c>
      <c r="U12" s="3">
        <v>1265073</v>
      </c>
      <c r="V12" s="3">
        <v>908946</v>
      </c>
      <c r="W12" s="14">
        <f t="shared" si="3"/>
        <v>0.71849292491421446</v>
      </c>
      <c r="X12" s="3">
        <v>0</v>
      </c>
      <c r="Y12" s="18">
        <f t="shared" si="4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>
        <v>30</v>
      </c>
      <c r="AF12" s="10">
        <v>47757</v>
      </c>
      <c r="AG12" t="s">
        <v>54</v>
      </c>
      <c r="AH12" t="s">
        <v>43</v>
      </c>
      <c r="AI12">
        <v>0</v>
      </c>
      <c r="AJ12" s="8">
        <v>36433</v>
      </c>
      <c r="AK12" s="3">
        <v>60000</v>
      </c>
      <c r="AL12" s="3">
        <v>39999.53</v>
      </c>
      <c r="AM12">
        <v>6.83E-2</v>
      </c>
      <c r="AN12">
        <v>30</v>
      </c>
      <c r="AO12">
        <v>30</v>
      </c>
      <c r="AP12" s="8">
        <v>47757</v>
      </c>
      <c r="AQ12" t="s">
        <v>71</v>
      </c>
      <c r="AR12" t="s">
        <v>43</v>
      </c>
      <c r="AS12">
        <v>0</v>
      </c>
      <c r="AT12" s="11">
        <v>35521</v>
      </c>
      <c r="AU12" s="3">
        <v>300000</v>
      </c>
      <c r="AV12" s="3">
        <v>300000</v>
      </c>
      <c r="AW12">
        <v>0.03</v>
      </c>
      <c r="AX12">
        <v>40</v>
      </c>
      <c r="AY12">
        <v>40</v>
      </c>
      <c r="AZ12" s="8">
        <v>50131</v>
      </c>
      <c r="BA12">
        <v>0</v>
      </c>
      <c r="BB12" t="s">
        <v>58</v>
      </c>
      <c r="BC12">
        <v>0</v>
      </c>
      <c r="BD12" s="11">
        <v>0</v>
      </c>
      <c r="BE12" s="3">
        <v>0</v>
      </c>
      <c r="BF12" s="3">
        <v>0</v>
      </c>
      <c r="BG12">
        <v>0</v>
      </c>
      <c r="BH12">
        <v>0</v>
      </c>
      <c r="BI12">
        <v>0</v>
      </c>
      <c r="BJ12" s="8">
        <v>0</v>
      </c>
      <c r="BK12">
        <v>0</v>
      </c>
      <c r="BL12" t="s">
        <v>46</v>
      </c>
      <c r="BM12">
        <v>0</v>
      </c>
      <c r="BN12" s="3">
        <v>0</v>
      </c>
      <c r="BO12">
        <v>0</v>
      </c>
      <c r="BP12" s="19">
        <f t="shared" si="5"/>
        <v>970000</v>
      </c>
      <c r="BQ12" s="19">
        <f t="shared" si="0"/>
        <v>970000</v>
      </c>
      <c r="BR12" s="13">
        <f t="shared" si="1"/>
        <v>0.76675417149840364</v>
      </c>
    </row>
    <row r="13" spans="1:70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2"/>
        <v>2.4902088152190992E-2</v>
      </c>
      <c r="U13" s="3">
        <v>1998226</v>
      </c>
      <c r="V13" s="3">
        <v>1423718</v>
      </c>
      <c r="W13" s="14">
        <f t="shared" si="3"/>
        <v>0.71249097949881546</v>
      </c>
      <c r="X13" s="3">
        <v>0</v>
      </c>
      <c r="Y13" s="18">
        <f t="shared" si="4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>
        <v>30</v>
      </c>
      <c r="AF13" s="10">
        <v>47727</v>
      </c>
      <c r="AG13" t="s">
        <v>54</v>
      </c>
      <c r="AH13" t="s">
        <v>43</v>
      </c>
      <c r="AI13" t="s">
        <v>74</v>
      </c>
      <c r="AJ13" s="8">
        <v>36403</v>
      </c>
      <c r="AK13" s="3">
        <v>110000</v>
      </c>
      <c r="AL13" s="3">
        <v>73329</v>
      </c>
      <c r="AM13">
        <v>6.8250000000000005E-2</v>
      </c>
      <c r="AN13">
        <v>30</v>
      </c>
      <c r="AO13">
        <v>30</v>
      </c>
      <c r="AP13" s="8">
        <v>47727</v>
      </c>
      <c r="AQ13" t="s">
        <v>71</v>
      </c>
      <c r="AR13" t="s">
        <v>43</v>
      </c>
      <c r="AS13" t="s">
        <v>74</v>
      </c>
      <c r="AT13" s="11">
        <v>35611</v>
      </c>
      <c r="AU13" s="3">
        <v>350000</v>
      </c>
      <c r="AV13" s="3">
        <v>350000</v>
      </c>
      <c r="AW13">
        <v>0.03</v>
      </c>
      <c r="AX13">
        <v>40</v>
      </c>
      <c r="AY13">
        <v>40</v>
      </c>
      <c r="AZ13" s="8">
        <v>50221</v>
      </c>
      <c r="BA13" t="s">
        <v>75</v>
      </c>
      <c r="BB13" t="s">
        <v>58</v>
      </c>
      <c r="BC13">
        <v>0</v>
      </c>
      <c r="BD13" s="11">
        <v>0</v>
      </c>
      <c r="BE13" s="3">
        <v>0</v>
      </c>
      <c r="BF13" s="3">
        <v>0</v>
      </c>
      <c r="BG13">
        <v>0</v>
      </c>
      <c r="BH13">
        <v>0</v>
      </c>
      <c r="BI13">
        <v>0</v>
      </c>
      <c r="BJ13" s="8">
        <v>0</v>
      </c>
      <c r="BK13">
        <v>0</v>
      </c>
      <c r="BL13" t="s">
        <v>46</v>
      </c>
      <c r="BM13">
        <v>0</v>
      </c>
      <c r="BN13" s="3">
        <v>1998226</v>
      </c>
      <c r="BO13">
        <v>410117</v>
      </c>
      <c r="BP13" s="19">
        <f t="shared" si="5"/>
        <v>1480000</v>
      </c>
      <c r="BQ13" s="19">
        <f t="shared" si="0"/>
        <v>1480000</v>
      </c>
      <c r="BR13" s="13">
        <f t="shared" si="1"/>
        <v>0.74065696272593795</v>
      </c>
    </row>
    <row r="14" spans="1:70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2"/>
        <v>2.4989786795658945E-2</v>
      </c>
      <c r="U14" s="3">
        <v>2026788</v>
      </c>
      <c r="V14" s="3">
        <v>1436767</v>
      </c>
      <c r="W14" s="14">
        <f t="shared" si="3"/>
        <v>0.7088886454824086</v>
      </c>
      <c r="X14" s="3">
        <v>0</v>
      </c>
      <c r="Y14" s="18">
        <f t="shared" si="4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>
        <v>30</v>
      </c>
      <c r="AF14" s="10">
        <v>47757</v>
      </c>
      <c r="AG14" t="s">
        <v>54</v>
      </c>
      <c r="AH14" t="s">
        <v>43</v>
      </c>
      <c r="AI14" t="s">
        <v>74</v>
      </c>
      <c r="AJ14" s="8">
        <v>36433</v>
      </c>
      <c r="AK14" s="3">
        <v>85000</v>
      </c>
      <c r="AL14" s="3">
        <v>56664</v>
      </c>
      <c r="AM14">
        <v>6.83E-2</v>
      </c>
      <c r="AN14">
        <v>30</v>
      </c>
      <c r="AO14">
        <v>30</v>
      </c>
      <c r="AP14" s="8">
        <v>47757</v>
      </c>
      <c r="AQ14" t="s">
        <v>71</v>
      </c>
      <c r="AR14" t="s">
        <v>43</v>
      </c>
      <c r="AS14" t="s">
        <v>74</v>
      </c>
      <c r="AT14" s="11">
        <v>0</v>
      </c>
      <c r="AU14" s="3">
        <v>0</v>
      </c>
      <c r="AV14" s="3">
        <v>0</v>
      </c>
      <c r="AW14">
        <v>0</v>
      </c>
      <c r="AX14">
        <v>0</v>
      </c>
      <c r="AY14">
        <v>0</v>
      </c>
      <c r="AZ14" s="8">
        <v>0</v>
      </c>
      <c r="BA14">
        <v>0</v>
      </c>
      <c r="BB14" t="s">
        <v>46</v>
      </c>
      <c r="BC14">
        <v>0</v>
      </c>
      <c r="BD14" s="11">
        <v>35657</v>
      </c>
      <c r="BE14" s="3">
        <v>350000</v>
      </c>
      <c r="BF14" s="3">
        <v>350000</v>
      </c>
      <c r="BG14">
        <v>0.03</v>
      </c>
      <c r="BH14">
        <v>40</v>
      </c>
      <c r="BI14">
        <v>40</v>
      </c>
      <c r="BJ14" s="8">
        <v>50267</v>
      </c>
      <c r="BK14">
        <v>0</v>
      </c>
      <c r="BL14" t="s">
        <v>58</v>
      </c>
      <c r="BM14">
        <v>0</v>
      </c>
      <c r="BN14" s="3">
        <v>2026788</v>
      </c>
      <c r="BO14">
        <v>369362</v>
      </c>
      <c r="BP14" s="19">
        <f t="shared" si="5"/>
        <v>1465000</v>
      </c>
      <c r="BQ14" s="19">
        <f t="shared" si="0"/>
        <v>1465000</v>
      </c>
      <c r="BR14" s="13">
        <f t="shared" si="1"/>
        <v>0.72281856809888356</v>
      </c>
    </row>
    <row r="15" spans="1:70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2"/>
        <v>2.5488735299830593E-2</v>
      </c>
      <c r="U15" s="3">
        <v>4067130</v>
      </c>
      <c r="V15" s="3">
        <v>2901994</v>
      </c>
      <c r="W15" s="14">
        <f t="shared" si="3"/>
        <v>0.71352378704393515</v>
      </c>
      <c r="X15" s="3">
        <v>0</v>
      </c>
      <c r="Y15" s="18">
        <f t="shared" si="4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>
        <v>30</v>
      </c>
      <c r="AF15" s="10">
        <v>43709</v>
      </c>
      <c r="AG15" t="s">
        <v>54</v>
      </c>
      <c r="AH15" t="s">
        <v>43</v>
      </c>
      <c r="AI15">
        <v>0</v>
      </c>
      <c r="AJ15" s="8">
        <v>35627</v>
      </c>
      <c r="AK15" s="3">
        <v>700000</v>
      </c>
      <c r="AL15" s="3">
        <v>700000</v>
      </c>
      <c r="AM15">
        <v>0.03</v>
      </c>
      <c r="AN15">
        <v>40</v>
      </c>
      <c r="AO15">
        <v>40</v>
      </c>
      <c r="AP15" s="8">
        <v>50237</v>
      </c>
      <c r="AQ15">
        <v>0</v>
      </c>
      <c r="AR15" t="s">
        <v>58</v>
      </c>
      <c r="AS15">
        <v>0</v>
      </c>
      <c r="AT15" s="11">
        <v>0</v>
      </c>
      <c r="AU15" s="3">
        <v>0</v>
      </c>
      <c r="AV15" s="3">
        <v>0</v>
      </c>
      <c r="AW15">
        <v>0</v>
      </c>
      <c r="AX15">
        <v>0</v>
      </c>
      <c r="AY15">
        <v>0</v>
      </c>
      <c r="AZ15" s="8">
        <v>0</v>
      </c>
      <c r="BA15">
        <v>0</v>
      </c>
      <c r="BB15" t="s">
        <v>46</v>
      </c>
      <c r="BC15">
        <v>0</v>
      </c>
      <c r="BD15" s="11">
        <v>0</v>
      </c>
      <c r="BE15" s="3">
        <v>0</v>
      </c>
      <c r="BF15" s="3">
        <v>0</v>
      </c>
      <c r="BG15">
        <v>0</v>
      </c>
      <c r="BH15">
        <v>0</v>
      </c>
      <c r="BI15">
        <v>0</v>
      </c>
      <c r="BJ15" s="8">
        <v>0</v>
      </c>
      <c r="BK15">
        <v>0</v>
      </c>
      <c r="BL15" t="s">
        <v>46</v>
      </c>
      <c r="BM15">
        <v>0</v>
      </c>
      <c r="BN15" s="3">
        <v>4067130</v>
      </c>
      <c r="BO15" t="s">
        <v>62</v>
      </c>
      <c r="BP15" s="19">
        <f t="shared" si="5"/>
        <v>2612000</v>
      </c>
      <c r="BQ15" s="19">
        <f t="shared" si="0"/>
        <v>2612000</v>
      </c>
      <c r="BR15" s="13">
        <f t="shared" si="1"/>
        <v>0.64222191078229607</v>
      </c>
    </row>
    <row r="16" spans="1:70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2"/>
        <v>0</v>
      </c>
      <c r="U16" s="3">
        <v>0</v>
      </c>
      <c r="V16" s="3">
        <v>7725408</v>
      </c>
      <c r="W16" s="14">
        <f t="shared" si="3"/>
        <v>0</v>
      </c>
      <c r="X16" s="3">
        <v>6817628</v>
      </c>
      <c r="Y16" s="18">
        <f t="shared" si="4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>
        <v>30</v>
      </c>
      <c r="AF16" s="10">
        <v>49949</v>
      </c>
      <c r="AG16">
        <v>0</v>
      </c>
      <c r="AH16" t="s">
        <v>43</v>
      </c>
      <c r="AI16">
        <v>0</v>
      </c>
      <c r="AJ16" s="8">
        <v>0</v>
      </c>
      <c r="AK16" s="3">
        <v>0</v>
      </c>
      <c r="AL16" s="3">
        <v>0</v>
      </c>
      <c r="AM16">
        <v>0</v>
      </c>
      <c r="AN16" t="s">
        <v>45</v>
      </c>
      <c r="AO16">
        <v>0</v>
      </c>
      <c r="AP16" s="8">
        <v>0</v>
      </c>
      <c r="AQ16">
        <v>0</v>
      </c>
      <c r="AR16" t="s">
        <v>46</v>
      </c>
      <c r="AS16">
        <v>0</v>
      </c>
      <c r="AT16" s="11">
        <v>0</v>
      </c>
      <c r="AU16" s="3">
        <v>0</v>
      </c>
      <c r="AV16" s="3">
        <v>0</v>
      </c>
      <c r="AW16">
        <v>0</v>
      </c>
      <c r="AX16">
        <v>0</v>
      </c>
      <c r="AY16">
        <v>0</v>
      </c>
      <c r="AZ16" s="8">
        <v>0</v>
      </c>
      <c r="BA16">
        <v>0</v>
      </c>
      <c r="BB16" t="s">
        <v>46</v>
      </c>
      <c r="BC16">
        <v>0</v>
      </c>
      <c r="BD16" s="11">
        <v>0</v>
      </c>
      <c r="BE16" s="3">
        <v>0</v>
      </c>
      <c r="BF16" s="3">
        <v>0</v>
      </c>
      <c r="BG16">
        <v>0</v>
      </c>
      <c r="BH16">
        <v>0</v>
      </c>
      <c r="BI16">
        <v>0</v>
      </c>
      <c r="BJ16" s="8">
        <v>0</v>
      </c>
      <c r="BK16">
        <v>0</v>
      </c>
      <c r="BL16" t="s">
        <v>46</v>
      </c>
      <c r="BM16">
        <v>0</v>
      </c>
      <c r="BN16" s="3">
        <v>0</v>
      </c>
      <c r="BO16" t="s">
        <v>62</v>
      </c>
      <c r="BP16" s="19">
        <f t="shared" si="5"/>
        <v>9480000</v>
      </c>
      <c r="BQ16" s="19">
        <f t="shared" si="0"/>
        <v>16297628</v>
      </c>
      <c r="BR16" s="13">
        <f t="shared" si="1"/>
        <v>0</v>
      </c>
    </row>
    <row r="17" spans="1:70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2"/>
        <v>0.28514433351538621</v>
      </c>
      <c r="U17" s="3">
        <v>23487684</v>
      </c>
      <c r="V17" s="3">
        <v>21396424</v>
      </c>
      <c r="W17" s="14">
        <f t="shared" si="3"/>
        <v>0.91096355008863372</v>
      </c>
      <c r="X17" s="3">
        <v>7887684</v>
      </c>
      <c r="Y17" s="18">
        <f t="shared" si="4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>
        <v>35</v>
      </c>
      <c r="AF17" s="10">
        <v>48639</v>
      </c>
      <c r="AG17" t="s">
        <v>42</v>
      </c>
      <c r="AH17" t="s">
        <v>43</v>
      </c>
      <c r="AI17" t="s">
        <v>44</v>
      </c>
      <c r="AJ17" s="8">
        <v>0</v>
      </c>
      <c r="AK17" s="3">
        <v>0</v>
      </c>
      <c r="AL17" s="3">
        <v>0</v>
      </c>
      <c r="AM17">
        <v>0</v>
      </c>
      <c r="AN17" t="s">
        <v>45</v>
      </c>
      <c r="AO17">
        <v>0</v>
      </c>
      <c r="AP17" s="8">
        <v>0</v>
      </c>
      <c r="AQ17">
        <v>0</v>
      </c>
      <c r="AR17" t="s">
        <v>46</v>
      </c>
      <c r="AS17">
        <v>0</v>
      </c>
      <c r="AT17" s="11">
        <v>0</v>
      </c>
      <c r="AU17" s="3">
        <v>0</v>
      </c>
      <c r="AV17" s="3">
        <v>0</v>
      </c>
      <c r="AW17">
        <v>0</v>
      </c>
      <c r="AX17">
        <v>0</v>
      </c>
      <c r="AY17">
        <v>0</v>
      </c>
      <c r="AZ17" s="8">
        <v>0</v>
      </c>
      <c r="BA17">
        <v>0</v>
      </c>
      <c r="BB17" t="s">
        <v>46</v>
      </c>
      <c r="BC17">
        <v>0</v>
      </c>
      <c r="BD17" s="11">
        <v>0</v>
      </c>
      <c r="BE17" s="3">
        <v>0</v>
      </c>
      <c r="BF17" s="3">
        <v>0</v>
      </c>
      <c r="BG17">
        <v>0</v>
      </c>
      <c r="BH17">
        <v>0</v>
      </c>
      <c r="BI17">
        <v>0</v>
      </c>
      <c r="BJ17" s="8">
        <v>0</v>
      </c>
      <c r="BK17">
        <v>0</v>
      </c>
      <c r="BL17" t="s">
        <v>46</v>
      </c>
      <c r="BM17">
        <v>0</v>
      </c>
      <c r="BN17" s="3">
        <v>23487684</v>
      </c>
      <c r="BO17" t="s">
        <v>47</v>
      </c>
      <c r="BP17" s="19">
        <f t="shared" si="5"/>
        <v>15600000</v>
      </c>
      <c r="BQ17" s="19">
        <f t="shared" si="0"/>
        <v>23487684</v>
      </c>
      <c r="BR17" s="13">
        <f t="shared" si="1"/>
        <v>1</v>
      </c>
    </row>
    <row r="18" spans="1:70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2"/>
        <v>2.868748138942126E-2</v>
      </c>
      <c r="U18" s="3">
        <v>4349005</v>
      </c>
      <c r="V18" s="3">
        <v>3691198</v>
      </c>
      <c r="W18" s="14">
        <f t="shared" si="3"/>
        <v>0.84874540268406218</v>
      </c>
      <c r="X18" s="3">
        <v>0</v>
      </c>
      <c r="Y18" s="18">
        <f t="shared" si="4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>
        <v>0</v>
      </c>
      <c r="AF18" s="10">
        <v>52932</v>
      </c>
      <c r="AG18">
        <v>0</v>
      </c>
      <c r="AH18" t="s">
        <v>43</v>
      </c>
      <c r="AI18">
        <v>0</v>
      </c>
      <c r="AJ18" s="8">
        <v>0</v>
      </c>
      <c r="AK18" s="3">
        <v>0</v>
      </c>
      <c r="AL18" s="3">
        <v>0</v>
      </c>
      <c r="AM18">
        <v>0</v>
      </c>
      <c r="AN18">
        <v>0</v>
      </c>
      <c r="AO18">
        <v>0</v>
      </c>
      <c r="AP18" s="8">
        <v>0</v>
      </c>
      <c r="AQ18">
        <v>0</v>
      </c>
      <c r="AR18">
        <v>0</v>
      </c>
      <c r="AS18">
        <v>0</v>
      </c>
      <c r="AT18" s="11">
        <v>0</v>
      </c>
      <c r="AU18" s="3">
        <v>0</v>
      </c>
      <c r="AV18" s="3">
        <v>0</v>
      </c>
      <c r="AW18">
        <v>0</v>
      </c>
      <c r="AX18">
        <v>0</v>
      </c>
      <c r="AY18">
        <v>0</v>
      </c>
      <c r="AZ18" s="8">
        <v>0</v>
      </c>
      <c r="BA18">
        <v>0</v>
      </c>
      <c r="BB18" t="s">
        <v>46</v>
      </c>
      <c r="BC18">
        <v>0</v>
      </c>
      <c r="BD18" s="11">
        <v>0</v>
      </c>
      <c r="BE18" s="3">
        <v>0</v>
      </c>
      <c r="BF18" s="3">
        <v>0</v>
      </c>
      <c r="BG18">
        <v>0</v>
      </c>
      <c r="BH18">
        <v>0</v>
      </c>
      <c r="BI18">
        <v>0</v>
      </c>
      <c r="BJ18" s="8">
        <v>0</v>
      </c>
      <c r="BK18">
        <v>0</v>
      </c>
      <c r="BL18" t="s">
        <v>46</v>
      </c>
      <c r="BM18">
        <v>0</v>
      </c>
      <c r="BN18" s="3">
        <v>0</v>
      </c>
      <c r="BO18">
        <v>0</v>
      </c>
      <c r="BP18" s="19">
        <f t="shared" si="5"/>
        <v>6311300</v>
      </c>
      <c r="BQ18" s="19">
        <f t="shared" si="0"/>
        <v>6311300</v>
      </c>
      <c r="BR18" s="13">
        <f t="shared" si="1"/>
        <v>1.4512055056271491</v>
      </c>
    </row>
    <row r="19" spans="1:70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2"/>
        <v>1.98633865615927E-2</v>
      </c>
      <c r="U19" s="3">
        <v>1543040</v>
      </c>
      <c r="V19" s="3">
        <v>1061277</v>
      </c>
      <c r="W19" s="14">
        <f t="shared" si="3"/>
        <v>0.68778320717544583</v>
      </c>
      <c r="X19" s="3">
        <v>0</v>
      </c>
      <c r="Y19" s="18">
        <f t="shared" si="4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>
        <v>20</v>
      </c>
      <c r="AF19" s="10">
        <v>44227</v>
      </c>
      <c r="AG19" t="s">
        <v>54</v>
      </c>
      <c r="AH19" t="s">
        <v>43</v>
      </c>
      <c r="AI19">
        <v>0</v>
      </c>
      <c r="AJ19" s="8">
        <v>36221</v>
      </c>
      <c r="AK19" s="3">
        <v>120000</v>
      </c>
      <c r="AL19" s="3">
        <v>120000</v>
      </c>
      <c r="AM19">
        <v>0</v>
      </c>
      <c r="AN19">
        <v>40</v>
      </c>
      <c r="AO19">
        <v>40</v>
      </c>
      <c r="AP19" s="8">
        <v>47179</v>
      </c>
      <c r="AQ19">
        <v>0</v>
      </c>
      <c r="AR19" t="s">
        <v>58</v>
      </c>
      <c r="AS19">
        <v>0</v>
      </c>
      <c r="AT19" s="11">
        <v>36221</v>
      </c>
      <c r="AU19" s="3">
        <v>239490</v>
      </c>
      <c r="AV19" s="3">
        <v>239490</v>
      </c>
      <c r="AW19">
        <v>0</v>
      </c>
      <c r="AX19">
        <v>30</v>
      </c>
      <c r="AY19">
        <v>30</v>
      </c>
      <c r="AZ19" s="8">
        <v>47179</v>
      </c>
      <c r="BA19">
        <v>0</v>
      </c>
      <c r="BB19" t="s">
        <v>58</v>
      </c>
      <c r="BC19">
        <v>0</v>
      </c>
      <c r="BD19" s="11">
        <v>0</v>
      </c>
      <c r="BE19" s="3">
        <v>0</v>
      </c>
      <c r="BF19" s="3">
        <v>0</v>
      </c>
      <c r="BG19">
        <v>0</v>
      </c>
      <c r="BH19">
        <v>0</v>
      </c>
      <c r="BI19">
        <v>0</v>
      </c>
      <c r="BJ19" s="8">
        <v>0</v>
      </c>
      <c r="BK19">
        <v>0</v>
      </c>
      <c r="BL19" t="s">
        <v>46</v>
      </c>
      <c r="BM19">
        <v>0</v>
      </c>
      <c r="BN19" s="3">
        <v>1543040</v>
      </c>
      <c r="BO19">
        <v>0</v>
      </c>
      <c r="BP19" s="19">
        <f t="shared" si="5"/>
        <v>963715</v>
      </c>
      <c r="BQ19" s="19">
        <f t="shared" si="0"/>
        <v>963715</v>
      </c>
      <c r="BR19" s="13">
        <f t="shared" si="1"/>
        <v>0.62455607113231026</v>
      </c>
    </row>
    <row r="20" spans="1:70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2"/>
        <v>2.5159938302538837E-2</v>
      </c>
      <c r="U20" s="3">
        <v>1536530</v>
      </c>
      <c r="V20" s="3">
        <v>1062064</v>
      </c>
      <c r="W20" s="14">
        <f t="shared" si="3"/>
        <v>0.69120941341854703</v>
      </c>
      <c r="X20" s="3">
        <v>0</v>
      </c>
      <c r="Y20" s="18">
        <f t="shared" si="4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>
        <v>20</v>
      </c>
      <c r="AF20" s="10">
        <v>44227</v>
      </c>
      <c r="AG20" t="s">
        <v>42</v>
      </c>
      <c r="AH20" t="s">
        <v>43</v>
      </c>
      <c r="AI20">
        <v>0</v>
      </c>
      <c r="AJ20" s="8">
        <v>36193</v>
      </c>
      <c r="AK20" s="3">
        <v>175000</v>
      </c>
      <c r="AL20" s="3">
        <v>175000</v>
      </c>
      <c r="AM20">
        <v>0</v>
      </c>
      <c r="AN20">
        <v>30</v>
      </c>
      <c r="AO20">
        <v>30</v>
      </c>
      <c r="AP20" s="8">
        <v>47151</v>
      </c>
      <c r="AQ20">
        <v>0</v>
      </c>
      <c r="AR20" t="s">
        <v>58</v>
      </c>
      <c r="AS20">
        <v>0</v>
      </c>
      <c r="AT20" s="11">
        <v>36193</v>
      </c>
      <c r="AU20" s="3">
        <v>158340</v>
      </c>
      <c r="AV20" s="3">
        <v>158340</v>
      </c>
      <c r="AW20">
        <v>0</v>
      </c>
      <c r="AX20">
        <v>30</v>
      </c>
      <c r="AY20">
        <v>30</v>
      </c>
      <c r="AZ20" s="8">
        <v>47151</v>
      </c>
      <c r="BA20">
        <v>0</v>
      </c>
      <c r="BB20" t="s">
        <v>58</v>
      </c>
      <c r="BC20">
        <v>0</v>
      </c>
      <c r="BD20" s="11">
        <v>0</v>
      </c>
      <c r="BE20" s="3">
        <v>0</v>
      </c>
      <c r="BF20" s="3">
        <v>0</v>
      </c>
      <c r="BG20">
        <v>0</v>
      </c>
      <c r="BH20">
        <v>0</v>
      </c>
      <c r="BI20">
        <v>0</v>
      </c>
      <c r="BJ20" s="8">
        <v>0</v>
      </c>
      <c r="BK20">
        <v>0</v>
      </c>
      <c r="BL20" t="s">
        <v>46</v>
      </c>
      <c r="BM20">
        <v>0</v>
      </c>
      <c r="BN20" s="3">
        <v>1536530</v>
      </c>
      <c r="BO20">
        <v>0</v>
      </c>
      <c r="BP20" s="19">
        <f t="shared" si="5"/>
        <v>995775</v>
      </c>
      <c r="BQ20" s="19">
        <f t="shared" si="0"/>
        <v>995775</v>
      </c>
      <c r="BR20" s="13">
        <f t="shared" si="1"/>
        <v>0.64806739861896612</v>
      </c>
    </row>
    <row r="21" spans="1:70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2"/>
        <v>1.8494095884158741E-2</v>
      </c>
      <c r="U21" s="3">
        <v>2975382</v>
      </c>
      <c r="V21" s="3">
        <v>2055339</v>
      </c>
      <c r="W21" s="14">
        <f t="shared" si="3"/>
        <v>0.69078155342742542</v>
      </c>
      <c r="X21" s="3">
        <v>0</v>
      </c>
      <c r="Y21" s="18">
        <f t="shared" si="4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>
        <v>0</v>
      </c>
      <c r="AF21" s="10">
        <v>0</v>
      </c>
      <c r="AG21">
        <v>0</v>
      </c>
      <c r="AH21" t="s">
        <v>46</v>
      </c>
      <c r="AI21">
        <v>0</v>
      </c>
      <c r="AJ21" s="8">
        <v>42398</v>
      </c>
      <c r="AK21" s="3">
        <v>1348988</v>
      </c>
      <c r="AL21" s="3">
        <v>1262338</v>
      </c>
      <c r="AM21">
        <v>4.4999999999999998E-2</v>
      </c>
      <c r="AN21">
        <v>5</v>
      </c>
      <c r="AO21">
        <v>20</v>
      </c>
      <c r="AP21" s="8">
        <v>44227</v>
      </c>
      <c r="AQ21" t="s">
        <v>54</v>
      </c>
      <c r="AR21" t="s">
        <v>43</v>
      </c>
      <c r="AS21">
        <v>0</v>
      </c>
      <c r="AT21" s="11">
        <v>36309</v>
      </c>
      <c r="AU21" s="3">
        <v>299962</v>
      </c>
      <c r="AV21" s="3">
        <v>299962</v>
      </c>
      <c r="AW21">
        <v>0</v>
      </c>
      <c r="AX21">
        <v>30</v>
      </c>
      <c r="AY21">
        <v>30</v>
      </c>
      <c r="AZ21" s="8">
        <v>47267</v>
      </c>
      <c r="BA21">
        <v>0</v>
      </c>
      <c r="BB21" t="s">
        <v>58</v>
      </c>
      <c r="BC21">
        <v>0</v>
      </c>
      <c r="BD21" s="11">
        <v>36309</v>
      </c>
      <c r="BE21" s="3">
        <v>336000</v>
      </c>
      <c r="BF21" s="3">
        <v>336000</v>
      </c>
      <c r="BG21">
        <v>0</v>
      </c>
      <c r="BH21">
        <v>30</v>
      </c>
      <c r="BI21">
        <v>30</v>
      </c>
      <c r="BJ21" s="8">
        <v>47267</v>
      </c>
      <c r="BK21">
        <v>0</v>
      </c>
      <c r="BL21" t="s">
        <v>46</v>
      </c>
      <c r="BM21">
        <v>0</v>
      </c>
      <c r="BN21" s="3">
        <v>0</v>
      </c>
      <c r="BO21" t="s">
        <v>47</v>
      </c>
      <c r="BP21" s="19">
        <f t="shared" si="5"/>
        <v>1984950</v>
      </c>
      <c r="BQ21" s="19">
        <f t="shared" si="0"/>
        <v>1984950</v>
      </c>
      <c r="BR21" s="13">
        <f t="shared" si="1"/>
        <v>0.6671244230152632</v>
      </c>
    </row>
    <row r="22" spans="1:70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2"/>
        <v>2.4777025848880935E-2</v>
      </c>
      <c r="U22" s="3">
        <v>1519795</v>
      </c>
      <c r="V22" s="3">
        <v>1043101</v>
      </c>
      <c r="W22" s="14">
        <f t="shared" si="3"/>
        <v>0.68634322392164737</v>
      </c>
      <c r="X22" s="3">
        <v>0</v>
      </c>
      <c r="Y22" s="18">
        <f t="shared" si="4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>
        <v>20</v>
      </c>
      <c r="AF22" s="10">
        <v>44227</v>
      </c>
      <c r="AG22" t="s">
        <v>54</v>
      </c>
      <c r="AH22" t="s">
        <v>43</v>
      </c>
      <c r="AI22" t="s">
        <v>55</v>
      </c>
      <c r="AJ22" s="8">
        <v>36199</v>
      </c>
      <c r="AK22" s="3">
        <v>120000</v>
      </c>
      <c r="AL22" s="3">
        <v>120000</v>
      </c>
      <c r="AM22">
        <v>0</v>
      </c>
      <c r="AN22">
        <v>30</v>
      </c>
      <c r="AO22">
        <v>30</v>
      </c>
      <c r="AP22" s="8">
        <v>47157</v>
      </c>
      <c r="AQ22">
        <v>0</v>
      </c>
      <c r="AR22" t="s">
        <v>58</v>
      </c>
      <c r="AS22">
        <v>0</v>
      </c>
      <c r="AT22" s="11">
        <v>36199</v>
      </c>
      <c r="AU22" s="3">
        <v>234212</v>
      </c>
      <c r="AV22" s="3">
        <v>234212</v>
      </c>
      <c r="AW22">
        <v>0</v>
      </c>
      <c r="AX22">
        <v>30</v>
      </c>
      <c r="AY22">
        <v>30</v>
      </c>
      <c r="AZ22" s="8">
        <v>47157</v>
      </c>
      <c r="BA22">
        <v>0</v>
      </c>
      <c r="BB22" t="s">
        <v>58</v>
      </c>
      <c r="BC22">
        <v>0</v>
      </c>
      <c r="BD22" s="11">
        <v>0</v>
      </c>
      <c r="BE22" s="3">
        <v>0</v>
      </c>
      <c r="BF22" s="3">
        <v>0</v>
      </c>
      <c r="BG22">
        <v>0</v>
      </c>
      <c r="BH22">
        <v>0</v>
      </c>
      <c r="BI22">
        <v>0</v>
      </c>
      <c r="BJ22" s="8">
        <v>0</v>
      </c>
      <c r="BK22">
        <v>0</v>
      </c>
      <c r="BL22" t="s">
        <v>46</v>
      </c>
      <c r="BM22">
        <v>0</v>
      </c>
      <c r="BN22" s="3">
        <v>1519795</v>
      </c>
      <c r="BO22" t="s">
        <v>62</v>
      </c>
      <c r="BP22" s="19">
        <f t="shared" si="5"/>
        <v>999390</v>
      </c>
      <c r="BQ22" s="19">
        <f t="shared" si="0"/>
        <v>999390</v>
      </c>
      <c r="BR22" s="13">
        <f t="shared" si="1"/>
        <v>0.65758210811326523</v>
      </c>
    </row>
    <row r="23" spans="1:70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2"/>
        <v>1.7649757244536352E-2</v>
      </c>
      <c r="U23" s="3">
        <v>1665462</v>
      </c>
      <c r="V23" s="3">
        <v>832731</v>
      </c>
      <c r="W23" s="14">
        <f t="shared" si="3"/>
        <v>0.5</v>
      </c>
      <c r="X23" s="3">
        <v>0</v>
      </c>
      <c r="Y23" s="18">
        <f t="shared" si="4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>
        <v>30</v>
      </c>
      <c r="AF23" s="10">
        <v>49491</v>
      </c>
      <c r="AG23" t="s">
        <v>42</v>
      </c>
      <c r="AH23" t="s">
        <v>43</v>
      </c>
      <c r="AI23">
        <v>0</v>
      </c>
      <c r="AJ23" s="8">
        <v>36725</v>
      </c>
      <c r="AK23" s="3">
        <v>437176</v>
      </c>
      <c r="AL23" s="3">
        <v>703061</v>
      </c>
      <c r="AM23">
        <v>0.03</v>
      </c>
      <c r="AN23">
        <v>30</v>
      </c>
      <c r="AO23">
        <v>30</v>
      </c>
      <c r="AP23" s="8">
        <v>47682</v>
      </c>
      <c r="AQ23">
        <v>0</v>
      </c>
      <c r="AR23" t="s">
        <v>58</v>
      </c>
      <c r="AS23">
        <v>0</v>
      </c>
      <c r="AT23" s="11">
        <v>0</v>
      </c>
      <c r="AU23" s="3">
        <v>0</v>
      </c>
      <c r="AV23" s="3">
        <v>0</v>
      </c>
      <c r="AW23">
        <v>0</v>
      </c>
      <c r="AX23">
        <v>0</v>
      </c>
      <c r="AY23">
        <v>0</v>
      </c>
      <c r="AZ23" s="8">
        <v>0</v>
      </c>
      <c r="BA23">
        <v>0</v>
      </c>
      <c r="BB23" t="s">
        <v>46</v>
      </c>
      <c r="BC23">
        <v>0</v>
      </c>
      <c r="BD23" s="11">
        <v>0</v>
      </c>
      <c r="BE23" s="3">
        <v>0</v>
      </c>
      <c r="BF23" s="3">
        <v>0</v>
      </c>
      <c r="BG23">
        <v>0</v>
      </c>
      <c r="BH23">
        <v>0</v>
      </c>
      <c r="BI23">
        <v>0</v>
      </c>
      <c r="BJ23" s="8">
        <v>0</v>
      </c>
      <c r="BK23">
        <v>0</v>
      </c>
      <c r="BL23" t="s">
        <v>46</v>
      </c>
      <c r="BM23">
        <v>0</v>
      </c>
      <c r="BN23" s="3">
        <v>0</v>
      </c>
      <c r="BO23">
        <v>0</v>
      </c>
      <c r="BP23" s="19">
        <f t="shared" si="5"/>
        <v>1349229</v>
      </c>
      <c r="BQ23" s="19">
        <f t="shared" si="0"/>
        <v>1349229</v>
      </c>
      <c r="BR23" s="13">
        <f t="shared" si="1"/>
        <v>0.810122956873228</v>
      </c>
    </row>
    <row r="24" spans="1:70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2"/>
        <v>1.7650157908096733E-2</v>
      </c>
      <c r="U24" s="3">
        <v>1721571</v>
      </c>
      <c r="V24" s="3">
        <v>860786</v>
      </c>
      <c r="W24" s="14">
        <f t="shared" si="3"/>
        <v>0.50000029043240157</v>
      </c>
      <c r="X24" s="3">
        <v>0</v>
      </c>
      <c r="Y24" s="18">
        <f t="shared" si="4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>
        <v>30</v>
      </c>
      <c r="AF24" s="10">
        <v>49491</v>
      </c>
      <c r="AG24" t="s">
        <v>54</v>
      </c>
      <c r="AH24" t="s">
        <v>43</v>
      </c>
      <c r="AI24">
        <v>0</v>
      </c>
      <c r="AJ24" s="8">
        <v>36795</v>
      </c>
      <c r="AK24" s="3">
        <v>460693</v>
      </c>
      <c r="AL24" s="3">
        <v>753314</v>
      </c>
      <c r="AM24">
        <v>0.03</v>
      </c>
      <c r="AN24">
        <v>30</v>
      </c>
      <c r="AO24">
        <v>30</v>
      </c>
      <c r="AP24" s="8">
        <v>47752</v>
      </c>
      <c r="AQ24">
        <v>0</v>
      </c>
      <c r="AR24" t="s">
        <v>58</v>
      </c>
      <c r="AS24">
        <v>0</v>
      </c>
      <c r="AT24" s="11">
        <v>0</v>
      </c>
      <c r="AU24" s="3">
        <v>0</v>
      </c>
      <c r="AV24" s="3">
        <v>0</v>
      </c>
      <c r="AW24">
        <v>0</v>
      </c>
      <c r="AX24">
        <v>0</v>
      </c>
      <c r="AY24">
        <v>0</v>
      </c>
      <c r="AZ24" s="8">
        <v>0</v>
      </c>
      <c r="BA24">
        <v>0</v>
      </c>
      <c r="BB24" t="s">
        <v>46</v>
      </c>
      <c r="BC24">
        <v>0</v>
      </c>
      <c r="BD24" s="11">
        <v>0</v>
      </c>
      <c r="BE24" s="3">
        <v>0</v>
      </c>
      <c r="BF24" s="3">
        <v>0</v>
      </c>
      <c r="BG24">
        <v>0</v>
      </c>
      <c r="BH24">
        <v>0</v>
      </c>
      <c r="BI24">
        <v>0</v>
      </c>
      <c r="BJ24" s="8">
        <v>0</v>
      </c>
      <c r="BK24">
        <v>0</v>
      </c>
      <c r="BL24" t="s">
        <v>46</v>
      </c>
      <c r="BM24">
        <v>0</v>
      </c>
      <c r="BN24" s="3">
        <v>1721571</v>
      </c>
      <c r="BO24" t="s">
        <v>62</v>
      </c>
      <c r="BP24" s="19">
        <f t="shared" si="5"/>
        <v>1380723.83</v>
      </c>
      <c r="BQ24" s="19">
        <f t="shared" si="0"/>
        <v>1380723.83</v>
      </c>
      <c r="BR24" s="13">
        <f t="shared" si="1"/>
        <v>0.80201387569841731</v>
      </c>
    </row>
    <row r="25" spans="1:70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2"/>
        <v>1.2066309608081456E-2</v>
      </c>
      <c r="U25" s="3">
        <v>1796904</v>
      </c>
      <c r="V25" s="3">
        <v>830712</v>
      </c>
      <c r="W25" s="14">
        <f t="shared" si="3"/>
        <v>0.46230182580705481</v>
      </c>
      <c r="X25" s="3">
        <v>0</v>
      </c>
      <c r="Y25" s="18">
        <f t="shared" si="4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>
        <v>20</v>
      </c>
      <c r="AF25" s="10">
        <v>49980</v>
      </c>
      <c r="AG25" t="s">
        <v>54</v>
      </c>
      <c r="AH25" t="s">
        <v>43</v>
      </c>
      <c r="AI25">
        <v>0</v>
      </c>
      <c r="AJ25" s="8">
        <v>36721</v>
      </c>
      <c r="AK25" s="3">
        <v>459361</v>
      </c>
      <c r="AL25" s="3">
        <v>459361</v>
      </c>
      <c r="AM25">
        <v>0.03</v>
      </c>
      <c r="AN25">
        <v>30</v>
      </c>
      <c r="AO25">
        <v>30</v>
      </c>
      <c r="AP25" s="8">
        <v>47678</v>
      </c>
      <c r="AQ25">
        <v>0</v>
      </c>
      <c r="AR25" t="s">
        <v>58</v>
      </c>
      <c r="AS25">
        <v>0</v>
      </c>
      <c r="AT25" s="11">
        <v>0</v>
      </c>
      <c r="AU25" s="3">
        <v>0</v>
      </c>
      <c r="AV25" s="3">
        <v>0</v>
      </c>
      <c r="AW25">
        <v>0</v>
      </c>
      <c r="AX25">
        <v>0</v>
      </c>
      <c r="AY25">
        <v>0</v>
      </c>
      <c r="AZ25" s="8">
        <v>0</v>
      </c>
      <c r="BA25">
        <v>0</v>
      </c>
      <c r="BB25" t="s">
        <v>46</v>
      </c>
      <c r="BC25">
        <v>0</v>
      </c>
      <c r="BD25" s="11">
        <v>0</v>
      </c>
      <c r="BE25" s="3">
        <v>0</v>
      </c>
      <c r="BF25" s="3">
        <v>0</v>
      </c>
      <c r="BG25">
        <v>0</v>
      </c>
      <c r="BH25">
        <v>0</v>
      </c>
      <c r="BI25">
        <v>0</v>
      </c>
      <c r="BJ25" s="8">
        <v>0</v>
      </c>
      <c r="BK25">
        <v>0</v>
      </c>
      <c r="BL25" t="s">
        <v>46</v>
      </c>
      <c r="BM25">
        <v>0</v>
      </c>
      <c r="BN25" s="3">
        <v>0</v>
      </c>
      <c r="BO25">
        <v>0</v>
      </c>
      <c r="BP25" s="19">
        <f t="shared" si="5"/>
        <v>1159361</v>
      </c>
      <c r="BQ25" s="19">
        <f t="shared" si="0"/>
        <v>1159361</v>
      </c>
      <c r="BR25" s="13">
        <f t="shared" si="1"/>
        <v>0.64519918704616386</v>
      </c>
    </row>
    <row r="26" spans="1:70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2"/>
        <v>1.7650064814269492E-2</v>
      </c>
      <c r="U26" s="3">
        <v>1680957</v>
      </c>
      <c r="V26" s="3">
        <v>840479</v>
      </c>
      <c r="W26" s="14">
        <f t="shared" si="3"/>
        <v>0.50000029744960761</v>
      </c>
      <c r="X26" s="3">
        <v>0</v>
      </c>
      <c r="Y26" s="18">
        <f t="shared" si="4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>
        <v>30</v>
      </c>
      <c r="AF26" s="10">
        <v>50344</v>
      </c>
      <c r="AG26" t="s">
        <v>54</v>
      </c>
      <c r="AH26" t="s">
        <v>43</v>
      </c>
      <c r="AI26">
        <v>0</v>
      </c>
      <c r="AJ26" s="8">
        <v>36725</v>
      </c>
      <c r="AK26" s="3">
        <v>473464</v>
      </c>
      <c r="AL26" s="3">
        <v>747945</v>
      </c>
      <c r="AM26">
        <v>0.03</v>
      </c>
      <c r="AN26">
        <v>30</v>
      </c>
      <c r="AO26">
        <v>30</v>
      </c>
      <c r="AP26" s="8">
        <v>47682</v>
      </c>
      <c r="AQ26">
        <v>0</v>
      </c>
      <c r="AR26" t="s">
        <v>58</v>
      </c>
      <c r="AS26">
        <v>0</v>
      </c>
      <c r="AT26" s="11">
        <v>0</v>
      </c>
      <c r="AU26" s="3">
        <v>0</v>
      </c>
      <c r="AV26" s="3">
        <v>0</v>
      </c>
      <c r="AW26">
        <v>0</v>
      </c>
      <c r="AX26">
        <v>0</v>
      </c>
      <c r="AY26">
        <v>0</v>
      </c>
      <c r="AZ26" s="8">
        <v>0</v>
      </c>
      <c r="BA26">
        <v>0</v>
      </c>
      <c r="BB26" t="s">
        <v>46</v>
      </c>
      <c r="BC26">
        <v>0</v>
      </c>
      <c r="BD26" s="11">
        <v>0</v>
      </c>
      <c r="BE26" s="3">
        <v>0</v>
      </c>
      <c r="BF26" s="3">
        <v>0</v>
      </c>
      <c r="BG26">
        <v>0</v>
      </c>
      <c r="BH26">
        <v>0</v>
      </c>
      <c r="BI26">
        <v>0</v>
      </c>
      <c r="BJ26" s="8">
        <v>0</v>
      </c>
      <c r="BK26">
        <v>0</v>
      </c>
      <c r="BL26" t="s">
        <v>46</v>
      </c>
      <c r="BM26">
        <v>0</v>
      </c>
      <c r="BN26" s="3">
        <v>1680957</v>
      </c>
      <c r="BO26" t="s">
        <v>47</v>
      </c>
      <c r="BP26" s="19">
        <f t="shared" si="5"/>
        <v>1173464</v>
      </c>
      <c r="BQ26" s="19">
        <f t="shared" si="0"/>
        <v>1173464</v>
      </c>
      <c r="BR26" s="13">
        <f t="shared" si="1"/>
        <v>0.6980928126061523</v>
      </c>
    </row>
    <row r="27" spans="1:70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2"/>
        <v>0.27191155085648433</v>
      </c>
      <c r="U27" s="3">
        <v>11166462</v>
      </c>
      <c r="V27" s="3">
        <v>8939039</v>
      </c>
      <c r="W27" s="14">
        <f t="shared" si="3"/>
        <v>0.80052562754433765</v>
      </c>
      <c r="X27" s="3">
        <v>2051073</v>
      </c>
      <c r="Y27" s="18">
        <f t="shared" si="4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>
        <v>35</v>
      </c>
      <c r="AF27" s="10">
        <v>49919</v>
      </c>
      <c r="AG27" t="s">
        <v>63</v>
      </c>
      <c r="AH27" t="s">
        <v>43</v>
      </c>
      <c r="AI27" t="s">
        <v>44</v>
      </c>
      <c r="AJ27" s="8">
        <v>37135</v>
      </c>
      <c r="AK27" s="3">
        <v>2665389</v>
      </c>
      <c r="AL27" s="3">
        <v>2329639.81</v>
      </c>
      <c r="AM27">
        <v>0</v>
      </c>
      <c r="AN27" t="s">
        <v>45</v>
      </c>
      <c r="AO27">
        <v>0</v>
      </c>
      <c r="AP27" s="8">
        <v>0</v>
      </c>
      <c r="AQ27">
        <v>0</v>
      </c>
      <c r="AR27" t="s">
        <v>58</v>
      </c>
      <c r="AS27" t="s">
        <v>98</v>
      </c>
      <c r="AT27" s="11">
        <v>37135</v>
      </c>
      <c r="AU27" s="3">
        <v>500000</v>
      </c>
      <c r="AV27" s="3">
        <v>412700.15999999997</v>
      </c>
      <c r="AW27">
        <v>0.1</v>
      </c>
      <c r="AX27">
        <v>32</v>
      </c>
      <c r="AY27">
        <v>30</v>
      </c>
      <c r="AZ27" s="8">
        <v>48823</v>
      </c>
      <c r="BA27">
        <v>0</v>
      </c>
      <c r="BB27" t="s">
        <v>43</v>
      </c>
      <c r="BC27">
        <v>0</v>
      </c>
      <c r="BD27" s="11">
        <v>0</v>
      </c>
      <c r="BE27" s="3">
        <v>0</v>
      </c>
      <c r="BF27" s="3">
        <v>0</v>
      </c>
      <c r="BG27">
        <v>0</v>
      </c>
      <c r="BH27">
        <v>0</v>
      </c>
      <c r="BI27">
        <v>0</v>
      </c>
      <c r="BJ27" s="8">
        <v>0</v>
      </c>
      <c r="BK27">
        <v>0</v>
      </c>
      <c r="BL27" t="s">
        <v>46</v>
      </c>
      <c r="BM27">
        <v>0</v>
      </c>
      <c r="BN27" s="3">
        <v>11166462</v>
      </c>
      <c r="BO27" t="s">
        <v>47</v>
      </c>
      <c r="BP27" s="19">
        <f t="shared" si="5"/>
        <v>9565389</v>
      </c>
      <c r="BQ27" s="19">
        <f t="shared" si="0"/>
        <v>11616462</v>
      </c>
      <c r="BR27" s="13">
        <f t="shared" si="1"/>
        <v>1.0402992460817042</v>
      </c>
    </row>
    <row r="28" spans="1:70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2"/>
        <v>0</v>
      </c>
      <c r="U28" s="3">
        <v>0</v>
      </c>
      <c r="V28" s="3">
        <v>0</v>
      </c>
      <c r="W28" s="14">
        <f t="shared" si="3"/>
        <v>0</v>
      </c>
      <c r="X28" s="3">
        <v>0</v>
      </c>
      <c r="Y28" s="18">
        <f t="shared" si="4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>
        <v>0</v>
      </c>
      <c r="AF28" s="10">
        <v>50587</v>
      </c>
      <c r="AG28">
        <v>0</v>
      </c>
      <c r="AH28" t="s">
        <v>100</v>
      </c>
      <c r="AI28">
        <v>0</v>
      </c>
      <c r="AJ28" s="8">
        <v>39630</v>
      </c>
      <c r="AK28" s="3">
        <v>1500000</v>
      </c>
      <c r="AL28" s="3">
        <v>152198</v>
      </c>
      <c r="AM28" t="s">
        <v>101</v>
      </c>
      <c r="AN28">
        <v>0</v>
      </c>
      <c r="AO28">
        <v>0</v>
      </c>
      <c r="AP28" s="8">
        <v>0</v>
      </c>
      <c r="AQ28">
        <v>0</v>
      </c>
      <c r="AR28" t="s">
        <v>100</v>
      </c>
      <c r="AS28">
        <v>0</v>
      </c>
      <c r="AT28" s="11">
        <v>0</v>
      </c>
      <c r="AU28" s="3">
        <v>0</v>
      </c>
      <c r="AV28" s="3">
        <v>0</v>
      </c>
      <c r="AW28">
        <v>0</v>
      </c>
      <c r="AX28">
        <v>0</v>
      </c>
      <c r="AY28">
        <v>0</v>
      </c>
      <c r="AZ28" s="8">
        <v>0</v>
      </c>
      <c r="BA28">
        <v>0</v>
      </c>
      <c r="BB28" t="s">
        <v>46</v>
      </c>
      <c r="BC28">
        <v>0</v>
      </c>
      <c r="BD28" s="11">
        <v>0</v>
      </c>
      <c r="BE28" s="3">
        <v>0</v>
      </c>
      <c r="BF28" s="3">
        <v>0</v>
      </c>
      <c r="BG28">
        <v>0</v>
      </c>
      <c r="BH28">
        <v>0</v>
      </c>
      <c r="BI28">
        <v>0</v>
      </c>
      <c r="BJ28" s="8">
        <v>0</v>
      </c>
      <c r="BK28">
        <v>0</v>
      </c>
      <c r="BL28" t="s">
        <v>46</v>
      </c>
      <c r="BM28">
        <v>0</v>
      </c>
      <c r="BN28" s="3">
        <v>0</v>
      </c>
      <c r="BO28">
        <v>0</v>
      </c>
      <c r="BP28" s="19">
        <f t="shared" si="5"/>
        <v>10450000</v>
      </c>
      <c r="BQ28" s="19">
        <f t="shared" si="0"/>
        <v>10450000</v>
      </c>
      <c r="BR28" s="13">
        <f t="shared" si="1"/>
        <v>0</v>
      </c>
    </row>
    <row r="29" spans="1:70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2"/>
        <v>0</v>
      </c>
      <c r="U29" s="3">
        <v>0</v>
      </c>
      <c r="V29" s="3">
        <v>0</v>
      </c>
      <c r="W29" s="14">
        <f t="shared" si="3"/>
        <v>0</v>
      </c>
      <c r="X29" s="3">
        <v>0</v>
      </c>
      <c r="Y29" s="18">
        <f t="shared" si="4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>
        <v>30</v>
      </c>
      <c r="AF29" s="10">
        <v>45139</v>
      </c>
      <c r="AG29" t="s">
        <v>54</v>
      </c>
      <c r="AH29" t="s">
        <v>43</v>
      </c>
      <c r="AI29">
        <v>0</v>
      </c>
      <c r="AJ29" s="8">
        <v>0</v>
      </c>
      <c r="AK29" s="3">
        <v>0</v>
      </c>
      <c r="AL29" s="3">
        <v>0</v>
      </c>
      <c r="AM29">
        <v>0</v>
      </c>
      <c r="AN29" t="s">
        <v>45</v>
      </c>
      <c r="AO29">
        <v>0</v>
      </c>
      <c r="AP29" s="8">
        <v>0</v>
      </c>
      <c r="AQ29">
        <v>0</v>
      </c>
      <c r="AR29" t="s">
        <v>46</v>
      </c>
      <c r="AS29">
        <v>0</v>
      </c>
      <c r="AT29" s="11">
        <v>0</v>
      </c>
      <c r="AU29" s="3">
        <v>0</v>
      </c>
      <c r="AV29" s="3">
        <v>0</v>
      </c>
      <c r="AW29">
        <v>0</v>
      </c>
      <c r="AX29">
        <v>0</v>
      </c>
      <c r="AY29">
        <v>0</v>
      </c>
      <c r="AZ29" s="8">
        <v>0</v>
      </c>
      <c r="BA29">
        <v>0</v>
      </c>
      <c r="BB29" t="s">
        <v>46</v>
      </c>
      <c r="BC29">
        <v>0</v>
      </c>
      <c r="BD29" s="11">
        <v>0</v>
      </c>
      <c r="BE29" s="3">
        <v>0</v>
      </c>
      <c r="BF29" s="3">
        <v>0</v>
      </c>
      <c r="BG29">
        <v>0</v>
      </c>
      <c r="BH29">
        <v>0</v>
      </c>
      <c r="BI29">
        <v>0</v>
      </c>
      <c r="BJ29" s="8">
        <v>0</v>
      </c>
      <c r="BK29">
        <v>0</v>
      </c>
      <c r="BL29" t="s">
        <v>46</v>
      </c>
      <c r="BM29">
        <v>0</v>
      </c>
      <c r="BN29" s="3">
        <v>0</v>
      </c>
      <c r="BO29">
        <v>0</v>
      </c>
      <c r="BP29" s="19">
        <f t="shared" si="5"/>
        <v>5125000</v>
      </c>
      <c r="BQ29" s="19">
        <f t="shared" si="0"/>
        <v>5125000</v>
      </c>
      <c r="BR29" s="13">
        <f t="shared" si="1"/>
        <v>0</v>
      </c>
    </row>
    <row r="30" spans="1:70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2"/>
        <v>0.2968129431449511</v>
      </c>
      <c r="U30" s="3">
        <v>18038398</v>
      </c>
      <c r="V30" s="3">
        <v>16094452</v>
      </c>
      <c r="W30" s="14">
        <f t="shared" si="3"/>
        <v>0.89223289119133531</v>
      </c>
      <c r="X30" s="3">
        <v>4755548</v>
      </c>
      <c r="Y30" s="18">
        <f t="shared" si="4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>
        <v>35</v>
      </c>
      <c r="AF30" s="10">
        <v>52140</v>
      </c>
      <c r="AG30" t="s">
        <v>102</v>
      </c>
      <c r="AH30" t="s">
        <v>43</v>
      </c>
      <c r="AI30" t="s">
        <v>44</v>
      </c>
      <c r="AJ30" s="8">
        <v>39356</v>
      </c>
      <c r="AK30" s="3">
        <v>2132850</v>
      </c>
      <c r="AL30" s="3">
        <v>1063032.31</v>
      </c>
      <c r="AM30">
        <v>0</v>
      </c>
      <c r="AN30" t="s">
        <v>45</v>
      </c>
      <c r="AO30">
        <v>0</v>
      </c>
      <c r="AP30" s="8">
        <v>0</v>
      </c>
      <c r="AQ30">
        <v>0</v>
      </c>
      <c r="AR30" t="s">
        <v>58</v>
      </c>
      <c r="AS30" t="s">
        <v>98</v>
      </c>
      <c r="AT30" s="11">
        <v>0</v>
      </c>
      <c r="AU30" s="3">
        <v>0</v>
      </c>
      <c r="AV30" s="3">
        <v>0</v>
      </c>
      <c r="AW30">
        <v>0</v>
      </c>
      <c r="AX30">
        <v>0</v>
      </c>
      <c r="AY30">
        <v>0</v>
      </c>
      <c r="AZ30" s="8">
        <v>0</v>
      </c>
      <c r="BA30">
        <v>0</v>
      </c>
      <c r="BB30" t="s">
        <v>46</v>
      </c>
      <c r="BC30">
        <v>0</v>
      </c>
      <c r="BD30" s="11">
        <v>0</v>
      </c>
      <c r="BE30" s="3">
        <v>0</v>
      </c>
      <c r="BF30" s="3">
        <v>0</v>
      </c>
      <c r="BG30">
        <v>0</v>
      </c>
      <c r="BH30">
        <v>0</v>
      </c>
      <c r="BI30">
        <v>0</v>
      </c>
      <c r="BJ30" s="8">
        <v>0</v>
      </c>
      <c r="BK30">
        <v>0</v>
      </c>
      <c r="BL30" t="s">
        <v>46</v>
      </c>
      <c r="BM30">
        <v>0</v>
      </c>
      <c r="BN30" s="3">
        <v>18038398</v>
      </c>
      <c r="BO30" t="s">
        <v>47</v>
      </c>
      <c r="BP30" s="19">
        <f t="shared" si="5"/>
        <v>13282850</v>
      </c>
      <c r="BQ30" s="19">
        <f t="shared" si="0"/>
        <v>18038398</v>
      </c>
      <c r="BR30" s="13">
        <f t="shared" si="1"/>
        <v>1</v>
      </c>
    </row>
    <row r="31" spans="1:70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2"/>
        <v>0</v>
      </c>
      <c r="U31" s="3" t="s">
        <v>104</v>
      </c>
      <c r="V31" s="3" t="s">
        <v>104</v>
      </c>
      <c r="W31" s="14">
        <f t="shared" si="3"/>
        <v>0</v>
      </c>
      <c r="X31" s="3">
        <v>0</v>
      </c>
      <c r="Y31" s="18">
        <f t="shared" si="4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>
        <v>0</v>
      </c>
      <c r="AF31" s="10">
        <v>0</v>
      </c>
      <c r="AG31">
        <v>0</v>
      </c>
      <c r="AH31">
        <v>0</v>
      </c>
      <c r="AI31">
        <v>0</v>
      </c>
      <c r="AJ31" s="8">
        <v>0</v>
      </c>
      <c r="AK31" s="3">
        <v>0</v>
      </c>
      <c r="AL31" s="3">
        <v>0</v>
      </c>
      <c r="AM31">
        <v>0</v>
      </c>
      <c r="AN31">
        <v>0</v>
      </c>
      <c r="AO31">
        <v>0</v>
      </c>
      <c r="AP31" s="8">
        <v>0</v>
      </c>
      <c r="AQ31">
        <v>0</v>
      </c>
      <c r="AR31">
        <v>0</v>
      </c>
      <c r="AS31">
        <v>0</v>
      </c>
      <c r="AT31" s="11">
        <v>0</v>
      </c>
      <c r="AU31" s="3">
        <v>0</v>
      </c>
      <c r="AV31" s="3">
        <v>0</v>
      </c>
      <c r="AW31">
        <v>0</v>
      </c>
      <c r="AX31">
        <v>0</v>
      </c>
      <c r="AY31">
        <v>0</v>
      </c>
      <c r="AZ31" s="8">
        <v>0</v>
      </c>
      <c r="BA31">
        <v>0</v>
      </c>
      <c r="BB31">
        <v>0</v>
      </c>
      <c r="BC31">
        <v>0</v>
      </c>
      <c r="BD31" s="11">
        <v>0</v>
      </c>
      <c r="BE31" s="3">
        <v>0</v>
      </c>
      <c r="BF31" s="3">
        <v>0</v>
      </c>
      <c r="BG31">
        <v>0</v>
      </c>
      <c r="BH31">
        <v>0</v>
      </c>
      <c r="BI31">
        <v>0</v>
      </c>
      <c r="BJ31" s="8">
        <v>0</v>
      </c>
      <c r="BK31">
        <v>0</v>
      </c>
      <c r="BL31" t="s">
        <v>46</v>
      </c>
      <c r="BM31">
        <v>0</v>
      </c>
      <c r="BN31" s="3">
        <v>0</v>
      </c>
      <c r="BO31">
        <v>0</v>
      </c>
      <c r="BP31" s="19">
        <f t="shared" si="5"/>
        <v>0</v>
      </c>
      <c r="BQ31" s="19">
        <f t="shared" si="0"/>
        <v>0</v>
      </c>
      <c r="BR31" s="13">
        <f t="shared" si="1"/>
        <v>0</v>
      </c>
    </row>
    <row r="32" spans="1:70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2"/>
        <v>0.28514433351538621</v>
      </c>
      <c r="U32" s="3">
        <v>23487684</v>
      </c>
      <c r="V32" s="3">
        <v>21396424</v>
      </c>
      <c r="W32" s="14">
        <f t="shared" si="3"/>
        <v>0.91096355008863372</v>
      </c>
      <c r="X32" s="3">
        <v>7887684</v>
      </c>
      <c r="Y32" s="18">
        <f t="shared" si="4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>
        <v>35</v>
      </c>
      <c r="AF32" s="10">
        <v>48639</v>
      </c>
      <c r="AG32" t="s">
        <v>42</v>
      </c>
      <c r="AH32" t="s">
        <v>43</v>
      </c>
      <c r="AI32" t="s">
        <v>44</v>
      </c>
      <c r="AJ32" s="8">
        <v>0</v>
      </c>
      <c r="AK32" s="3">
        <v>0</v>
      </c>
      <c r="AL32" s="3">
        <v>0</v>
      </c>
      <c r="AM32">
        <v>0</v>
      </c>
      <c r="AN32" t="s">
        <v>45</v>
      </c>
      <c r="AO32">
        <v>0</v>
      </c>
      <c r="AP32" s="8">
        <v>0</v>
      </c>
      <c r="AQ32">
        <v>0</v>
      </c>
      <c r="AR32" t="s">
        <v>46</v>
      </c>
      <c r="AS32">
        <v>0</v>
      </c>
      <c r="AT32" s="11">
        <v>0</v>
      </c>
      <c r="AU32" s="3">
        <v>0</v>
      </c>
      <c r="AV32" s="3">
        <v>0</v>
      </c>
      <c r="AW32">
        <v>0</v>
      </c>
      <c r="AX32">
        <v>0</v>
      </c>
      <c r="AY32">
        <v>0</v>
      </c>
      <c r="AZ32" s="8">
        <v>0</v>
      </c>
      <c r="BA32">
        <v>0</v>
      </c>
      <c r="BB32" t="s">
        <v>46</v>
      </c>
      <c r="BC32">
        <v>0</v>
      </c>
      <c r="BD32" s="11">
        <v>0</v>
      </c>
      <c r="BE32" s="3">
        <v>0</v>
      </c>
      <c r="BF32" s="3">
        <v>0</v>
      </c>
      <c r="BG32">
        <v>0</v>
      </c>
      <c r="BH32">
        <v>0</v>
      </c>
      <c r="BI32">
        <v>0</v>
      </c>
      <c r="BJ32" s="8">
        <v>0</v>
      </c>
      <c r="BK32">
        <v>0</v>
      </c>
      <c r="BL32" t="s">
        <v>46</v>
      </c>
      <c r="BM32">
        <v>0</v>
      </c>
      <c r="BN32" s="3">
        <v>23487684</v>
      </c>
      <c r="BO32" t="s">
        <v>47</v>
      </c>
      <c r="BP32" s="19">
        <f t="shared" si="5"/>
        <v>15600000</v>
      </c>
      <c r="BQ32" s="19">
        <f t="shared" si="0"/>
        <v>23487684</v>
      </c>
      <c r="BR32" s="13">
        <f t="shared" si="1"/>
        <v>1</v>
      </c>
    </row>
    <row r="33" spans="1:70" hidden="1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2"/>
        <v>3.615834425884E-2</v>
      </c>
      <c r="U33" s="3">
        <v>1655911</v>
      </c>
      <c r="V33" s="3">
        <v>1543181</v>
      </c>
      <c r="W33" s="14">
        <f t="shared" si="3"/>
        <v>0.93192266975700988</v>
      </c>
      <c r="X33" s="3">
        <v>345441</v>
      </c>
      <c r="Y33" s="18">
        <f t="shared" si="4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>
        <v>0</v>
      </c>
      <c r="AF33" s="10">
        <v>0</v>
      </c>
      <c r="AG33">
        <v>0</v>
      </c>
      <c r="AH33" t="s">
        <v>46</v>
      </c>
      <c r="AI33">
        <v>0</v>
      </c>
      <c r="AJ33" s="8">
        <v>33451</v>
      </c>
      <c r="AK33" s="3">
        <v>1310470</v>
      </c>
      <c r="AL33" s="3">
        <v>1158825.17</v>
      </c>
      <c r="AM33">
        <v>8.7499999999999994E-2</v>
      </c>
      <c r="AN33">
        <v>50</v>
      </c>
      <c r="AO33">
        <v>0</v>
      </c>
      <c r="AP33" s="8">
        <v>51714</v>
      </c>
      <c r="AQ33">
        <v>0</v>
      </c>
      <c r="AR33" t="s">
        <v>43</v>
      </c>
      <c r="AS33">
        <v>0</v>
      </c>
      <c r="AT33" s="11" t="s">
        <v>106</v>
      </c>
      <c r="AU33" s="3">
        <v>0</v>
      </c>
      <c r="AV33" s="3">
        <v>0</v>
      </c>
      <c r="AW33">
        <v>0</v>
      </c>
      <c r="AX33">
        <v>0</v>
      </c>
      <c r="AY33">
        <v>0</v>
      </c>
      <c r="AZ33" s="8">
        <v>0</v>
      </c>
      <c r="BA33">
        <v>0</v>
      </c>
      <c r="BB33" t="s">
        <v>46</v>
      </c>
      <c r="BC33">
        <v>0</v>
      </c>
      <c r="BD33" s="11" t="s">
        <v>106</v>
      </c>
      <c r="BE33" s="3">
        <v>0</v>
      </c>
      <c r="BF33" s="3">
        <v>0</v>
      </c>
      <c r="BG33">
        <v>0</v>
      </c>
      <c r="BH33">
        <v>0</v>
      </c>
      <c r="BI33">
        <v>0</v>
      </c>
      <c r="BJ33" s="8">
        <v>0</v>
      </c>
      <c r="BK33">
        <v>0</v>
      </c>
      <c r="BL33" t="s">
        <v>46</v>
      </c>
      <c r="BM33">
        <v>0</v>
      </c>
      <c r="BN33" s="3">
        <v>1655911</v>
      </c>
      <c r="BO33" t="s">
        <v>47</v>
      </c>
      <c r="BP33" s="19">
        <f t="shared" si="5"/>
        <v>1310470</v>
      </c>
      <c r="BQ33" s="19">
        <f t="shared" si="0"/>
        <v>1655911</v>
      </c>
      <c r="BR33" s="13">
        <f t="shared" si="1"/>
        <v>1</v>
      </c>
    </row>
    <row r="34" spans="1:70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2"/>
        <v>3.5856931292913882E-2</v>
      </c>
      <c r="U34" s="3">
        <v>668490</v>
      </c>
      <c r="V34" s="3">
        <v>617783</v>
      </c>
      <c r="W34" s="14">
        <f t="shared" si="3"/>
        <v>0.92414695806967939</v>
      </c>
      <c r="X34" s="3">
        <v>617783</v>
      </c>
      <c r="Y34" s="18">
        <f t="shared" si="4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>
        <v>50</v>
      </c>
      <c r="AF34" s="10">
        <v>2041</v>
      </c>
      <c r="AG34" t="s">
        <v>54</v>
      </c>
      <c r="AH34" t="s">
        <v>108</v>
      </c>
      <c r="AI34" t="s">
        <v>44</v>
      </c>
      <c r="AJ34" s="8" t="s">
        <v>106</v>
      </c>
      <c r="AK34" s="3">
        <v>0</v>
      </c>
      <c r="AL34" s="3">
        <v>0</v>
      </c>
      <c r="AM34">
        <v>0</v>
      </c>
      <c r="AN34" t="s">
        <v>45</v>
      </c>
      <c r="AO34">
        <v>0</v>
      </c>
      <c r="AP34" s="8">
        <v>0</v>
      </c>
      <c r="AQ34">
        <v>0</v>
      </c>
      <c r="AR34" t="s">
        <v>46</v>
      </c>
      <c r="AS34">
        <v>0</v>
      </c>
      <c r="AT34" s="11" t="s">
        <v>106</v>
      </c>
      <c r="AU34" s="3">
        <v>0</v>
      </c>
      <c r="AV34" s="3">
        <v>0</v>
      </c>
      <c r="AW34">
        <v>0</v>
      </c>
      <c r="AX34">
        <v>0</v>
      </c>
      <c r="AY34">
        <v>0</v>
      </c>
      <c r="AZ34" s="8">
        <v>0</v>
      </c>
      <c r="BA34">
        <v>0</v>
      </c>
      <c r="BB34" t="s">
        <v>46</v>
      </c>
      <c r="BC34">
        <v>0</v>
      </c>
      <c r="BD34" s="11" t="s">
        <v>106</v>
      </c>
      <c r="BE34" s="3">
        <v>0</v>
      </c>
      <c r="BF34" s="3">
        <v>0</v>
      </c>
      <c r="BG34">
        <v>0</v>
      </c>
      <c r="BH34">
        <v>0</v>
      </c>
      <c r="BI34">
        <v>0</v>
      </c>
      <c r="BJ34" s="8">
        <v>0</v>
      </c>
      <c r="BK34">
        <v>0</v>
      </c>
      <c r="BL34" t="s">
        <v>46</v>
      </c>
      <c r="BM34">
        <v>0</v>
      </c>
      <c r="BN34" s="3">
        <v>0</v>
      </c>
      <c r="BO34">
        <v>0</v>
      </c>
      <c r="BP34" s="19">
        <f t="shared" si="5"/>
        <v>566778</v>
      </c>
      <c r="BQ34" s="19">
        <f t="shared" si="0"/>
        <v>1184561</v>
      </c>
      <c r="BR34" s="13">
        <f t="shared" si="1"/>
        <v>1.7719950934194977</v>
      </c>
    </row>
    <row r="35" spans="1:70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2"/>
        <v>3.5856931292913882E-2</v>
      </c>
      <c r="U35" s="3">
        <v>668490</v>
      </c>
      <c r="V35" s="3">
        <v>617783</v>
      </c>
      <c r="W35" s="14">
        <f t="shared" si="3"/>
        <v>0.92414695806967939</v>
      </c>
      <c r="X35" s="3">
        <v>617783</v>
      </c>
      <c r="Y35" s="18">
        <f t="shared" si="4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>
        <v>50</v>
      </c>
      <c r="AF35" s="10">
        <v>51715</v>
      </c>
      <c r="AG35" t="s">
        <v>54</v>
      </c>
      <c r="AH35" t="s">
        <v>109</v>
      </c>
      <c r="AI35" t="s">
        <v>44</v>
      </c>
      <c r="AJ35" s="8" t="s">
        <v>106</v>
      </c>
      <c r="AK35" s="3">
        <v>0</v>
      </c>
      <c r="AL35" s="3">
        <v>0</v>
      </c>
      <c r="AM35">
        <v>0</v>
      </c>
      <c r="AN35" t="s">
        <v>45</v>
      </c>
      <c r="AO35">
        <v>0</v>
      </c>
      <c r="AP35" s="8">
        <v>0</v>
      </c>
      <c r="AQ35">
        <v>0</v>
      </c>
      <c r="AR35" t="s">
        <v>46</v>
      </c>
      <c r="AS35">
        <v>0</v>
      </c>
      <c r="AT35" s="11" t="s">
        <v>106</v>
      </c>
      <c r="AU35" s="3">
        <v>0</v>
      </c>
      <c r="AV35" s="3">
        <v>0</v>
      </c>
      <c r="AW35">
        <v>0</v>
      </c>
      <c r="AX35">
        <v>0</v>
      </c>
      <c r="AY35">
        <v>0</v>
      </c>
      <c r="AZ35" s="8">
        <v>0</v>
      </c>
      <c r="BA35">
        <v>0</v>
      </c>
      <c r="BB35" t="s">
        <v>46</v>
      </c>
      <c r="BC35">
        <v>0</v>
      </c>
      <c r="BD35" s="11" t="s">
        <v>106</v>
      </c>
      <c r="BE35" s="3">
        <v>0</v>
      </c>
      <c r="BF35" s="3">
        <v>0</v>
      </c>
      <c r="BG35">
        <v>0</v>
      </c>
      <c r="BH35">
        <v>0</v>
      </c>
      <c r="BI35">
        <v>0</v>
      </c>
      <c r="BJ35" s="8">
        <v>0</v>
      </c>
      <c r="BK35">
        <v>0</v>
      </c>
      <c r="BL35" t="s">
        <v>46</v>
      </c>
      <c r="BM35">
        <v>0</v>
      </c>
      <c r="BN35" s="3">
        <v>658490</v>
      </c>
      <c r="BO35">
        <v>0</v>
      </c>
      <c r="BP35" s="19">
        <f t="shared" si="5"/>
        <v>566778</v>
      </c>
      <c r="BQ35" s="19">
        <f t="shared" si="0"/>
        <v>1184561</v>
      </c>
      <c r="BR35" s="13">
        <f t="shared" si="1"/>
        <v>1.7719950934194977</v>
      </c>
    </row>
    <row r="36" spans="1:70" hidden="1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2"/>
        <v>3.5839233550748396E-2</v>
      </c>
      <c r="U36" s="3">
        <v>817484</v>
      </c>
      <c r="V36" s="3">
        <v>755098</v>
      </c>
      <c r="W36" s="14">
        <f t="shared" si="3"/>
        <v>0.9236853565329719</v>
      </c>
      <c r="X36" s="3">
        <v>155944</v>
      </c>
      <c r="Y36" s="18">
        <f t="shared" si="4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>
        <v>0</v>
      </c>
      <c r="AF36" s="10">
        <v>0</v>
      </c>
      <c r="AG36">
        <v>0</v>
      </c>
      <c r="AH36" t="s">
        <v>46</v>
      </c>
      <c r="AI36">
        <v>0</v>
      </c>
      <c r="AJ36" s="8">
        <v>33573</v>
      </c>
      <c r="AK36" s="3">
        <v>661540</v>
      </c>
      <c r="AL36" s="3">
        <v>579072</v>
      </c>
      <c r="AM36">
        <v>8.2500000000000004E-2</v>
      </c>
      <c r="AN36">
        <v>50</v>
      </c>
      <c r="AO36">
        <v>0</v>
      </c>
      <c r="AP36" s="8">
        <v>51836</v>
      </c>
      <c r="AQ36">
        <v>0</v>
      </c>
      <c r="AR36" t="s">
        <v>43</v>
      </c>
      <c r="AS36">
        <v>0</v>
      </c>
      <c r="AT36" s="11" t="s">
        <v>106</v>
      </c>
      <c r="AU36" s="3">
        <v>0</v>
      </c>
      <c r="AV36" s="3">
        <v>0</v>
      </c>
      <c r="AW36">
        <v>0</v>
      </c>
      <c r="AX36">
        <v>0</v>
      </c>
      <c r="AY36">
        <v>0</v>
      </c>
      <c r="AZ36" s="8">
        <v>0</v>
      </c>
      <c r="BA36">
        <v>0</v>
      </c>
      <c r="BB36" t="s">
        <v>46</v>
      </c>
      <c r="BC36">
        <v>0</v>
      </c>
      <c r="BD36" s="11" t="s">
        <v>106</v>
      </c>
      <c r="BE36" s="3">
        <v>0</v>
      </c>
      <c r="BF36" s="3">
        <v>0</v>
      </c>
      <c r="BG36">
        <v>0</v>
      </c>
      <c r="BH36">
        <v>0</v>
      </c>
      <c r="BI36">
        <v>0</v>
      </c>
      <c r="BJ36" s="8">
        <v>0</v>
      </c>
      <c r="BK36">
        <v>0</v>
      </c>
      <c r="BL36" t="s">
        <v>46</v>
      </c>
      <c r="BM36">
        <v>0</v>
      </c>
      <c r="BN36" s="3">
        <v>817484</v>
      </c>
      <c r="BO36" t="s">
        <v>47</v>
      </c>
      <c r="BP36" s="19">
        <f t="shared" si="5"/>
        <v>661540</v>
      </c>
      <c r="BQ36" s="19">
        <f t="shared" si="0"/>
        <v>817484</v>
      </c>
      <c r="BR36" s="13">
        <f t="shared" si="1"/>
        <v>1</v>
      </c>
    </row>
    <row r="37" spans="1:70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2"/>
        <v>3.6195878464792289E-2</v>
      </c>
      <c r="U37" s="3">
        <v>966436</v>
      </c>
      <c r="V37" s="3">
        <v>901561</v>
      </c>
      <c r="W37" s="14">
        <f t="shared" si="3"/>
        <v>0.93287191288403992</v>
      </c>
      <c r="X37" s="3">
        <v>901561</v>
      </c>
      <c r="Y37" s="18">
        <f t="shared" si="4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>
        <v>50</v>
      </c>
      <c r="AF37" s="10">
        <v>2040</v>
      </c>
      <c r="AG37" t="s">
        <v>54</v>
      </c>
      <c r="AH37" t="s">
        <v>114</v>
      </c>
      <c r="AI37" t="s">
        <v>44</v>
      </c>
      <c r="AJ37" s="8" t="s">
        <v>106</v>
      </c>
      <c r="AK37" s="3">
        <v>0</v>
      </c>
      <c r="AL37" s="3">
        <v>0</v>
      </c>
      <c r="AM37">
        <v>0</v>
      </c>
      <c r="AN37" t="s">
        <v>45</v>
      </c>
      <c r="AO37">
        <v>0</v>
      </c>
      <c r="AP37" s="8">
        <v>0</v>
      </c>
      <c r="AQ37">
        <v>0</v>
      </c>
      <c r="AR37" t="s">
        <v>46</v>
      </c>
      <c r="AS37">
        <v>0</v>
      </c>
      <c r="AT37" s="11" t="s">
        <v>106</v>
      </c>
      <c r="AU37" s="3">
        <v>0</v>
      </c>
      <c r="AV37" s="3">
        <v>0</v>
      </c>
      <c r="AW37">
        <v>0</v>
      </c>
      <c r="AX37">
        <v>0</v>
      </c>
      <c r="AY37">
        <v>0</v>
      </c>
      <c r="AZ37" s="8">
        <v>0</v>
      </c>
      <c r="BA37">
        <v>0</v>
      </c>
      <c r="BB37" t="s">
        <v>46</v>
      </c>
      <c r="BC37">
        <v>0</v>
      </c>
      <c r="BD37" s="11" t="s">
        <v>106</v>
      </c>
      <c r="BE37" s="3">
        <v>0</v>
      </c>
      <c r="BF37" s="3">
        <v>0</v>
      </c>
      <c r="BG37">
        <v>0</v>
      </c>
      <c r="BH37">
        <v>0</v>
      </c>
      <c r="BI37">
        <v>0</v>
      </c>
      <c r="BJ37" s="8">
        <v>0</v>
      </c>
      <c r="BK37">
        <v>0</v>
      </c>
      <c r="BL37" t="s">
        <v>46</v>
      </c>
      <c r="BM37">
        <v>0</v>
      </c>
      <c r="BN37" s="3">
        <v>966436</v>
      </c>
      <c r="BO37">
        <v>0</v>
      </c>
      <c r="BP37" s="19">
        <f t="shared" si="5"/>
        <v>858174</v>
      </c>
      <c r="BQ37" s="19">
        <f t="shared" si="0"/>
        <v>1759735</v>
      </c>
      <c r="BR37" s="13">
        <f t="shared" si="1"/>
        <v>1.8208500097264588</v>
      </c>
    </row>
    <row r="38" spans="1:70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2"/>
        <v>3.6195878464792289E-2</v>
      </c>
      <c r="U38" s="3">
        <v>966436</v>
      </c>
      <c r="V38" s="3">
        <v>901561</v>
      </c>
      <c r="W38" s="14">
        <f t="shared" si="3"/>
        <v>0.93287191288403992</v>
      </c>
      <c r="X38" s="3">
        <v>901561</v>
      </c>
      <c r="Y38" s="18">
        <f t="shared" si="4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>
        <v>50</v>
      </c>
      <c r="AF38" s="10">
        <v>51349</v>
      </c>
      <c r="AG38" t="s">
        <v>54</v>
      </c>
      <c r="AH38" t="s">
        <v>115</v>
      </c>
      <c r="AI38" t="s">
        <v>44</v>
      </c>
      <c r="AJ38" s="8" t="s">
        <v>106</v>
      </c>
      <c r="AK38" s="3">
        <v>0</v>
      </c>
      <c r="AL38" s="3">
        <v>0</v>
      </c>
      <c r="AM38">
        <v>0</v>
      </c>
      <c r="AN38" t="s">
        <v>45</v>
      </c>
      <c r="AO38">
        <v>0</v>
      </c>
      <c r="AP38" s="8">
        <v>0</v>
      </c>
      <c r="AQ38">
        <v>0</v>
      </c>
      <c r="AR38" t="s">
        <v>46</v>
      </c>
      <c r="AS38">
        <v>0</v>
      </c>
      <c r="AT38" s="11" t="s">
        <v>106</v>
      </c>
      <c r="AU38" s="3">
        <v>0</v>
      </c>
      <c r="AV38" s="3">
        <v>0</v>
      </c>
      <c r="AW38">
        <v>0</v>
      </c>
      <c r="AX38">
        <v>0</v>
      </c>
      <c r="AY38">
        <v>0</v>
      </c>
      <c r="AZ38" s="8">
        <v>0</v>
      </c>
      <c r="BA38">
        <v>0</v>
      </c>
      <c r="BB38" t="s">
        <v>46</v>
      </c>
      <c r="BC38">
        <v>0</v>
      </c>
      <c r="BD38" s="11" t="s">
        <v>106</v>
      </c>
      <c r="BE38" s="3">
        <v>0</v>
      </c>
      <c r="BF38" s="3">
        <v>0</v>
      </c>
      <c r="BG38">
        <v>0</v>
      </c>
      <c r="BH38">
        <v>0</v>
      </c>
      <c r="BI38">
        <v>0</v>
      </c>
      <c r="BJ38" s="8">
        <v>0</v>
      </c>
      <c r="BK38">
        <v>0</v>
      </c>
      <c r="BL38" t="s">
        <v>46</v>
      </c>
      <c r="BM38">
        <v>0</v>
      </c>
      <c r="BN38" s="3">
        <v>966436</v>
      </c>
      <c r="BO38">
        <v>0</v>
      </c>
      <c r="BP38" s="19">
        <f t="shared" si="5"/>
        <v>685198.57</v>
      </c>
      <c r="BQ38" s="19">
        <f t="shared" si="0"/>
        <v>1586759.5699999998</v>
      </c>
      <c r="BR38" s="13">
        <f t="shared" si="1"/>
        <v>1.6418672007251385</v>
      </c>
    </row>
    <row r="39" spans="1:70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2"/>
        <v>0</v>
      </c>
      <c r="U39" s="3">
        <v>0</v>
      </c>
      <c r="V39" s="3">
        <v>0</v>
      </c>
      <c r="W39" s="14">
        <f t="shared" si="3"/>
        <v>0</v>
      </c>
      <c r="X39" s="3">
        <v>8400</v>
      </c>
      <c r="Y39" s="18">
        <f t="shared" si="4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>
        <v>0</v>
      </c>
      <c r="AF39" s="10">
        <v>0</v>
      </c>
      <c r="AG39">
        <v>0</v>
      </c>
      <c r="AH39" t="s">
        <v>46</v>
      </c>
      <c r="AI39">
        <v>0</v>
      </c>
      <c r="AJ39" s="8" t="s">
        <v>106</v>
      </c>
      <c r="AK39" s="3">
        <v>0</v>
      </c>
      <c r="AL39" s="3">
        <v>0</v>
      </c>
      <c r="AM39">
        <v>0</v>
      </c>
      <c r="AN39" t="s">
        <v>45</v>
      </c>
      <c r="AO39">
        <v>0</v>
      </c>
      <c r="AP39" s="8">
        <v>0</v>
      </c>
      <c r="AQ39">
        <v>0</v>
      </c>
      <c r="AR39" t="s">
        <v>46</v>
      </c>
      <c r="AS39">
        <v>0</v>
      </c>
      <c r="AT39" s="11" t="s">
        <v>106</v>
      </c>
      <c r="AU39" s="3">
        <v>0</v>
      </c>
      <c r="AV39" s="3">
        <v>0</v>
      </c>
      <c r="AW39">
        <v>0</v>
      </c>
      <c r="AX39">
        <v>0</v>
      </c>
      <c r="AY39">
        <v>0</v>
      </c>
      <c r="AZ39" s="8">
        <v>0</v>
      </c>
      <c r="BA39">
        <v>0</v>
      </c>
      <c r="BB39" t="s">
        <v>46</v>
      </c>
      <c r="BC39">
        <v>0</v>
      </c>
      <c r="BD39" s="11" t="s">
        <v>106</v>
      </c>
      <c r="BE39" s="3">
        <v>0</v>
      </c>
      <c r="BF39" s="3">
        <v>0</v>
      </c>
      <c r="BG39">
        <v>0</v>
      </c>
      <c r="BH39">
        <v>0</v>
      </c>
      <c r="BI39">
        <v>0</v>
      </c>
      <c r="BJ39" s="8">
        <v>0</v>
      </c>
      <c r="BK39">
        <v>0</v>
      </c>
      <c r="BL39" t="s">
        <v>46</v>
      </c>
      <c r="BM39">
        <v>0</v>
      </c>
      <c r="BN39" s="3">
        <v>0</v>
      </c>
      <c r="BO39">
        <v>0</v>
      </c>
      <c r="BP39" s="19">
        <f t="shared" si="5"/>
        <v>0</v>
      </c>
      <c r="BQ39" s="19">
        <f t="shared" si="0"/>
        <v>8400</v>
      </c>
      <c r="BR39" s="13">
        <f t="shared" si="1"/>
        <v>0</v>
      </c>
    </row>
    <row r="40" spans="1:70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2"/>
        <v>1.3341557924862003E-2</v>
      </c>
      <c r="U40" s="3">
        <v>598206</v>
      </c>
      <c r="V40" s="3">
        <v>545496</v>
      </c>
      <c r="W40" s="14">
        <f t="shared" si="3"/>
        <v>0.91188654075686304</v>
      </c>
      <c r="X40" s="3">
        <v>0</v>
      </c>
      <c r="Y40" s="18">
        <f t="shared" si="4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>
        <v>0</v>
      </c>
      <c r="AF40" s="8">
        <v>0</v>
      </c>
      <c r="AG40">
        <v>0</v>
      </c>
      <c r="AH40" t="s">
        <v>46</v>
      </c>
      <c r="AI40" t="s">
        <v>121</v>
      </c>
      <c r="AJ40" s="8">
        <v>0</v>
      </c>
      <c r="AK40" s="3">
        <v>0</v>
      </c>
      <c r="AL40" s="3">
        <v>0</v>
      </c>
      <c r="AM40">
        <v>0</v>
      </c>
      <c r="AN40" t="s">
        <v>45</v>
      </c>
      <c r="AO40">
        <v>0</v>
      </c>
      <c r="AP40" s="8">
        <v>0</v>
      </c>
      <c r="AQ40">
        <v>0</v>
      </c>
      <c r="AR40" t="s">
        <v>46</v>
      </c>
      <c r="AS40">
        <v>0</v>
      </c>
      <c r="AT40" s="11" t="s">
        <v>106</v>
      </c>
      <c r="AU40" s="3">
        <v>0</v>
      </c>
      <c r="AV40" s="3">
        <v>0</v>
      </c>
      <c r="AW40">
        <v>0</v>
      </c>
      <c r="AX40">
        <v>0</v>
      </c>
      <c r="AY40">
        <v>0</v>
      </c>
      <c r="AZ40" s="8">
        <v>0</v>
      </c>
      <c r="BA40">
        <v>0</v>
      </c>
      <c r="BB40" t="s">
        <v>46</v>
      </c>
      <c r="BC40">
        <v>0</v>
      </c>
      <c r="BD40" s="11" t="s">
        <v>106</v>
      </c>
      <c r="BE40" s="3">
        <v>0</v>
      </c>
      <c r="BF40" s="3">
        <v>0</v>
      </c>
      <c r="BG40">
        <v>0</v>
      </c>
      <c r="BH40">
        <v>0</v>
      </c>
      <c r="BI40">
        <v>0</v>
      </c>
      <c r="BJ40" s="8">
        <v>0</v>
      </c>
      <c r="BK40">
        <v>0</v>
      </c>
      <c r="BL40" t="s">
        <v>46</v>
      </c>
      <c r="BM40">
        <v>0</v>
      </c>
      <c r="BN40" s="3">
        <v>0</v>
      </c>
      <c r="BO40">
        <v>0</v>
      </c>
      <c r="BP40" s="19">
        <f t="shared" si="5"/>
        <v>538350</v>
      </c>
      <c r="BQ40" s="19">
        <f t="shared" si="0"/>
        <v>538350</v>
      </c>
      <c r="BR40" s="13">
        <f t="shared" si="1"/>
        <v>0.89994082306095224</v>
      </c>
    </row>
    <row r="41" spans="1:70" hidden="1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2"/>
        <v>5.0037669891209351E-3</v>
      </c>
      <c r="U41" s="3">
        <v>829575</v>
      </c>
      <c r="V41" s="3">
        <v>78024</v>
      </c>
      <c r="W41" s="14">
        <f t="shared" si="3"/>
        <v>9.4052978934996839E-2</v>
      </c>
      <c r="X41" s="3">
        <v>24475</v>
      </c>
      <c r="Y41" s="18">
        <f t="shared" si="4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>
        <v>50</v>
      </c>
      <c r="AF41" s="10">
        <v>51288</v>
      </c>
      <c r="AG41">
        <v>14763</v>
      </c>
      <c r="AH41" t="s">
        <v>43</v>
      </c>
      <c r="AI41" t="s">
        <v>122</v>
      </c>
      <c r="AJ41" s="8" t="s">
        <v>106</v>
      </c>
      <c r="AK41" s="3">
        <v>0</v>
      </c>
      <c r="AL41" s="3">
        <v>0</v>
      </c>
      <c r="AM41">
        <v>0</v>
      </c>
      <c r="AN41" t="s">
        <v>45</v>
      </c>
      <c r="AO41">
        <v>0</v>
      </c>
      <c r="AP41" s="8">
        <v>0</v>
      </c>
      <c r="AQ41">
        <v>0</v>
      </c>
      <c r="AR41" t="s">
        <v>46</v>
      </c>
      <c r="AS41">
        <v>0</v>
      </c>
      <c r="AT41" s="11" t="s">
        <v>106</v>
      </c>
      <c r="AU41" s="3">
        <v>0</v>
      </c>
      <c r="AV41" s="3">
        <v>0</v>
      </c>
      <c r="AW41">
        <v>0</v>
      </c>
      <c r="AX41">
        <v>0</v>
      </c>
      <c r="AY41">
        <v>0</v>
      </c>
      <c r="AZ41" s="8">
        <v>0</v>
      </c>
      <c r="BA41">
        <v>0</v>
      </c>
      <c r="BB41" t="s">
        <v>46</v>
      </c>
      <c r="BC41">
        <v>0</v>
      </c>
      <c r="BD41" s="11" t="s">
        <v>106</v>
      </c>
      <c r="BE41" s="3">
        <v>0</v>
      </c>
      <c r="BF41" s="3">
        <v>0</v>
      </c>
      <c r="BG41">
        <v>0</v>
      </c>
      <c r="BH41">
        <v>0</v>
      </c>
      <c r="BI41">
        <v>0</v>
      </c>
      <c r="BJ41" s="8">
        <v>0</v>
      </c>
      <c r="BK41">
        <v>0</v>
      </c>
      <c r="BL41" t="s">
        <v>46</v>
      </c>
      <c r="BM41">
        <v>0</v>
      </c>
      <c r="BN41" s="3">
        <v>805100</v>
      </c>
      <c r="BO41">
        <v>0</v>
      </c>
      <c r="BP41" s="19">
        <f t="shared" si="5"/>
        <v>805100</v>
      </c>
      <c r="BQ41" s="19">
        <f t="shared" si="0"/>
        <v>829575</v>
      </c>
      <c r="BR41" s="13">
        <f t="shared" si="1"/>
        <v>1</v>
      </c>
    </row>
    <row r="42" spans="1:70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2"/>
        <v>7.0085999999999996E-2</v>
      </c>
      <c r="U42" s="3">
        <v>500000</v>
      </c>
      <c r="V42" s="3">
        <v>472600</v>
      </c>
      <c r="W42" s="14">
        <f t="shared" si="3"/>
        <v>0.94520000000000004</v>
      </c>
      <c r="X42" s="3">
        <v>472600</v>
      </c>
      <c r="Y42" s="18">
        <f t="shared" si="4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>
        <v>0</v>
      </c>
      <c r="AF42" s="10">
        <v>0</v>
      </c>
      <c r="AG42">
        <v>0</v>
      </c>
      <c r="AH42" t="s">
        <v>46</v>
      </c>
      <c r="AI42">
        <v>0</v>
      </c>
      <c r="AJ42" s="8" t="s">
        <v>106</v>
      </c>
      <c r="AK42" s="3">
        <v>0</v>
      </c>
      <c r="AL42" s="3">
        <v>0</v>
      </c>
      <c r="AM42">
        <v>0</v>
      </c>
      <c r="AN42" t="s">
        <v>45</v>
      </c>
      <c r="AO42">
        <v>0</v>
      </c>
      <c r="AP42" s="8">
        <v>0</v>
      </c>
      <c r="AQ42">
        <v>0</v>
      </c>
      <c r="AR42" t="s">
        <v>46</v>
      </c>
      <c r="AS42">
        <v>0</v>
      </c>
      <c r="AT42" s="11" t="s">
        <v>106</v>
      </c>
      <c r="AU42" s="3">
        <v>0</v>
      </c>
      <c r="AV42" s="3">
        <v>0</v>
      </c>
      <c r="AW42">
        <v>0</v>
      </c>
      <c r="AX42">
        <v>0</v>
      </c>
      <c r="AY42">
        <v>0</v>
      </c>
      <c r="AZ42" s="8">
        <v>0</v>
      </c>
      <c r="BA42">
        <v>0</v>
      </c>
      <c r="BB42" t="s">
        <v>46</v>
      </c>
      <c r="BC42">
        <v>0</v>
      </c>
      <c r="BD42" s="11" t="s">
        <v>106</v>
      </c>
      <c r="BE42" s="3">
        <v>0</v>
      </c>
      <c r="BF42" s="3">
        <v>0</v>
      </c>
      <c r="BG42">
        <v>0</v>
      </c>
      <c r="BH42">
        <v>0</v>
      </c>
      <c r="BI42">
        <v>0</v>
      </c>
      <c r="BJ42" s="8">
        <v>0</v>
      </c>
      <c r="BK42">
        <v>0</v>
      </c>
      <c r="BL42" t="s">
        <v>46</v>
      </c>
      <c r="BM42">
        <v>0</v>
      </c>
      <c r="BN42" s="3">
        <v>0</v>
      </c>
      <c r="BO42">
        <v>0</v>
      </c>
      <c r="BP42" s="19">
        <f t="shared" si="5"/>
        <v>0</v>
      </c>
      <c r="BQ42" s="19">
        <f t="shared" si="0"/>
        <v>472600</v>
      </c>
      <c r="BR42" s="13">
        <f t="shared" si="1"/>
        <v>0.94520000000000004</v>
      </c>
    </row>
    <row r="43" spans="1:70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2"/>
        <v>2.8406183031936694E-2</v>
      </c>
      <c r="U43" s="3">
        <v>980878</v>
      </c>
      <c r="V43" s="3">
        <v>895400</v>
      </c>
      <c r="W43" s="14">
        <f t="shared" si="3"/>
        <v>0.91285562526634301</v>
      </c>
      <c r="X43" s="3">
        <v>167178</v>
      </c>
      <c r="Y43" s="18">
        <f t="shared" si="4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>
        <v>0</v>
      </c>
      <c r="AF43" s="10">
        <v>0</v>
      </c>
      <c r="AG43">
        <v>0</v>
      </c>
      <c r="AH43" t="s">
        <v>46</v>
      </c>
      <c r="AI43">
        <v>0</v>
      </c>
      <c r="AJ43" s="8">
        <v>33178</v>
      </c>
      <c r="AK43" s="3">
        <v>813700</v>
      </c>
      <c r="AL43" s="3">
        <v>712456</v>
      </c>
      <c r="AM43">
        <v>8.7499999999999994E-2</v>
      </c>
      <c r="AN43">
        <v>50</v>
      </c>
      <c r="AO43">
        <v>0</v>
      </c>
      <c r="AP43" s="8">
        <v>51441</v>
      </c>
      <c r="AQ43">
        <v>0</v>
      </c>
      <c r="AR43" t="s">
        <v>43</v>
      </c>
      <c r="AS43">
        <v>0</v>
      </c>
      <c r="AT43" s="11">
        <v>34731</v>
      </c>
      <c r="AU43" s="3">
        <v>575910</v>
      </c>
      <c r="AV43" s="3">
        <v>403013.26</v>
      </c>
      <c r="AW43">
        <v>7.2499999999999995E-2</v>
      </c>
      <c r="AX43">
        <v>50</v>
      </c>
      <c r="AY43">
        <v>0</v>
      </c>
      <c r="AZ43" s="8">
        <v>52994</v>
      </c>
      <c r="BA43">
        <v>0</v>
      </c>
      <c r="BB43" t="s">
        <v>43</v>
      </c>
      <c r="BC43">
        <v>0</v>
      </c>
      <c r="BD43" s="11" t="s">
        <v>106</v>
      </c>
      <c r="BE43" s="3">
        <v>0</v>
      </c>
      <c r="BF43" s="3">
        <v>0</v>
      </c>
      <c r="BG43">
        <v>0</v>
      </c>
      <c r="BH43">
        <v>0</v>
      </c>
      <c r="BI43">
        <v>0</v>
      </c>
      <c r="BJ43" s="8">
        <v>0</v>
      </c>
      <c r="BK43">
        <v>0</v>
      </c>
      <c r="BL43" t="s">
        <v>46</v>
      </c>
      <c r="BM43">
        <v>0</v>
      </c>
      <c r="BN43" s="3">
        <v>980878</v>
      </c>
      <c r="BO43" t="s">
        <v>47</v>
      </c>
      <c r="BP43" s="19">
        <f t="shared" si="5"/>
        <v>1389610</v>
      </c>
      <c r="BQ43" s="19">
        <f t="shared" si="0"/>
        <v>1556788</v>
      </c>
      <c r="BR43" s="13">
        <f t="shared" si="1"/>
        <v>1.5871372382702029</v>
      </c>
    </row>
    <row r="44" spans="1:70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2"/>
        <v>2.7240831353545526E-2</v>
      </c>
      <c r="U44" s="3">
        <v>317795</v>
      </c>
      <c r="V44" s="3">
        <v>280420</v>
      </c>
      <c r="W44" s="14">
        <f t="shared" si="3"/>
        <v>0.88239273745653646</v>
      </c>
      <c r="X44" s="3">
        <v>8490</v>
      </c>
      <c r="Y44" s="18">
        <f t="shared" si="4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>
        <v>50</v>
      </c>
      <c r="AF44" s="10">
        <v>52018</v>
      </c>
      <c r="AG44">
        <v>0</v>
      </c>
      <c r="AH44" t="s">
        <v>43</v>
      </c>
      <c r="AI44">
        <v>0</v>
      </c>
      <c r="AJ44" s="8" t="s">
        <v>106</v>
      </c>
      <c r="AK44" s="3">
        <v>0</v>
      </c>
      <c r="AL44" s="3">
        <v>0</v>
      </c>
      <c r="AM44">
        <v>0</v>
      </c>
      <c r="AN44" t="s">
        <v>45</v>
      </c>
      <c r="AO44">
        <v>0</v>
      </c>
      <c r="AP44" s="8">
        <v>0</v>
      </c>
      <c r="AQ44">
        <v>0</v>
      </c>
      <c r="AR44" t="s">
        <v>46</v>
      </c>
      <c r="AS44">
        <v>0</v>
      </c>
      <c r="AT44" s="11" t="s">
        <v>106</v>
      </c>
      <c r="AU44" s="3">
        <v>0</v>
      </c>
      <c r="AV44" s="3">
        <v>0</v>
      </c>
      <c r="AW44">
        <v>0</v>
      </c>
      <c r="AX44">
        <v>0</v>
      </c>
      <c r="AY44">
        <v>0</v>
      </c>
      <c r="AZ44" s="8">
        <v>0</v>
      </c>
      <c r="BA44">
        <v>0</v>
      </c>
      <c r="BB44" t="s">
        <v>46</v>
      </c>
      <c r="BC44">
        <v>0</v>
      </c>
      <c r="BD44" s="11" t="s">
        <v>106</v>
      </c>
      <c r="BE44" s="3">
        <v>0</v>
      </c>
      <c r="BF44" s="3">
        <v>0</v>
      </c>
      <c r="BG44">
        <v>0</v>
      </c>
      <c r="BH44">
        <v>0</v>
      </c>
      <c r="BI44">
        <v>0</v>
      </c>
      <c r="BJ44" s="8">
        <v>0</v>
      </c>
      <c r="BK44">
        <v>0</v>
      </c>
      <c r="BL44" t="s">
        <v>46</v>
      </c>
      <c r="BM44">
        <v>0</v>
      </c>
      <c r="BN44" s="3">
        <v>274510</v>
      </c>
      <c r="BO44">
        <v>0</v>
      </c>
      <c r="BP44" s="19">
        <f t="shared" si="5"/>
        <v>274510</v>
      </c>
      <c r="BQ44" s="19">
        <f t="shared" si="0"/>
        <v>283000</v>
      </c>
      <c r="BR44" s="13">
        <f t="shared" si="1"/>
        <v>0.89051117858997153</v>
      </c>
    </row>
    <row r="45" spans="1:70" hidden="1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2"/>
        <v>3.5988165844465382E-2</v>
      </c>
      <c r="U45" s="3">
        <v>1443280</v>
      </c>
      <c r="V45" s="3">
        <v>1349104</v>
      </c>
      <c r="W45" s="14">
        <f t="shared" si="3"/>
        <v>0.93474862812482673</v>
      </c>
      <c r="X45" s="3">
        <v>305280</v>
      </c>
      <c r="Y45" s="18">
        <f t="shared" si="4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>
        <v>0</v>
      </c>
      <c r="AF45" s="10">
        <v>0</v>
      </c>
      <c r="AG45">
        <v>0</v>
      </c>
      <c r="AH45" t="s">
        <v>46</v>
      </c>
      <c r="AI45">
        <v>0</v>
      </c>
      <c r="AJ45" s="8">
        <v>33450</v>
      </c>
      <c r="AK45" s="3">
        <v>1138000</v>
      </c>
      <c r="AL45" s="3">
        <v>1043440</v>
      </c>
      <c r="AM45">
        <v>8.7499999999999994E-2</v>
      </c>
      <c r="AN45">
        <v>50</v>
      </c>
      <c r="AO45">
        <v>0</v>
      </c>
      <c r="AP45" s="8">
        <v>51713</v>
      </c>
      <c r="AQ45">
        <v>0</v>
      </c>
      <c r="AR45" t="s">
        <v>43</v>
      </c>
      <c r="AS45">
        <v>0</v>
      </c>
      <c r="AT45" s="11" t="s">
        <v>106</v>
      </c>
      <c r="AU45" s="3">
        <v>0</v>
      </c>
      <c r="AV45" s="3">
        <v>0</v>
      </c>
      <c r="AW45">
        <v>0</v>
      </c>
      <c r="AX45">
        <v>0</v>
      </c>
      <c r="AY45">
        <v>0</v>
      </c>
      <c r="AZ45" s="8">
        <v>0</v>
      </c>
      <c r="BA45">
        <v>0</v>
      </c>
      <c r="BB45" t="s">
        <v>46</v>
      </c>
      <c r="BC45">
        <v>0</v>
      </c>
      <c r="BD45" s="11" t="s">
        <v>106</v>
      </c>
      <c r="BE45" s="3">
        <v>0</v>
      </c>
      <c r="BF45" s="3">
        <v>0</v>
      </c>
      <c r="BG45">
        <v>0</v>
      </c>
      <c r="BH45">
        <v>0</v>
      </c>
      <c r="BI45">
        <v>0</v>
      </c>
      <c r="BJ45" s="8">
        <v>0</v>
      </c>
      <c r="BK45">
        <v>0</v>
      </c>
      <c r="BL45" t="s">
        <v>46</v>
      </c>
      <c r="BM45">
        <v>0</v>
      </c>
      <c r="BN45" s="3">
        <v>1443280</v>
      </c>
      <c r="BO45" t="s">
        <v>47</v>
      </c>
      <c r="BP45" s="19">
        <f t="shared" si="5"/>
        <v>1138000</v>
      </c>
      <c r="BQ45" s="19">
        <f t="shared" si="0"/>
        <v>1443280</v>
      </c>
      <c r="BR45" s="13">
        <f t="shared" si="1"/>
        <v>1</v>
      </c>
    </row>
    <row r="46" spans="1:70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2"/>
        <v>0.10025454864493991</v>
      </c>
      <c r="U46" s="3">
        <v>1743871</v>
      </c>
      <c r="V46" s="3">
        <v>1995787</v>
      </c>
      <c r="W46" s="14">
        <f t="shared" si="3"/>
        <v>1.1444579329549032</v>
      </c>
      <c r="X46" s="3">
        <v>0</v>
      </c>
      <c r="Y46" s="18">
        <f t="shared" si="4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>
        <v>0</v>
      </c>
      <c r="AF46" s="10">
        <v>44562</v>
      </c>
      <c r="AG46" t="s">
        <v>54</v>
      </c>
      <c r="AH46" t="s">
        <v>43</v>
      </c>
      <c r="AI46" t="s">
        <v>122</v>
      </c>
      <c r="AJ46" s="8" t="s">
        <v>106</v>
      </c>
      <c r="AK46" s="3">
        <v>360000</v>
      </c>
      <c r="AL46" s="3">
        <v>360000</v>
      </c>
      <c r="AM46">
        <v>0</v>
      </c>
      <c r="AN46">
        <v>30</v>
      </c>
      <c r="AO46">
        <v>15</v>
      </c>
      <c r="AP46" s="8">
        <v>45047</v>
      </c>
      <c r="AQ46" t="s">
        <v>71</v>
      </c>
      <c r="AR46" t="s">
        <v>100</v>
      </c>
      <c r="AS46" t="s">
        <v>126</v>
      </c>
      <c r="AT46" s="11" t="s">
        <v>106</v>
      </c>
      <c r="AU46" s="3">
        <v>0</v>
      </c>
      <c r="AV46" s="3">
        <v>0</v>
      </c>
      <c r="AW46">
        <v>0</v>
      </c>
      <c r="AX46">
        <v>0</v>
      </c>
      <c r="AY46">
        <v>0</v>
      </c>
      <c r="AZ46" s="8">
        <v>0</v>
      </c>
      <c r="BA46">
        <v>0</v>
      </c>
      <c r="BB46" t="s">
        <v>46</v>
      </c>
      <c r="BC46">
        <v>0</v>
      </c>
      <c r="BD46" s="11" t="s">
        <v>106</v>
      </c>
      <c r="BE46" s="3">
        <v>0</v>
      </c>
      <c r="BF46" s="3">
        <v>0</v>
      </c>
      <c r="BG46">
        <v>0</v>
      </c>
      <c r="BH46">
        <v>0</v>
      </c>
      <c r="BI46">
        <v>0</v>
      </c>
      <c r="BJ46" s="8">
        <v>0</v>
      </c>
      <c r="BK46">
        <v>0</v>
      </c>
      <c r="BL46" t="s">
        <v>46</v>
      </c>
      <c r="BM46">
        <v>0</v>
      </c>
      <c r="BN46" s="3">
        <v>471564</v>
      </c>
      <c r="BO46" t="s">
        <v>62</v>
      </c>
      <c r="BP46" s="19">
        <f t="shared" si="5"/>
        <v>640000</v>
      </c>
      <c r="BQ46" s="19">
        <f t="shared" si="0"/>
        <v>640000</v>
      </c>
      <c r="BR46" s="13">
        <f t="shared" si="1"/>
        <v>0.36699962325194924</v>
      </c>
    </row>
    <row r="47" spans="1:70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2"/>
        <v>0</v>
      </c>
      <c r="U47" s="3">
        <v>0</v>
      </c>
      <c r="V47" s="3">
        <v>0</v>
      </c>
      <c r="W47" s="14">
        <f t="shared" si="3"/>
        <v>0</v>
      </c>
      <c r="X47" s="3">
        <v>0</v>
      </c>
      <c r="Y47" s="18">
        <f t="shared" si="4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>
        <v>20</v>
      </c>
      <c r="AF47" s="10">
        <v>46113</v>
      </c>
      <c r="AG47" t="s">
        <v>54</v>
      </c>
      <c r="AH47" t="s">
        <v>100</v>
      </c>
      <c r="AI47" t="s">
        <v>122</v>
      </c>
      <c r="AJ47" s="8" t="s">
        <v>106</v>
      </c>
      <c r="AK47" s="3">
        <v>360000</v>
      </c>
      <c r="AL47" s="3">
        <v>360000</v>
      </c>
      <c r="AM47">
        <v>0</v>
      </c>
      <c r="AN47">
        <v>0</v>
      </c>
      <c r="AO47">
        <v>0</v>
      </c>
      <c r="AP47" s="8" t="s">
        <v>129</v>
      </c>
      <c r="AQ47" t="s">
        <v>71</v>
      </c>
      <c r="AR47" t="s">
        <v>100</v>
      </c>
      <c r="AS47" t="s">
        <v>126</v>
      </c>
      <c r="AT47" s="11" t="s">
        <v>106</v>
      </c>
      <c r="AU47" s="3">
        <v>0</v>
      </c>
      <c r="AV47" s="3">
        <v>0</v>
      </c>
      <c r="AW47">
        <v>0</v>
      </c>
      <c r="AX47">
        <v>0</v>
      </c>
      <c r="AY47">
        <v>0</v>
      </c>
      <c r="AZ47" s="8">
        <v>0</v>
      </c>
      <c r="BA47">
        <v>0</v>
      </c>
      <c r="BB47" t="s">
        <v>46</v>
      </c>
      <c r="BC47">
        <v>0</v>
      </c>
      <c r="BD47" s="11" t="s">
        <v>106</v>
      </c>
      <c r="BE47" s="3">
        <v>0</v>
      </c>
      <c r="BF47" s="3">
        <v>0</v>
      </c>
      <c r="BG47">
        <v>0</v>
      </c>
      <c r="BH47">
        <v>0</v>
      </c>
      <c r="BI47">
        <v>0</v>
      </c>
      <c r="BJ47" s="8">
        <v>0</v>
      </c>
      <c r="BK47">
        <v>0</v>
      </c>
      <c r="BL47" t="s">
        <v>46</v>
      </c>
      <c r="BM47">
        <v>0</v>
      </c>
      <c r="BN47" s="3">
        <v>360000</v>
      </c>
      <c r="BO47" t="s">
        <v>62</v>
      </c>
      <c r="BP47" s="19">
        <f t="shared" si="5"/>
        <v>560000</v>
      </c>
      <c r="BQ47" s="19">
        <f t="shared" si="0"/>
        <v>560000</v>
      </c>
      <c r="BR47" s="13">
        <f t="shared" si="1"/>
        <v>0</v>
      </c>
    </row>
    <row r="48" spans="1:70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2"/>
        <v>0</v>
      </c>
      <c r="U48" s="3">
        <v>0</v>
      </c>
      <c r="V48" s="3">
        <v>0</v>
      </c>
      <c r="W48" s="14">
        <f t="shared" si="3"/>
        <v>0</v>
      </c>
      <c r="X48" s="3">
        <v>0</v>
      </c>
      <c r="Y48" s="18">
        <f t="shared" si="4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>
        <v>0</v>
      </c>
      <c r="AF48" s="10">
        <v>0</v>
      </c>
      <c r="AG48">
        <v>0</v>
      </c>
      <c r="AH48" t="s">
        <v>46</v>
      </c>
      <c r="AI48">
        <v>0</v>
      </c>
      <c r="AJ48" s="8" t="s">
        <v>106</v>
      </c>
      <c r="AK48" s="3">
        <v>0</v>
      </c>
      <c r="AL48" s="3">
        <v>0</v>
      </c>
      <c r="AM48">
        <v>0</v>
      </c>
      <c r="AN48" t="s">
        <v>45</v>
      </c>
      <c r="AO48">
        <v>0</v>
      </c>
      <c r="AP48" s="8">
        <v>0</v>
      </c>
      <c r="AQ48">
        <v>0</v>
      </c>
      <c r="AR48" t="s">
        <v>46</v>
      </c>
      <c r="AS48">
        <v>0</v>
      </c>
      <c r="AT48" s="11" t="s">
        <v>106</v>
      </c>
      <c r="AU48" s="3">
        <v>0</v>
      </c>
      <c r="AV48" s="3">
        <v>0</v>
      </c>
      <c r="AW48">
        <v>0</v>
      </c>
      <c r="AX48">
        <v>0</v>
      </c>
      <c r="AY48">
        <v>0</v>
      </c>
      <c r="AZ48" s="8">
        <v>0</v>
      </c>
      <c r="BA48">
        <v>0</v>
      </c>
      <c r="BB48" t="s">
        <v>46</v>
      </c>
      <c r="BC48">
        <v>0</v>
      </c>
      <c r="BD48" s="11" t="s">
        <v>106</v>
      </c>
      <c r="BE48" s="3">
        <v>0</v>
      </c>
      <c r="BF48" s="3">
        <v>0</v>
      </c>
      <c r="BG48">
        <v>0</v>
      </c>
      <c r="BH48">
        <v>0</v>
      </c>
      <c r="BI48">
        <v>0</v>
      </c>
      <c r="BJ48" s="8">
        <v>0</v>
      </c>
      <c r="BK48">
        <v>0</v>
      </c>
      <c r="BL48" t="s">
        <v>46</v>
      </c>
      <c r="BM48">
        <v>0</v>
      </c>
      <c r="BN48" s="3">
        <v>0</v>
      </c>
      <c r="BO48" t="s">
        <v>62</v>
      </c>
      <c r="BP48" s="19">
        <f t="shared" si="5"/>
        <v>0</v>
      </c>
      <c r="BQ48" s="19">
        <f t="shared" si="0"/>
        <v>0</v>
      </c>
      <c r="BR48" s="13">
        <f t="shared" si="1"/>
        <v>0</v>
      </c>
    </row>
    <row r="49" spans="1:70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2"/>
        <v>0.10709429235999285</v>
      </c>
      <c r="U49" s="3">
        <v>1117800</v>
      </c>
      <c r="V49" s="3">
        <v>1001000</v>
      </c>
      <c r="W49" s="14">
        <f t="shared" si="3"/>
        <v>0.89550903560565398</v>
      </c>
      <c r="X49" s="3">
        <v>0</v>
      </c>
      <c r="Y49" s="18">
        <f t="shared" si="4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>
        <v>0</v>
      </c>
      <c r="AF49" s="10">
        <v>0</v>
      </c>
      <c r="AG49">
        <v>0</v>
      </c>
      <c r="AH49" t="s">
        <v>46</v>
      </c>
      <c r="AI49">
        <v>0</v>
      </c>
      <c r="AJ49" s="8">
        <v>42501</v>
      </c>
      <c r="AK49" s="3">
        <v>336000</v>
      </c>
      <c r="AL49" s="3">
        <v>328000</v>
      </c>
      <c r="AM49">
        <v>4.7500000000000001E-2</v>
      </c>
      <c r="AN49">
        <v>20</v>
      </c>
      <c r="AO49">
        <v>20</v>
      </c>
      <c r="AP49" s="8">
        <v>44327</v>
      </c>
      <c r="AQ49" t="s">
        <v>42</v>
      </c>
      <c r="AR49" t="s">
        <v>46</v>
      </c>
      <c r="AS49">
        <v>0</v>
      </c>
      <c r="AT49" s="11" t="s">
        <v>106</v>
      </c>
      <c r="AU49" s="3">
        <v>0</v>
      </c>
      <c r="AV49" s="3">
        <v>0</v>
      </c>
      <c r="AW49">
        <v>0</v>
      </c>
      <c r="AX49">
        <v>0</v>
      </c>
      <c r="AY49">
        <v>0</v>
      </c>
      <c r="AZ49" s="8">
        <v>0</v>
      </c>
      <c r="BA49">
        <v>0</v>
      </c>
      <c r="BB49" t="s">
        <v>46</v>
      </c>
      <c r="BC49">
        <v>0</v>
      </c>
      <c r="BD49" s="11" t="s">
        <v>106</v>
      </c>
      <c r="BE49" s="3">
        <v>0</v>
      </c>
      <c r="BF49" s="3">
        <v>0</v>
      </c>
      <c r="BG49">
        <v>0</v>
      </c>
      <c r="BH49">
        <v>0</v>
      </c>
      <c r="BI49">
        <v>0</v>
      </c>
      <c r="BJ49" s="8">
        <v>0</v>
      </c>
      <c r="BK49">
        <v>0</v>
      </c>
      <c r="BL49" t="s">
        <v>46</v>
      </c>
      <c r="BM49">
        <v>0</v>
      </c>
      <c r="BN49" s="3">
        <v>0</v>
      </c>
      <c r="BO49" t="s">
        <v>47</v>
      </c>
      <c r="BP49" s="19">
        <f t="shared" si="5"/>
        <v>336000</v>
      </c>
      <c r="BQ49" s="19">
        <f t="shared" si="0"/>
        <v>336000</v>
      </c>
      <c r="BR49" s="13">
        <f t="shared" si="1"/>
        <v>0.30059044551798175</v>
      </c>
    </row>
    <row r="50" spans="1:70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2"/>
        <v>7.781159900416898E-2</v>
      </c>
      <c r="U50" s="3">
        <v>2438968</v>
      </c>
      <c r="V50" s="3">
        <v>2232705</v>
      </c>
      <c r="W50" s="14">
        <f t="shared" si="3"/>
        <v>0.91543021474656494</v>
      </c>
      <c r="X50" s="3">
        <v>0</v>
      </c>
      <c r="Y50" s="18">
        <f t="shared" si="4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>
        <v>0</v>
      </c>
      <c r="AF50" s="10">
        <v>0</v>
      </c>
      <c r="AG50">
        <v>0</v>
      </c>
      <c r="AH50" t="s">
        <v>43</v>
      </c>
      <c r="AI50" t="s">
        <v>44</v>
      </c>
      <c r="AJ50" s="8" t="s">
        <v>106</v>
      </c>
      <c r="AK50" s="3">
        <v>0</v>
      </c>
      <c r="AL50" s="3">
        <v>0</v>
      </c>
      <c r="AM50">
        <v>0</v>
      </c>
      <c r="AN50">
        <v>0</v>
      </c>
      <c r="AO50">
        <v>0</v>
      </c>
      <c r="AP50" s="8">
        <v>0</v>
      </c>
      <c r="AQ50">
        <v>0</v>
      </c>
      <c r="AR50">
        <v>0</v>
      </c>
      <c r="AS50">
        <v>0</v>
      </c>
      <c r="AT50" s="11" t="s">
        <v>106</v>
      </c>
      <c r="AU50" s="3">
        <v>0</v>
      </c>
      <c r="AV50" s="3">
        <v>0</v>
      </c>
      <c r="AW50">
        <v>0</v>
      </c>
      <c r="AX50">
        <v>0</v>
      </c>
      <c r="AY50">
        <v>0</v>
      </c>
      <c r="AZ50" s="8">
        <v>0</v>
      </c>
      <c r="BA50">
        <v>0</v>
      </c>
      <c r="BB50" t="s">
        <v>46</v>
      </c>
      <c r="BC50">
        <v>0</v>
      </c>
      <c r="BD50" s="11" t="s">
        <v>106</v>
      </c>
      <c r="BE50" s="3">
        <v>0</v>
      </c>
      <c r="BF50" s="3">
        <v>0</v>
      </c>
      <c r="BG50">
        <v>0</v>
      </c>
      <c r="BH50">
        <v>0</v>
      </c>
      <c r="BI50">
        <v>0</v>
      </c>
      <c r="BJ50" s="8">
        <v>0</v>
      </c>
      <c r="BK50">
        <v>0</v>
      </c>
      <c r="BL50" t="s">
        <v>46</v>
      </c>
      <c r="BM50">
        <v>0</v>
      </c>
      <c r="BN50" s="3">
        <v>0</v>
      </c>
      <c r="BO50">
        <v>0</v>
      </c>
      <c r="BP50" s="19">
        <f t="shared" si="5"/>
        <v>1040000</v>
      </c>
      <c r="BQ50" s="19">
        <f t="shared" si="0"/>
        <v>1040000</v>
      </c>
      <c r="BR50" s="13">
        <f t="shared" si="1"/>
        <v>0.42640985859593072</v>
      </c>
    </row>
    <row r="51" spans="1:70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2"/>
        <v>0.10138198481983063</v>
      </c>
      <c r="U51" s="3">
        <v>3074274</v>
      </c>
      <c r="V51" s="3">
        <v>2867832</v>
      </c>
      <c r="W51" s="14">
        <f t="shared" si="3"/>
        <v>0.93284853594702355</v>
      </c>
      <c r="X51" s="3">
        <v>0</v>
      </c>
      <c r="Y51" s="18">
        <f t="shared" si="4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>
        <v>0</v>
      </c>
      <c r="AF51" s="10">
        <v>42979</v>
      </c>
      <c r="AG51" t="s">
        <v>54</v>
      </c>
      <c r="AH51" t="s">
        <v>43</v>
      </c>
      <c r="AI51" t="s">
        <v>122</v>
      </c>
      <c r="AJ51" s="8">
        <v>34304</v>
      </c>
      <c r="AK51" s="3">
        <v>680000</v>
      </c>
      <c r="AL51" s="3">
        <v>680000</v>
      </c>
      <c r="AM51">
        <v>0</v>
      </c>
      <c r="AN51">
        <v>40</v>
      </c>
      <c r="AO51">
        <v>30</v>
      </c>
      <c r="AP51" s="8">
        <v>46753</v>
      </c>
      <c r="AQ51" t="s">
        <v>71</v>
      </c>
      <c r="AR51" t="s">
        <v>100</v>
      </c>
      <c r="AS51" t="s">
        <v>126</v>
      </c>
      <c r="AT51" s="11">
        <v>43039</v>
      </c>
      <c r="AU51" s="3">
        <v>247000</v>
      </c>
      <c r="AV51" s="3">
        <v>245219</v>
      </c>
      <c r="AW51">
        <v>5.3600000000000002E-2</v>
      </c>
      <c r="AX51">
        <v>15</v>
      </c>
      <c r="AY51">
        <v>15</v>
      </c>
      <c r="AZ51" s="8">
        <v>48488</v>
      </c>
      <c r="BA51" t="s">
        <v>54</v>
      </c>
      <c r="BB51" t="s">
        <v>43</v>
      </c>
      <c r="BC51" t="s">
        <v>122</v>
      </c>
      <c r="BD51" s="11" t="s">
        <v>106</v>
      </c>
      <c r="BE51" s="3">
        <v>0</v>
      </c>
      <c r="BF51" s="3">
        <v>0</v>
      </c>
      <c r="BG51">
        <v>0</v>
      </c>
      <c r="BH51">
        <v>0</v>
      </c>
      <c r="BI51">
        <v>0</v>
      </c>
      <c r="BJ51" s="8">
        <v>0</v>
      </c>
      <c r="BK51">
        <v>0</v>
      </c>
      <c r="BL51" t="s">
        <v>46</v>
      </c>
      <c r="BM51">
        <v>0</v>
      </c>
      <c r="BN51" s="3">
        <v>1080000</v>
      </c>
      <c r="BO51" t="s">
        <v>62</v>
      </c>
      <c r="BP51" s="19">
        <f t="shared" si="5"/>
        <v>1327000</v>
      </c>
      <c r="BQ51" s="19">
        <f t="shared" si="0"/>
        <v>1327000</v>
      </c>
      <c r="BR51" s="13">
        <f t="shared" si="1"/>
        <v>0.43164662616279487</v>
      </c>
    </row>
    <row r="52" spans="1:70" hidden="1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2"/>
        <v>3.3471209114707058E-2</v>
      </c>
      <c r="U52" s="3">
        <v>1073430</v>
      </c>
      <c r="V52" s="3">
        <v>1014946</v>
      </c>
      <c r="W52" s="14">
        <f t="shared" si="3"/>
        <v>0.94551670812256039</v>
      </c>
      <c r="X52" s="3">
        <v>189960</v>
      </c>
      <c r="Y52" s="18">
        <f t="shared" si="4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>
        <v>0</v>
      </c>
      <c r="AF52" s="10">
        <v>0</v>
      </c>
      <c r="AG52">
        <v>0</v>
      </c>
      <c r="AH52" t="s">
        <v>46</v>
      </c>
      <c r="AI52">
        <v>0</v>
      </c>
      <c r="AJ52" s="8">
        <v>34535</v>
      </c>
      <c r="AK52" s="3">
        <v>883470</v>
      </c>
      <c r="AL52" s="3">
        <v>831476</v>
      </c>
      <c r="AM52">
        <v>7.2499999999999995E-2</v>
      </c>
      <c r="AN52">
        <v>50</v>
      </c>
      <c r="AO52">
        <v>0</v>
      </c>
      <c r="AP52" s="8">
        <v>52798</v>
      </c>
      <c r="AQ52">
        <v>0</v>
      </c>
      <c r="AR52" t="s">
        <v>43</v>
      </c>
      <c r="AS52" t="s">
        <v>132</v>
      </c>
      <c r="AT52" s="11" t="s">
        <v>106</v>
      </c>
      <c r="AU52" s="3">
        <v>0</v>
      </c>
      <c r="AV52" s="3">
        <v>0</v>
      </c>
      <c r="AW52">
        <v>0</v>
      </c>
      <c r="AX52">
        <v>0</v>
      </c>
      <c r="AY52">
        <v>0</v>
      </c>
      <c r="AZ52" s="8">
        <v>0</v>
      </c>
      <c r="BA52">
        <v>0</v>
      </c>
      <c r="BB52" t="s">
        <v>46</v>
      </c>
      <c r="BC52">
        <v>0</v>
      </c>
      <c r="BD52" s="11" t="s">
        <v>106</v>
      </c>
      <c r="BE52" s="3">
        <v>0</v>
      </c>
      <c r="BF52" s="3">
        <v>0</v>
      </c>
      <c r="BG52">
        <v>0</v>
      </c>
      <c r="BH52">
        <v>0</v>
      </c>
      <c r="BI52">
        <v>0</v>
      </c>
      <c r="BJ52" s="8">
        <v>0</v>
      </c>
      <c r="BK52">
        <v>0</v>
      </c>
      <c r="BL52" t="s">
        <v>46</v>
      </c>
      <c r="BM52">
        <v>0</v>
      </c>
      <c r="BN52" s="3">
        <v>1073430</v>
      </c>
      <c r="BO52" t="s">
        <v>47</v>
      </c>
      <c r="BP52" s="19">
        <f t="shared" si="5"/>
        <v>883470</v>
      </c>
      <c r="BQ52" s="19">
        <f t="shared" si="0"/>
        <v>1073430</v>
      </c>
      <c r="BR52" s="13">
        <f t="shared" si="1"/>
        <v>1</v>
      </c>
    </row>
    <row r="53" spans="1:70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2"/>
        <v>3.2849422485959519E-2</v>
      </c>
      <c r="U53" s="3">
        <v>1019196</v>
      </c>
      <c r="V53" s="3">
        <v>945761</v>
      </c>
      <c r="W53" s="14">
        <f t="shared" si="3"/>
        <v>0.92794810811659389</v>
      </c>
      <c r="X53" s="3">
        <v>73435</v>
      </c>
      <c r="Y53" s="18">
        <f t="shared" si="4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>
        <v>50</v>
      </c>
      <c r="AF53" s="10">
        <v>52943</v>
      </c>
      <c r="AG53" t="s">
        <v>54</v>
      </c>
      <c r="AH53" t="s">
        <v>114</v>
      </c>
      <c r="AI53" t="s">
        <v>44</v>
      </c>
      <c r="AJ53" s="8" t="s">
        <v>106</v>
      </c>
      <c r="AK53" s="3">
        <v>0</v>
      </c>
      <c r="AL53" s="3">
        <v>0</v>
      </c>
      <c r="AM53">
        <v>0</v>
      </c>
      <c r="AN53" t="s">
        <v>45</v>
      </c>
      <c r="AO53">
        <v>0</v>
      </c>
      <c r="AP53" s="8">
        <v>0</v>
      </c>
      <c r="AQ53">
        <v>0</v>
      </c>
      <c r="AR53" t="s">
        <v>46</v>
      </c>
      <c r="AS53">
        <v>0</v>
      </c>
      <c r="AT53" s="11" t="s">
        <v>106</v>
      </c>
      <c r="AU53" s="3">
        <v>0</v>
      </c>
      <c r="AV53" s="3">
        <v>0</v>
      </c>
      <c r="AW53">
        <v>0</v>
      </c>
      <c r="AX53">
        <v>0</v>
      </c>
      <c r="AY53">
        <v>0</v>
      </c>
      <c r="AZ53" s="8">
        <v>0</v>
      </c>
      <c r="BA53">
        <v>0</v>
      </c>
      <c r="BB53" t="s">
        <v>46</v>
      </c>
      <c r="BC53">
        <v>0</v>
      </c>
      <c r="BD53" s="11" t="s">
        <v>106</v>
      </c>
      <c r="BE53" s="3">
        <v>0</v>
      </c>
      <c r="BF53" s="3">
        <v>0</v>
      </c>
      <c r="BG53">
        <v>0</v>
      </c>
      <c r="BH53">
        <v>0</v>
      </c>
      <c r="BI53">
        <v>0</v>
      </c>
      <c r="BJ53" s="8">
        <v>0</v>
      </c>
      <c r="BK53">
        <v>0</v>
      </c>
      <c r="BL53" t="s">
        <v>46</v>
      </c>
      <c r="BM53">
        <v>0</v>
      </c>
      <c r="BN53" s="3">
        <v>0</v>
      </c>
      <c r="BO53">
        <v>0</v>
      </c>
      <c r="BP53" s="19">
        <f t="shared" si="5"/>
        <v>863634</v>
      </c>
      <c r="BQ53" s="19">
        <f t="shared" si="0"/>
        <v>937069</v>
      </c>
      <c r="BR53" s="13">
        <f t="shared" si="1"/>
        <v>0.91941981718923549</v>
      </c>
    </row>
    <row r="54" spans="1:70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2"/>
        <v>3.2849422485959519E-2</v>
      </c>
      <c r="U54" s="3">
        <v>1019196</v>
      </c>
      <c r="V54" s="3">
        <v>945761</v>
      </c>
      <c r="W54" s="14">
        <f t="shared" si="3"/>
        <v>0.92794810811659389</v>
      </c>
      <c r="X54" s="3">
        <v>945751</v>
      </c>
      <c r="Y54" s="18">
        <f t="shared" si="4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>
        <v>50</v>
      </c>
      <c r="AF54" s="10">
        <v>52943</v>
      </c>
      <c r="AG54" t="s">
        <v>54</v>
      </c>
      <c r="AH54" t="s">
        <v>134</v>
      </c>
      <c r="AI54" t="s">
        <v>44</v>
      </c>
      <c r="AJ54" s="8" t="s">
        <v>106</v>
      </c>
      <c r="AK54" s="3">
        <v>0</v>
      </c>
      <c r="AL54" s="3">
        <v>0</v>
      </c>
      <c r="AM54">
        <v>0</v>
      </c>
      <c r="AN54" t="s">
        <v>45</v>
      </c>
      <c r="AO54">
        <v>0</v>
      </c>
      <c r="AP54" s="8">
        <v>0</v>
      </c>
      <c r="AQ54">
        <v>0</v>
      </c>
      <c r="AR54" t="s">
        <v>46</v>
      </c>
      <c r="AS54">
        <v>0</v>
      </c>
      <c r="AT54" s="11" t="s">
        <v>106</v>
      </c>
      <c r="AU54" s="3">
        <v>0</v>
      </c>
      <c r="AV54" s="3">
        <v>0</v>
      </c>
      <c r="AW54">
        <v>0</v>
      </c>
      <c r="AX54">
        <v>0</v>
      </c>
      <c r="AY54">
        <v>0</v>
      </c>
      <c r="AZ54" s="8">
        <v>0</v>
      </c>
      <c r="BA54">
        <v>0</v>
      </c>
      <c r="BB54" t="s">
        <v>46</v>
      </c>
      <c r="BC54">
        <v>0</v>
      </c>
      <c r="BD54" s="11" t="s">
        <v>106</v>
      </c>
      <c r="BE54" s="3">
        <v>0</v>
      </c>
      <c r="BF54" s="3">
        <v>0</v>
      </c>
      <c r="BG54">
        <v>0</v>
      </c>
      <c r="BH54">
        <v>0</v>
      </c>
      <c r="BI54">
        <v>0</v>
      </c>
      <c r="BJ54" s="8">
        <v>0</v>
      </c>
      <c r="BK54">
        <v>0</v>
      </c>
      <c r="BL54" t="s">
        <v>46</v>
      </c>
      <c r="BM54">
        <v>0</v>
      </c>
      <c r="BN54" s="3">
        <v>1019196</v>
      </c>
      <c r="BO54">
        <v>0</v>
      </c>
      <c r="BP54" s="19">
        <f t="shared" si="5"/>
        <v>863634</v>
      </c>
      <c r="BQ54" s="19">
        <f t="shared" si="0"/>
        <v>1809385</v>
      </c>
      <c r="BR54" s="13">
        <f t="shared" si="1"/>
        <v>1.7753062217669615</v>
      </c>
    </row>
    <row r="55" spans="1:70" hidden="1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2"/>
        <v>3.45641794669653E-2</v>
      </c>
      <c r="U55" s="3">
        <v>2075212</v>
      </c>
      <c r="V55" s="3">
        <v>1923003</v>
      </c>
      <c r="W55" s="14">
        <f t="shared" si="3"/>
        <v>0.92665375874850375</v>
      </c>
      <c r="X55" s="3">
        <v>363661</v>
      </c>
      <c r="Y55" s="18">
        <f t="shared" si="4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>
        <v>50</v>
      </c>
      <c r="AF55" s="10">
        <v>53561</v>
      </c>
      <c r="AG55" t="s">
        <v>71</v>
      </c>
      <c r="AH55" t="s">
        <v>43</v>
      </c>
      <c r="AI55" t="s">
        <v>137</v>
      </c>
      <c r="AJ55" s="8">
        <v>35290</v>
      </c>
      <c r="AK55" s="3">
        <v>167800</v>
      </c>
      <c r="AL55" s="3">
        <v>36648.620000000003</v>
      </c>
      <c r="AM55">
        <v>4.4999999999999998E-2</v>
      </c>
      <c r="AN55">
        <v>7.17</v>
      </c>
      <c r="AO55">
        <v>7.17</v>
      </c>
      <c r="AP55" s="8">
        <v>43866</v>
      </c>
      <c r="AQ55" t="s">
        <v>54</v>
      </c>
      <c r="AR55" t="s">
        <v>43</v>
      </c>
      <c r="AS55" t="s">
        <v>137</v>
      </c>
      <c r="AT55" s="11">
        <v>35128</v>
      </c>
      <c r="AU55" s="3">
        <v>553200</v>
      </c>
      <c r="AV55" s="3">
        <v>553200</v>
      </c>
      <c r="AW55">
        <v>0</v>
      </c>
      <c r="AX55">
        <v>50</v>
      </c>
      <c r="AY55" t="s">
        <v>138</v>
      </c>
      <c r="AZ55" s="8">
        <v>53387</v>
      </c>
      <c r="BA55" t="s">
        <v>75</v>
      </c>
      <c r="BB55" t="s">
        <v>100</v>
      </c>
      <c r="BC55" t="s">
        <v>137</v>
      </c>
      <c r="BD55" s="11" t="s">
        <v>106</v>
      </c>
      <c r="BE55" s="3">
        <v>0</v>
      </c>
      <c r="BF55" s="3">
        <v>0</v>
      </c>
      <c r="BG55">
        <v>0</v>
      </c>
      <c r="BH55">
        <v>0</v>
      </c>
      <c r="BI55">
        <v>0</v>
      </c>
      <c r="BJ55" s="8">
        <v>0</v>
      </c>
      <c r="BK55">
        <v>0</v>
      </c>
      <c r="BL55" t="s">
        <v>46</v>
      </c>
      <c r="BM55">
        <v>0</v>
      </c>
      <c r="BN55" s="3">
        <v>2075212</v>
      </c>
      <c r="BO55" t="s">
        <v>47</v>
      </c>
      <c r="BP55" s="19">
        <f t="shared" si="5"/>
        <v>1711000</v>
      </c>
      <c r="BQ55" s="19">
        <f t="shared" si="0"/>
        <v>2074661</v>
      </c>
      <c r="BR55" s="13">
        <f t="shared" si="1"/>
        <v>0.99973448495864514</v>
      </c>
    </row>
    <row r="56" spans="1:70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2"/>
        <v>7.7227141939268648E-2</v>
      </c>
      <c r="U56" s="3">
        <v>3364918</v>
      </c>
      <c r="V56" s="3">
        <v>2960028</v>
      </c>
      <c r="W56" s="14">
        <f t="shared" si="3"/>
        <v>0.87967314508109851</v>
      </c>
      <c r="X56" s="3">
        <v>0</v>
      </c>
      <c r="Y56" s="18">
        <f t="shared" si="4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>
        <v>10</v>
      </c>
      <c r="AF56" s="10">
        <v>45992</v>
      </c>
      <c r="AG56" t="s">
        <v>54</v>
      </c>
      <c r="AH56" t="s">
        <v>43</v>
      </c>
      <c r="AI56" t="s">
        <v>122</v>
      </c>
      <c r="AJ56" s="8" t="s">
        <v>106</v>
      </c>
      <c r="AK56" s="3">
        <v>980000</v>
      </c>
      <c r="AL56" s="3">
        <v>389887</v>
      </c>
      <c r="AM56">
        <v>0</v>
      </c>
      <c r="AN56">
        <v>0</v>
      </c>
      <c r="AO56">
        <v>0</v>
      </c>
      <c r="AP56" s="8" t="s">
        <v>140</v>
      </c>
      <c r="AQ56">
        <v>0</v>
      </c>
      <c r="AR56" t="s">
        <v>100</v>
      </c>
      <c r="AS56" t="s">
        <v>126</v>
      </c>
      <c r="AT56" s="11" t="s">
        <v>106</v>
      </c>
      <c r="AU56" s="3">
        <v>0</v>
      </c>
      <c r="AV56" s="3">
        <v>0</v>
      </c>
      <c r="AW56">
        <v>0</v>
      </c>
      <c r="AX56">
        <v>0</v>
      </c>
      <c r="AY56">
        <v>0</v>
      </c>
      <c r="AZ56" s="8">
        <v>0</v>
      </c>
      <c r="BA56">
        <v>0</v>
      </c>
      <c r="BB56" t="s">
        <v>46</v>
      </c>
      <c r="BC56">
        <v>0</v>
      </c>
      <c r="BD56" s="11" t="s">
        <v>106</v>
      </c>
      <c r="BE56" s="3">
        <v>0</v>
      </c>
      <c r="BF56" s="3">
        <v>0</v>
      </c>
      <c r="BG56">
        <v>0</v>
      </c>
      <c r="BH56">
        <v>0</v>
      </c>
      <c r="BI56">
        <v>0</v>
      </c>
      <c r="BJ56" s="8">
        <v>0</v>
      </c>
      <c r="BK56">
        <v>0</v>
      </c>
      <c r="BL56" t="s">
        <v>46</v>
      </c>
      <c r="BM56">
        <v>0</v>
      </c>
      <c r="BN56" s="3">
        <v>1638224</v>
      </c>
      <c r="BO56" t="s">
        <v>62</v>
      </c>
      <c r="BP56" s="19">
        <f t="shared" si="5"/>
        <v>1638224</v>
      </c>
      <c r="BQ56" s="19">
        <f t="shared" si="0"/>
        <v>1638224</v>
      </c>
      <c r="BR56" s="13">
        <f t="shared" si="1"/>
        <v>0.48685406301134232</v>
      </c>
    </row>
    <row r="57" spans="1:70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2"/>
        <v>0</v>
      </c>
      <c r="U57" s="3">
        <v>2403133</v>
      </c>
      <c r="V57" s="3">
        <v>2197782</v>
      </c>
      <c r="W57" s="14">
        <f t="shared" si="3"/>
        <v>0.91454863297204103</v>
      </c>
      <c r="X57" s="3">
        <v>0</v>
      </c>
      <c r="Y57" s="18">
        <f t="shared" si="4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>
        <v>9</v>
      </c>
      <c r="AF57" s="10">
        <v>42552</v>
      </c>
      <c r="AG57">
        <v>0</v>
      </c>
      <c r="AH57" t="s">
        <v>43</v>
      </c>
      <c r="AI57">
        <v>0</v>
      </c>
      <c r="AJ57" s="8">
        <v>34690</v>
      </c>
      <c r="AK57" s="3">
        <v>850000</v>
      </c>
      <c r="AL57" s="3">
        <v>850000</v>
      </c>
      <c r="AM57">
        <v>0.03</v>
      </c>
      <c r="AN57">
        <v>50</v>
      </c>
      <c r="AO57">
        <v>30</v>
      </c>
      <c r="AP57" s="8">
        <v>52597</v>
      </c>
      <c r="AQ57">
        <v>0</v>
      </c>
      <c r="AR57" t="s">
        <v>100</v>
      </c>
      <c r="AS57" t="s">
        <v>142</v>
      </c>
      <c r="AT57" s="11" t="s">
        <v>106</v>
      </c>
      <c r="AU57" s="3">
        <v>0</v>
      </c>
      <c r="AV57" s="3">
        <v>0</v>
      </c>
      <c r="AW57">
        <v>0</v>
      </c>
      <c r="AX57">
        <v>0</v>
      </c>
      <c r="AY57">
        <v>0</v>
      </c>
      <c r="AZ57" s="8">
        <v>0</v>
      </c>
      <c r="BA57">
        <v>0</v>
      </c>
      <c r="BB57" t="s">
        <v>46</v>
      </c>
      <c r="BC57">
        <v>0</v>
      </c>
      <c r="BD57" s="11" t="s">
        <v>106</v>
      </c>
      <c r="BE57" s="3">
        <v>0</v>
      </c>
      <c r="BF57" s="3">
        <v>0</v>
      </c>
      <c r="BG57">
        <v>0</v>
      </c>
      <c r="BH57">
        <v>0</v>
      </c>
      <c r="BI57">
        <v>0</v>
      </c>
      <c r="BJ57" s="8">
        <v>0</v>
      </c>
      <c r="BK57">
        <v>0</v>
      </c>
      <c r="BL57" t="s">
        <v>46</v>
      </c>
      <c r="BM57">
        <v>0</v>
      </c>
      <c r="BN57" s="3">
        <v>0</v>
      </c>
      <c r="BO57">
        <v>0</v>
      </c>
      <c r="BP57" s="19">
        <f t="shared" si="5"/>
        <v>850000</v>
      </c>
      <c r="BQ57" s="19">
        <f t="shared" si="0"/>
        <v>850000</v>
      </c>
      <c r="BR57" s="13">
        <f t="shared" si="1"/>
        <v>0.35370493435028355</v>
      </c>
    </row>
    <row r="58" spans="1:70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2"/>
        <v>8.0732057436917595E-2</v>
      </c>
      <c r="U58" s="3">
        <v>998661.53</v>
      </c>
      <c r="V58" s="3">
        <v>928839.98</v>
      </c>
      <c r="W58" s="14">
        <f t="shared" si="3"/>
        <v>0.93008487069688162</v>
      </c>
      <c r="X58" s="3">
        <v>0</v>
      </c>
      <c r="Y58" s="18">
        <f t="shared" si="4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>
        <v>0</v>
      </c>
      <c r="AF58" s="10">
        <v>0</v>
      </c>
      <c r="AG58">
        <v>0</v>
      </c>
      <c r="AH58" t="s">
        <v>46</v>
      </c>
      <c r="AI58">
        <v>0</v>
      </c>
      <c r="AJ58" s="8" t="s">
        <v>106</v>
      </c>
      <c r="AK58" s="3">
        <v>0</v>
      </c>
      <c r="AL58" s="3">
        <v>0</v>
      </c>
      <c r="AM58">
        <v>0</v>
      </c>
      <c r="AN58" t="s">
        <v>45</v>
      </c>
      <c r="AO58">
        <v>0</v>
      </c>
      <c r="AP58" s="8">
        <v>0</v>
      </c>
      <c r="AQ58">
        <v>0</v>
      </c>
      <c r="AR58" t="s">
        <v>46</v>
      </c>
      <c r="AS58" t="s">
        <v>62</v>
      </c>
      <c r="AT58" s="11" t="s">
        <v>106</v>
      </c>
      <c r="AU58" s="3">
        <v>0</v>
      </c>
      <c r="AV58" s="3">
        <v>0</v>
      </c>
      <c r="AW58">
        <v>0</v>
      </c>
      <c r="AX58">
        <v>0</v>
      </c>
      <c r="AY58">
        <v>0</v>
      </c>
      <c r="AZ58" s="8">
        <v>0</v>
      </c>
      <c r="BA58">
        <v>0</v>
      </c>
      <c r="BB58" t="s">
        <v>46</v>
      </c>
      <c r="BC58">
        <v>0</v>
      </c>
      <c r="BD58" s="11" t="s">
        <v>106</v>
      </c>
      <c r="BE58" s="3">
        <v>0</v>
      </c>
      <c r="BF58" s="3">
        <v>0</v>
      </c>
      <c r="BG58">
        <v>0</v>
      </c>
      <c r="BH58">
        <v>0</v>
      </c>
      <c r="BI58">
        <v>0</v>
      </c>
      <c r="BJ58" s="8">
        <v>0</v>
      </c>
      <c r="BK58">
        <v>0</v>
      </c>
      <c r="BL58" t="s">
        <v>46</v>
      </c>
      <c r="BM58">
        <v>0</v>
      </c>
      <c r="BN58" s="3">
        <v>998661.53</v>
      </c>
      <c r="BO58" t="s">
        <v>62</v>
      </c>
      <c r="BP58" s="19">
        <f t="shared" si="5"/>
        <v>0</v>
      </c>
      <c r="BQ58" s="19">
        <f t="shared" si="0"/>
        <v>0</v>
      </c>
      <c r="BR58" s="13">
        <f t="shared" si="1"/>
        <v>0</v>
      </c>
    </row>
    <row r="59" spans="1:70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2"/>
        <v>3.140386230058774E-2</v>
      </c>
      <c r="U59" s="3">
        <v>595500</v>
      </c>
      <c r="V59" s="3">
        <v>557295</v>
      </c>
      <c r="W59" s="14">
        <f t="shared" si="3"/>
        <v>0.9358438287153652</v>
      </c>
      <c r="X59" s="3">
        <v>557295</v>
      </c>
      <c r="Y59" s="18">
        <f t="shared" si="4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>
        <v>50</v>
      </c>
      <c r="AF59" s="10">
        <v>52932</v>
      </c>
      <c r="AG59" t="s">
        <v>54</v>
      </c>
      <c r="AH59" t="s">
        <v>144</v>
      </c>
      <c r="AI59" t="s">
        <v>44</v>
      </c>
      <c r="AJ59" s="8" t="s">
        <v>106</v>
      </c>
      <c r="AK59" s="3">
        <v>0</v>
      </c>
      <c r="AL59" s="3">
        <v>0</v>
      </c>
      <c r="AM59">
        <v>0</v>
      </c>
      <c r="AN59" t="s">
        <v>45</v>
      </c>
      <c r="AO59">
        <v>0</v>
      </c>
      <c r="AP59" s="8">
        <v>0</v>
      </c>
      <c r="AQ59">
        <v>0</v>
      </c>
      <c r="AR59" t="s">
        <v>46</v>
      </c>
      <c r="AS59">
        <v>0</v>
      </c>
      <c r="AT59" s="11" t="s">
        <v>106</v>
      </c>
      <c r="AU59" s="3">
        <v>0</v>
      </c>
      <c r="AV59" s="3">
        <v>0</v>
      </c>
      <c r="AW59">
        <v>0</v>
      </c>
      <c r="AX59">
        <v>0</v>
      </c>
      <c r="AY59">
        <v>0</v>
      </c>
      <c r="AZ59" s="8">
        <v>0</v>
      </c>
      <c r="BA59">
        <v>0</v>
      </c>
      <c r="BB59" t="s">
        <v>46</v>
      </c>
      <c r="BC59">
        <v>0</v>
      </c>
      <c r="BD59" s="11" t="s">
        <v>106</v>
      </c>
      <c r="BE59" s="3">
        <v>0</v>
      </c>
      <c r="BF59" s="3">
        <v>0</v>
      </c>
      <c r="BG59">
        <v>0</v>
      </c>
      <c r="BH59">
        <v>0</v>
      </c>
      <c r="BI59">
        <v>0</v>
      </c>
      <c r="BJ59" s="8">
        <v>0</v>
      </c>
      <c r="BK59">
        <v>0</v>
      </c>
      <c r="BL59" t="s">
        <v>46</v>
      </c>
      <c r="BM59">
        <v>0</v>
      </c>
      <c r="BN59" s="3">
        <v>595500</v>
      </c>
      <c r="BO59">
        <v>0</v>
      </c>
      <c r="BP59" s="19">
        <f t="shared" si="5"/>
        <v>523189</v>
      </c>
      <c r="BQ59" s="19">
        <f t="shared" si="0"/>
        <v>1080484</v>
      </c>
      <c r="BR59" s="13">
        <f t="shared" si="1"/>
        <v>1.8144147774979009</v>
      </c>
    </row>
    <row r="60" spans="1:70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2"/>
        <v>3.140386230058774E-2</v>
      </c>
      <c r="U60" s="3">
        <v>595500</v>
      </c>
      <c r="V60" s="3">
        <v>557295</v>
      </c>
      <c r="W60" s="14">
        <f t="shared" si="3"/>
        <v>0.9358438287153652</v>
      </c>
      <c r="X60" s="3">
        <v>38205</v>
      </c>
      <c r="Y60" s="18">
        <f t="shared" si="4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>
        <v>50</v>
      </c>
      <c r="AF60" s="10">
        <v>52932</v>
      </c>
      <c r="AG60" t="s">
        <v>145</v>
      </c>
      <c r="AH60" t="s">
        <v>146</v>
      </c>
      <c r="AI60" t="s">
        <v>44</v>
      </c>
      <c r="AJ60" s="8" t="s">
        <v>106</v>
      </c>
      <c r="AK60" s="3">
        <v>0</v>
      </c>
      <c r="AL60" s="3">
        <v>0</v>
      </c>
      <c r="AM60">
        <v>0</v>
      </c>
      <c r="AN60" t="s">
        <v>45</v>
      </c>
      <c r="AO60">
        <v>0</v>
      </c>
      <c r="AP60" s="8">
        <v>0</v>
      </c>
      <c r="AQ60">
        <v>0</v>
      </c>
      <c r="AR60" t="s">
        <v>46</v>
      </c>
      <c r="AS60">
        <v>0</v>
      </c>
      <c r="AT60" s="11" t="s">
        <v>106</v>
      </c>
      <c r="AU60" s="3">
        <v>0</v>
      </c>
      <c r="AV60" s="3">
        <v>0</v>
      </c>
      <c r="AW60">
        <v>0</v>
      </c>
      <c r="AX60">
        <v>0</v>
      </c>
      <c r="AY60">
        <v>0</v>
      </c>
      <c r="AZ60" s="8">
        <v>0</v>
      </c>
      <c r="BA60">
        <v>0</v>
      </c>
      <c r="BB60" t="s">
        <v>46</v>
      </c>
      <c r="BC60">
        <v>0</v>
      </c>
      <c r="BD60" s="11" t="s">
        <v>106</v>
      </c>
      <c r="BE60" s="3">
        <v>0</v>
      </c>
      <c r="BF60" s="3">
        <v>0</v>
      </c>
      <c r="BG60">
        <v>0</v>
      </c>
      <c r="BH60">
        <v>0</v>
      </c>
      <c r="BI60">
        <v>0</v>
      </c>
      <c r="BJ60" s="8">
        <v>0</v>
      </c>
      <c r="BK60">
        <v>0</v>
      </c>
      <c r="BL60" t="s">
        <v>46</v>
      </c>
      <c r="BM60">
        <v>0</v>
      </c>
      <c r="BN60" s="3">
        <v>0</v>
      </c>
      <c r="BO60">
        <v>0</v>
      </c>
      <c r="BP60" s="19">
        <f t="shared" si="5"/>
        <v>523189</v>
      </c>
      <c r="BQ60" s="19">
        <f t="shared" si="0"/>
        <v>561394</v>
      </c>
      <c r="BR60" s="13">
        <f t="shared" si="1"/>
        <v>0.94272712006717041</v>
      </c>
    </row>
    <row r="61" spans="1:70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2"/>
        <v>7.5728307347922408E-2</v>
      </c>
      <c r="U61" s="3">
        <v>1417911</v>
      </c>
      <c r="V61" s="3">
        <v>1323082</v>
      </c>
      <c r="W61" s="14">
        <f t="shared" si="3"/>
        <v>0.93312062604775614</v>
      </c>
      <c r="X61" s="3">
        <v>828339</v>
      </c>
      <c r="Y61" s="18">
        <f t="shared" si="4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>
        <v>5</v>
      </c>
      <c r="AF61" s="10">
        <v>36996</v>
      </c>
      <c r="AG61">
        <v>0</v>
      </c>
      <c r="AH61" t="s">
        <v>43</v>
      </c>
      <c r="AI61" t="s">
        <v>151</v>
      </c>
      <c r="AJ61" s="8">
        <v>34890</v>
      </c>
      <c r="AK61" s="3">
        <v>422000</v>
      </c>
      <c r="AL61" s="3">
        <v>0</v>
      </c>
      <c r="AM61">
        <v>5.7500000000000002E-2</v>
      </c>
      <c r="AN61">
        <v>20</v>
      </c>
      <c r="AO61">
        <v>20</v>
      </c>
      <c r="AP61" s="8">
        <v>42283</v>
      </c>
      <c r="AQ61">
        <v>0</v>
      </c>
      <c r="AR61" t="s">
        <v>58</v>
      </c>
      <c r="AS61" t="s">
        <v>152</v>
      </c>
      <c r="AT61" s="11">
        <v>34890</v>
      </c>
      <c r="AU61" s="3">
        <v>165630</v>
      </c>
      <c r="AV61" s="3">
        <v>0</v>
      </c>
      <c r="AW61">
        <v>0.08</v>
      </c>
      <c r="AX61">
        <v>5</v>
      </c>
      <c r="AY61">
        <v>5</v>
      </c>
      <c r="AZ61" s="8">
        <v>36996</v>
      </c>
      <c r="BA61">
        <v>0</v>
      </c>
      <c r="BB61" t="s">
        <v>43</v>
      </c>
      <c r="BC61">
        <v>0</v>
      </c>
      <c r="BD61" s="11">
        <v>35209</v>
      </c>
      <c r="BE61" s="3">
        <v>123800</v>
      </c>
      <c r="BF61" s="3">
        <v>0</v>
      </c>
      <c r="BG61">
        <v>9.4899999999999998E-2</v>
      </c>
      <c r="BH61">
        <v>15</v>
      </c>
      <c r="BI61">
        <v>15</v>
      </c>
      <c r="BJ61" s="8">
        <v>40678</v>
      </c>
      <c r="BK61">
        <v>0</v>
      </c>
      <c r="BL61" t="s">
        <v>43</v>
      </c>
      <c r="BM61" t="s">
        <v>152</v>
      </c>
      <c r="BN61" s="3">
        <v>1417911</v>
      </c>
      <c r="BO61" t="s">
        <v>47</v>
      </c>
      <c r="BP61" s="19">
        <f t="shared" si="5"/>
        <v>1417911</v>
      </c>
      <c r="BQ61" s="19">
        <f t="shared" si="0"/>
        <v>2246250</v>
      </c>
      <c r="BR61" s="13">
        <f t="shared" si="1"/>
        <v>1.5841967514181075</v>
      </c>
    </row>
    <row r="62" spans="1:70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2"/>
        <v>9.9340560909315548E-2</v>
      </c>
      <c r="U62" s="3">
        <v>3237600</v>
      </c>
      <c r="V62" s="3" t="e">
        <v>#REF!</v>
      </c>
      <c r="W62" s="14">
        <f t="shared" si="3"/>
        <v>0</v>
      </c>
      <c r="X62" s="3">
        <v>3108353</v>
      </c>
      <c r="Y62" s="18">
        <f t="shared" si="4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>
        <v>0</v>
      </c>
      <c r="AF62" s="10">
        <v>44562</v>
      </c>
      <c r="AG62" t="s">
        <v>54</v>
      </c>
      <c r="AH62" t="s">
        <v>43</v>
      </c>
      <c r="AI62" t="s">
        <v>122</v>
      </c>
      <c r="AJ62" s="8">
        <v>35400</v>
      </c>
      <c r="AK62" s="3">
        <v>800000</v>
      </c>
      <c r="AL62" s="3">
        <v>800000</v>
      </c>
      <c r="AM62">
        <v>0</v>
      </c>
      <c r="AN62">
        <v>50</v>
      </c>
      <c r="AO62">
        <v>30</v>
      </c>
      <c r="AP62" s="8">
        <v>47849</v>
      </c>
      <c r="AQ62" t="s">
        <v>71</v>
      </c>
      <c r="AR62" t="s">
        <v>100</v>
      </c>
      <c r="AS62" t="s">
        <v>153</v>
      </c>
      <c r="AT62" s="11" t="s">
        <v>106</v>
      </c>
      <c r="AU62" s="3">
        <v>0</v>
      </c>
      <c r="AV62" s="3">
        <v>0</v>
      </c>
      <c r="AW62">
        <v>0</v>
      </c>
      <c r="AX62">
        <v>0</v>
      </c>
      <c r="AY62">
        <v>0</v>
      </c>
      <c r="AZ62" s="8">
        <v>0</v>
      </c>
      <c r="BA62">
        <v>0</v>
      </c>
      <c r="BB62" t="s">
        <v>46</v>
      </c>
      <c r="BC62">
        <v>0</v>
      </c>
      <c r="BD62" s="11" t="s">
        <v>106</v>
      </c>
      <c r="BE62" s="3">
        <v>0</v>
      </c>
      <c r="BF62" s="3">
        <v>0</v>
      </c>
      <c r="BG62">
        <v>0</v>
      </c>
      <c r="BH62">
        <v>0</v>
      </c>
      <c r="BI62">
        <v>0</v>
      </c>
      <c r="BJ62" s="8">
        <v>0</v>
      </c>
      <c r="BK62">
        <v>0</v>
      </c>
      <c r="BL62" t="s">
        <v>46</v>
      </c>
      <c r="BM62">
        <v>0</v>
      </c>
      <c r="BN62" s="3">
        <v>1268000</v>
      </c>
      <c r="BO62" t="s">
        <v>62</v>
      </c>
      <c r="BP62" s="19">
        <f t="shared" si="5"/>
        <v>1268000</v>
      </c>
      <c r="BQ62" s="19">
        <f t="shared" si="0"/>
        <v>4376353</v>
      </c>
      <c r="BR62" s="13">
        <f t="shared" si="1"/>
        <v>1.3517275142080554</v>
      </c>
    </row>
    <row r="63" spans="1:70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2"/>
        <v>8.4724517176895622E-2</v>
      </c>
      <c r="U63" s="3">
        <v>2058259</v>
      </c>
      <c r="V63" s="3">
        <v>1990859</v>
      </c>
      <c r="W63" s="14">
        <f t="shared" si="3"/>
        <v>0.96725387815624764</v>
      </c>
      <c r="X63" s="3">
        <v>0</v>
      </c>
      <c r="Y63" s="18">
        <f t="shared" si="4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>
        <v>0</v>
      </c>
      <c r="AF63" s="10">
        <v>0</v>
      </c>
      <c r="AG63">
        <v>0</v>
      </c>
      <c r="AH63" t="s">
        <v>46</v>
      </c>
      <c r="AI63">
        <v>0</v>
      </c>
      <c r="AJ63" s="8" t="s">
        <v>106</v>
      </c>
      <c r="AK63" s="3">
        <v>0</v>
      </c>
      <c r="AL63" s="3">
        <v>0</v>
      </c>
      <c r="AM63">
        <v>0</v>
      </c>
      <c r="AN63" t="s">
        <v>45</v>
      </c>
      <c r="AO63">
        <v>0</v>
      </c>
      <c r="AP63" s="8">
        <v>0</v>
      </c>
      <c r="AQ63">
        <v>0</v>
      </c>
      <c r="AR63" t="s">
        <v>46</v>
      </c>
      <c r="AS63">
        <v>0</v>
      </c>
      <c r="AT63" s="11" t="s">
        <v>106</v>
      </c>
      <c r="AU63" s="3">
        <v>0</v>
      </c>
      <c r="AV63" s="3">
        <v>0</v>
      </c>
      <c r="AW63">
        <v>0</v>
      </c>
      <c r="AX63">
        <v>0</v>
      </c>
      <c r="AY63">
        <v>0</v>
      </c>
      <c r="AZ63" s="8">
        <v>0</v>
      </c>
      <c r="BA63">
        <v>0</v>
      </c>
      <c r="BB63" t="s">
        <v>46</v>
      </c>
      <c r="BC63">
        <v>0</v>
      </c>
      <c r="BD63" s="11" t="s">
        <v>106</v>
      </c>
      <c r="BE63" s="3">
        <v>0</v>
      </c>
      <c r="BF63" s="3">
        <v>0</v>
      </c>
      <c r="BG63">
        <v>0</v>
      </c>
      <c r="BH63">
        <v>0</v>
      </c>
      <c r="BI63">
        <v>0</v>
      </c>
      <c r="BJ63" s="8">
        <v>0</v>
      </c>
      <c r="BK63">
        <v>0</v>
      </c>
      <c r="BL63" t="s">
        <v>46</v>
      </c>
      <c r="BM63">
        <v>0</v>
      </c>
      <c r="BN63" s="3">
        <v>0</v>
      </c>
      <c r="BO63" t="s">
        <v>62</v>
      </c>
      <c r="BP63" s="19">
        <f t="shared" si="5"/>
        <v>0</v>
      </c>
      <c r="BQ63" s="19">
        <f t="shared" si="0"/>
        <v>0</v>
      </c>
      <c r="BR63" s="13">
        <f t="shared" si="1"/>
        <v>0</v>
      </c>
    </row>
    <row r="64" spans="1:70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2"/>
        <v>7.9317573497943578E-2</v>
      </c>
      <c r="U64" s="3">
        <v>689305</v>
      </c>
      <c r="V64" s="3">
        <v>654016</v>
      </c>
      <c r="W64" s="14">
        <f t="shared" si="3"/>
        <v>0.94880495571626489</v>
      </c>
      <c r="X64" s="3">
        <v>218072</v>
      </c>
      <c r="Y64" s="18">
        <f t="shared" si="4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>
        <v>0</v>
      </c>
      <c r="AF64" s="10">
        <v>0</v>
      </c>
      <c r="AG64">
        <v>0</v>
      </c>
      <c r="AH64" t="s">
        <v>46</v>
      </c>
      <c r="AI64">
        <v>0</v>
      </c>
      <c r="AJ64" s="8" t="s">
        <v>106</v>
      </c>
      <c r="AK64" s="3">
        <v>0</v>
      </c>
      <c r="AL64" s="3">
        <v>0</v>
      </c>
      <c r="AM64">
        <v>0</v>
      </c>
      <c r="AN64" t="s">
        <v>45</v>
      </c>
      <c r="AO64">
        <v>0</v>
      </c>
      <c r="AP64" s="8">
        <v>0</v>
      </c>
      <c r="AQ64">
        <v>0</v>
      </c>
      <c r="AR64" t="s">
        <v>46</v>
      </c>
      <c r="AS64">
        <v>0</v>
      </c>
      <c r="AT64" s="11" t="s">
        <v>106</v>
      </c>
      <c r="AU64" s="3">
        <v>0</v>
      </c>
      <c r="AV64" s="3">
        <v>0</v>
      </c>
      <c r="AW64">
        <v>0</v>
      </c>
      <c r="AX64">
        <v>0</v>
      </c>
      <c r="AY64">
        <v>0</v>
      </c>
      <c r="AZ64" s="8">
        <v>0</v>
      </c>
      <c r="BA64">
        <v>0</v>
      </c>
      <c r="BB64" t="s">
        <v>46</v>
      </c>
      <c r="BC64">
        <v>0</v>
      </c>
      <c r="BD64" s="11" t="s">
        <v>106</v>
      </c>
      <c r="BE64" s="3">
        <v>0</v>
      </c>
      <c r="BF64" s="3">
        <v>0</v>
      </c>
      <c r="BG64">
        <v>0</v>
      </c>
      <c r="BH64">
        <v>0</v>
      </c>
      <c r="BI64">
        <v>0</v>
      </c>
      <c r="BJ64" s="8">
        <v>0</v>
      </c>
      <c r="BK64">
        <v>0</v>
      </c>
      <c r="BL64" t="s">
        <v>46</v>
      </c>
      <c r="BM64">
        <v>0</v>
      </c>
      <c r="BN64" s="3">
        <v>0</v>
      </c>
      <c r="BO64" t="s">
        <v>62</v>
      </c>
      <c r="BP64" s="19">
        <f t="shared" si="5"/>
        <v>0</v>
      </c>
      <c r="BQ64" s="19">
        <f t="shared" si="0"/>
        <v>218072</v>
      </c>
      <c r="BR64" s="13">
        <f t="shared" si="1"/>
        <v>0.31636503434618929</v>
      </c>
    </row>
    <row r="65" spans="1:70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2"/>
        <v>0</v>
      </c>
      <c r="U65" s="3">
        <v>0</v>
      </c>
      <c r="V65" s="3">
        <v>0</v>
      </c>
      <c r="W65" s="14">
        <f t="shared" si="3"/>
        <v>0</v>
      </c>
      <c r="X65" s="3">
        <v>0</v>
      </c>
      <c r="Y65" s="18">
        <f t="shared" si="4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>
        <v>0</v>
      </c>
      <c r="AF65" s="10">
        <v>0</v>
      </c>
      <c r="AG65">
        <v>0</v>
      </c>
      <c r="AH65" t="s">
        <v>46</v>
      </c>
      <c r="AI65">
        <v>0</v>
      </c>
      <c r="AJ65" s="8" t="s">
        <v>106</v>
      </c>
      <c r="AK65" s="3">
        <v>0</v>
      </c>
      <c r="AL65" s="3">
        <v>0</v>
      </c>
      <c r="AM65">
        <v>0</v>
      </c>
      <c r="AN65" t="s">
        <v>45</v>
      </c>
      <c r="AO65">
        <v>0</v>
      </c>
      <c r="AP65" s="8">
        <v>0</v>
      </c>
      <c r="AQ65">
        <v>0</v>
      </c>
      <c r="AR65" t="s">
        <v>46</v>
      </c>
      <c r="AS65">
        <v>0</v>
      </c>
      <c r="AT65" s="11" t="s">
        <v>106</v>
      </c>
      <c r="AU65" s="3">
        <v>0</v>
      </c>
      <c r="AV65" s="3">
        <v>0</v>
      </c>
      <c r="AW65">
        <v>0</v>
      </c>
      <c r="AX65">
        <v>0</v>
      </c>
      <c r="AY65">
        <v>0</v>
      </c>
      <c r="AZ65" s="8">
        <v>0</v>
      </c>
      <c r="BA65">
        <v>0</v>
      </c>
      <c r="BB65" t="s">
        <v>46</v>
      </c>
      <c r="BC65">
        <v>0</v>
      </c>
      <c r="BD65" s="11" t="s">
        <v>106</v>
      </c>
      <c r="BE65" s="3">
        <v>0</v>
      </c>
      <c r="BF65" s="3">
        <v>0</v>
      </c>
      <c r="BG65">
        <v>0</v>
      </c>
      <c r="BH65">
        <v>0</v>
      </c>
      <c r="BI65">
        <v>0</v>
      </c>
      <c r="BJ65" s="8">
        <v>0</v>
      </c>
      <c r="BK65">
        <v>0</v>
      </c>
      <c r="BL65" t="s">
        <v>46</v>
      </c>
      <c r="BM65">
        <v>0</v>
      </c>
      <c r="BN65" s="3">
        <v>0</v>
      </c>
      <c r="BO65">
        <v>0</v>
      </c>
      <c r="BP65" s="19">
        <f t="shared" si="5"/>
        <v>0</v>
      </c>
      <c r="BQ65" s="19">
        <f t="shared" si="0"/>
        <v>0</v>
      </c>
      <c r="BR65" s="13">
        <f t="shared" si="1"/>
        <v>0</v>
      </c>
    </row>
    <row r="66" spans="1:70" hidden="1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2"/>
        <v>7.7069523529309958E-2</v>
      </c>
      <c r="U66" s="3">
        <v>462232</v>
      </c>
      <c r="V66" s="3">
        <v>401457</v>
      </c>
      <c r="W66" s="14">
        <f t="shared" si="3"/>
        <v>0.86851840634140431</v>
      </c>
      <c r="X66" s="3">
        <v>111863</v>
      </c>
      <c r="Y66" s="18">
        <f t="shared" si="4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>
        <v>0</v>
      </c>
      <c r="AF66" s="10">
        <v>42750</v>
      </c>
      <c r="AG66">
        <v>1</v>
      </c>
      <c r="AH66" t="s">
        <v>46</v>
      </c>
      <c r="AI66" t="s">
        <v>44</v>
      </c>
      <c r="AJ66" s="8" t="s">
        <v>106</v>
      </c>
      <c r="AK66" s="3">
        <v>0</v>
      </c>
      <c r="AL66" s="3">
        <v>0</v>
      </c>
      <c r="AM66">
        <v>0</v>
      </c>
      <c r="AN66" t="s">
        <v>45</v>
      </c>
      <c r="AO66">
        <v>0</v>
      </c>
      <c r="AP66" s="8">
        <v>0</v>
      </c>
      <c r="AQ66">
        <v>0</v>
      </c>
      <c r="AR66" t="s">
        <v>46</v>
      </c>
      <c r="AS66">
        <v>0</v>
      </c>
      <c r="AT66" s="11" t="s">
        <v>106</v>
      </c>
      <c r="AU66" s="3">
        <v>0</v>
      </c>
      <c r="AV66" s="3">
        <v>0</v>
      </c>
      <c r="AW66">
        <v>0</v>
      </c>
      <c r="AX66">
        <v>0</v>
      </c>
      <c r="AY66">
        <v>0</v>
      </c>
      <c r="AZ66" s="8">
        <v>0</v>
      </c>
      <c r="BA66">
        <v>0</v>
      </c>
      <c r="BB66" t="s">
        <v>46</v>
      </c>
      <c r="BC66">
        <v>0</v>
      </c>
      <c r="BD66" s="11" t="s">
        <v>106</v>
      </c>
      <c r="BE66" s="3">
        <v>0</v>
      </c>
      <c r="BF66" s="3">
        <v>0</v>
      </c>
      <c r="BG66">
        <v>0</v>
      </c>
      <c r="BH66">
        <v>0</v>
      </c>
      <c r="BI66">
        <v>0</v>
      </c>
      <c r="BJ66" s="8">
        <v>0</v>
      </c>
      <c r="BK66">
        <v>0</v>
      </c>
      <c r="BL66" t="s">
        <v>46</v>
      </c>
      <c r="BM66">
        <v>0</v>
      </c>
      <c r="BN66" s="3">
        <v>462232</v>
      </c>
      <c r="BO66">
        <v>0</v>
      </c>
      <c r="BP66" s="19">
        <f t="shared" si="5"/>
        <v>350369</v>
      </c>
      <c r="BQ66" s="19">
        <f t="shared" si="0"/>
        <v>462232</v>
      </c>
      <c r="BR66" s="13">
        <f t="shared" si="1"/>
        <v>1</v>
      </c>
    </row>
    <row r="67" spans="1:70" hidden="1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2"/>
        <v>6.8717662498302995E-2</v>
      </c>
      <c r="U67" s="3">
        <v>265172</v>
      </c>
      <c r="V67" s="3">
        <v>243406</v>
      </c>
      <c r="W67" s="14">
        <f t="shared" si="3"/>
        <v>0.91791742717934022</v>
      </c>
      <c r="X67" s="3">
        <v>75000</v>
      </c>
      <c r="Y67" s="18">
        <f t="shared" si="4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>
        <v>0</v>
      </c>
      <c r="AF67" s="10">
        <v>42750</v>
      </c>
      <c r="AG67">
        <v>1</v>
      </c>
      <c r="AH67" t="s">
        <v>46</v>
      </c>
      <c r="AI67">
        <v>0</v>
      </c>
      <c r="AJ67" s="8" t="s">
        <v>106</v>
      </c>
      <c r="AK67" s="3">
        <v>0</v>
      </c>
      <c r="AL67" s="3">
        <v>0</v>
      </c>
      <c r="AM67">
        <v>0</v>
      </c>
      <c r="AN67" t="s">
        <v>45</v>
      </c>
      <c r="AO67">
        <v>0</v>
      </c>
      <c r="AP67" s="8">
        <v>0</v>
      </c>
      <c r="AQ67">
        <v>0</v>
      </c>
      <c r="AR67" t="s">
        <v>46</v>
      </c>
      <c r="AS67">
        <v>0</v>
      </c>
      <c r="AT67" s="11" t="s">
        <v>106</v>
      </c>
      <c r="AU67" s="3">
        <v>0</v>
      </c>
      <c r="AV67" s="3">
        <v>0</v>
      </c>
      <c r="AW67">
        <v>0</v>
      </c>
      <c r="AX67">
        <v>0</v>
      </c>
      <c r="AY67">
        <v>0</v>
      </c>
      <c r="AZ67" s="8">
        <v>0</v>
      </c>
      <c r="BA67">
        <v>0</v>
      </c>
      <c r="BB67" t="s">
        <v>46</v>
      </c>
      <c r="BC67">
        <v>0</v>
      </c>
      <c r="BD67" s="11" t="s">
        <v>106</v>
      </c>
      <c r="BE67" s="3">
        <v>0</v>
      </c>
      <c r="BF67" s="3">
        <v>0</v>
      </c>
      <c r="BG67">
        <v>0</v>
      </c>
      <c r="BH67">
        <v>0</v>
      </c>
      <c r="BI67">
        <v>0</v>
      </c>
      <c r="BJ67" s="8">
        <v>0</v>
      </c>
      <c r="BK67">
        <v>0</v>
      </c>
      <c r="BL67" t="s">
        <v>46</v>
      </c>
      <c r="BM67">
        <v>0</v>
      </c>
      <c r="BN67" s="3">
        <v>265172</v>
      </c>
      <c r="BO67">
        <v>0</v>
      </c>
      <c r="BP67" s="19">
        <f t="shared" si="5"/>
        <v>190172</v>
      </c>
      <c r="BQ67" s="19">
        <f t="shared" ref="BQ67:BQ130" si="6">+BP67+X67</f>
        <v>265172</v>
      </c>
      <c r="BR67" s="13">
        <f t="shared" ref="BR67:BR130" si="7">IFERROR(+BQ67/U67,0)</f>
        <v>1</v>
      </c>
    </row>
    <row r="68" spans="1:70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8">IFERROR(H68/U68,0)</f>
        <v>7.8697777777777783E-2</v>
      </c>
      <c r="U68" s="3">
        <v>450000</v>
      </c>
      <c r="V68" s="3">
        <v>419597</v>
      </c>
      <c r="W68" s="14">
        <f t="shared" ref="W68:W131" si="9">IFERROR(+V68/U68,0)</f>
        <v>0.93243777777777781</v>
      </c>
      <c r="X68" s="3">
        <v>135000</v>
      </c>
      <c r="Y68" s="18">
        <f t="shared" ref="Y68:Y131" si="10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>
        <v>0</v>
      </c>
      <c r="AF68" s="10">
        <v>0</v>
      </c>
      <c r="AG68">
        <v>0</v>
      </c>
      <c r="AH68" t="s">
        <v>46</v>
      </c>
      <c r="AI68">
        <v>0</v>
      </c>
      <c r="AJ68" s="8" t="s">
        <v>106</v>
      </c>
      <c r="AK68" s="3">
        <v>0</v>
      </c>
      <c r="AL68" s="3">
        <v>0</v>
      </c>
      <c r="AM68">
        <v>0</v>
      </c>
      <c r="AN68" t="s">
        <v>45</v>
      </c>
      <c r="AO68">
        <v>0</v>
      </c>
      <c r="AP68" s="8">
        <v>0</v>
      </c>
      <c r="AQ68">
        <v>0</v>
      </c>
      <c r="AR68" t="s">
        <v>46</v>
      </c>
      <c r="AS68">
        <v>0</v>
      </c>
      <c r="AT68" s="11" t="s">
        <v>106</v>
      </c>
      <c r="AU68" s="3">
        <v>0</v>
      </c>
      <c r="AV68" s="3">
        <v>0</v>
      </c>
      <c r="AW68">
        <v>0</v>
      </c>
      <c r="AX68">
        <v>0</v>
      </c>
      <c r="AY68">
        <v>0</v>
      </c>
      <c r="AZ68" s="8">
        <v>0</v>
      </c>
      <c r="BA68">
        <v>0</v>
      </c>
      <c r="BB68" t="s">
        <v>46</v>
      </c>
      <c r="BC68">
        <v>0</v>
      </c>
      <c r="BD68" s="11" t="s">
        <v>106</v>
      </c>
      <c r="BE68" s="3">
        <v>0</v>
      </c>
      <c r="BF68" s="3">
        <v>0</v>
      </c>
      <c r="BG68">
        <v>0</v>
      </c>
      <c r="BH68">
        <v>0</v>
      </c>
      <c r="BI68">
        <v>0</v>
      </c>
      <c r="BJ68" s="8">
        <v>0</v>
      </c>
      <c r="BK68">
        <v>0</v>
      </c>
      <c r="BL68" t="s">
        <v>46</v>
      </c>
      <c r="BM68">
        <v>0</v>
      </c>
      <c r="BN68" s="3">
        <v>0</v>
      </c>
      <c r="BO68">
        <v>0</v>
      </c>
      <c r="BP68" s="19">
        <f t="shared" ref="BP68:BP131" si="11">+AA68+AK68+AU68+BE68</f>
        <v>0</v>
      </c>
      <c r="BQ68" s="19">
        <f t="shared" si="6"/>
        <v>135000</v>
      </c>
      <c r="BR68" s="13">
        <f t="shared" si="7"/>
        <v>0.3</v>
      </c>
    </row>
    <row r="69" spans="1:70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8"/>
        <v>7.7911397401723592E-2</v>
      </c>
      <c r="U69" s="3">
        <v>2520671</v>
      </c>
      <c r="V69" s="3">
        <v>2266693</v>
      </c>
      <c r="W69" s="14">
        <f t="shared" si="9"/>
        <v>0.89924190820618799</v>
      </c>
      <c r="X69" s="3">
        <v>1769732</v>
      </c>
      <c r="Y69" s="18">
        <f t="shared" si="10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t="s">
        <v>69</v>
      </c>
      <c r="AF69" s="10" t="s">
        <v>169</v>
      </c>
      <c r="AG69" t="s">
        <v>170</v>
      </c>
      <c r="AH69" t="s">
        <v>43</v>
      </c>
      <c r="AI69" t="s">
        <v>44</v>
      </c>
      <c r="AJ69" s="8" t="s">
        <v>106</v>
      </c>
      <c r="AK69" s="3">
        <v>350000</v>
      </c>
      <c r="AL69" s="3">
        <v>201260</v>
      </c>
      <c r="AM69">
        <v>0</v>
      </c>
      <c r="AN69" t="s">
        <v>40</v>
      </c>
      <c r="AO69" t="s">
        <v>62</v>
      </c>
      <c r="AP69" s="8">
        <v>46478</v>
      </c>
      <c r="AQ69" t="s">
        <v>171</v>
      </c>
      <c r="AR69" t="s">
        <v>58</v>
      </c>
      <c r="AS69" t="s">
        <v>44</v>
      </c>
      <c r="AT69" s="11">
        <v>35490</v>
      </c>
      <c r="AU69" s="3">
        <v>90000</v>
      </c>
      <c r="AV69" s="3" t="s">
        <v>172</v>
      </c>
      <c r="AW69">
        <v>0</v>
      </c>
      <c r="AX69">
        <v>0</v>
      </c>
      <c r="AY69">
        <v>0</v>
      </c>
      <c r="AZ69" s="8">
        <v>0</v>
      </c>
      <c r="BA69">
        <v>0</v>
      </c>
      <c r="BB69" t="s">
        <v>46</v>
      </c>
      <c r="BC69">
        <v>0</v>
      </c>
      <c r="BD69" s="11" t="s">
        <v>106</v>
      </c>
      <c r="BE69" s="3">
        <v>0</v>
      </c>
      <c r="BF69" s="3">
        <v>0</v>
      </c>
      <c r="BG69">
        <v>0</v>
      </c>
      <c r="BH69">
        <v>0</v>
      </c>
      <c r="BI69">
        <v>0</v>
      </c>
      <c r="BJ69" s="8">
        <v>0</v>
      </c>
      <c r="BK69">
        <v>0</v>
      </c>
      <c r="BL69" t="s">
        <v>46</v>
      </c>
      <c r="BM69">
        <v>0</v>
      </c>
      <c r="BN69" s="3">
        <v>2520671</v>
      </c>
      <c r="BO69">
        <v>0</v>
      </c>
      <c r="BP69" s="19">
        <f t="shared" si="11"/>
        <v>950000</v>
      </c>
      <c r="BQ69" s="19">
        <f t="shared" si="6"/>
        <v>2719732</v>
      </c>
      <c r="BR69" s="13">
        <f t="shared" si="7"/>
        <v>1.0789714326066353</v>
      </c>
    </row>
    <row r="70" spans="1:70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8"/>
        <v>0</v>
      </c>
      <c r="U70" s="3">
        <v>0</v>
      </c>
      <c r="V70" s="3">
        <v>0</v>
      </c>
      <c r="W70" s="14">
        <f t="shared" si="9"/>
        <v>0</v>
      </c>
      <c r="X70" s="3">
        <v>0</v>
      </c>
      <c r="Y70" s="18">
        <f t="shared" si="10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>
        <v>8</v>
      </c>
      <c r="AF70" s="10">
        <v>44454</v>
      </c>
      <c r="AG70">
        <v>1</v>
      </c>
      <c r="AH70" t="s">
        <v>43</v>
      </c>
      <c r="AI70">
        <v>0</v>
      </c>
      <c r="AJ70" s="8" t="s">
        <v>106</v>
      </c>
      <c r="AK70" s="3">
        <v>0</v>
      </c>
      <c r="AL70" s="3">
        <v>0</v>
      </c>
      <c r="AM70">
        <v>0</v>
      </c>
      <c r="AN70" t="s">
        <v>45</v>
      </c>
      <c r="AO70">
        <v>0</v>
      </c>
      <c r="AP70" s="8">
        <v>0</v>
      </c>
      <c r="AQ70">
        <v>0</v>
      </c>
      <c r="AR70" t="s">
        <v>46</v>
      </c>
      <c r="AS70">
        <v>0</v>
      </c>
      <c r="AT70" s="11" t="s">
        <v>106</v>
      </c>
      <c r="AU70" s="3">
        <v>0</v>
      </c>
      <c r="AV70" s="3">
        <v>0</v>
      </c>
      <c r="AW70">
        <v>0</v>
      </c>
      <c r="AX70">
        <v>0</v>
      </c>
      <c r="AY70">
        <v>0</v>
      </c>
      <c r="AZ70" s="8">
        <v>0</v>
      </c>
      <c r="BA70">
        <v>0</v>
      </c>
      <c r="BB70" t="s">
        <v>46</v>
      </c>
      <c r="BC70">
        <v>0</v>
      </c>
      <c r="BD70" s="11" t="s">
        <v>106</v>
      </c>
      <c r="BE70" s="3">
        <v>0</v>
      </c>
      <c r="BF70" s="3">
        <v>0</v>
      </c>
      <c r="BG70">
        <v>0</v>
      </c>
      <c r="BH70">
        <v>0</v>
      </c>
      <c r="BI70">
        <v>0</v>
      </c>
      <c r="BJ70" s="8">
        <v>0</v>
      </c>
      <c r="BK70">
        <v>0</v>
      </c>
      <c r="BL70" t="s">
        <v>46</v>
      </c>
      <c r="BM70">
        <v>0</v>
      </c>
      <c r="BN70" s="3">
        <v>0</v>
      </c>
      <c r="BO70">
        <v>0</v>
      </c>
      <c r="BP70" s="19">
        <f t="shared" si="11"/>
        <v>546790</v>
      </c>
      <c r="BQ70" s="19">
        <f t="shared" si="6"/>
        <v>546790</v>
      </c>
      <c r="BR70" s="13">
        <f t="shared" si="7"/>
        <v>0</v>
      </c>
    </row>
    <row r="71" spans="1:70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8"/>
        <v>0</v>
      </c>
      <c r="U71" s="3">
        <v>1993423</v>
      </c>
      <c r="V71" s="3">
        <v>1799809</v>
      </c>
      <c r="W71" s="14">
        <f t="shared" si="9"/>
        <v>0.90287359983305093</v>
      </c>
      <c r="X71" s="3">
        <v>0</v>
      </c>
      <c r="Y71" s="18">
        <f t="shared" si="10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>
        <v>0</v>
      </c>
      <c r="AF71" s="10">
        <v>46204</v>
      </c>
      <c r="AG71">
        <v>0</v>
      </c>
      <c r="AH71" t="s">
        <v>100</v>
      </c>
      <c r="AI71">
        <v>0</v>
      </c>
      <c r="AJ71" s="8">
        <v>41091</v>
      </c>
      <c r="AK71" s="3">
        <v>119915</v>
      </c>
      <c r="AL71" s="3">
        <v>0</v>
      </c>
      <c r="AM71">
        <v>4.2500000000000003E-2</v>
      </c>
      <c r="AN71">
        <v>5</v>
      </c>
      <c r="AO71">
        <v>5</v>
      </c>
      <c r="AP71" s="8">
        <v>42917</v>
      </c>
      <c r="AQ71">
        <v>0</v>
      </c>
      <c r="AR71" t="s">
        <v>43</v>
      </c>
      <c r="AS71" t="s">
        <v>173</v>
      </c>
      <c r="AT71" s="11">
        <v>35003</v>
      </c>
      <c r="AU71" s="3">
        <v>475000</v>
      </c>
      <c r="AV71" s="3">
        <v>475000</v>
      </c>
      <c r="AW71">
        <v>0.01</v>
      </c>
      <c r="AX71">
        <v>50</v>
      </c>
      <c r="AY71">
        <v>30</v>
      </c>
      <c r="AZ71" s="8">
        <v>53693</v>
      </c>
      <c r="BA71">
        <v>0</v>
      </c>
      <c r="BB71" t="s">
        <v>100</v>
      </c>
      <c r="BC71" t="s">
        <v>142</v>
      </c>
      <c r="BD71" s="11" t="s">
        <v>106</v>
      </c>
      <c r="BE71" s="3">
        <v>0</v>
      </c>
      <c r="BF71" s="3">
        <v>0</v>
      </c>
      <c r="BG71">
        <v>0</v>
      </c>
      <c r="BH71">
        <v>0</v>
      </c>
      <c r="BI71">
        <v>0</v>
      </c>
      <c r="BJ71" s="8">
        <v>0</v>
      </c>
      <c r="BK71">
        <v>0</v>
      </c>
      <c r="BL71" t="s">
        <v>46</v>
      </c>
      <c r="BM71">
        <v>0</v>
      </c>
      <c r="BN71" s="3">
        <v>0</v>
      </c>
      <c r="BO71">
        <v>0</v>
      </c>
      <c r="BP71" s="19">
        <f t="shared" si="11"/>
        <v>645265</v>
      </c>
      <c r="BQ71" s="19">
        <f t="shared" si="6"/>
        <v>645265</v>
      </c>
      <c r="BR71" s="13">
        <f t="shared" si="7"/>
        <v>0.32369697751054344</v>
      </c>
    </row>
    <row r="72" spans="1:70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8"/>
        <v>7.7821406776270557E-2</v>
      </c>
      <c r="U72" s="3">
        <v>1969638</v>
      </c>
      <c r="V72" s="3">
        <v>1906237</v>
      </c>
      <c r="W72" s="14">
        <f t="shared" si="9"/>
        <v>0.96781083630596076</v>
      </c>
      <c r="X72" s="3">
        <v>1669638</v>
      </c>
      <c r="Y72" s="18">
        <f t="shared" si="10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>
        <v>0</v>
      </c>
      <c r="AF72" s="10">
        <v>0</v>
      </c>
      <c r="AG72">
        <v>0</v>
      </c>
      <c r="AH72" t="s">
        <v>46</v>
      </c>
      <c r="AI72">
        <v>0</v>
      </c>
      <c r="AJ72" s="8" t="s">
        <v>106</v>
      </c>
      <c r="AK72" s="3">
        <v>0</v>
      </c>
      <c r="AL72" s="3">
        <v>0</v>
      </c>
      <c r="AM72">
        <v>0</v>
      </c>
      <c r="AN72" t="s">
        <v>45</v>
      </c>
      <c r="AO72">
        <v>0</v>
      </c>
      <c r="AP72" s="8">
        <v>0</v>
      </c>
      <c r="AQ72">
        <v>0</v>
      </c>
      <c r="AR72" t="s">
        <v>46</v>
      </c>
      <c r="AS72">
        <v>0</v>
      </c>
      <c r="AT72" s="11" t="s">
        <v>106</v>
      </c>
      <c r="AU72" s="3">
        <v>0</v>
      </c>
      <c r="AV72" s="3">
        <v>0</v>
      </c>
      <c r="AW72">
        <v>0</v>
      </c>
      <c r="AX72">
        <v>0</v>
      </c>
      <c r="AY72">
        <v>0</v>
      </c>
      <c r="AZ72" s="8">
        <v>0</v>
      </c>
      <c r="BA72">
        <v>0</v>
      </c>
      <c r="BB72" t="s">
        <v>46</v>
      </c>
      <c r="BC72">
        <v>0</v>
      </c>
      <c r="BD72" s="11" t="s">
        <v>106</v>
      </c>
      <c r="BE72" s="3">
        <v>0</v>
      </c>
      <c r="BF72" s="3">
        <v>0</v>
      </c>
      <c r="BG72">
        <v>0</v>
      </c>
      <c r="BH72">
        <v>0</v>
      </c>
      <c r="BI72">
        <v>0</v>
      </c>
      <c r="BJ72" s="8">
        <v>0</v>
      </c>
      <c r="BK72">
        <v>0</v>
      </c>
      <c r="BL72" t="s">
        <v>46</v>
      </c>
      <c r="BM72">
        <v>0</v>
      </c>
      <c r="BN72" s="3">
        <v>1669638</v>
      </c>
      <c r="BO72" t="s">
        <v>62</v>
      </c>
      <c r="BP72" s="19">
        <f t="shared" si="11"/>
        <v>0</v>
      </c>
      <c r="BQ72" s="19">
        <f t="shared" si="6"/>
        <v>1669638</v>
      </c>
      <c r="BR72" s="13">
        <f t="shared" si="7"/>
        <v>0.84768774769780031</v>
      </c>
    </row>
    <row r="73" spans="1:70" hidden="1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8"/>
        <v>7.8633333333333333E-2</v>
      </c>
      <c r="U73" s="3">
        <v>240000</v>
      </c>
      <c r="V73" s="3">
        <v>230396</v>
      </c>
      <c r="W73" s="14">
        <f t="shared" si="9"/>
        <v>0.9599833333333333</v>
      </c>
      <c r="X73" s="3">
        <v>240000</v>
      </c>
      <c r="Y73" s="18">
        <f t="shared" si="10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>
        <v>0</v>
      </c>
      <c r="AF73" s="10">
        <v>0</v>
      </c>
      <c r="AG73">
        <v>0</v>
      </c>
      <c r="AH73" t="s">
        <v>46</v>
      </c>
      <c r="AI73">
        <v>0</v>
      </c>
      <c r="AJ73" s="8" t="s">
        <v>106</v>
      </c>
      <c r="AK73" s="3">
        <v>0</v>
      </c>
      <c r="AL73" s="3">
        <v>0</v>
      </c>
      <c r="AM73">
        <v>0</v>
      </c>
      <c r="AN73" t="s">
        <v>45</v>
      </c>
      <c r="AO73">
        <v>0</v>
      </c>
      <c r="AP73" s="8">
        <v>0</v>
      </c>
      <c r="AQ73">
        <v>0</v>
      </c>
      <c r="AR73" t="s">
        <v>46</v>
      </c>
      <c r="AS73">
        <v>0</v>
      </c>
      <c r="AT73" s="11" t="s">
        <v>106</v>
      </c>
      <c r="AU73" s="3">
        <v>0</v>
      </c>
      <c r="AV73" s="3">
        <v>0</v>
      </c>
      <c r="AW73">
        <v>0</v>
      </c>
      <c r="AX73">
        <v>0</v>
      </c>
      <c r="AY73">
        <v>0</v>
      </c>
      <c r="AZ73" s="8">
        <v>0</v>
      </c>
      <c r="BA73">
        <v>0</v>
      </c>
      <c r="BB73" t="s">
        <v>46</v>
      </c>
      <c r="BC73">
        <v>0</v>
      </c>
      <c r="BD73" s="11" t="s">
        <v>106</v>
      </c>
      <c r="BE73" s="3">
        <v>0</v>
      </c>
      <c r="BF73" s="3">
        <v>0</v>
      </c>
      <c r="BG73">
        <v>0</v>
      </c>
      <c r="BH73">
        <v>0</v>
      </c>
      <c r="BI73">
        <v>0</v>
      </c>
      <c r="BJ73" s="8">
        <v>0</v>
      </c>
      <c r="BK73">
        <v>0</v>
      </c>
      <c r="BL73" t="s">
        <v>46</v>
      </c>
      <c r="BM73">
        <v>0</v>
      </c>
      <c r="BN73" s="3">
        <v>240000</v>
      </c>
      <c r="BO73" t="s">
        <v>62</v>
      </c>
      <c r="BP73" s="19">
        <f t="shared" si="11"/>
        <v>0</v>
      </c>
      <c r="BQ73" s="19">
        <f t="shared" si="6"/>
        <v>240000</v>
      </c>
      <c r="BR73" s="13">
        <f t="shared" si="7"/>
        <v>1</v>
      </c>
    </row>
    <row r="74" spans="1:70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8"/>
        <v>0.84627577106408192</v>
      </c>
      <c r="U74" s="3">
        <v>519866</v>
      </c>
      <c r="V74" s="3">
        <v>494648</v>
      </c>
      <c r="W74" s="14">
        <f t="shared" si="9"/>
        <v>0.95149134584681438</v>
      </c>
      <c r="X74" s="3">
        <v>0</v>
      </c>
      <c r="Y74" s="18">
        <f t="shared" si="10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>
        <v>30</v>
      </c>
      <c r="AF74" s="10">
        <v>46113</v>
      </c>
      <c r="AG74" t="s">
        <v>47</v>
      </c>
      <c r="AH74" t="s">
        <v>43</v>
      </c>
      <c r="AI74">
        <v>0</v>
      </c>
      <c r="AJ74" s="8">
        <v>35156</v>
      </c>
      <c r="AK74" s="3">
        <v>120000</v>
      </c>
      <c r="AL74" s="3">
        <v>107484.05</v>
      </c>
      <c r="AM74">
        <v>6.7500000000000004E-2</v>
      </c>
      <c r="AN74">
        <v>50</v>
      </c>
      <c r="AO74">
        <v>30</v>
      </c>
      <c r="AP74" s="8">
        <v>46113</v>
      </c>
      <c r="AQ74" t="s">
        <v>47</v>
      </c>
      <c r="AR74" t="s">
        <v>43</v>
      </c>
      <c r="AS74">
        <v>0</v>
      </c>
      <c r="AT74" s="11" t="s">
        <v>106</v>
      </c>
      <c r="AU74" s="3">
        <v>0</v>
      </c>
      <c r="AV74" s="3">
        <v>0</v>
      </c>
      <c r="AW74">
        <v>0</v>
      </c>
      <c r="AX74">
        <v>0</v>
      </c>
      <c r="AY74">
        <v>0</v>
      </c>
      <c r="AZ74" s="8">
        <v>0</v>
      </c>
      <c r="BA74">
        <v>0</v>
      </c>
      <c r="BB74" t="s">
        <v>46</v>
      </c>
      <c r="BC74">
        <v>0</v>
      </c>
      <c r="BD74" s="11" t="s">
        <v>106</v>
      </c>
      <c r="BE74" s="3">
        <v>0</v>
      </c>
      <c r="BF74" s="3">
        <v>0</v>
      </c>
      <c r="BG74">
        <v>0</v>
      </c>
      <c r="BH74">
        <v>0</v>
      </c>
      <c r="BI74">
        <v>0</v>
      </c>
      <c r="BJ74" s="8">
        <v>0</v>
      </c>
      <c r="BK74">
        <v>0</v>
      </c>
      <c r="BL74" t="s">
        <v>46</v>
      </c>
      <c r="BM74">
        <v>0</v>
      </c>
      <c r="BN74" s="3">
        <v>0</v>
      </c>
      <c r="BO74" t="s">
        <v>47</v>
      </c>
      <c r="BP74" s="19">
        <f t="shared" si="11"/>
        <v>330000</v>
      </c>
      <c r="BQ74" s="19">
        <f t="shared" si="6"/>
        <v>330000</v>
      </c>
      <c r="BR74" s="13">
        <f t="shared" si="7"/>
        <v>0.6347789622710468</v>
      </c>
    </row>
    <row r="75" spans="1:70" hidden="1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8"/>
        <v>7.5523042397151741E-2</v>
      </c>
      <c r="U75" s="3">
        <v>651907</v>
      </c>
      <c r="V75" s="3">
        <v>597714</v>
      </c>
      <c r="W75" s="14">
        <f t="shared" si="9"/>
        <v>0.91687004434681629</v>
      </c>
      <c r="X75" s="3">
        <v>343937</v>
      </c>
      <c r="Y75" s="18">
        <f t="shared" si="10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>
        <v>0</v>
      </c>
      <c r="AF75" s="10">
        <v>41000</v>
      </c>
      <c r="AG75">
        <v>1</v>
      </c>
      <c r="AH75" t="s">
        <v>43</v>
      </c>
      <c r="AI75" t="s">
        <v>180</v>
      </c>
      <c r="AJ75" s="8">
        <v>35226</v>
      </c>
      <c r="AK75" s="3">
        <v>262970</v>
      </c>
      <c r="AL75" s="3">
        <v>405372.99</v>
      </c>
      <c r="AM75">
        <v>0.03</v>
      </c>
      <c r="AN75">
        <v>20</v>
      </c>
      <c r="AO75">
        <v>0</v>
      </c>
      <c r="AP75" s="8">
        <v>42535</v>
      </c>
      <c r="AQ75">
        <v>2</v>
      </c>
      <c r="AR75" t="s">
        <v>58</v>
      </c>
      <c r="AS75" t="s">
        <v>181</v>
      </c>
      <c r="AT75" s="11" t="s">
        <v>106</v>
      </c>
      <c r="AU75" s="3">
        <v>0</v>
      </c>
      <c r="AV75" s="3">
        <v>0</v>
      </c>
      <c r="AW75">
        <v>0</v>
      </c>
      <c r="AX75">
        <v>0</v>
      </c>
      <c r="AY75">
        <v>0</v>
      </c>
      <c r="AZ75" s="8">
        <v>0</v>
      </c>
      <c r="BA75">
        <v>0</v>
      </c>
      <c r="BB75" t="s">
        <v>46</v>
      </c>
      <c r="BC75">
        <v>0</v>
      </c>
      <c r="BD75" s="11" t="s">
        <v>106</v>
      </c>
      <c r="BE75" s="3">
        <v>0</v>
      </c>
      <c r="BF75" s="3">
        <v>0</v>
      </c>
      <c r="BG75">
        <v>0</v>
      </c>
      <c r="BH75">
        <v>0</v>
      </c>
      <c r="BI75">
        <v>0</v>
      </c>
      <c r="BJ75" s="8">
        <v>0</v>
      </c>
      <c r="BK75">
        <v>0</v>
      </c>
      <c r="BL75" t="s">
        <v>46</v>
      </c>
      <c r="BM75">
        <v>0</v>
      </c>
      <c r="BN75" s="3">
        <v>651907</v>
      </c>
      <c r="BO75">
        <v>0</v>
      </c>
      <c r="BP75" s="19">
        <f t="shared" si="11"/>
        <v>307970</v>
      </c>
      <c r="BQ75" s="19">
        <f t="shared" si="6"/>
        <v>651907</v>
      </c>
      <c r="BR75" s="13">
        <f t="shared" si="7"/>
        <v>1</v>
      </c>
    </row>
    <row r="76" spans="1:70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8"/>
        <v>0</v>
      </c>
      <c r="U76" s="3">
        <v>0</v>
      </c>
      <c r="V76" s="3">
        <v>0</v>
      </c>
      <c r="W76" s="14">
        <f t="shared" si="9"/>
        <v>0</v>
      </c>
      <c r="X76" s="3">
        <v>0</v>
      </c>
      <c r="Y76" s="18">
        <f t="shared" si="10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>
        <v>0</v>
      </c>
      <c r="AF76" s="10">
        <v>0</v>
      </c>
      <c r="AG76">
        <v>0</v>
      </c>
      <c r="AH76" t="s">
        <v>46</v>
      </c>
      <c r="AI76">
        <v>0</v>
      </c>
      <c r="AJ76" s="8" t="s">
        <v>106</v>
      </c>
      <c r="AK76" s="3">
        <v>0</v>
      </c>
      <c r="AL76" s="3">
        <v>0</v>
      </c>
      <c r="AM76">
        <v>0</v>
      </c>
      <c r="AN76" t="s">
        <v>45</v>
      </c>
      <c r="AO76">
        <v>0</v>
      </c>
      <c r="AP76" s="8">
        <v>0</v>
      </c>
      <c r="AQ76">
        <v>0</v>
      </c>
      <c r="AR76" t="s">
        <v>46</v>
      </c>
      <c r="AS76">
        <v>0</v>
      </c>
      <c r="AT76" s="11" t="s">
        <v>106</v>
      </c>
      <c r="AU76" s="3">
        <v>0</v>
      </c>
      <c r="AV76" s="3">
        <v>0</v>
      </c>
      <c r="AW76">
        <v>0</v>
      </c>
      <c r="AX76">
        <v>0</v>
      </c>
      <c r="AY76">
        <v>0</v>
      </c>
      <c r="AZ76" s="8">
        <v>0</v>
      </c>
      <c r="BA76">
        <v>0</v>
      </c>
      <c r="BB76" t="s">
        <v>46</v>
      </c>
      <c r="BC76">
        <v>0</v>
      </c>
      <c r="BD76" s="11" t="s">
        <v>106</v>
      </c>
      <c r="BE76" s="3">
        <v>0</v>
      </c>
      <c r="BF76" s="3">
        <v>0</v>
      </c>
      <c r="BG76">
        <v>0</v>
      </c>
      <c r="BH76">
        <v>0</v>
      </c>
      <c r="BI76">
        <v>0</v>
      </c>
      <c r="BJ76" s="8">
        <v>0</v>
      </c>
      <c r="BK76">
        <v>0</v>
      </c>
      <c r="BL76" t="s">
        <v>46</v>
      </c>
      <c r="BM76">
        <v>0</v>
      </c>
      <c r="BN76" s="3">
        <v>0</v>
      </c>
      <c r="BO76">
        <v>0</v>
      </c>
      <c r="BP76" s="19">
        <f t="shared" si="11"/>
        <v>0</v>
      </c>
      <c r="BQ76" s="19">
        <f t="shared" si="6"/>
        <v>0</v>
      </c>
      <c r="BR76" s="13">
        <f t="shared" si="7"/>
        <v>0</v>
      </c>
    </row>
    <row r="77" spans="1:70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8"/>
        <v>0</v>
      </c>
      <c r="U77" s="3">
        <v>0</v>
      </c>
      <c r="V77" s="3">
        <v>0</v>
      </c>
      <c r="W77" s="14">
        <f t="shared" si="9"/>
        <v>0</v>
      </c>
      <c r="X77" s="3">
        <v>0</v>
      </c>
      <c r="Y77" s="18">
        <f t="shared" si="10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>
        <v>0</v>
      </c>
      <c r="AF77" s="10">
        <v>0</v>
      </c>
      <c r="AG77">
        <v>0</v>
      </c>
      <c r="AH77" t="s">
        <v>46</v>
      </c>
      <c r="AI77">
        <v>0</v>
      </c>
      <c r="AJ77" s="8" t="s">
        <v>106</v>
      </c>
      <c r="AK77" s="3">
        <v>0</v>
      </c>
      <c r="AL77" s="3">
        <v>0</v>
      </c>
      <c r="AM77">
        <v>0</v>
      </c>
      <c r="AN77" t="s">
        <v>45</v>
      </c>
      <c r="AO77">
        <v>0</v>
      </c>
      <c r="AP77" s="8">
        <v>0</v>
      </c>
      <c r="AQ77">
        <v>0</v>
      </c>
      <c r="AR77" t="s">
        <v>46</v>
      </c>
      <c r="AS77">
        <v>0</v>
      </c>
      <c r="AT77" s="11" t="s">
        <v>106</v>
      </c>
      <c r="AU77" s="3">
        <v>0</v>
      </c>
      <c r="AV77" s="3">
        <v>0</v>
      </c>
      <c r="AW77">
        <v>0</v>
      </c>
      <c r="AX77">
        <v>0</v>
      </c>
      <c r="AY77">
        <v>0</v>
      </c>
      <c r="AZ77" s="8">
        <v>0</v>
      </c>
      <c r="BA77">
        <v>0</v>
      </c>
      <c r="BB77" t="s">
        <v>46</v>
      </c>
      <c r="BC77">
        <v>0</v>
      </c>
      <c r="BD77" s="11" t="s">
        <v>106</v>
      </c>
      <c r="BE77" s="3">
        <v>0</v>
      </c>
      <c r="BF77" s="3">
        <v>0</v>
      </c>
      <c r="BG77">
        <v>0</v>
      </c>
      <c r="BH77">
        <v>0</v>
      </c>
      <c r="BI77">
        <v>0</v>
      </c>
      <c r="BJ77" s="8">
        <v>0</v>
      </c>
      <c r="BK77">
        <v>0</v>
      </c>
      <c r="BL77" t="s">
        <v>46</v>
      </c>
      <c r="BM77">
        <v>0</v>
      </c>
      <c r="BN77" s="3">
        <v>0</v>
      </c>
      <c r="BO77">
        <v>0</v>
      </c>
      <c r="BP77" s="19">
        <f t="shared" si="11"/>
        <v>0</v>
      </c>
      <c r="BQ77" s="19">
        <f t="shared" si="6"/>
        <v>0</v>
      </c>
      <c r="BR77" s="13">
        <f t="shared" si="7"/>
        <v>0</v>
      </c>
    </row>
    <row r="78" spans="1:70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8"/>
        <v>0</v>
      </c>
      <c r="U78" s="3">
        <v>2083010</v>
      </c>
      <c r="V78" s="3">
        <v>2402207</v>
      </c>
      <c r="W78" s="14">
        <f t="shared" si="9"/>
        <v>1.1532383425907702</v>
      </c>
      <c r="X78" s="3">
        <v>0</v>
      </c>
      <c r="Y78" s="18">
        <f t="shared" si="10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>
        <v>5</v>
      </c>
      <c r="AF78" s="10">
        <v>42948</v>
      </c>
      <c r="AG78">
        <v>0</v>
      </c>
      <c r="AH78" t="s">
        <v>43</v>
      </c>
      <c r="AI78" t="s">
        <v>182</v>
      </c>
      <c r="AJ78" s="8">
        <v>35209</v>
      </c>
      <c r="AK78" s="3">
        <v>325000</v>
      </c>
      <c r="AL78" s="3">
        <v>325000</v>
      </c>
      <c r="AM78">
        <v>0.01</v>
      </c>
      <c r="AN78">
        <v>50</v>
      </c>
      <c r="AO78">
        <v>30</v>
      </c>
      <c r="AP78" s="8">
        <v>54027</v>
      </c>
      <c r="AQ78">
        <v>0</v>
      </c>
      <c r="AR78" t="s">
        <v>100</v>
      </c>
      <c r="AS78" t="s">
        <v>183</v>
      </c>
      <c r="AT78" s="11">
        <v>35261</v>
      </c>
      <c r="AU78" s="3">
        <v>75000</v>
      </c>
      <c r="AV78" s="3">
        <v>75000</v>
      </c>
      <c r="AW78">
        <v>0.01</v>
      </c>
      <c r="AX78">
        <v>50</v>
      </c>
      <c r="AY78">
        <v>30</v>
      </c>
      <c r="AZ78" s="8">
        <v>54027</v>
      </c>
      <c r="BA78">
        <v>0</v>
      </c>
      <c r="BB78" t="s">
        <v>46</v>
      </c>
      <c r="BC78">
        <v>0</v>
      </c>
      <c r="BD78" s="11" t="s">
        <v>106</v>
      </c>
      <c r="BE78" s="3">
        <v>0</v>
      </c>
      <c r="BF78" s="3">
        <v>0</v>
      </c>
      <c r="BG78">
        <v>0</v>
      </c>
      <c r="BH78">
        <v>0</v>
      </c>
      <c r="BI78">
        <v>0</v>
      </c>
      <c r="BJ78" s="8">
        <v>0</v>
      </c>
      <c r="BK78">
        <v>0</v>
      </c>
      <c r="BL78" t="s">
        <v>46</v>
      </c>
      <c r="BM78">
        <v>0</v>
      </c>
      <c r="BN78" s="3">
        <v>0</v>
      </c>
      <c r="BO78">
        <v>0</v>
      </c>
      <c r="BP78" s="19">
        <f t="shared" si="11"/>
        <v>675000</v>
      </c>
      <c r="BQ78" s="19">
        <f t="shared" si="6"/>
        <v>675000</v>
      </c>
      <c r="BR78" s="13">
        <f t="shared" si="7"/>
        <v>0.32405029260541235</v>
      </c>
    </row>
    <row r="79" spans="1:70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8"/>
        <v>7.5996086755421174E-2</v>
      </c>
      <c r="U79" s="3">
        <v>1915546</v>
      </c>
      <c r="V79" s="3">
        <v>1704623</v>
      </c>
      <c r="W79" s="14">
        <f t="shared" si="9"/>
        <v>0.8898888358723831</v>
      </c>
      <c r="X79" s="3">
        <v>0</v>
      </c>
      <c r="Y79" s="18">
        <f t="shared" si="10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>
        <v>10</v>
      </c>
      <c r="AF79" s="10">
        <v>45992</v>
      </c>
      <c r="AG79" t="s">
        <v>54</v>
      </c>
      <c r="AH79" t="s">
        <v>43</v>
      </c>
      <c r="AI79" t="s">
        <v>122</v>
      </c>
      <c r="AJ79" s="8">
        <v>35528</v>
      </c>
      <c r="AK79" s="3">
        <v>470000</v>
      </c>
      <c r="AL79" s="3">
        <v>186987</v>
      </c>
      <c r="AM79">
        <v>0</v>
      </c>
      <c r="AN79">
        <v>0</v>
      </c>
      <c r="AO79">
        <v>0</v>
      </c>
      <c r="AP79" s="8" t="s">
        <v>140</v>
      </c>
      <c r="AQ79" t="s">
        <v>71</v>
      </c>
      <c r="AR79" t="s">
        <v>100</v>
      </c>
      <c r="AS79" t="s">
        <v>126</v>
      </c>
      <c r="AT79" s="11" t="s">
        <v>106</v>
      </c>
      <c r="AU79" s="3">
        <v>0</v>
      </c>
      <c r="AV79" s="3">
        <v>0</v>
      </c>
      <c r="AW79">
        <v>0</v>
      </c>
      <c r="AX79">
        <v>0</v>
      </c>
      <c r="AY79">
        <v>0</v>
      </c>
      <c r="AZ79" s="8">
        <v>0</v>
      </c>
      <c r="BA79">
        <v>0</v>
      </c>
      <c r="BB79" t="s">
        <v>46</v>
      </c>
      <c r="BC79">
        <v>0</v>
      </c>
      <c r="BD79" s="11" t="s">
        <v>106</v>
      </c>
      <c r="BE79" s="3">
        <v>0</v>
      </c>
      <c r="BF79" s="3">
        <v>0</v>
      </c>
      <c r="BG79">
        <v>0</v>
      </c>
      <c r="BH79">
        <v>0</v>
      </c>
      <c r="BI79">
        <v>0</v>
      </c>
      <c r="BJ79" s="8">
        <v>0</v>
      </c>
      <c r="BK79">
        <v>0</v>
      </c>
      <c r="BL79" t="s">
        <v>46</v>
      </c>
      <c r="BM79">
        <v>0</v>
      </c>
      <c r="BN79" s="3">
        <v>811000</v>
      </c>
      <c r="BO79" t="s">
        <v>62</v>
      </c>
      <c r="BP79" s="19">
        <f t="shared" si="11"/>
        <v>811000</v>
      </c>
      <c r="BQ79" s="19">
        <f t="shared" si="6"/>
        <v>811000</v>
      </c>
      <c r="BR79" s="13">
        <f t="shared" si="7"/>
        <v>0.42337798204793831</v>
      </c>
    </row>
    <row r="80" spans="1:70" hidden="1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8"/>
        <v>7.813479763503825E-2</v>
      </c>
      <c r="U80" s="3">
        <v>617177</v>
      </c>
      <c r="V80" s="3">
        <v>558787</v>
      </c>
      <c r="W80" s="14">
        <f t="shared" si="9"/>
        <v>0.90539180818468612</v>
      </c>
      <c r="X80" s="3">
        <v>332177</v>
      </c>
      <c r="Y80" s="18">
        <f t="shared" si="10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>
        <v>25</v>
      </c>
      <c r="AF80" s="10">
        <v>42115</v>
      </c>
      <c r="AG80">
        <v>1</v>
      </c>
      <c r="AH80" t="s">
        <v>43</v>
      </c>
      <c r="AI80" t="s">
        <v>187</v>
      </c>
      <c r="AJ80" s="8">
        <v>35240</v>
      </c>
      <c r="AK80" s="3">
        <v>195000</v>
      </c>
      <c r="AL80" s="3">
        <v>357265.12</v>
      </c>
      <c r="AM80">
        <v>0.01</v>
      </c>
      <c r="AN80">
        <v>20</v>
      </c>
      <c r="AO80">
        <v>0</v>
      </c>
      <c r="AP80" s="8">
        <v>42551</v>
      </c>
      <c r="AQ80">
        <v>2</v>
      </c>
      <c r="AR80" t="s">
        <v>58</v>
      </c>
      <c r="AS80" t="s">
        <v>181</v>
      </c>
      <c r="AT80" s="11" t="s">
        <v>106</v>
      </c>
      <c r="AU80" s="3">
        <v>0</v>
      </c>
      <c r="AV80" s="3">
        <v>0</v>
      </c>
      <c r="AW80">
        <v>0</v>
      </c>
      <c r="AX80">
        <v>0</v>
      </c>
      <c r="AY80">
        <v>0</v>
      </c>
      <c r="AZ80" s="8">
        <v>0</v>
      </c>
      <c r="BA80">
        <v>0</v>
      </c>
      <c r="BB80" t="s">
        <v>46</v>
      </c>
      <c r="BC80">
        <v>0</v>
      </c>
      <c r="BD80" s="11" t="s">
        <v>106</v>
      </c>
      <c r="BE80" s="3">
        <v>0</v>
      </c>
      <c r="BF80" s="3">
        <v>0</v>
      </c>
      <c r="BG80">
        <v>0</v>
      </c>
      <c r="BH80">
        <v>0</v>
      </c>
      <c r="BI80">
        <v>0</v>
      </c>
      <c r="BJ80" s="8">
        <v>0</v>
      </c>
      <c r="BK80">
        <v>0</v>
      </c>
      <c r="BL80" t="s">
        <v>46</v>
      </c>
      <c r="BM80">
        <v>0</v>
      </c>
      <c r="BN80" s="3">
        <v>617177</v>
      </c>
      <c r="BO80">
        <v>0</v>
      </c>
      <c r="BP80" s="19">
        <f t="shared" si="11"/>
        <v>285000</v>
      </c>
      <c r="BQ80" s="19">
        <f t="shared" si="6"/>
        <v>617177</v>
      </c>
      <c r="BR80" s="13">
        <f t="shared" si="7"/>
        <v>1</v>
      </c>
    </row>
    <row r="81" spans="1:70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8"/>
        <v>0</v>
      </c>
      <c r="U81" s="3">
        <v>0</v>
      </c>
      <c r="V81" s="3">
        <v>0</v>
      </c>
      <c r="W81" s="14">
        <f t="shared" si="9"/>
        <v>0</v>
      </c>
      <c r="X81" s="3">
        <v>0</v>
      </c>
      <c r="Y81" s="18">
        <f t="shared" si="10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>
        <v>30</v>
      </c>
      <c r="AF81" s="10">
        <v>46204</v>
      </c>
      <c r="AG81" t="s">
        <v>54</v>
      </c>
      <c r="AH81" t="s">
        <v>43</v>
      </c>
      <c r="AI81">
        <v>0</v>
      </c>
      <c r="AJ81" s="8" t="s">
        <v>106</v>
      </c>
      <c r="AK81" s="3">
        <v>0</v>
      </c>
      <c r="AL81" s="3">
        <v>0</v>
      </c>
      <c r="AM81">
        <v>0</v>
      </c>
      <c r="AN81" t="s">
        <v>45</v>
      </c>
      <c r="AO81">
        <v>0</v>
      </c>
      <c r="AP81" s="8">
        <v>0</v>
      </c>
      <c r="AQ81">
        <v>0</v>
      </c>
      <c r="AR81" t="s">
        <v>46</v>
      </c>
      <c r="AS81">
        <v>0</v>
      </c>
      <c r="AT81" s="11" t="s">
        <v>106</v>
      </c>
      <c r="AU81" s="3">
        <v>0</v>
      </c>
      <c r="AV81" s="3">
        <v>0</v>
      </c>
      <c r="AW81">
        <v>0</v>
      </c>
      <c r="AX81">
        <v>0</v>
      </c>
      <c r="AY81">
        <v>0</v>
      </c>
      <c r="AZ81" s="8">
        <v>0</v>
      </c>
      <c r="BA81">
        <v>0</v>
      </c>
      <c r="BB81" t="s">
        <v>46</v>
      </c>
      <c r="BC81">
        <v>0</v>
      </c>
      <c r="BD81" s="11" t="s">
        <v>106</v>
      </c>
      <c r="BE81" s="3">
        <v>0</v>
      </c>
      <c r="BF81" s="3">
        <v>0</v>
      </c>
      <c r="BG81">
        <v>0</v>
      </c>
      <c r="BH81">
        <v>0</v>
      </c>
      <c r="BI81">
        <v>0</v>
      </c>
      <c r="BJ81" s="8">
        <v>0</v>
      </c>
      <c r="BK81">
        <v>0</v>
      </c>
      <c r="BL81" t="s">
        <v>46</v>
      </c>
      <c r="BM81">
        <v>0</v>
      </c>
      <c r="BN81" s="3">
        <v>0</v>
      </c>
      <c r="BO81">
        <v>0</v>
      </c>
      <c r="BP81" s="19">
        <f t="shared" si="11"/>
        <v>3502000</v>
      </c>
      <c r="BQ81" s="19">
        <f t="shared" si="6"/>
        <v>3502000</v>
      </c>
      <c r="BR81" s="13">
        <f t="shared" si="7"/>
        <v>0</v>
      </c>
    </row>
    <row r="82" spans="1:70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8"/>
        <v>7.2616837183428928E-2</v>
      </c>
      <c r="U82" s="3">
        <v>1729351</v>
      </c>
      <c r="V82" s="3">
        <v>1479164</v>
      </c>
      <c r="W82" s="14">
        <f t="shared" si="9"/>
        <v>0.85532896444966922</v>
      </c>
      <c r="X82" s="3">
        <v>0</v>
      </c>
      <c r="Y82" s="18">
        <f t="shared" si="10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>
        <v>0</v>
      </c>
      <c r="AF82" s="10">
        <v>0</v>
      </c>
      <c r="AG82">
        <v>0</v>
      </c>
      <c r="AH82" t="s">
        <v>46</v>
      </c>
      <c r="AI82">
        <v>0</v>
      </c>
      <c r="AJ82" s="8" t="s">
        <v>106</v>
      </c>
      <c r="AK82" s="3">
        <v>0</v>
      </c>
      <c r="AL82" s="3">
        <v>0</v>
      </c>
      <c r="AM82">
        <v>0</v>
      </c>
      <c r="AN82" t="s">
        <v>45</v>
      </c>
      <c r="AO82">
        <v>0</v>
      </c>
      <c r="AP82" s="8">
        <v>0</v>
      </c>
      <c r="AQ82">
        <v>0</v>
      </c>
      <c r="AR82" t="s">
        <v>46</v>
      </c>
      <c r="AS82">
        <v>0</v>
      </c>
      <c r="AT82" s="11" t="s">
        <v>106</v>
      </c>
      <c r="AU82" s="3">
        <v>0</v>
      </c>
      <c r="AV82" s="3">
        <v>0</v>
      </c>
      <c r="AW82">
        <v>0</v>
      </c>
      <c r="AX82">
        <v>0</v>
      </c>
      <c r="AY82">
        <v>0</v>
      </c>
      <c r="AZ82" s="8">
        <v>0</v>
      </c>
      <c r="BA82">
        <v>0</v>
      </c>
      <c r="BB82" t="s">
        <v>46</v>
      </c>
      <c r="BC82">
        <v>0</v>
      </c>
      <c r="BD82" s="11" t="s">
        <v>106</v>
      </c>
      <c r="BE82" s="3">
        <v>0</v>
      </c>
      <c r="BF82" s="3">
        <v>0</v>
      </c>
      <c r="BG82">
        <v>0</v>
      </c>
      <c r="BH82">
        <v>0</v>
      </c>
      <c r="BI82">
        <v>0</v>
      </c>
      <c r="BJ82" s="8">
        <v>0</v>
      </c>
      <c r="BK82">
        <v>0</v>
      </c>
      <c r="BL82" t="s">
        <v>46</v>
      </c>
      <c r="BM82">
        <v>0</v>
      </c>
      <c r="BN82" s="3">
        <v>0</v>
      </c>
      <c r="BO82">
        <v>0</v>
      </c>
      <c r="BP82" s="19">
        <f t="shared" si="11"/>
        <v>0</v>
      </c>
      <c r="BQ82" s="19">
        <f t="shared" si="6"/>
        <v>0</v>
      </c>
      <c r="BR82" s="13">
        <f t="shared" si="7"/>
        <v>0</v>
      </c>
    </row>
    <row r="83" spans="1:70" hidden="1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8"/>
        <v>7.2184890436659266E-2</v>
      </c>
      <c r="U83" s="3">
        <v>978612</v>
      </c>
      <c r="V83" s="3">
        <v>822363</v>
      </c>
      <c r="W83" s="14">
        <f t="shared" si="9"/>
        <v>0.84033610869271991</v>
      </c>
      <c r="X83" s="3">
        <v>978612</v>
      </c>
      <c r="Y83" s="18">
        <f t="shared" si="10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>
        <v>0</v>
      </c>
      <c r="AF83" s="10">
        <v>0</v>
      </c>
      <c r="AG83">
        <v>0</v>
      </c>
      <c r="AH83" t="s">
        <v>46</v>
      </c>
      <c r="AI83">
        <v>0</v>
      </c>
      <c r="AJ83" s="8" t="s">
        <v>106</v>
      </c>
      <c r="AK83" s="3">
        <v>0</v>
      </c>
      <c r="AL83" s="3">
        <v>0</v>
      </c>
      <c r="AM83">
        <v>0</v>
      </c>
      <c r="AN83" t="s">
        <v>45</v>
      </c>
      <c r="AO83">
        <v>0</v>
      </c>
      <c r="AP83" s="8">
        <v>0</v>
      </c>
      <c r="AQ83">
        <v>0</v>
      </c>
      <c r="AR83" t="s">
        <v>46</v>
      </c>
      <c r="AS83">
        <v>0</v>
      </c>
      <c r="AT83" s="11" t="s">
        <v>106</v>
      </c>
      <c r="AU83" s="3">
        <v>0</v>
      </c>
      <c r="AV83" s="3">
        <v>0</v>
      </c>
      <c r="AW83">
        <v>0</v>
      </c>
      <c r="AX83">
        <v>0</v>
      </c>
      <c r="AY83">
        <v>0</v>
      </c>
      <c r="AZ83" s="8">
        <v>0</v>
      </c>
      <c r="BA83">
        <v>0</v>
      </c>
      <c r="BB83" t="s">
        <v>46</v>
      </c>
      <c r="BC83">
        <v>0</v>
      </c>
      <c r="BD83" s="11" t="s">
        <v>106</v>
      </c>
      <c r="BE83" s="3">
        <v>0</v>
      </c>
      <c r="BF83" s="3">
        <v>0</v>
      </c>
      <c r="BG83">
        <v>0</v>
      </c>
      <c r="BH83">
        <v>0</v>
      </c>
      <c r="BI83">
        <v>0</v>
      </c>
      <c r="BJ83" s="8">
        <v>0</v>
      </c>
      <c r="BK83">
        <v>0</v>
      </c>
      <c r="BL83" t="s">
        <v>46</v>
      </c>
      <c r="BM83">
        <v>0</v>
      </c>
      <c r="BN83" s="3">
        <v>0</v>
      </c>
      <c r="BO83">
        <v>0</v>
      </c>
      <c r="BP83" s="19">
        <f t="shared" si="11"/>
        <v>0</v>
      </c>
      <c r="BQ83" s="19">
        <f t="shared" si="6"/>
        <v>978612</v>
      </c>
      <c r="BR83" s="13">
        <f t="shared" si="7"/>
        <v>1</v>
      </c>
    </row>
    <row r="84" spans="1:70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8"/>
        <v>3.2568256472444282E-2</v>
      </c>
      <c r="U84" s="3">
        <v>2038488</v>
      </c>
      <c r="V84" s="3">
        <v>1891425</v>
      </c>
      <c r="W84" s="14">
        <f t="shared" si="9"/>
        <v>0.92785682329255803</v>
      </c>
      <c r="X84" s="3">
        <v>0</v>
      </c>
      <c r="Y84" s="18">
        <f t="shared" si="10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>
        <v>0</v>
      </c>
      <c r="AF84" s="10">
        <v>0</v>
      </c>
      <c r="AG84">
        <v>0</v>
      </c>
      <c r="AH84" t="s">
        <v>46</v>
      </c>
      <c r="AI84">
        <v>0</v>
      </c>
      <c r="AJ84" s="8">
        <v>37123</v>
      </c>
      <c r="AK84" s="3">
        <v>85465</v>
      </c>
      <c r="AL84" s="3">
        <v>0</v>
      </c>
      <c r="AM84">
        <v>6.8750000000000006E-2</v>
      </c>
      <c r="AN84" t="s">
        <v>45</v>
      </c>
      <c r="AO84">
        <v>0</v>
      </c>
      <c r="AP84" s="8">
        <v>0</v>
      </c>
      <c r="AQ84">
        <v>0</v>
      </c>
      <c r="AR84" t="s">
        <v>46</v>
      </c>
      <c r="AS84">
        <v>0</v>
      </c>
      <c r="AT84" s="11" t="s">
        <v>106</v>
      </c>
      <c r="AU84" s="3">
        <v>400000</v>
      </c>
      <c r="AV84" s="3">
        <v>0</v>
      </c>
      <c r="AW84">
        <v>0.03</v>
      </c>
      <c r="AX84">
        <v>20</v>
      </c>
      <c r="AY84">
        <v>0</v>
      </c>
      <c r="AZ84" s="8">
        <v>0</v>
      </c>
      <c r="BA84">
        <v>0</v>
      </c>
      <c r="BB84" t="s">
        <v>46</v>
      </c>
      <c r="BC84">
        <v>0</v>
      </c>
      <c r="BD84" s="11" t="s">
        <v>106</v>
      </c>
      <c r="BE84" s="3">
        <v>0</v>
      </c>
      <c r="BF84" s="3">
        <v>0</v>
      </c>
      <c r="BG84">
        <v>0</v>
      </c>
      <c r="BH84">
        <v>0</v>
      </c>
      <c r="BI84">
        <v>0</v>
      </c>
      <c r="BJ84" s="8">
        <v>0</v>
      </c>
      <c r="BK84">
        <v>0</v>
      </c>
      <c r="BL84" t="s">
        <v>46</v>
      </c>
      <c r="BM84">
        <v>0</v>
      </c>
      <c r="BN84" s="3">
        <v>1367759</v>
      </c>
      <c r="BO84">
        <v>0</v>
      </c>
      <c r="BP84" s="19">
        <f t="shared" si="11"/>
        <v>1367759</v>
      </c>
      <c r="BQ84" s="19">
        <f t="shared" si="6"/>
        <v>1367759</v>
      </c>
      <c r="BR84" s="13">
        <f t="shared" si="7"/>
        <v>0.67096740329106674</v>
      </c>
    </row>
    <row r="85" spans="1:70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8"/>
        <v>7.9542233440732663E-2</v>
      </c>
      <c r="U85" s="3">
        <v>2077915</v>
      </c>
      <c r="V85" s="3">
        <v>2027695</v>
      </c>
      <c r="W85" s="14">
        <f t="shared" si="9"/>
        <v>0.97583154267619221</v>
      </c>
      <c r="X85" s="3">
        <v>50220</v>
      </c>
      <c r="Y85" s="18">
        <f t="shared" si="10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>
        <v>30</v>
      </c>
      <c r="AF85" s="10">
        <v>44531</v>
      </c>
      <c r="AG85" t="s">
        <v>54</v>
      </c>
      <c r="AH85" t="s">
        <v>108</v>
      </c>
      <c r="AI85" t="s">
        <v>44</v>
      </c>
      <c r="AJ85" s="8">
        <v>42369</v>
      </c>
      <c r="AK85" s="3">
        <v>150000</v>
      </c>
      <c r="AL85" s="3">
        <v>148407.93</v>
      </c>
      <c r="AM85">
        <v>7.0000000000000007E-2</v>
      </c>
      <c r="AN85">
        <v>10</v>
      </c>
      <c r="AO85">
        <v>30</v>
      </c>
      <c r="AP85" s="8">
        <v>47848</v>
      </c>
      <c r="AQ85" t="s">
        <v>71</v>
      </c>
      <c r="AR85" t="s">
        <v>43</v>
      </c>
      <c r="AS85" t="s">
        <v>194</v>
      </c>
      <c r="AT85" s="11" t="s">
        <v>106</v>
      </c>
      <c r="AU85" s="3">
        <v>0</v>
      </c>
      <c r="AV85" s="3">
        <v>0</v>
      </c>
      <c r="AW85">
        <v>0</v>
      </c>
      <c r="AX85">
        <v>0</v>
      </c>
      <c r="AY85">
        <v>0</v>
      </c>
      <c r="AZ85" s="8">
        <v>0</v>
      </c>
      <c r="BA85">
        <v>0</v>
      </c>
      <c r="BB85" t="s">
        <v>46</v>
      </c>
      <c r="BC85">
        <v>0</v>
      </c>
      <c r="BD85" s="11" t="s">
        <v>106</v>
      </c>
      <c r="BE85" s="3">
        <v>0</v>
      </c>
      <c r="BF85" s="3">
        <v>0</v>
      </c>
      <c r="BG85">
        <v>0</v>
      </c>
      <c r="BH85">
        <v>0</v>
      </c>
      <c r="BI85">
        <v>0</v>
      </c>
      <c r="BJ85" s="8">
        <v>0</v>
      </c>
      <c r="BK85">
        <v>0</v>
      </c>
      <c r="BL85" t="s">
        <v>46</v>
      </c>
      <c r="BM85">
        <v>0</v>
      </c>
      <c r="BN85" s="3">
        <v>2077915</v>
      </c>
      <c r="BO85">
        <v>0</v>
      </c>
      <c r="BP85" s="19">
        <f t="shared" si="11"/>
        <v>517000</v>
      </c>
      <c r="BQ85" s="19">
        <f t="shared" si="6"/>
        <v>567220</v>
      </c>
      <c r="BR85" s="13">
        <f t="shared" si="7"/>
        <v>0.27297555482298363</v>
      </c>
    </row>
    <row r="86" spans="1:70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8"/>
        <v>0</v>
      </c>
      <c r="U86" s="3">
        <v>0</v>
      </c>
      <c r="V86" s="3">
        <v>0</v>
      </c>
      <c r="W86" s="14">
        <f t="shared" si="9"/>
        <v>0</v>
      </c>
      <c r="X86" s="3">
        <v>0</v>
      </c>
      <c r="Y86" s="18">
        <f t="shared" si="10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>
        <v>0</v>
      </c>
      <c r="AF86" s="10">
        <v>0</v>
      </c>
      <c r="AG86">
        <v>0</v>
      </c>
      <c r="AH86" t="s">
        <v>46</v>
      </c>
      <c r="AI86">
        <v>0</v>
      </c>
      <c r="AJ86" s="8" t="s">
        <v>106</v>
      </c>
      <c r="AK86" s="3">
        <v>0</v>
      </c>
      <c r="AL86" s="3">
        <v>0</v>
      </c>
      <c r="AM86">
        <v>0</v>
      </c>
      <c r="AN86" t="s">
        <v>45</v>
      </c>
      <c r="AO86">
        <v>0</v>
      </c>
      <c r="AP86" s="8">
        <v>0</v>
      </c>
      <c r="AQ86">
        <v>0</v>
      </c>
      <c r="AR86" t="s">
        <v>46</v>
      </c>
      <c r="AS86">
        <v>0</v>
      </c>
      <c r="AT86" s="11" t="s">
        <v>106</v>
      </c>
      <c r="AU86" s="3">
        <v>0</v>
      </c>
      <c r="AV86" s="3">
        <v>0</v>
      </c>
      <c r="AW86">
        <v>0</v>
      </c>
      <c r="AX86">
        <v>0</v>
      </c>
      <c r="AY86">
        <v>0</v>
      </c>
      <c r="AZ86" s="8">
        <v>0</v>
      </c>
      <c r="BA86">
        <v>0</v>
      </c>
      <c r="BB86" t="s">
        <v>46</v>
      </c>
      <c r="BC86">
        <v>0</v>
      </c>
      <c r="BD86" s="11" t="s">
        <v>106</v>
      </c>
      <c r="BE86" s="3">
        <v>0</v>
      </c>
      <c r="BF86" s="3">
        <v>0</v>
      </c>
      <c r="BG86">
        <v>0</v>
      </c>
      <c r="BH86">
        <v>0</v>
      </c>
      <c r="BI86">
        <v>0</v>
      </c>
      <c r="BJ86" s="8">
        <v>0</v>
      </c>
      <c r="BK86">
        <v>0</v>
      </c>
      <c r="BL86" t="s">
        <v>46</v>
      </c>
      <c r="BM86">
        <v>0</v>
      </c>
      <c r="BN86" s="3">
        <v>0</v>
      </c>
      <c r="BO86">
        <v>0</v>
      </c>
      <c r="BP86" s="19">
        <f t="shared" si="11"/>
        <v>0</v>
      </c>
      <c r="BQ86" s="19">
        <f t="shared" si="6"/>
        <v>0</v>
      </c>
      <c r="BR86" s="13">
        <f t="shared" si="7"/>
        <v>0</v>
      </c>
    </row>
    <row r="87" spans="1:70" hidden="1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8"/>
        <v>7.5444346688426242E-2</v>
      </c>
      <c r="U87" s="3">
        <v>1316202</v>
      </c>
      <c r="V87" s="3">
        <v>1181909</v>
      </c>
      <c r="W87" s="14">
        <f t="shared" si="9"/>
        <v>0.89796930866234814</v>
      </c>
      <c r="X87" s="3">
        <v>756476</v>
      </c>
      <c r="Y87" s="18">
        <f t="shared" si="10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>
        <v>0</v>
      </c>
      <c r="AF87" s="10">
        <v>43171</v>
      </c>
      <c r="AG87">
        <v>1</v>
      </c>
      <c r="AH87" t="s">
        <v>43</v>
      </c>
      <c r="AI87" t="s">
        <v>187</v>
      </c>
      <c r="AJ87" s="8">
        <v>35580</v>
      </c>
      <c r="AK87" s="3">
        <v>370000</v>
      </c>
      <c r="AL87" s="3">
        <v>572947.38</v>
      </c>
      <c r="AM87">
        <v>0.03</v>
      </c>
      <c r="AN87">
        <v>20</v>
      </c>
      <c r="AO87">
        <v>0</v>
      </c>
      <c r="AP87" s="8">
        <v>43174</v>
      </c>
      <c r="AQ87">
        <v>2</v>
      </c>
      <c r="AR87" t="s">
        <v>58</v>
      </c>
      <c r="AS87" t="s">
        <v>181</v>
      </c>
      <c r="AT87" s="11">
        <v>35580</v>
      </c>
      <c r="AU87" s="3">
        <v>19226</v>
      </c>
      <c r="AV87" s="3">
        <v>15381</v>
      </c>
      <c r="AW87">
        <v>0</v>
      </c>
      <c r="AX87">
        <v>5</v>
      </c>
      <c r="AY87">
        <v>0</v>
      </c>
      <c r="AZ87" s="8">
        <v>45185</v>
      </c>
      <c r="BA87">
        <v>3</v>
      </c>
      <c r="BB87" t="s">
        <v>58</v>
      </c>
      <c r="BC87" t="s">
        <v>198</v>
      </c>
      <c r="BD87" s="11" t="s">
        <v>106</v>
      </c>
      <c r="BE87" s="3">
        <v>0</v>
      </c>
      <c r="BF87" s="3">
        <v>0</v>
      </c>
      <c r="BG87">
        <v>0</v>
      </c>
      <c r="BH87">
        <v>0</v>
      </c>
      <c r="BI87">
        <v>0</v>
      </c>
      <c r="BJ87" s="8">
        <v>0</v>
      </c>
      <c r="BK87">
        <v>0</v>
      </c>
      <c r="BL87" t="s">
        <v>46</v>
      </c>
      <c r="BM87">
        <v>0</v>
      </c>
      <c r="BN87" s="3">
        <v>1316202</v>
      </c>
      <c r="BO87">
        <v>0</v>
      </c>
      <c r="BP87" s="19">
        <f t="shared" si="11"/>
        <v>559726</v>
      </c>
      <c r="BQ87" s="19">
        <f t="shared" si="6"/>
        <v>1316202</v>
      </c>
      <c r="BR87" s="13">
        <f t="shared" si="7"/>
        <v>1</v>
      </c>
    </row>
    <row r="88" spans="1:70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8"/>
        <v>8.3930759128848301E-2</v>
      </c>
      <c r="U88" s="3">
        <v>2269180</v>
      </c>
      <c r="V88" s="3">
        <v>2201780</v>
      </c>
      <c r="W88" s="14">
        <f t="shared" si="9"/>
        <v>0.97029764055738199</v>
      </c>
      <c r="X88" s="3">
        <v>0</v>
      </c>
      <c r="Y88" s="18">
        <f t="shared" si="10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>
        <v>0</v>
      </c>
      <c r="AF88" s="10">
        <v>0</v>
      </c>
      <c r="AG88">
        <v>0</v>
      </c>
      <c r="AH88" t="s">
        <v>46</v>
      </c>
      <c r="AI88">
        <v>0</v>
      </c>
      <c r="AJ88" s="8" t="s">
        <v>106</v>
      </c>
      <c r="AK88" s="3">
        <v>0</v>
      </c>
      <c r="AL88" s="3">
        <v>0</v>
      </c>
      <c r="AM88">
        <v>0</v>
      </c>
      <c r="AN88" t="s">
        <v>45</v>
      </c>
      <c r="AO88">
        <v>0</v>
      </c>
      <c r="AP88" s="8">
        <v>0</v>
      </c>
      <c r="AQ88">
        <v>0</v>
      </c>
      <c r="AR88" t="s">
        <v>46</v>
      </c>
      <c r="AS88">
        <v>0</v>
      </c>
      <c r="AT88" s="11" t="s">
        <v>106</v>
      </c>
      <c r="AU88" s="3">
        <v>0</v>
      </c>
      <c r="AV88" s="3">
        <v>0</v>
      </c>
      <c r="AW88">
        <v>0</v>
      </c>
      <c r="AX88">
        <v>0</v>
      </c>
      <c r="AY88">
        <v>0</v>
      </c>
      <c r="AZ88" s="8">
        <v>0</v>
      </c>
      <c r="BA88">
        <v>0</v>
      </c>
      <c r="BB88" t="s">
        <v>46</v>
      </c>
      <c r="BC88">
        <v>0</v>
      </c>
      <c r="BD88" s="11" t="s">
        <v>106</v>
      </c>
      <c r="BE88" s="3">
        <v>0</v>
      </c>
      <c r="BF88" s="3">
        <v>0</v>
      </c>
      <c r="BG88">
        <v>0</v>
      </c>
      <c r="BH88">
        <v>0</v>
      </c>
      <c r="BI88">
        <v>0</v>
      </c>
      <c r="BJ88" s="8">
        <v>0</v>
      </c>
      <c r="BK88">
        <v>0</v>
      </c>
      <c r="BL88" t="s">
        <v>46</v>
      </c>
      <c r="BM88">
        <v>0</v>
      </c>
      <c r="BN88" s="3">
        <v>0</v>
      </c>
      <c r="BO88" t="s">
        <v>62</v>
      </c>
      <c r="BP88" s="19">
        <f t="shared" si="11"/>
        <v>0</v>
      </c>
      <c r="BQ88" s="19">
        <f t="shared" si="6"/>
        <v>0</v>
      </c>
      <c r="BR88" s="13">
        <f t="shared" si="7"/>
        <v>0</v>
      </c>
    </row>
    <row r="89" spans="1:70" hidden="1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8"/>
        <v>0</v>
      </c>
      <c r="U89" s="3">
        <v>3975026</v>
      </c>
      <c r="V89" s="3">
        <v>0</v>
      </c>
      <c r="W89" s="14">
        <f t="shared" si="9"/>
        <v>0</v>
      </c>
      <c r="X89" s="3">
        <v>0</v>
      </c>
      <c r="Y89" s="18">
        <f t="shared" si="10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>
        <v>15</v>
      </c>
      <c r="AF89" s="10">
        <v>41862</v>
      </c>
      <c r="AG89" t="s">
        <v>63</v>
      </c>
      <c r="AH89" t="s">
        <v>43</v>
      </c>
      <c r="AI89" t="s">
        <v>44</v>
      </c>
      <c r="AJ89" s="8">
        <v>36348</v>
      </c>
      <c r="AK89" s="3">
        <v>507004</v>
      </c>
      <c r="AL89" s="3">
        <v>345655</v>
      </c>
      <c r="AM89">
        <v>6.5000000000000002E-2</v>
      </c>
      <c r="AN89">
        <v>30</v>
      </c>
      <c r="AO89">
        <v>30</v>
      </c>
      <c r="AP89" s="8">
        <v>47270</v>
      </c>
      <c r="AQ89" t="s">
        <v>63</v>
      </c>
      <c r="AR89" t="s">
        <v>43</v>
      </c>
      <c r="AS89" t="s">
        <v>199</v>
      </c>
      <c r="AT89" s="11" t="s">
        <v>106</v>
      </c>
      <c r="AU89" s="3">
        <v>0</v>
      </c>
      <c r="AV89" s="3">
        <v>0</v>
      </c>
      <c r="AW89">
        <v>0</v>
      </c>
      <c r="AX89">
        <v>0</v>
      </c>
      <c r="AY89">
        <v>0</v>
      </c>
      <c r="AZ89" s="8">
        <v>0</v>
      </c>
      <c r="BA89">
        <v>0</v>
      </c>
      <c r="BB89" t="s">
        <v>46</v>
      </c>
      <c r="BC89">
        <v>0</v>
      </c>
      <c r="BD89" s="11" t="s">
        <v>106</v>
      </c>
      <c r="BE89" s="3">
        <v>0</v>
      </c>
      <c r="BF89" s="3">
        <v>0</v>
      </c>
      <c r="BG89">
        <v>0</v>
      </c>
      <c r="BH89">
        <v>0</v>
      </c>
      <c r="BI89">
        <v>0</v>
      </c>
      <c r="BJ89" s="8">
        <v>0</v>
      </c>
      <c r="BK89">
        <v>0</v>
      </c>
      <c r="BL89" t="s">
        <v>46</v>
      </c>
      <c r="BM89">
        <v>0</v>
      </c>
      <c r="BN89" s="3">
        <v>3975026</v>
      </c>
      <c r="BO89">
        <v>0</v>
      </c>
      <c r="BP89" s="19">
        <f t="shared" si="11"/>
        <v>3975026</v>
      </c>
      <c r="BQ89" s="19">
        <f t="shared" si="6"/>
        <v>3975026</v>
      </c>
      <c r="BR89" s="13">
        <f t="shared" si="7"/>
        <v>1</v>
      </c>
    </row>
    <row r="90" spans="1:70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8"/>
        <v>5.4410855748951367E-2</v>
      </c>
      <c r="U90" s="3">
        <v>4662746</v>
      </c>
      <c r="V90" s="3">
        <v>4154982</v>
      </c>
      <c r="W90" s="14">
        <f t="shared" si="9"/>
        <v>0.89110193864302278</v>
      </c>
      <c r="X90" s="3">
        <v>3844998.42</v>
      </c>
      <c r="Y90" s="18">
        <f t="shared" si="10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t="s">
        <v>202</v>
      </c>
      <c r="AF90" s="10">
        <v>44776</v>
      </c>
      <c r="AG90">
        <v>0</v>
      </c>
      <c r="AH90" t="s">
        <v>43</v>
      </c>
      <c r="AI90">
        <v>0</v>
      </c>
      <c r="AJ90" s="8" t="s">
        <v>106</v>
      </c>
      <c r="AK90" s="3">
        <v>500000</v>
      </c>
      <c r="AL90" s="3">
        <v>500000</v>
      </c>
      <c r="AM90">
        <v>0</v>
      </c>
      <c r="AN90">
        <v>30</v>
      </c>
      <c r="AO90">
        <v>30</v>
      </c>
      <c r="AP90" s="8">
        <v>54393</v>
      </c>
      <c r="AQ90">
        <v>0</v>
      </c>
      <c r="AR90" t="s">
        <v>100</v>
      </c>
      <c r="AS90">
        <v>0</v>
      </c>
      <c r="AT90" s="11" t="s">
        <v>106</v>
      </c>
      <c r="AU90" s="3">
        <v>0</v>
      </c>
      <c r="AV90" s="3">
        <v>0</v>
      </c>
      <c r="AW90">
        <v>0</v>
      </c>
      <c r="AX90">
        <v>0</v>
      </c>
      <c r="AY90">
        <v>0</v>
      </c>
      <c r="AZ90" s="8">
        <v>0</v>
      </c>
      <c r="BA90">
        <v>0</v>
      </c>
      <c r="BB90" t="s">
        <v>46</v>
      </c>
      <c r="BC90">
        <v>0</v>
      </c>
      <c r="BD90" s="11" t="s">
        <v>106</v>
      </c>
      <c r="BE90" s="3">
        <v>0</v>
      </c>
      <c r="BF90" s="3">
        <v>0</v>
      </c>
      <c r="BG90">
        <v>0</v>
      </c>
      <c r="BH90">
        <v>0</v>
      </c>
      <c r="BI90">
        <v>0</v>
      </c>
      <c r="BJ90" s="8">
        <v>0</v>
      </c>
      <c r="BK90">
        <v>0</v>
      </c>
      <c r="BL90" t="s">
        <v>46</v>
      </c>
      <c r="BM90">
        <v>0</v>
      </c>
      <c r="BN90" s="3">
        <v>0</v>
      </c>
      <c r="BO90">
        <v>0</v>
      </c>
      <c r="BP90" s="19">
        <f t="shared" si="11"/>
        <v>3410832.5</v>
      </c>
      <c r="BQ90" s="19">
        <f t="shared" si="6"/>
        <v>7255830.9199999999</v>
      </c>
      <c r="BR90" s="13">
        <f t="shared" si="7"/>
        <v>1.5561282814890625</v>
      </c>
    </row>
    <row r="91" spans="1:70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8"/>
        <v>0.78165629242187251</v>
      </c>
      <c r="U91" s="3">
        <v>1403315</v>
      </c>
      <c r="V91" s="3">
        <v>1305870</v>
      </c>
      <c r="W91" s="14">
        <f t="shared" si="9"/>
        <v>0.9305608505574301</v>
      </c>
      <c r="X91" s="3">
        <v>729824</v>
      </c>
      <c r="Y91" s="18">
        <f t="shared" si="10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>
        <v>15</v>
      </c>
      <c r="AF91" s="10">
        <v>43190</v>
      </c>
      <c r="AG91">
        <v>0</v>
      </c>
      <c r="AH91" t="s">
        <v>43</v>
      </c>
      <c r="AI91" t="s">
        <v>205</v>
      </c>
      <c r="AJ91" s="8" t="s">
        <v>106</v>
      </c>
      <c r="AK91" s="3">
        <v>0</v>
      </c>
      <c r="AL91" s="3">
        <v>0</v>
      </c>
      <c r="AM91">
        <v>0</v>
      </c>
      <c r="AN91" t="s">
        <v>45</v>
      </c>
      <c r="AO91">
        <v>0</v>
      </c>
      <c r="AP91" s="8">
        <v>0</v>
      </c>
      <c r="AQ91">
        <v>0</v>
      </c>
      <c r="AR91" t="s">
        <v>46</v>
      </c>
      <c r="AS91">
        <v>0</v>
      </c>
      <c r="AT91" s="11" t="s">
        <v>106</v>
      </c>
      <c r="AU91" s="3">
        <v>0</v>
      </c>
      <c r="AV91" s="3">
        <v>0</v>
      </c>
      <c r="AW91">
        <v>0</v>
      </c>
      <c r="AX91">
        <v>0</v>
      </c>
      <c r="AY91">
        <v>0</v>
      </c>
      <c r="AZ91" s="8">
        <v>0</v>
      </c>
      <c r="BA91">
        <v>0</v>
      </c>
      <c r="BB91" t="s">
        <v>46</v>
      </c>
      <c r="BC91">
        <v>0</v>
      </c>
      <c r="BD91" s="11" t="s">
        <v>106</v>
      </c>
      <c r="BE91" s="3">
        <v>0</v>
      </c>
      <c r="BF91" s="3">
        <v>0</v>
      </c>
      <c r="BG91">
        <v>0</v>
      </c>
      <c r="BH91">
        <v>0</v>
      </c>
      <c r="BI91">
        <v>0</v>
      </c>
      <c r="BJ91" s="8">
        <v>0</v>
      </c>
      <c r="BK91">
        <v>0</v>
      </c>
      <c r="BL91" t="s">
        <v>46</v>
      </c>
      <c r="BM91">
        <v>0</v>
      </c>
      <c r="BN91" s="3">
        <v>1403315</v>
      </c>
      <c r="BO91">
        <v>0</v>
      </c>
      <c r="BP91" s="19">
        <f t="shared" si="11"/>
        <v>500000</v>
      </c>
      <c r="BQ91" s="19">
        <f t="shared" si="6"/>
        <v>1229824</v>
      </c>
      <c r="BR91" s="13">
        <f t="shared" si="7"/>
        <v>0.8763705939151224</v>
      </c>
    </row>
    <row r="92" spans="1:70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8"/>
        <v>4.8342669256485629E-2</v>
      </c>
      <c r="U92" s="3">
        <v>1977487</v>
      </c>
      <c r="V92" s="3">
        <v>2570733</v>
      </c>
      <c r="W92" s="14">
        <f t="shared" si="9"/>
        <v>1.2999999494307675</v>
      </c>
      <c r="X92" s="3">
        <v>0</v>
      </c>
      <c r="Y92" s="18">
        <f t="shared" si="10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>
        <v>10</v>
      </c>
      <c r="AF92" s="10">
        <v>45901</v>
      </c>
      <c r="AG92" t="s">
        <v>54</v>
      </c>
      <c r="AH92" t="s">
        <v>43</v>
      </c>
      <c r="AI92" t="s">
        <v>122</v>
      </c>
      <c r="AJ92" s="8">
        <v>35758</v>
      </c>
      <c r="AK92" s="3">
        <v>250000</v>
      </c>
      <c r="AL92" s="3">
        <v>250000</v>
      </c>
      <c r="AM92">
        <v>0.03</v>
      </c>
      <c r="AN92">
        <v>30</v>
      </c>
      <c r="AO92">
        <v>30</v>
      </c>
      <c r="AP92" s="8" t="s">
        <v>140</v>
      </c>
      <c r="AQ92">
        <v>0</v>
      </c>
      <c r="AR92" t="s">
        <v>100</v>
      </c>
      <c r="AS92" t="s">
        <v>126</v>
      </c>
      <c r="AT92" s="11" t="s">
        <v>106</v>
      </c>
      <c r="AU92" s="3">
        <v>0</v>
      </c>
      <c r="AV92" s="3">
        <v>0</v>
      </c>
      <c r="AW92">
        <v>0</v>
      </c>
      <c r="AX92">
        <v>0</v>
      </c>
      <c r="AY92">
        <v>0</v>
      </c>
      <c r="AZ92" s="8">
        <v>0</v>
      </c>
      <c r="BA92">
        <v>0</v>
      </c>
      <c r="BB92" t="s">
        <v>46</v>
      </c>
      <c r="BC92">
        <v>0</v>
      </c>
      <c r="BD92" s="11" t="s">
        <v>106</v>
      </c>
      <c r="BE92" s="3">
        <v>0</v>
      </c>
      <c r="BF92" s="3">
        <v>0</v>
      </c>
      <c r="BG92">
        <v>0</v>
      </c>
      <c r="BH92">
        <v>0</v>
      </c>
      <c r="BI92">
        <v>0</v>
      </c>
      <c r="BJ92" s="8">
        <v>0</v>
      </c>
      <c r="BK92">
        <v>0</v>
      </c>
      <c r="BL92" t="s">
        <v>46</v>
      </c>
      <c r="BM92">
        <v>0</v>
      </c>
      <c r="BN92" s="3">
        <v>570000</v>
      </c>
      <c r="BO92" t="s">
        <v>62</v>
      </c>
      <c r="BP92" s="19">
        <f t="shared" si="11"/>
        <v>570000</v>
      </c>
      <c r="BQ92" s="19">
        <f t="shared" si="6"/>
        <v>570000</v>
      </c>
      <c r="BR92" s="13">
        <f t="shared" si="7"/>
        <v>0.28824462562838593</v>
      </c>
    </row>
    <row r="93" spans="1:70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8"/>
        <v>4.9265865631110101E-2</v>
      </c>
      <c r="U93" s="3">
        <v>2248839</v>
      </c>
      <c r="V93" s="3">
        <v>1355664</v>
      </c>
      <c r="W93" s="14">
        <f t="shared" si="9"/>
        <v>0.6028283927840099</v>
      </c>
      <c r="X93" s="3">
        <v>713094</v>
      </c>
      <c r="Y93" s="18">
        <f t="shared" si="10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>
        <v>16</v>
      </c>
      <c r="AF93" s="10">
        <v>11453</v>
      </c>
      <c r="AG93" t="s">
        <v>206</v>
      </c>
      <c r="AH93" t="s">
        <v>43</v>
      </c>
      <c r="AI93" t="s">
        <v>207</v>
      </c>
      <c r="AJ93" s="8">
        <v>42152</v>
      </c>
      <c r="AK93" s="3">
        <v>600000</v>
      </c>
      <c r="AL93" s="3">
        <v>600000</v>
      </c>
      <c r="AM93">
        <v>2.53E-2</v>
      </c>
      <c r="AN93">
        <v>15</v>
      </c>
      <c r="AO93">
        <v>15</v>
      </c>
      <c r="AP93" s="8">
        <v>11925</v>
      </c>
      <c r="AQ93" t="s">
        <v>208</v>
      </c>
      <c r="AR93" t="s">
        <v>100</v>
      </c>
      <c r="AS93">
        <v>0</v>
      </c>
      <c r="AT93" s="11" t="s">
        <v>106</v>
      </c>
      <c r="AU93" s="3">
        <v>0</v>
      </c>
      <c r="AV93" s="3">
        <v>0</v>
      </c>
      <c r="AW93">
        <v>0</v>
      </c>
      <c r="AX93">
        <v>0</v>
      </c>
      <c r="AY93">
        <v>0</v>
      </c>
      <c r="AZ93" s="8">
        <v>0</v>
      </c>
      <c r="BA93">
        <v>0</v>
      </c>
      <c r="BB93" t="s">
        <v>46</v>
      </c>
      <c r="BC93">
        <v>0</v>
      </c>
      <c r="BD93" s="11" t="s">
        <v>106</v>
      </c>
      <c r="BE93" s="3">
        <v>0</v>
      </c>
      <c r="BF93" s="3">
        <v>0</v>
      </c>
      <c r="BG93">
        <v>0</v>
      </c>
      <c r="BH93">
        <v>0</v>
      </c>
      <c r="BI93">
        <v>0</v>
      </c>
      <c r="BJ93" s="8">
        <v>0</v>
      </c>
      <c r="BK93">
        <v>0</v>
      </c>
      <c r="BL93" t="s">
        <v>46</v>
      </c>
      <c r="BM93">
        <v>0</v>
      </c>
      <c r="BN93" s="3">
        <v>0</v>
      </c>
      <c r="BO93" t="s">
        <v>209</v>
      </c>
      <c r="BP93" s="19">
        <f t="shared" si="11"/>
        <v>1115000</v>
      </c>
      <c r="BQ93" s="19">
        <f t="shared" si="6"/>
        <v>1828094</v>
      </c>
      <c r="BR93" s="13">
        <f t="shared" si="7"/>
        <v>0.81290568155390408</v>
      </c>
    </row>
    <row r="94" spans="1:70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8"/>
        <v>6.1675089623380037E-2</v>
      </c>
      <c r="U94" s="3">
        <v>619537</v>
      </c>
      <c r="V94" s="3">
        <v>549424</v>
      </c>
      <c r="W94" s="14">
        <f t="shared" si="9"/>
        <v>0.88683000369630871</v>
      </c>
      <c r="X94" s="3">
        <v>387378</v>
      </c>
      <c r="Y94" s="18">
        <f t="shared" si="10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>
        <v>0</v>
      </c>
      <c r="AF94" s="10">
        <v>0</v>
      </c>
      <c r="AG94">
        <v>0</v>
      </c>
      <c r="AH94" t="s">
        <v>46</v>
      </c>
      <c r="AI94">
        <v>0</v>
      </c>
      <c r="AJ94" s="8" t="s">
        <v>106</v>
      </c>
      <c r="AK94" s="3">
        <v>0</v>
      </c>
      <c r="AL94" s="3">
        <v>0</v>
      </c>
      <c r="AM94">
        <v>0</v>
      </c>
      <c r="AN94" t="s">
        <v>45</v>
      </c>
      <c r="AO94">
        <v>0</v>
      </c>
      <c r="AP94" s="8">
        <v>0</v>
      </c>
      <c r="AQ94">
        <v>0</v>
      </c>
      <c r="AR94" t="s">
        <v>46</v>
      </c>
      <c r="AS94">
        <v>0</v>
      </c>
      <c r="AT94" s="11" t="s">
        <v>106</v>
      </c>
      <c r="AU94" s="3">
        <v>0</v>
      </c>
      <c r="AV94" s="3">
        <v>0</v>
      </c>
      <c r="AW94">
        <v>0</v>
      </c>
      <c r="AX94">
        <v>0</v>
      </c>
      <c r="AY94">
        <v>0</v>
      </c>
      <c r="AZ94" s="8">
        <v>0</v>
      </c>
      <c r="BA94">
        <v>0</v>
      </c>
      <c r="BB94" t="s">
        <v>46</v>
      </c>
      <c r="BC94">
        <v>0</v>
      </c>
      <c r="BD94" s="11" t="s">
        <v>106</v>
      </c>
      <c r="BE94" s="3">
        <v>0</v>
      </c>
      <c r="BF94" s="3">
        <v>0</v>
      </c>
      <c r="BG94">
        <v>0</v>
      </c>
      <c r="BH94">
        <v>0</v>
      </c>
      <c r="BI94">
        <v>0</v>
      </c>
      <c r="BJ94" s="8">
        <v>0</v>
      </c>
      <c r="BK94">
        <v>0</v>
      </c>
      <c r="BL94" t="s">
        <v>46</v>
      </c>
      <c r="BM94">
        <v>0</v>
      </c>
      <c r="BN94" s="3">
        <v>619537</v>
      </c>
      <c r="BO94" t="s">
        <v>47</v>
      </c>
      <c r="BP94" s="19">
        <f t="shared" si="11"/>
        <v>0</v>
      </c>
      <c r="BQ94" s="19">
        <f t="shared" si="6"/>
        <v>387378</v>
      </c>
      <c r="BR94" s="13">
        <f t="shared" si="7"/>
        <v>0.62527016142700109</v>
      </c>
    </row>
    <row r="95" spans="1:70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8"/>
        <v>0</v>
      </c>
      <c r="U95" s="3">
        <v>752079</v>
      </c>
      <c r="V95" s="3">
        <v>790533</v>
      </c>
      <c r="W95" s="14">
        <f t="shared" si="9"/>
        <v>1.0511302669001528</v>
      </c>
      <c r="X95" s="3">
        <v>0</v>
      </c>
      <c r="Y95" s="18">
        <f t="shared" si="10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>
        <v>21</v>
      </c>
      <c r="AF95" s="10">
        <v>43709</v>
      </c>
      <c r="AG95">
        <v>0</v>
      </c>
      <c r="AH95" t="s">
        <v>43</v>
      </c>
      <c r="AI95" t="s">
        <v>214</v>
      </c>
      <c r="AJ95" s="8">
        <v>35933</v>
      </c>
      <c r="AK95" s="3">
        <v>180000</v>
      </c>
      <c r="AL95" s="3">
        <v>200000</v>
      </c>
      <c r="AM95">
        <v>0.01</v>
      </c>
      <c r="AN95">
        <v>50</v>
      </c>
      <c r="AO95">
        <v>30</v>
      </c>
      <c r="AP95" s="8">
        <v>54393</v>
      </c>
      <c r="AQ95">
        <v>0</v>
      </c>
      <c r="AR95" t="s">
        <v>100</v>
      </c>
      <c r="AS95">
        <v>0</v>
      </c>
      <c r="AT95" s="11" t="s">
        <v>106</v>
      </c>
      <c r="AU95" s="3">
        <v>0</v>
      </c>
      <c r="AV95" s="3">
        <v>0</v>
      </c>
      <c r="AW95">
        <v>0</v>
      </c>
      <c r="AX95">
        <v>0</v>
      </c>
      <c r="AY95">
        <v>0</v>
      </c>
      <c r="AZ95" s="8">
        <v>0</v>
      </c>
      <c r="BA95">
        <v>0</v>
      </c>
      <c r="BB95" t="s">
        <v>46</v>
      </c>
      <c r="BC95">
        <v>0</v>
      </c>
      <c r="BD95" s="11" t="s">
        <v>106</v>
      </c>
      <c r="BE95" s="3">
        <v>0</v>
      </c>
      <c r="BF95" s="3">
        <v>0</v>
      </c>
      <c r="BG95">
        <v>0</v>
      </c>
      <c r="BH95">
        <v>0</v>
      </c>
      <c r="BI95">
        <v>0</v>
      </c>
      <c r="BJ95" s="8">
        <v>0</v>
      </c>
      <c r="BK95">
        <v>0</v>
      </c>
      <c r="BL95" t="s">
        <v>46</v>
      </c>
      <c r="BM95">
        <v>0</v>
      </c>
      <c r="BN95" s="3">
        <v>0</v>
      </c>
      <c r="BO95">
        <v>0</v>
      </c>
      <c r="BP95" s="19">
        <f t="shared" si="11"/>
        <v>305000</v>
      </c>
      <c r="BQ95" s="19">
        <f t="shared" si="6"/>
        <v>305000</v>
      </c>
      <c r="BR95" s="13">
        <f t="shared" si="7"/>
        <v>0.40554250284876986</v>
      </c>
    </row>
    <row r="96" spans="1:70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8"/>
        <v>6.1710688047418541E-2</v>
      </c>
      <c r="U96" s="3">
        <v>2018451</v>
      </c>
      <c r="V96" s="3">
        <v>1489952</v>
      </c>
      <c r="W96" s="14">
        <f t="shared" si="9"/>
        <v>0.73816604911389971</v>
      </c>
      <c r="X96" s="3">
        <v>0</v>
      </c>
      <c r="Y96" s="18">
        <f t="shared" si="10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>
        <v>0</v>
      </c>
      <c r="AF96" s="10">
        <v>43723</v>
      </c>
      <c r="AG96">
        <v>0</v>
      </c>
      <c r="AH96" t="s">
        <v>43</v>
      </c>
      <c r="AI96">
        <v>0</v>
      </c>
      <c r="AJ96" s="8" t="s">
        <v>106</v>
      </c>
      <c r="AK96" s="3">
        <v>0</v>
      </c>
      <c r="AL96" s="3">
        <v>0</v>
      </c>
      <c r="AM96">
        <v>0</v>
      </c>
      <c r="AN96">
        <v>0</v>
      </c>
      <c r="AO96">
        <v>0</v>
      </c>
      <c r="AP96" s="8">
        <v>0</v>
      </c>
      <c r="AQ96">
        <v>0</v>
      </c>
      <c r="AR96">
        <v>0</v>
      </c>
      <c r="AS96">
        <v>0</v>
      </c>
      <c r="AT96" s="11" t="s">
        <v>106</v>
      </c>
      <c r="AU96" s="3">
        <v>0</v>
      </c>
      <c r="AV96" s="3">
        <v>0</v>
      </c>
      <c r="AW96">
        <v>0</v>
      </c>
      <c r="AX96">
        <v>0</v>
      </c>
      <c r="AY96">
        <v>0</v>
      </c>
      <c r="AZ96" s="8">
        <v>0</v>
      </c>
      <c r="BA96">
        <v>0</v>
      </c>
      <c r="BB96" t="s">
        <v>46</v>
      </c>
      <c r="BC96">
        <v>0</v>
      </c>
      <c r="BD96" s="11" t="s">
        <v>106</v>
      </c>
      <c r="BE96" s="3">
        <v>0</v>
      </c>
      <c r="BF96" s="3">
        <v>0</v>
      </c>
      <c r="BG96">
        <v>0</v>
      </c>
      <c r="BH96">
        <v>0</v>
      </c>
      <c r="BI96">
        <v>0</v>
      </c>
      <c r="BJ96" s="8">
        <v>0</v>
      </c>
      <c r="BK96">
        <v>0</v>
      </c>
      <c r="BL96" t="s">
        <v>46</v>
      </c>
      <c r="BM96">
        <v>0</v>
      </c>
      <c r="BN96" s="3">
        <v>0</v>
      </c>
      <c r="BO96">
        <v>0</v>
      </c>
      <c r="BP96" s="19">
        <f t="shared" si="11"/>
        <v>505380</v>
      </c>
      <c r="BQ96" s="19">
        <f t="shared" si="6"/>
        <v>505380</v>
      </c>
      <c r="BR96" s="13">
        <f t="shared" si="7"/>
        <v>0.25038011821936723</v>
      </c>
    </row>
    <row r="97" spans="1:70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8"/>
        <v>0</v>
      </c>
      <c r="U97" s="3">
        <v>0</v>
      </c>
      <c r="V97" s="3">
        <v>0</v>
      </c>
      <c r="W97" s="14">
        <f t="shared" si="9"/>
        <v>0</v>
      </c>
      <c r="X97" s="3">
        <v>0</v>
      </c>
      <c r="Y97" s="18">
        <f t="shared" si="10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>
        <v>0</v>
      </c>
      <c r="AF97" s="10">
        <v>0</v>
      </c>
      <c r="AG97">
        <v>0</v>
      </c>
      <c r="AH97" t="s">
        <v>46</v>
      </c>
      <c r="AI97">
        <v>0</v>
      </c>
      <c r="AJ97" s="8" t="s">
        <v>106</v>
      </c>
      <c r="AK97" s="3">
        <v>0</v>
      </c>
      <c r="AL97" s="3">
        <v>0</v>
      </c>
      <c r="AM97">
        <v>0</v>
      </c>
      <c r="AN97" t="s">
        <v>45</v>
      </c>
      <c r="AO97">
        <v>0</v>
      </c>
      <c r="AP97" s="8">
        <v>0</v>
      </c>
      <c r="AQ97">
        <v>0</v>
      </c>
      <c r="AR97" t="s">
        <v>46</v>
      </c>
      <c r="AS97">
        <v>0</v>
      </c>
      <c r="AT97" s="11" t="s">
        <v>106</v>
      </c>
      <c r="AU97" s="3">
        <v>0</v>
      </c>
      <c r="AV97" s="3">
        <v>0</v>
      </c>
      <c r="AW97">
        <v>0</v>
      </c>
      <c r="AX97">
        <v>0</v>
      </c>
      <c r="AY97">
        <v>0</v>
      </c>
      <c r="AZ97" s="8">
        <v>0</v>
      </c>
      <c r="BA97">
        <v>0</v>
      </c>
      <c r="BB97" t="s">
        <v>46</v>
      </c>
      <c r="BC97">
        <v>0</v>
      </c>
      <c r="BD97" s="11" t="s">
        <v>106</v>
      </c>
      <c r="BE97" s="3">
        <v>0</v>
      </c>
      <c r="BF97" s="3">
        <v>0</v>
      </c>
      <c r="BG97">
        <v>0</v>
      </c>
      <c r="BH97">
        <v>0</v>
      </c>
      <c r="BI97">
        <v>0</v>
      </c>
      <c r="BJ97" s="8">
        <v>0</v>
      </c>
      <c r="BK97">
        <v>0</v>
      </c>
      <c r="BL97" t="s">
        <v>46</v>
      </c>
      <c r="BM97">
        <v>0</v>
      </c>
      <c r="BN97" s="3">
        <v>0</v>
      </c>
      <c r="BO97">
        <v>0</v>
      </c>
      <c r="BP97" s="19">
        <f t="shared" si="11"/>
        <v>0</v>
      </c>
      <c r="BQ97" s="19">
        <f t="shared" si="6"/>
        <v>0</v>
      </c>
      <c r="BR97" s="13">
        <f t="shared" si="7"/>
        <v>0</v>
      </c>
    </row>
    <row r="98" spans="1:70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8"/>
        <v>6.1617888852351199E-2</v>
      </c>
      <c r="U98" s="3">
        <v>1824600</v>
      </c>
      <c r="V98" s="3">
        <v>1439871</v>
      </c>
      <c r="W98" s="14">
        <f t="shared" si="9"/>
        <v>0.78914337389016775</v>
      </c>
      <c r="X98" s="3">
        <v>0</v>
      </c>
      <c r="Y98" s="18">
        <f t="shared" si="10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>
        <v>0</v>
      </c>
      <c r="AF98" s="10">
        <v>43723</v>
      </c>
      <c r="AG98">
        <v>0</v>
      </c>
      <c r="AH98" t="s">
        <v>43</v>
      </c>
      <c r="AI98">
        <v>0</v>
      </c>
      <c r="AJ98" s="8" t="s">
        <v>106</v>
      </c>
      <c r="AK98" s="3">
        <v>0</v>
      </c>
      <c r="AL98" s="3">
        <v>0</v>
      </c>
      <c r="AM98">
        <v>0</v>
      </c>
      <c r="AN98">
        <v>0</v>
      </c>
      <c r="AO98">
        <v>0</v>
      </c>
      <c r="AP98" s="8">
        <v>0</v>
      </c>
      <c r="AQ98">
        <v>0</v>
      </c>
      <c r="AR98">
        <v>0</v>
      </c>
      <c r="AS98">
        <v>0</v>
      </c>
      <c r="AT98" s="11" t="s">
        <v>106</v>
      </c>
      <c r="AU98" s="3">
        <v>0</v>
      </c>
      <c r="AV98" s="3">
        <v>0</v>
      </c>
      <c r="AW98">
        <v>0</v>
      </c>
      <c r="AX98">
        <v>0</v>
      </c>
      <c r="AY98">
        <v>0</v>
      </c>
      <c r="AZ98" s="8">
        <v>0</v>
      </c>
      <c r="BA98">
        <v>0</v>
      </c>
      <c r="BB98" t="s">
        <v>46</v>
      </c>
      <c r="BC98">
        <v>0</v>
      </c>
      <c r="BD98" s="11" t="s">
        <v>106</v>
      </c>
      <c r="BE98" s="3">
        <v>0</v>
      </c>
      <c r="BF98" s="3">
        <v>0</v>
      </c>
      <c r="BG98">
        <v>0</v>
      </c>
      <c r="BH98">
        <v>0</v>
      </c>
      <c r="BI98">
        <v>0</v>
      </c>
      <c r="BJ98" s="8">
        <v>0</v>
      </c>
      <c r="BK98">
        <v>0</v>
      </c>
      <c r="BL98" t="s">
        <v>46</v>
      </c>
      <c r="BM98">
        <v>0</v>
      </c>
      <c r="BN98" s="3">
        <v>0</v>
      </c>
      <c r="BO98">
        <v>0</v>
      </c>
      <c r="BP98" s="19">
        <f t="shared" si="11"/>
        <v>492745</v>
      </c>
      <c r="BQ98" s="19">
        <f t="shared" si="6"/>
        <v>492745</v>
      </c>
      <c r="BR98" s="13">
        <f t="shared" si="7"/>
        <v>0.27005645072892687</v>
      </c>
    </row>
    <row r="99" spans="1:70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8"/>
        <v>2.8725690910337175E-2</v>
      </c>
      <c r="U99" s="3">
        <v>3092876</v>
      </c>
      <c r="V99" s="3">
        <v>1095404</v>
      </c>
      <c r="W99" s="14">
        <f t="shared" si="9"/>
        <v>0.35417003462149793</v>
      </c>
      <c r="X99" s="3">
        <v>1257376</v>
      </c>
      <c r="Y99" s="18">
        <f t="shared" si="10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>
        <v>48</v>
      </c>
      <c r="AF99" s="10">
        <v>47453</v>
      </c>
      <c r="AG99" t="s">
        <v>54</v>
      </c>
      <c r="AH99" t="s">
        <v>43</v>
      </c>
      <c r="AI99" t="s">
        <v>137</v>
      </c>
      <c r="AJ99" s="8">
        <v>36081</v>
      </c>
      <c r="AK99" s="3">
        <v>126000</v>
      </c>
      <c r="AL99" s="3">
        <v>126000</v>
      </c>
      <c r="AM99">
        <v>0.01</v>
      </c>
      <c r="AN99">
        <v>50</v>
      </c>
      <c r="AO99" t="s">
        <v>165</v>
      </c>
      <c r="AP99" s="8">
        <v>54363</v>
      </c>
      <c r="AQ99" t="s">
        <v>71</v>
      </c>
      <c r="AR99" t="s">
        <v>100</v>
      </c>
      <c r="AS99" t="s">
        <v>137</v>
      </c>
      <c r="AT99" s="11">
        <v>36495</v>
      </c>
      <c r="AU99" s="3">
        <v>100000</v>
      </c>
      <c r="AV99" s="3">
        <v>100000</v>
      </c>
      <c r="AW99">
        <v>0</v>
      </c>
      <c r="AX99">
        <v>30</v>
      </c>
      <c r="AY99" t="s">
        <v>165</v>
      </c>
      <c r="AZ99" s="8">
        <v>47423</v>
      </c>
      <c r="BA99" t="s">
        <v>75</v>
      </c>
      <c r="BB99" t="s">
        <v>100</v>
      </c>
      <c r="BC99" t="s">
        <v>137</v>
      </c>
      <c r="BD99" s="11">
        <v>36495</v>
      </c>
      <c r="BE99" s="3">
        <v>25000</v>
      </c>
      <c r="BF99" s="3">
        <v>25000</v>
      </c>
      <c r="BG99">
        <v>0</v>
      </c>
      <c r="BH99">
        <v>30</v>
      </c>
      <c r="BI99" t="s">
        <v>165</v>
      </c>
      <c r="BJ99" s="8">
        <v>47423</v>
      </c>
      <c r="BK99" t="s">
        <v>75</v>
      </c>
      <c r="BL99" t="s">
        <v>100</v>
      </c>
      <c r="BM99" t="s">
        <v>137</v>
      </c>
      <c r="BN99" s="3">
        <v>2745311.83</v>
      </c>
      <c r="BO99" t="s">
        <v>47</v>
      </c>
      <c r="BP99" s="19">
        <f t="shared" si="11"/>
        <v>1487935.83</v>
      </c>
      <c r="BQ99" s="19">
        <f t="shared" si="6"/>
        <v>2745311.83</v>
      </c>
      <c r="BR99" s="13">
        <f t="shared" si="7"/>
        <v>0.88762427914989162</v>
      </c>
    </row>
    <row r="100" spans="1:70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8"/>
        <v>0.79867357009821871</v>
      </c>
      <c r="U100" s="3">
        <v>1005104</v>
      </c>
      <c r="V100" s="3">
        <v>986907</v>
      </c>
      <c r="W100" s="14">
        <f t="shared" si="9"/>
        <v>0.98189540584854895</v>
      </c>
      <c r="X100" s="3">
        <v>602062</v>
      </c>
      <c r="Y100" s="18">
        <f t="shared" si="10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>
        <v>25</v>
      </c>
      <c r="AF100" s="10">
        <v>43190</v>
      </c>
      <c r="AG100">
        <v>0</v>
      </c>
      <c r="AH100" t="s">
        <v>43</v>
      </c>
      <c r="AI100" t="s">
        <v>205</v>
      </c>
      <c r="AJ100" s="8">
        <v>36502</v>
      </c>
      <c r="AK100" s="3">
        <v>50000</v>
      </c>
      <c r="AL100" s="3">
        <v>50000</v>
      </c>
      <c r="AM100">
        <v>0.03</v>
      </c>
      <c r="AN100">
        <v>20</v>
      </c>
      <c r="AO100">
        <v>20</v>
      </c>
      <c r="AP100" s="8">
        <v>43830</v>
      </c>
      <c r="AQ100">
        <v>0</v>
      </c>
      <c r="AR100" t="s">
        <v>100</v>
      </c>
      <c r="AS100" t="s">
        <v>205</v>
      </c>
      <c r="AT100" s="11" t="s">
        <v>106</v>
      </c>
      <c r="AU100" s="3">
        <v>0</v>
      </c>
      <c r="AV100" s="3">
        <v>0</v>
      </c>
      <c r="AW100">
        <v>0</v>
      </c>
      <c r="AX100">
        <v>0</v>
      </c>
      <c r="AY100">
        <v>0</v>
      </c>
      <c r="AZ100" s="8">
        <v>0</v>
      </c>
      <c r="BA100">
        <v>0</v>
      </c>
      <c r="BB100" t="s">
        <v>46</v>
      </c>
      <c r="BC100">
        <v>0</v>
      </c>
      <c r="BD100" s="11" t="s">
        <v>106</v>
      </c>
      <c r="BE100" s="3">
        <v>0</v>
      </c>
      <c r="BF100" s="3">
        <v>0</v>
      </c>
      <c r="BG100">
        <v>0</v>
      </c>
      <c r="BH100">
        <v>0</v>
      </c>
      <c r="BI100">
        <v>0</v>
      </c>
      <c r="BJ100" s="8">
        <v>0</v>
      </c>
      <c r="BK100">
        <v>0</v>
      </c>
      <c r="BL100" t="s">
        <v>46</v>
      </c>
      <c r="BM100">
        <v>0</v>
      </c>
      <c r="BN100" s="3">
        <v>1005104</v>
      </c>
      <c r="BO100">
        <v>0</v>
      </c>
      <c r="BP100" s="19">
        <f t="shared" si="11"/>
        <v>338000</v>
      </c>
      <c r="BQ100" s="19">
        <f t="shared" si="6"/>
        <v>940062</v>
      </c>
      <c r="BR100" s="13">
        <f t="shared" si="7"/>
        <v>0.93528828857511259</v>
      </c>
    </row>
    <row r="101" spans="1:70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8"/>
        <v>6.4316638262612663E-2</v>
      </c>
      <c r="U101" s="3">
        <v>2210952</v>
      </c>
      <c r="V101" s="3">
        <v>2210949</v>
      </c>
      <c r="W101" s="14">
        <f t="shared" si="9"/>
        <v>0.99999864311843945</v>
      </c>
      <c r="X101" s="3">
        <v>0</v>
      </c>
      <c r="Y101" s="18">
        <f t="shared" si="10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>
        <v>35</v>
      </c>
      <c r="AF101" s="10">
        <v>18749</v>
      </c>
      <c r="AG101">
        <v>0</v>
      </c>
      <c r="AH101" t="s">
        <v>43</v>
      </c>
      <c r="AI101" t="s">
        <v>44</v>
      </c>
      <c r="AJ101" s="8">
        <v>36326</v>
      </c>
      <c r="AK101" s="3">
        <v>61704</v>
      </c>
      <c r="AL101" s="3">
        <v>61704</v>
      </c>
      <c r="AM101">
        <v>0.01</v>
      </c>
      <c r="AN101" t="s">
        <v>45</v>
      </c>
      <c r="AO101">
        <v>0</v>
      </c>
      <c r="AP101" s="8">
        <v>55274</v>
      </c>
      <c r="AQ101">
        <v>0</v>
      </c>
      <c r="AR101" t="s">
        <v>100</v>
      </c>
      <c r="AS101">
        <v>0</v>
      </c>
      <c r="AT101" s="11">
        <v>36494</v>
      </c>
      <c r="AU101" s="3">
        <v>170000</v>
      </c>
      <c r="AV101" s="3">
        <v>170000</v>
      </c>
      <c r="AW101">
        <v>0.01</v>
      </c>
      <c r="AX101">
        <v>47</v>
      </c>
      <c r="AY101">
        <v>0</v>
      </c>
      <c r="AZ101" s="8">
        <v>53328</v>
      </c>
      <c r="BB101" t="s">
        <v>58</v>
      </c>
      <c r="BC101">
        <v>0</v>
      </c>
      <c r="BD101" s="11">
        <v>36495</v>
      </c>
      <c r="BE101" s="3">
        <v>125312</v>
      </c>
      <c r="BF101" s="3">
        <v>125312</v>
      </c>
      <c r="BG101">
        <v>0</v>
      </c>
      <c r="BH101">
        <v>20</v>
      </c>
      <c r="BI101">
        <v>0</v>
      </c>
      <c r="BJ101" s="8">
        <v>43435</v>
      </c>
      <c r="BK101">
        <v>0</v>
      </c>
      <c r="BL101" t="s">
        <v>100</v>
      </c>
      <c r="BM101">
        <v>0</v>
      </c>
      <c r="BN101" s="3">
        <v>0</v>
      </c>
      <c r="BO101" t="s">
        <v>47</v>
      </c>
      <c r="BP101" s="19">
        <f t="shared" si="11"/>
        <v>3229016</v>
      </c>
      <c r="BQ101" s="19">
        <f t="shared" si="6"/>
        <v>3229016</v>
      </c>
      <c r="BR101" s="13">
        <f t="shared" si="7"/>
        <v>1.460464089677207</v>
      </c>
    </row>
    <row r="102" spans="1:70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8"/>
        <v>6.9935683957008679E-2</v>
      </c>
      <c r="U102" s="3">
        <v>327601</v>
      </c>
      <c r="V102" s="3">
        <v>278384</v>
      </c>
      <c r="W102" s="14">
        <f t="shared" si="9"/>
        <v>0.84976541585648391</v>
      </c>
      <c r="X102" s="3">
        <v>0</v>
      </c>
      <c r="Y102" s="18">
        <f t="shared" si="10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>
        <v>0</v>
      </c>
      <c r="AF102" s="10">
        <v>0</v>
      </c>
      <c r="AG102">
        <v>0</v>
      </c>
      <c r="AH102" t="s">
        <v>46</v>
      </c>
      <c r="AI102">
        <v>0</v>
      </c>
      <c r="AJ102" s="8" t="s">
        <v>106</v>
      </c>
      <c r="AK102" s="3">
        <v>0</v>
      </c>
      <c r="AL102" s="3">
        <v>0</v>
      </c>
      <c r="AM102">
        <v>0</v>
      </c>
      <c r="AN102" t="s">
        <v>45</v>
      </c>
      <c r="AO102">
        <v>0</v>
      </c>
      <c r="AP102" s="8">
        <v>0</v>
      </c>
      <c r="AQ102">
        <v>0</v>
      </c>
      <c r="AR102" t="s">
        <v>46</v>
      </c>
      <c r="AS102">
        <v>0</v>
      </c>
      <c r="AT102" s="11" t="s">
        <v>106</v>
      </c>
      <c r="AU102" s="3">
        <v>0</v>
      </c>
      <c r="AV102" s="3">
        <v>0</v>
      </c>
      <c r="AW102">
        <v>0</v>
      </c>
      <c r="AX102">
        <v>0</v>
      </c>
      <c r="AY102">
        <v>0</v>
      </c>
      <c r="AZ102" s="8">
        <v>0</v>
      </c>
      <c r="BA102">
        <v>0</v>
      </c>
      <c r="BB102" t="s">
        <v>46</v>
      </c>
      <c r="BC102">
        <v>0</v>
      </c>
      <c r="BD102" s="11" t="s">
        <v>106</v>
      </c>
      <c r="BE102" s="3">
        <v>0</v>
      </c>
      <c r="BF102" s="3">
        <v>0</v>
      </c>
      <c r="BG102">
        <v>0</v>
      </c>
      <c r="BH102">
        <v>0</v>
      </c>
      <c r="BI102">
        <v>0</v>
      </c>
      <c r="BJ102" s="8">
        <v>0</v>
      </c>
      <c r="BK102">
        <v>0</v>
      </c>
      <c r="BL102" t="s">
        <v>46</v>
      </c>
      <c r="BM102">
        <v>0</v>
      </c>
      <c r="BN102" s="3">
        <v>327601</v>
      </c>
      <c r="BO102" t="s">
        <v>47</v>
      </c>
      <c r="BP102" s="19">
        <f t="shared" si="11"/>
        <v>0</v>
      </c>
      <c r="BQ102" s="19">
        <f t="shared" si="6"/>
        <v>0</v>
      </c>
      <c r="BR102" s="13">
        <f t="shared" si="7"/>
        <v>0</v>
      </c>
    </row>
    <row r="103" spans="1:70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8"/>
        <v>6.7097469196551296E-2</v>
      </c>
      <c r="U103" s="3">
        <v>1342301</v>
      </c>
      <c r="V103" s="3">
        <v>1050933</v>
      </c>
      <c r="W103" s="14">
        <f t="shared" si="9"/>
        <v>0.78293393210613715</v>
      </c>
      <c r="X103" s="3">
        <v>72000</v>
      </c>
      <c r="Y103" s="18">
        <f t="shared" si="10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>
        <v>30</v>
      </c>
      <c r="AF103" s="10">
        <v>45778</v>
      </c>
      <c r="AG103" t="s">
        <v>63</v>
      </c>
      <c r="AH103" t="s">
        <v>114</v>
      </c>
      <c r="AI103">
        <v>0</v>
      </c>
      <c r="AJ103" s="8" t="s">
        <v>106</v>
      </c>
      <c r="AK103" s="3">
        <v>0</v>
      </c>
      <c r="AL103" s="3">
        <v>0</v>
      </c>
      <c r="AM103">
        <v>0</v>
      </c>
      <c r="AN103" t="s">
        <v>45</v>
      </c>
      <c r="AO103">
        <v>0</v>
      </c>
      <c r="AP103" s="8">
        <v>0</v>
      </c>
      <c r="AQ103">
        <v>0</v>
      </c>
      <c r="AR103" t="s">
        <v>46</v>
      </c>
      <c r="AS103">
        <v>0</v>
      </c>
      <c r="AT103" s="11" t="s">
        <v>106</v>
      </c>
      <c r="AU103" s="3">
        <v>0</v>
      </c>
      <c r="AV103" s="3">
        <v>0</v>
      </c>
      <c r="AW103">
        <v>0</v>
      </c>
      <c r="AX103">
        <v>0</v>
      </c>
      <c r="AY103">
        <v>0</v>
      </c>
      <c r="AZ103" s="8">
        <v>0</v>
      </c>
      <c r="BA103">
        <v>0</v>
      </c>
      <c r="BB103" t="s">
        <v>46</v>
      </c>
      <c r="BC103">
        <v>0</v>
      </c>
      <c r="BD103" s="11" t="s">
        <v>106</v>
      </c>
      <c r="BE103" s="3">
        <v>0</v>
      </c>
      <c r="BF103" s="3">
        <v>0</v>
      </c>
      <c r="BG103">
        <v>0</v>
      </c>
      <c r="BH103">
        <v>0</v>
      </c>
      <c r="BI103">
        <v>0</v>
      </c>
      <c r="BJ103" s="8">
        <v>0</v>
      </c>
      <c r="BK103">
        <v>0</v>
      </c>
      <c r="BL103" t="s">
        <v>46</v>
      </c>
      <c r="BM103">
        <v>0</v>
      </c>
      <c r="BN103" s="3">
        <v>1342301</v>
      </c>
      <c r="BO103">
        <v>0</v>
      </c>
      <c r="BP103" s="19">
        <f t="shared" si="11"/>
        <v>252000</v>
      </c>
      <c r="BQ103" s="19">
        <f t="shared" si="6"/>
        <v>324000</v>
      </c>
      <c r="BR103" s="13">
        <f t="shared" si="7"/>
        <v>0.24137656159088014</v>
      </c>
    </row>
    <row r="104" spans="1:70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8"/>
        <v>6.7097469196551296E-2</v>
      </c>
      <c r="U104" s="3">
        <v>1342301</v>
      </c>
      <c r="V104" s="3">
        <v>1050933</v>
      </c>
      <c r="W104" s="14">
        <f t="shared" si="9"/>
        <v>0.78293393210613715</v>
      </c>
      <c r="X104" s="3">
        <v>1050933</v>
      </c>
      <c r="Y104" s="18">
        <f t="shared" si="10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>
        <v>30</v>
      </c>
      <c r="AF104" s="10">
        <v>45778</v>
      </c>
      <c r="AG104" t="s">
        <v>54</v>
      </c>
      <c r="AH104" t="s">
        <v>115</v>
      </c>
      <c r="AI104" t="s">
        <v>44</v>
      </c>
      <c r="AJ104" s="8" t="s">
        <v>106</v>
      </c>
      <c r="AK104" s="3">
        <v>0</v>
      </c>
      <c r="AL104" s="3">
        <v>0</v>
      </c>
      <c r="AM104">
        <v>0</v>
      </c>
      <c r="AN104" t="s">
        <v>45</v>
      </c>
      <c r="AO104">
        <v>0</v>
      </c>
      <c r="AP104" s="8">
        <v>0</v>
      </c>
      <c r="AQ104">
        <v>0</v>
      </c>
      <c r="AR104" t="s">
        <v>46</v>
      </c>
      <c r="AS104">
        <v>0</v>
      </c>
      <c r="AT104" s="11" t="s">
        <v>106</v>
      </c>
      <c r="AU104" s="3">
        <v>0</v>
      </c>
      <c r="AV104" s="3">
        <v>0</v>
      </c>
      <c r="AW104">
        <v>0</v>
      </c>
      <c r="AX104">
        <v>0</v>
      </c>
      <c r="AY104">
        <v>0</v>
      </c>
      <c r="AZ104" s="8">
        <v>0</v>
      </c>
      <c r="BA104">
        <v>0</v>
      </c>
      <c r="BB104" t="s">
        <v>46</v>
      </c>
      <c r="BC104">
        <v>0</v>
      </c>
      <c r="BD104" s="11" t="s">
        <v>106</v>
      </c>
      <c r="BE104" s="3">
        <v>0</v>
      </c>
      <c r="BF104" s="3">
        <v>0</v>
      </c>
      <c r="BG104">
        <v>0</v>
      </c>
      <c r="BH104">
        <v>0</v>
      </c>
      <c r="BI104">
        <v>0</v>
      </c>
      <c r="BJ104" s="8">
        <v>0</v>
      </c>
      <c r="BK104">
        <v>0</v>
      </c>
      <c r="BL104" t="s">
        <v>46</v>
      </c>
      <c r="BM104">
        <v>0</v>
      </c>
      <c r="BN104" s="3">
        <v>1342301</v>
      </c>
      <c r="BO104">
        <v>0</v>
      </c>
      <c r="BP104" s="19">
        <f t="shared" si="11"/>
        <v>252000</v>
      </c>
      <c r="BQ104" s="19">
        <f t="shared" si="6"/>
        <v>1302933</v>
      </c>
      <c r="BR104" s="13">
        <f t="shared" si="7"/>
        <v>0.97067125778793284</v>
      </c>
    </row>
    <row r="105" spans="1:70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8"/>
        <v>0</v>
      </c>
      <c r="U105" s="3">
        <v>801993</v>
      </c>
      <c r="V105" s="3">
        <v>437838</v>
      </c>
      <c r="W105" s="14">
        <f t="shared" si="9"/>
        <v>0.54593743336911915</v>
      </c>
      <c r="X105" s="3">
        <v>0</v>
      </c>
      <c r="Y105" s="18">
        <f t="shared" si="10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>
        <v>0</v>
      </c>
      <c r="AF105" s="10">
        <v>0</v>
      </c>
      <c r="AG105">
        <v>0</v>
      </c>
      <c r="AH105" t="s">
        <v>46</v>
      </c>
      <c r="AI105">
        <v>0</v>
      </c>
      <c r="AJ105" s="8" t="s">
        <v>106</v>
      </c>
      <c r="AK105" s="3">
        <v>0</v>
      </c>
      <c r="AL105" s="3">
        <v>0</v>
      </c>
      <c r="AM105">
        <v>0</v>
      </c>
      <c r="AN105" t="s">
        <v>45</v>
      </c>
      <c r="AO105">
        <v>0</v>
      </c>
      <c r="AP105" s="8">
        <v>0</v>
      </c>
      <c r="AQ105">
        <v>0</v>
      </c>
      <c r="AR105" t="s">
        <v>46</v>
      </c>
      <c r="AS105">
        <v>0</v>
      </c>
      <c r="AT105" s="11" t="s">
        <v>106</v>
      </c>
      <c r="AU105" s="3">
        <v>195000</v>
      </c>
      <c r="AV105" s="3">
        <v>139796.67000000001</v>
      </c>
      <c r="AW105">
        <v>5.2499999999999998E-2</v>
      </c>
      <c r="AX105">
        <v>0</v>
      </c>
      <c r="AY105">
        <v>0</v>
      </c>
      <c r="AZ105" s="8">
        <v>45444</v>
      </c>
      <c r="BA105">
        <v>0</v>
      </c>
      <c r="BB105" t="s">
        <v>46</v>
      </c>
      <c r="BC105">
        <v>0</v>
      </c>
      <c r="BD105" s="11" t="s">
        <v>106</v>
      </c>
      <c r="BE105" s="3">
        <v>0</v>
      </c>
      <c r="BF105" s="3">
        <v>0</v>
      </c>
      <c r="BG105">
        <v>0</v>
      </c>
      <c r="BH105">
        <v>0</v>
      </c>
      <c r="BI105">
        <v>0</v>
      </c>
      <c r="BJ105" s="8">
        <v>0</v>
      </c>
      <c r="BK105">
        <v>0</v>
      </c>
      <c r="BL105" t="s">
        <v>46</v>
      </c>
      <c r="BM105">
        <v>0</v>
      </c>
      <c r="BN105" s="3">
        <v>0</v>
      </c>
      <c r="BO105">
        <v>0</v>
      </c>
      <c r="BP105" s="19">
        <f t="shared" si="11"/>
        <v>195000</v>
      </c>
      <c r="BQ105" s="19">
        <f t="shared" si="6"/>
        <v>195000</v>
      </c>
      <c r="BR105" s="13">
        <f t="shared" si="7"/>
        <v>0.24314426684522183</v>
      </c>
    </row>
    <row r="106" spans="1:70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8"/>
        <v>0</v>
      </c>
      <c r="U106" s="3">
        <v>801993</v>
      </c>
      <c r="V106" s="3">
        <v>437838</v>
      </c>
      <c r="W106" s="14">
        <f t="shared" si="9"/>
        <v>0.54593743336911915</v>
      </c>
      <c r="X106" s="3">
        <v>0</v>
      </c>
      <c r="Y106" s="18">
        <f t="shared" si="10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>
        <v>0</v>
      </c>
      <c r="AF106" s="10">
        <v>0</v>
      </c>
      <c r="AG106">
        <v>0</v>
      </c>
      <c r="AH106" t="s">
        <v>46</v>
      </c>
      <c r="AI106">
        <v>0</v>
      </c>
      <c r="AJ106" s="8" t="s">
        <v>106</v>
      </c>
      <c r="AK106" s="3">
        <v>0</v>
      </c>
      <c r="AL106" s="3">
        <v>0</v>
      </c>
      <c r="AM106">
        <v>0</v>
      </c>
      <c r="AN106" t="s">
        <v>45</v>
      </c>
      <c r="AO106">
        <v>0</v>
      </c>
      <c r="AP106" s="8">
        <v>0</v>
      </c>
      <c r="AQ106">
        <v>0</v>
      </c>
      <c r="AR106" t="s">
        <v>46</v>
      </c>
      <c r="AS106">
        <v>0</v>
      </c>
      <c r="AT106" s="11" t="s">
        <v>106</v>
      </c>
      <c r="AU106" s="3">
        <v>195000</v>
      </c>
      <c r="AV106" s="3">
        <v>139796.67000000001</v>
      </c>
      <c r="AW106">
        <v>5.2499999999999998E-2</v>
      </c>
      <c r="AX106">
        <v>0</v>
      </c>
      <c r="AY106">
        <v>0</v>
      </c>
      <c r="AZ106" s="8">
        <v>45444</v>
      </c>
      <c r="BA106">
        <v>0</v>
      </c>
      <c r="BB106" t="s">
        <v>46</v>
      </c>
      <c r="BC106">
        <v>0</v>
      </c>
      <c r="BD106" s="11" t="s">
        <v>106</v>
      </c>
      <c r="BE106" s="3">
        <v>0</v>
      </c>
      <c r="BF106" s="3">
        <v>0</v>
      </c>
      <c r="BG106">
        <v>0</v>
      </c>
      <c r="BH106">
        <v>0</v>
      </c>
      <c r="BI106">
        <v>0</v>
      </c>
      <c r="BJ106" s="8">
        <v>0</v>
      </c>
      <c r="BK106">
        <v>0</v>
      </c>
      <c r="BL106" t="s">
        <v>46</v>
      </c>
      <c r="BM106">
        <v>0</v>
      </c>
      <c r="BN106" s="3">
        <v>0</v>
      </c>
      <c r="BO106">
        <v>0</v>
      </c>
      <c r="BP106" s="19">
        <f t="shared" si="11"/>
        <v>195000</v>
      </c>
      <c r="BQ106" s="19">
        <f t="shared" si="6"/>
        <v>195000</v>
      </c>
      <c r="BR106" s="13">
        <f t="shared" si="7"/>
        <v>0.24314426684522183</v>
      </c>
    </row>
    <row r="107" spans="1:70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8"/>
        <v>0</v>
      </c>
      <c r="U107" s="3">
        <v>0</v>
      </c>
      <c r="V107" s="3">
        <v>0</v>
      </c>
      <c r="W107" s="14">
        <f t="shared" si="9"/>
        <v>0</v>
      </c>
      <c r="X107" s="3">
        <v>0</v>
      </c>
      <c r="Y107" s="18">
        <f t="shared" si="10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>
        <v>20</v>
      </c>
      <c r="AF107" s="10">
        <v>45245</v>
      </c>
      <c r="AG107" t="s">
        <v>63</v>
      </c>
      <c r="AH107" t="s">
        <v>43</v>
      </c>
      <c r="AI107" t="s">
        <v>228</v>
      </c>
      <c r="AJ107" s="8" t="s">
        <v>106</v>
      </c>
      <c r="AK107" s="3">
        <v>0</v>
      </c>
      <c r="AL107" s="3">
        <v>0</v>
      </c>
      <c r="AM107">
        <v>0</v>
      </c>
      <c r="AN107" t="s">
        <v>45</v>
      </c>
      <c r="AO107">
        <v>0</v>
      </c>
      <c r="AP107" s="8">
        <v>0</v>
      </c>
      <c r="AQ107">
        <v>0</v>
      </c>
      <c r="AR107" t="s">
        <v>46</v>
      </c>
      <c r="AS107">
        <v>0</v>
      </c>
      <c r="AT107" s="11" t="s">
        <v>106</v>
      </c>
      <c r="AU107" s="3">
        <v>0</v>
      </c>
      <c r="AV107" s="3">
        <v>0</v>
      </c>
      <c r="AW107">
        <v>0</v>
      </c>
      <c r="AX107">
        <v>0</v>
      </c>
      <c r="AY107">
        <v>0</v>
      </c>
      <c r="AZ107" s="8">
        <v>0</v>
      </c>
      <c r="BA107">
        <v>0</v>
      </c>
      <c r="BB107" t="s">
        <v>46</v>
      </c>
      <c r="BC107">
        <v>0</v>
      </c>
      <c r="BD107" s="11" t="s">
        <v>106</v>
      </c>
      <c r="BE107" s="3">
        <v>0</v>
      </c>
      <c r="BF107" s="3">
        <v>0</v>
      </c>
      <c r="BG107">
        <v>0</v>
      </c>
      <c r="BH107">
        <v>0</v>
      </c>
      <c r="BI107">
        <v>0</v>
      </c>
      <c r="BJ107" s="8">
        <v>0</v>
      </c>
      <c r="BK107">
        <v>0</v>
      </c>
      <c r="BL107" t="s">
        <v>46</v>
      </c>
      <c r="BM107">
        <v>0</v>
      </c>
      <c r="BN107" s="3">
        <v>0</v>
      </c>
      <c r="BO107">
        <v>0</v>
      </c>
      <c r="BP107" s="19">
        <f t="shared" si="11"/>
        <v>181425.54</v>
      </c>
      <c r="BQ107" s="19">
        <f t="shared" si="6"/>
        <v>181425.54</v>
      </c>
      <c r="BR107" s="13">
        <f t="shared" si="7"/>
        <v>0</v>
      </c>
    </row>
    <row r="108" spans="1:70" hidden="1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8"/>
        <v>7.4350658523782545E-2</v>
      </c>
      <c r="U108" s="3">
        <v>2017467</v>
      </c>
      <c r="V108" s="3">
        <v>1799723</v>
      </c>
      <c r="W108" s="14">
        <f t="shared" si="9"/>
        <v>0.89207060140264993</v>
      </c>
      <c r="X108" s="3">
        <v>1214219</v>
      </c>
      <c r="Y108" s="18">
        <f t="shared" si="10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>
        <v>25</v>
      </c>
      <c r="AF108" s="10">
        <v>44681</v>
      </c>
      <c r="AG108">
        <v>1</v>
      </c>
      <c r="AH108" t="s">
        <v>43</v>
      </c>
      <c r="AI108">
        <v>0</v>
      </c>
      <c r="AJ108" s="8">
        <v>36424</v>
      </c>
      <c r="AK108" s="3">
        <v>250000</v>
      </c>
      <c r="AL108" s="3">
        <v>332068.82</v>
      </c>
      <c r="AM108">
        <v>0.02</v>
      </c>
      <c r="AN108">
        <v>20</v>
      </c>
      <c r="AO108">
        <v>0</v>
      </c>
      <c r="AP108" s="8">
        <v>43729</v>
      </c>
      <c r="AQ108">
        <v>2</v>
      </c>
      <c r="AR108" t="s">
        <v>58</v>
      </c>
      <c r="AS108" t="s">
        <v>229</v>
      </c>
      <c r="AT108" s="11">
        <v>36432</v>
      </c>
      <c r="AU108" s="3">
        <v>350000</v>
      </c>
      <c r="AV108" s="3">
        <v>464896.35</v>
      </c>
      <c r="AW108">
        <v>0.02</v>
      </c>
      <c r="AX108">
        <v>20</v>
      </c>
      <c r="AY108">
        <v>0</v>
      </c>
      <c r="AZ108" s="8">
        <v>43737</v>
      </c>
      <c r="BA108">
        <v>3</v>
      </c>
      <c r="BB108" t="s">
        <v>58</v>
      </c>
      <c r="BC108" t="s">
        <v>181</v>
      </c>
      <c r="BD108" s="11">
        <v>36434</v>
      </c>
      <c r="BE108" s="3">
        <v>38248</v>
      </c>
      <c r="BF108" s="3">
        <v>38248</v>
      </c>
      <c r="BG108">
        <v>0</v>
      </c>
      <c r="BH108">
        <v>20</v>
      </c>
      <c r="BI108">
        <v>0</v>
      </c>
      <c r="BJ108" s="8">
        <v>43739</v>
      </c>
      <c r="BK108">
        <v>4</v>
      </c>
      <c r="BL108" t="s">
        <v>58</v>
      </c>
      <c r="BM108" t="s">
        <v>230</v>
      </c>
      <c r="BN108" s="3">
        <v>2017467</v>
      </c>
      <c r="BO108">
        <v>0</v>
      </c>
      <c r="BP108" s="19">
        <f t="shared" si="11"/>
        <v>803248</v>
      </c>
      <c r="BQ108" s="19">
        <f t="shared" si="6"/>
        <v>2017467</v>
      </c>
      <c r="BR108" s="13">
        <f t="shared" si="7"/>
        <v>1</v>
      </c>
    </row>
    <row r="109" spans="1:70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8"/>
        <v>0.10118005800843759</v>
      </c>
      <c r="U109" s="3">
        <v>1759744</v>
      </c>
      <c r="V109" s="3">
        <v>2152977</v>
      </c>
      <c r="W109" s="14">
        <f t="shared" si="9"/>
        <v>1.2234603442318883</v>
      </c>
      <c r="X109" s="3">
        <v>0</v>
      </c>
      <c r="Y109" s="18">
        <f t="shared" si="10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>
        <v>0</v>
      </c>
      <c r="AF109" s="10">
        <v>0</v>
      </c>
      <c r="AG109">
        <v>0</v>
      </c>
      <c r="AH109" t="s">
        <v>46</v>
      </c>
      <c r="AI109">
        <v>0</v>
      </c>
      <c r="AJ109" s="8" t="s">
        <v>106</v>
      </c>
      <c r="AK109" s="3">
        <v>250000</v>
      </c>
      <c r="AL109" s="3">
        <v>235781</v>
      </c>
      <c r="AM109">
        <v>0</v>
      </c>
      <c r="AN109" t="s">
        <v>45</v>
      </c>
      <c r="AO109">
        <v>0</v>
      </c>
      <c r="AP109" s="8">
        <v>0</v>
      </c>
      <c r="AQ109">
        <v>0</v>
      </c>
      <c r="AR109" t="s">
        <v>46</v>
      </c>
      <c r="AS109">
        <v>0</v>
      </c>
      <c r="AT109" s="11" t="s">
        <v>106</v>
      </c>
      <c r="AU109" s="3">
        <v>1384744</v>
      </c>
      <c r="AV109" s="3">
        <v>0</v>
      </c>
      <c r="AW109">
        <v>0</v>
      </c>
      <c r="AX109">
        <v>0</v>
      </c>
      <c r="AY109">
        <v>0</v>
      </c>
      <c r="AZ109" s="8">
        <v>0</v>
      </c>
      <c r="BA109">
        <v>0</v>
      </c>
      <c r="BB109" t="s">
        <v>46</v>
      </c>
      <c r="BC109">
        <v>0</v>
      </c>
      <c r="BD109" s="11" t="s">
        <v>106</v>
      </c>
      <c r="BE109" s="3">
        <v>0</v>
      </c>
      <c r="BF109" s="3">
        <v>0</v>
      </c>
      <c r="BG109">
        <v>0</v>
      </c>
      <c r="BH109">
        <v>0</v>
      </c>
      <c r="BI109">
        <v>0</v>
      </c>
      <c r="BJ109" s="8">
        <v>0</v>
      </c>
      <c r="BK109">
        <v>0</v>
      </c>
      <c r="BL109" t="s">
        <v>46</v>
      </c>
      <c r="BM109">
        <v>0</v>
      </c>
      <c r="BN109" s="3">
        <v>1759744</v>
      </c>
      <c r="BO109">
        <v>0</v>
      </c>
      <c r="BP109" s="19">
        <f t="shared" si="11"/>
        <v>1759744</v>
      </c>
      <c r="BQ109" s="19">
        <f t="shared" si="6"/>
        <v>1759744</v>
      </c>
      <c r="BR109" s="13">
        <f t="shared" si="7"/>
        <v>1</v>
      </c>
    </row>
    <row r="110" spans="1:70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8"/>
        <v>0</v>
      </c>
      <c r="U110" s="3">
        <v>2556520</v>
      </c>
      <c r="V110" s="3">
        <v>3183313</v>
      </c>
      <c r="W110" s="14">
        <f t="shared" si="9"/>
        <v>1.245174299438299</v>
      </c>
      <c r="X110" s="3">
        <v>0</v>
      </c>
      <c r="Y110" s="18">
        <f t="shared" si="10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>
        <v>7</v>
      </c>
      <c r="AF110" s="10">
        <v>42370</v>
      </c>
      <c r="AG110">
        <v>0</v>
      </c>
      <c r="AH110" t="s">
        <v>43</v>
      </c>
      <c r="AI110">
        <v>0</v>
      </c>
      <c r="AJ110" s="8">
        <v>36325</v>
      </c>
      <c r="AK110" s="3">
        <v>500000</v>
      </c>
      <c r="AL110" s="3">
        <v>500000</v>
      </c>
      <c r="AM110">
        <v>0.01</v>
      </c>
      <c r="AN110">
        <v>50</v>
      </c>
      <c r="AO110">
        <v>30</v>
      </c>
      <c r="AP110" s="8">
        <v>54789</v>
      </c>
      <c r="AQ110">
        <v>0</v>
      </c>
      <c r="AR110" t="s">
        <v>100</v>
      </c>
      <c r="AS110" t="s">
        <v>214</v>
      </c>
      <c r="AT110" s="11" t="s">
        <v>106</v>
      </c>
      <c r="AU110" s="3">
        <v>0</v>
      </c>
      <c r="AV110" s="3">
        <v>0</v>
      </c>
      <c r="AW110">
        <v>0</v>
      </c>
      <c r="AX110">
        <v>0</v>
      </c>
      <c r="AY110">
        <v>0</v>
      </c>
      <c r="AZ110" s="8">
        <v>0</v>
      </c>
      <c r="BA110">
        <v>0</v>
      </c>
      <c r="BB110" t="s">
        <v>46</v>
      </c>
      <c r="BC110">
        <v>0</v>
      </c>
      <c r="BD110" s="11" t="s">
        <v>106</v>
      </c>
      <c r="BE110" s="3">
        <v>0</v>
      </c>
      <c r="BF110" s="3">
        <v>0</v>
      </c>
      <c r="BG110">
        <v>0</v>
      </c>
      <c r="BH110">
        <v>0</v>
      </c>
      <c r="BI110">
        <v>0</v>
      </c>
      <c r="BJ110" s="8">
        <v>0</v>
      </c>
      <c r="BK110">
        <v>0</v>
      </c>
      <c r="BL110" t="s">
        <v>46</v>
      </c>
      <c r="BM110">
        <v>0</v>
      </c>
      <c r="BN110" s="3">
        <v>0</v>
      </c>
      <c r="BO110">
        <v>0</v>
      </c>
      <c r="BP110" s="19">
        <f t="shared" si="11"/>
        <v>640000</v>
      </c>
      <c r="BQ110" s="19">
        <f t="shared" si="6"/>
        <v>640000</v>
      </c>
      <c r="BR110" s="13">
        <f t="shared" si="7"/>
        <v>0.25034030635394988</v>
      </c>
    </row>
    <row r="111" spans="1:70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8"/>
        <v>0</v>
      </c>
      <c r="U111" s="3">
        <v>0</v>
      </c>
      <c r="V111" s="3">
        <v>0</v>
      </c>
      <c r="W111" s="14">
        <f t="shared" si="9"/>
        <v>0</v>
      </c>
      <c r="X111" s="3">
        <v>0</v>
      </c>
      <c r="Y111" s="18">
        <f t="shared" si="10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>
        <v>0</v>
      </c>
      <c r="AF111" s="10">
        <v>0</v>
      </c>
      <c r="AG111">
        <v>0</v>
      </c>
      <c r="AH111" t="s">
        <v>46</v>
      </c>
      <c r="AI111" t="s">
        <v>233</v>
      </c>
      <c r="AJ111" s="8">
        <v>42064</v>
      </c>
      <c r="AK111" s="3">
        <v>25000</v>
      </c>
      <c r="AL111" s="3">
        <v>17880</v>
      </c>
      <c r="AM111">
        <v>4.4999999999999998E-2</v>
      </c>
      <c r="AN111">
        <v>0</v>
      </c>
      <c r="AO111">
        <v>0</v>
      </c>
      <c r="AP111" s="8">
        <v>0</v>
      </c>
      <c r="AQ111">
        <v>0</v>
      </c>
      <c r="AR111" t="s">
        <v>43</v>
      </c>
      <c r="AS111" t="s">
        <v>44</v>
      </c>
      <c r="AT111" s="11" t="s">
        <v>106</v>
      </c>
      <c r="AU111" s="3">
        <v>0</v>
      </c>
      <c r="AV111" s="3">
        <v>0</v>
      </c>
      <c r="AW111">
        <v>0</v>
      </c>
      <c r="AX111">
        <v>0</v>
      </c>
      <c r="AY111">
        <v>0</v>
      </c>
      <c r="AZ111" s="8">
        <v>0</v>
      </c>
      <c r="BA111">
        <v>0</v>
      </c>
      <c r="BB111" t="s">
        <v>46</v>
      </c>
      <c r="BC111">
        <v>0</v>
      </c>
      <c r="BD111" s="11" t="s">
        <v>106</v>
      </c>
      <c r="BE111" s="3">
        <v>0</v>
      </c>
      <c r="BF111" s="3">
        <v>0</v>
      </c>
      <c r="BG111">
        <v>0</v>
      </c>
      <c r="BH111">
        <v>0</v>
      </c>
      <c r="BI111">
        <v>0</v>
      </c>
      <c r="BJ111" s="8">
        <v>0</v>
      </c>
      <c r="BK111">
        <v>0</v>
      </c>
      <c r="BL111" t="s">
        <v>46</v>
      </c>
      <c r="BM111">
        <v>0</v>
      </c>
      <c r="BN111" s="3">
        <v>25000</v>
      </c>
      <c r="BO111">
        <v>0</v>
      </c>
      <c r="BP111" s="19">
        <f t="shared" si="11"/>
        <v>25000</v>
      </c>
      <c r="BQ111" s="19">
        <f t="shared" si="6"/>
        <v>25000</v>
      </c>
      <c r="BR111" s="13">
        <f t="shared" si="7"/>
        <v>0</v>
      </c>
    </row>
    <row r="112" spans="1:70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8"/>
        <v>3.0479279291371786E-2</v>
      </c>
      <c r="U112" s="3">
        <v>3576036</v>
      </c>
      <c r="V112" s="3">
        <v>2240000</v>
      </c>
      <c r="W112" s="14">
        <f t="shared" si="9"/>
        <v>0.62639190433205927</v>
      </c>
      <c r="X112" s="3">
        <v>0</v>
      </c>
      <c r="Y112" s="18">
        <f t="shared" si="10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>
        <v>0</v>
      </c>
      <c r="AF112" s="10">
        <v>19268</v>
      </c>
      <c r="AG112">
        <v>0</v>
      </c>
      <c r="AH112" t="s">
        <v>43</v>
      </c>
      <c r="AI112">
        <v>0</v>
      </c>
      <c r="AJ112" s="8" t="s">
        <v>106</v>
      </c>
      <c r="AK112" s="3">
        <v>0</v>
      </c>
      <c r="AL112" s="3">
        <v>0</v>
      </c>
      <c r="AM112">
        <v>0</v>
      </c>
      <c r="AN112" t="s">
        <v>45</v>
      </c>
      <c r="AO112">
        <v>0</v>
      </c>
      <c r="AP112" s="8">
        <v>0</v>
      </c>
      <c r="AQ112">
        <v>0</v>
      </c>
      <c r="AR112" t="s">
        <v>46</v>
      </c>
      <c r="AS112">
        <v>0</v>
      </c>
      <c r="AT112" s="11" t="s">
        <v>106</v>
      </c>
      <c r="AU112" s="3">
        <v>0</v>
      </c>
      <c r="AV112" s="3">
        <v>0</v>
      </c>
      <c r="AW112">
        <v>0</v>
      </c>
      <c r="AX112">
        <v>0</v>
      </c>
      <c r="AY112">
        <v>0</v>
      </c>
      <c r="AZ112" s="8">
        <v>0</v>
      </c>
      <c r="BA112">
        <v>0</v>
      </c>
      <c r="BB112" t="s">
        <v>46</v>
      </c>
      <c r="BC112">
        <v>0</v>
      </c>
      <c r="BD112" s="11" t="s">
        <v>106</v>
      </c>
      <c r="BE112" s="3">
        <v>0</v>
      </c>
      <c r="BF112" s="3">
        <v>0</v>
      </c>
      <c r="BG112">
        <v>0</v>
      </c>
      <c r="BH112">
        <v>0</v>
      </c>
      <c r="BI112">
        <v>0</v>
      </c>
      <c r="BJ112" s="8">
        <v>0</v>
      </c>
      <c r="BK112">
        <v>0</v>
      </c>
      <c r="BL112" t="s">
        <v>46</v>
      </c>
      <c r="BM112">
        <v>0</v>
      </c>
      <c r="BN112" s="3">
        <v>0</v>
      </c>
      <c r="BO112">
        <v>0</v>
      </c>
      <c r="BP112" s="19">
        <f t="shared" si="11"/>
        <v>1791813.13</v>
      </c>
      <c r="BQ112" s="19">
        <f t="shared" si="6"/>
        <v>1791813.13</v>
      </c>
      <c r="BR112" s="13">
        <f t="shared" si="7"/>
        <v>0.50106126728030698</v>
      </c>
    </row>
    <row r="113" spans="1:70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8"/>
        <v>0</v>
      </c>
      <c r="U113" s="3">
        <v>0</v>
      </c>
      <c r="V113" s="3">
        <v>0</v>
      </c>
      <c r="W113" s="14">
        <f t="shared" si="9"/>
        <v>0</v>
      </c>
      <c r="X113" s="3">
        <v>0</v>
      </c>
      <c r="Y113" s="18">
        <f t="shared" si="10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>
        <v>0</v>
      </c>
      <c r="AF113" s="10">
        <v>0</v>
      </c>
      <c r="AG113">
        <v>0</v>
      </c>
      <c r="AH113" t="s">
        <v>46</v>
      </c>
      <c r="AI113">
        <v>0</v>
      </c>
      <c r="AJ113" s="8" t="s">
        <v>106</v>
      </c>
      <c r="AK113" s="3">
        <v>0</v>
      </c>
      <c r="AL113" s="3">
        <v>0</v>
      </c>
      <c r="AM113">
        <v>0</v>
      </c>
      <c r="AN113" t="s">
        <v>45</v>
      </c>
      <c r="AO113">
        <v>0</v>
      </c>
      <c r="AP113" s="8">
        <v>0</v>
      </c>
      <c r="AQ113">
        <v>0</v>
      </c>
      <c r="AR113" t="s">
        <v>46</v>
      </c>
      <c r="AS113">
        <v>0</v>
      </c>
      <c r="AT113" s="11" t="s">
        <v>106</v>
      </c>
      <c r="AU113" s="3">
        <v>0</v>
      </c>
      <c r="AV113" s="3">
        <v>0</v>
      </c>
      <c r="AW113">
        <v>0</v>
      </c>
      <c r="AX113">
        <v>0</v>
      </c>
      <c r="AY113">
        <v>0</v>
      </c>
      <c r="AZ113" s="8">
        <v>0</v>
      </c>
      <c r="BA113">
        <v>0</v>
      </c>
      <c r="BB113" t="s">
        <v>46</v>
      </c>
      <c r="BC113">
        <v>0</v>
      </c>
      <c r="BD113" s="11" t="s">
        <v>106</v>
      </c>
      <c r="BE113" s="3">
        <v>0</v>
      </c>
      <c r="BF113" s="3">
        <v>0</v>
      </c>
      <c r="BG113">
        <v>0</v>
      </c>
      <c r="BH113">
        <v>0</v>
      </c>
      <c r="BI113">
        <v>0</v>
      </c>
      <c r="BJ113" s="8">
        <v>0</v>
      </c>
      <c r="BK113">
        <v>0</v>
      </c>
      <c r="BL113" t="s">
        <v>46</v>
      </c>
      <c r="BM113">
        <v>0</v>
      </c>
      <c r="BN113" s="3">
        <v>0</v>
      </c>
      <c r="BO113">
        <v>0</v>
      </c>
      <c r="BP113" s="19">
        <f t="shared" si="11"/>
        <v>0</v>
      </c>
      <c r="BQ113" s="19">
        <f t="shared" si="6"/>
        <v>0</v>
      </c>
      <c r="BR113" s="13">
        <f t="shared" si="7"/>
        <v>0</v>
      </c>
    </row>
    <row r="114" spans="1:70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8"/>
        <v>7.8133798634027737E-2</v>
      </c>
      <c r="U114" s="3">
        <v>648183</v>
      </c>
      <c r="V114" s="3">
        <v>592358</v>
      </c>
      <c r="W114" s="14">
        <f t="shared" si="9"/>
        <v>0.91387463108412281</v>
      </c>
      <c r="X114" s="3">
        <v>40000</v>
      </c>
      <c r="Y114" s="18">
        <f t="shared" si="10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>
        <v>0</v>
      </c>
      <c r="AF114" s="10">
        <v>42106</v>
      </c>
      <c r="AG114">
        <v>0</v>
      </c>
      <c r="AH114" t="s">
        <v>46</v>
      </c>
      <c r="AI114">
        <v>0</v>
      </c>
      <c r="AJ114" s="8">
        <v>36617</v>
      </c>
      <c r="AK114" s="3">
        <v>27000</v>
      </c>
      <c r="AL114" s="3">
        <v>0</v>
      </c>
      <c r="AM114">
        <v>0</v>
      </c>
      <c r="AN114">
        <v>20</v>
      </c>
      <c r="AO114">
        <v>20</v>
      </c>
      <c r="AP114" s="8">
        <v>43934</v>
      </c>
      <c r="AQ114">
        <v>0</v>
      </c>
      <c r="AR114" t="s">
        <v>46</v>
      </c>
      <c r="AS114">
        <v>0</v>
      </c>
      <c r="AT114" s="11" t="s">
        <v>106</v>
      </c>
      <c r="AU114" s="3">
        <v>0</v>
      </c>
      <c r="AV114" s="3">
        <v>0</v>
      </c>
      <c r="AW114">
        <v>0</v>
      </c>
      <c r="AX114">
        <v>0</v>
      </c>
      <c r="AY114">
        <v>0</v>
      </c>
      <c r="AZ114" s="8">
        <v>0</v>
      </c>
      <c r="BA114">
        <v>0</v>
      </c>
      <c r="BB114" t="s">
        <v>46</v>
      </c>
      <c r="BC114">
        <v>0</v>
      </c>
      <c r="BD114" s="11" t="s">
        <v>106</v>
      </c>
      <c r="BE114" s="3">
        <v>0</v>
      </c>
      <c r="BF114" s="3">
        <v>0</v>
      </c>
      <c r="BG114">
        <v>0</v>
      </c>
      <c r="BH114">
        <v>0</v>
      </c>
      <c r="BI114">
        <v>0</v>
      </c>
      <c r="BJ114" s="8">
        <v>0</v>
      </c>
      <c r="BK114">
        <v>0</v>
      </c>
      <c r="BL114" t="s">
        <v>46</v>
      </c>
      <c r="BM114">
        <v>0</v>
      </c>
      <c r="BN114" s="3">
        <v>0</v>
      </c>
      <c r="BO114">
        <v>0</v>
      </c>
      <c r="BP114" s="19">
        <f t="shared" si="11"/>
        <v>215500</v>
      </c>
      <c r="BQ114" s="19">
        <f t="shared" si="6"/>
        <v>255500</v>
      </c>
      <c r="BR114" s="13">
        <f t="shared" si="7"/>
        <v>0.39417880444257253</v>
      </c>
    </row>
    <row r="115" spans="1:70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8"/>
        <v>9.6823264344050766E-2</v>
      </c>
      <c r="U115" s="3">
        <v>2576922</v>
      </c>
      <c r="V115" s="3">
        <v>2925051</v>
      </c>
      <c r="W115" s="14">
        <f t="shared" si="9"/>
        <v>1.1350948922784625</v>
      </c>
      <c r="X115" s="3">
        <v>0</v>
      </c>
      <c r="Y115" s="18">
        <f t="shared" si="10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>
        <v>0</v>
      </c>
      <c r="AF115" s="10">
        <v>47635</v>
      </c>
      <c r="AG115" t="s">
        <v>54</v>
      </c>
      <c r="AH115" t="s">
        <v>43</v>
      </c>
      <c r="AI115" t="s">
        <v>122</v>
      </c>
      <c r="AJ115" s="8" t="s">
        <v>106</v>
      </c>
      <c r="AK115" s="3">
        <v>250000</v>
      </c>
      <c r="AL115" s="3">
        <v>250000</v>
      </c>
      <c r="AM115">
        <v>0.03</v>
      </c>
      <c r="AN115">
        <v>50</v>
      </c>
      <c r="AO115">
        <v>30</v>
      </c>
      <c r="AP115" s="8">
        <v>44197</v>
      </c>
      <c r="AQ115" t="s">
        <v>238</v>
      </c>
      <c r="AR115" t="s">
        <v>100</v>
      </c>
      <c r="AS115" t="s">
        <v>153</v>
      </c>
      <c r="AT115" s="11" t="s">
        <v>106</v>
      </c>
      <c r="AU115" s="3">
        <v>0</v>
      </c>
      <c r="AV115" s="3">
        <v>0</v>
      </c>
      <c r="AW115">
        <v>0</v>
      </c>
      <c r="AX115">
        <v>0</v>
      </c>
      <c r="AY115">
        <v>0</v>
      </c>
      <c r="AZ115" s="8">
        <v>0</v>
      </c>
      <c r="BA115">
        <v>0</v>
      </c>
      <c r="BB115" t="s">
        <v>46</v>
      </c>
      <c r="BC115">
        <v>0</v>
      </c>
      <c r="BD115" s="11" t="s">
        <v>106</v>
      </c>
      <c r="BE115" s="3">
        <v>0</v>
      </c>
      <c r="BF115" s="3">
        <v>0</v>
      </c>
      <c r="BG115">
        <v>0</v>
      </c>
      <c r="BH115">
        <v>0</v>
      </c>
      <c r="BI115">
        <v>0</v>
      </c>
      <c r="BJ115" s="8">
        <v>0</v>
      </c>
      <c r="BK115">
        <v>0</v>
      </c>
      <c r="BL115" t="s">
        <v>46</v>
      </c>
      <c r="BM115">
        <v>0</v>
      </c>
      <c r="BN115" s="3">
        <v>550000</v>
      </c>
      <c r="BO115" t="s">
        <v>62</v>
      </c>
      <c r="BP115" s="19">
        <f t="shared" si="11"/>
        <v>550000</v>
      </c>
      <c r="BQ115" s="19">
        <f t="shared" si="6"/>
        <v>550000</v>
      </c>
      <c r="BR115" s="13">
        <f t="shared" si="7"/>
        <v>0.2134329250167448</v>
      </c>
    </row>
    <row r="116" spans="1:70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8"/>
        <v>3.4222121147619446E-2</v>
      </c>
      <c r="U116" s="3">
        <v>8789987</v>
      </c>
      <c r="V116" s="3">
        <v>3806320</v>
      </c>
      <c r="W116" s="14">
        <f t="shared" si="9"/>
        <v>0.43302908184050787</v>
      </c>
      <c r="X116" s="3">
        <v>1981980</v>
      </c>
      <c r="Y116" s="18">
        <f t="shared" si="10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>
        <v>30</v>
      </c>
      <c r="AF116" s="10">
        <v>46870</v>
      </c>
      <c r="AG116" t="s">
        <v>239</v>
      </c>
      <c r="AH116" t="s">
        <v>43</v>
      </c>
      <c r="AI116" t="s">
        <v>122</v>
      </c>
      <c r="AJ116" s="8" t="s">
        <v>106</v>
      </c>
      <c r="AK116" s="3">
        <v>0</v>
      </c>
      <c r="AL116" s="3">
        <v>0</v>
      </c>
      <c r="AM116">
        <v>0</v>
      </c>
      <c r="AN116" t="s">
        <v>45</v>
      </c>
      <c r="AO116">
        <v>0</v>
      </c>
      <c r="AP116" s="8">
        <v>0</v>
      </c>
      <c r="AQ116">
        <v>0</v>
      </c>
      <c r="AR116" t="s">
        <v>46</v>
      </c>
      <c r="AS116">
        <v>0</v>
      </c>
      <c r="AT116" s="11" t="s">
        <v>106</v>
      </c>
      <c r="AU116" s="3">
        <v>0</v>
      </c>
      <c r="AV116" s="3">
        <v>0</v>
      </c>
      <c r="AW116">
        <v>0</v>
      </c>
      <c r="AX116">
        <v>0</v>
      </c>
      <c r="AY116">
        <v>0</v>
      </c>
      <c r="AZ116" s="8">
        <v>0</v>
      </c>
      <c r="BA116">
        <v>0</v>
      </c>
      <c r="BB116" t="s">
        <v>46</v>
      </c>
      <c r="BC116">
        <v>0</v>
      </c>
      <c r="BD116" s="11" t="s">
        <v>106</v>
      </c>
      <c r="BE116" s="3">
        <v>0</v>
      </c>
      <c r="BF116" s="3">
        <v>0</v>
      </c>
      <c r="BG116">
        <v>0</v>
      </c>
      <c r="BH116">
        <v>0</v>
      </c>
      <c r="BI116">
        <v>0</v>
      </c>
      <c r="BJ116" s="8">
        <v>0</v>
      </c>
      <c r="BK116">
        <v>0</v>
      </c>
      <c r="BL116" t="s">
        <v>46</v>
      </c>
      <c r="BM116">
        <v>0</v>
      </c>
      <c r="BN116" s="3">
        <v>0</v>
      </c>
      <c r="BO116">
        <v>0</v>
      </c>
      <c r="BP116" s="19">
        <f t="shared" si="11"/>
        <v>9575000</v>
      </c>
      <c r="BQ116" s="19">
        <f t="shared" si="6"/>
        <v>11556980</v>
      </c>
      <c r="BR116" s="13">
        <f t="shared" si="7"/>
        <v>1.3147892027599131</v>
      </c>
    </row>
    <row r="117" spans="1:70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8"/>
        <v>0</v>
      </c>
      <c r="U117" s="3">
        <v>0</v>
      </c>
      <c r="V117" s="3">
        <v>0</v>
      </c>
      <c r="W117" s="14">
        <f t="shared" si="9"/>
        <v>0</v>
      </c>
      <c r="X117" s="3">
        <v>0</v>
      </c>
      <c r="Y117" s="18">
        <f t="shared" si="10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>
        <v>10</v>
      </c>
      <c r="AF117" s="10">
        <v>46296</v>
      </c>
      <c r="AG117">
        <v>0</v>
      </c>
      <c r="AH117" t="s">
        <v>43</v>
      </c>
      <c r="AI117">
        <v>0</v>
      </c>
      <c r="AJ117" s="8" t="s">
        <v>106</v>
      </c>
      <c r="AK117" s="3">
        <v>0</v>
      </c>
      <c r="AL117" s="3">
        <v>380917</v>
      </c>
      <c r="AM117">
        <v>0</v>
      </c>
      <c r="AN117" t="s">
        <v>45</v>
      </c>
      <c r="AO117">
        <v>0</v>
      </c>
      <c r="AP117" s="8">
        <v>0</v>
      </c>
      <c r="AQ117">
        <v>0</v>
      </c>
      <c r="AR117" t="s">
        <v>46</v>
      </c>
      <c r="AS117">
        <v>0</v>
      </c>
      <c r="AT117" s="11" t="s">
        <v>106</v>
      </c>
      <c r="AU117" s="3">
        <v>0</v>
      </c>
      <c r="AV117" s="3">
        <v>0</v>
      </c>
      <c r="AW117">
        <v>0</v>
      </c>
      <c r="AX117">
        <v>0</v>
      </c>
      <c r="AY117">
        <v>0</v>
      </c>
      <c r="AZ117" s="8">
        <v>0</v>
      </c>
      <c r="BA117">
        <v>0</v>
      </c>
      <c r="BB117" t="s">
        <v>46</v>
      </c>
      <c r="BC117">
        <v>0</v>
      </c>
      <c r="BD117" s="11" t="s">
        <v>106</v>
      </c>
      <c r="BE117" s="3">
        <v>0</v>
      </c>
      <c r="BF117" s="3">
        <v>0</v>
      </c>
      <c r="BG117">
        <v>0</v>
      </c>
      <c r="BH117">
        <v>0</v>
      </c>
      <c r="BI117">
        <v>0</v>
      </c>
      <c r="BJ117" s="8">
        <v>0</v>
      </c>
      <c r="BK117">
        <v>0</v>
      </c>
      <c r="BL117" t="s">
        <v>46</v>
      </c>
      <c r="BM117">
        <v>0</v>
      </c>
      <c r="BN117" s="3">
        <v>0</v>
      </c>
      <c r="BO117">
        <v>0</v>
      </c>
      <c r="BP117" s="19">
        <f t="shared" si="11"/>
        <v>306603</v>
      </c>
      <c r="BQ117" s="19">
        <f t="shared" si="6"/>
        <v>306603</v>
      </c>
      <c r="BR117" s="13">
        <f t="shared" si="7"/>
        <v>0</v>
      </c>
    </row>
    <row r="118" spans="1:70" hidden="1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8"/>
        <v>7.6720970011765907E-2</v>
      </c>
      <c r="U118" s="3">
        <v>1517095</v>
      </c>
      <c r="V118" s="3">
        <v>1414248</v>
      </c>
      <c r="W118" s="14">
        <f t="shared" si="9"/>
        <v>0.93220793687936487</v>
      </c>
      <c r="X118" s="3">
        <v>1517095</v>
      </c>
      <c r="Y118" s="18">
        <f t="shared" si="10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>
        <v>0</v>
      </c>
      <c r="AF118" s="10">
        <v>0</v>
      </c>
      <c r="AG118">
        <v>0</v>
      </c>
      <c r="AH118" t="s">
        <v>46</v>
      </c>
      <c r="AI118">
        <v>0</v>
      </c>
      <c r="AJ118" s="8" t="s">
        <v>106</v>
      </c>
      <c r="AK118" s="3">
        <v>0</v>
      </c>
      <c r="AL118" s="3">
        <v>0</v>
      </c>
      <c r="AM118">
        <v>0</v>
      </c>
      <c r="AN118" t="s">
        <v>45</v>
      </c>
      <c r="AO118">
        <v>0</v>
      </c>
      <c r="AP118" s="8">
        <v>0</v>
      </c>
      <c r="AQ118">
        <v>0</v>
      </c>
      <c r="AR118" t="s">
        <v>46</v>
      </c>
      <c r="AS118">
        <v>0</v>
      </c>
      <c r="AT118" s="11" t="s">
        <v>106</v>
      </c>
      <c r="AU118" s="3">
        <v>0</v>
      </c>
      <c r="AV118" s="3">
        <v>0</v>
      </c>
      <c r="AW118">
        <v>0</v>
      </c>
      <c r="AX118">
        <v>0</v>
      </c>
      <c r="AY118">
        <v>0</v>
      </c>
      <c r="AZ118" s="8">
        <v>0</v>
      </c>
      <c r="BA118">
        <v>0</v>
      </c>
      <c r="BB118" t="s">
        <v>46</v>
      </c>
      <c r="BC118">
        <v>0</v>
      </c>
      <c r="BD118" s="11" t="s">
        <v>106</v>
      </c>
      <c r="BE118" s="3">
        <v>0</v>
      </c>
      <c r="BF118" s="3">
        <v>0</v>
      </c>
      <c r="BG118">
        <v>0</v>
      </c>
      <c r="BH118">
        <v>0</v>
      </c>
      <c r="BI118">
        <v>0</v>
      </c>
      <c r="BJ118" s="8">
        <v>0</v>
      </c>
      <c r="BK118">
        <v>0</v>
      </c>
      <c r="BL118" t="s">
        <v>46</v>
      </c>
      <c r="BM118">
        <v>0</v>
      </c>
      <c r="BN118" s="3">
        <v>1517095</v>
      </c>
      <c r="BO118" t="s">
        <v>62</v>
      </c>
      <c r="BP118" s="19">
        <f t="shared" si="11"/>
        <v>0</v>
      </c>
      <c r="BQ118" s="19">
        <f t="shared" si="6"/>
        <v>1517095</v>
      </c>
      <c r="BR118" s="13">
        <f t="shared" si="7"/>
        <v>1</v>
      </c>
    </row>
    <row r="119" spans="1:70" hidden="1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8"/>
        <v>7.4628504961286687E-2</v>
      </c>
      <c r="U119" s="3">
        <v>956002</v>
      </c>
      <c r="V119" s="3">
        <v>861652</v>
      </c>
      <c r="W119" s="14">
        <f t="shared" si="9"/>
        <v>0.9013077378499208</v>
      </c>
      <c r="X119" s="3">
        <v>561316</v>
      </c>
      <c r="Y119" s="18">
        <f t="shared" si="10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>
        <v>21</v>
      </c>
      <c r="AF119" s="10">
        <v>44926</v>
      </c>
      <c r="AG119">
        <v>0</v>
      </c>
      <c r="AH119" t="s">
        <v>58</v>
      </c>
      <c r="AI119" t="s">
        <v>243</v>
      </c>
      <c r="AJ119" s="8">
        <v>37104</v>
      </c>
      <c r="AK119" s="3">
        <v>165000</v>
      </c>
      <c r="AL119" s="3">
        <v>122153</v>
      </c>
      <c r="AM119">
        <v>8.3500000000000005E-2</v>
      </c>
      <c r="AN119">
        <v>15</v>
      </c>
      <c r="AO119">
        <v>15</v>
      </c>
      <c r="AP119" s="8">
        <v>42583</v>
      </c>
      <c r="AQ119" t="s">
        <v>63</v>
      </c>
      <c r="AR119" t="s">
        <v>43</v>
      </c>
      <c r="AS119" t="s">
        <v>244</v>
      </c>
      <c r="AT119" s="11" t="s">
        <v>106</v>
      </c>
      <c r="AU119" s="3">
        <v>19686</v>
      </c>
      <c r="AV119" s="3">
        <v>3633</v>
      </c>
      <c r="AW119">
        <v>0</v>
      </c>
      <c r="AX119">
        <v>0</v>
      </c>
      <c r="AY119">
        <v>0</v>
      </c>
      <c r="AZ119" s="8">
        <v>42583</v>
      </c>
      <c r="BA119">
        <v>0</v>
      </c>
      <c r="BB119" t="s">
        <v>58</v>
      </c>
      <c r="BC119" t="s">
        <v>246</v>
      </c>
      <c r="BD119" s="11" t="s">
        <v>106</v>
      </c>
      <c r="BE119" s="3">
        <v>0</v>
      </c>
      <c r="BF119" s="3">
        <v>0</v>
      </c>
      <c r="BG119">
        <v>0</v>
      </c>
      <c r="BH119">
        <v>0</v>
      </c>
      <c r="BI119">
        <v>0</v>
      </c>
      <c r="BJ119" s="8">
        <v>0</v>
      </c>
      <c r="BK119">
        <v>0</v>
      </c>
      <c r="BL119" t="s">
        <v>46</v>
      </c>
      <c r="BM119">
        <v>0</v>
      </c>
      <c r="BN119" s="3">
        <v>956002</v>
      </c>
      <c r="BO119" t="s">
        <v>62</v>
      </c>
      <c r="BP119" s="19">
        <f t="shared" si="11"/>
        <v>394686</v>
      </c>
      <c r="BQ119" s="19">
        <f t="shared" si="6"/>
        <v>956002</v>
      </c>
      <c r="BR119" s="13">
        <f t="shared" si="7"/>
        <v>1</v>
      </c>
    </row>
    <row r="120" spans="1:70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8"/>
        <v>7.7068750000000005E-2</v>
      </c>
      <c r="U120" s="3">
        <v>640000</v>
      </c>
      <c r="V120" s="3">
        <v>597157</v>
      </c>
      <c r="W120" s="14">
        <f t="shared" si="9"/>
        <v>0.93305781249999997</v>
      </c>
      <c r="X120" s="3">
        <v>387042</v>
      </c>
      <c r="Y120" s="18">
        <f t="shared" si="10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>
        <v>20</v>
      </c>
      <c r="AF120" s="10">
        <v>36805</v>
      </c>
      <c r="AG120">
        <v>2</v>
      </c>
      <c r="AH120" t="s">
        <v>58</v>
      </c>
      <c r="AI120">
        <v>0</v>
      </c>
      <c r="AJ120" s="8">
        <v>37468</v>
      </c>
      <c r="AK120" s="3">
        <v>97757.58</v>
      </c>
      <c r="AL120" s="3">
        <v>69338.39</v>
      </c>
      <c r="AM120">
        <v>5.5E-2</v>
      </c>
      <c r="AN120">
        <v>30</v>
      </c>
      <c r="AO120">
        <v>30</v>
      </c>
      <c r="AP120" s="8">
        <v>49096</v>
      </c>
      <c r="AQ120">
        <v>1</v>
      </c>
      <c r="AR120" t="s">
        <v>43</v>
      </c>
      <c r="AS120">
        <v>0</v>
      </c>
      <c r="AT120" s="11" t="s">
        <v>106</v>
      </c>
      <c r="AU120" s="3">
        <v>0</v>
      </c>
      <c r="AV120" s="3">
        <v>0</v>
      </c>
      <c r="AW120">
        <v>0</v>
      </c>
      <c r="AX120">
        <v>0</v>
      </c>
      <c r="AY120">
        <v>0</v>
      </c>
      <c r="AZ120" s="8">
        <v>0</v>
      </c>
      <c r="BA120">
        <v>0</v>
      </c>
      <c r="BB120" t="s">
        <v>46</v>
      </c>
      <c r="BC120">
        <v>0</v>
      </c>
      <c r="BD120" s="11" t="s">
        <v>106</v>
      </c>
      <c r="BE120" s="3">
        <v>0</v>
      </c>
      <c r="BF120" s="3">
        <v>0</v>
      </c>
      <c r="BG120">
        <v>0</v>
      </c>
      <c r="BH120">
        <v>0</v>
      </c>
      <c r="BI120">
        <v>0</v>
      </c>
      <c r="BJ120" s="8">
        <v>0</v>
      </c>
      <c r="BK120">
        <v>0</v>
      </c>
      <c r="BL120" t="s">
        <v>46</v>
      </c>
      <c r="BM120">
        <v>0</v>
      </c>
      <c r="BN120" s="3">
        <v>649757.57999999996</v>
      </c>
      <c r="BO120">
        <v>0</v>
      </c>
      <c r="BP120" s="19">
        <f t="shared" si="11"/>
        <v>262715.58</v>
      </c>
      <c r="BQ120" s="19">
        <f t="shared" si="6"/>
        <v>649757.58000000007</v>
      </c>
      <c r="BR120" s="13">
        <f t="shared" si="7"/>
        <v>1.0152462187500002</v>
      </c>
    </row>
    <row r="121" spans="1:70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8"/>
        <v>7.3233452491251391E-2</v>
      </c>
      <c r="U121" s="3">
        <v>4356124</v>
      </c>
      <c r="V121" s="3">
        <v>3938445</v>
      </c>
      <c r="W121" s="14">
        <f t="shared" si="9"/>
        <v>0.90411682495723267</v>
      </c>
      <c r="X121" s="3">
        <v>2856124</v>
      </c>
      <c r="Y121" s="18">
        <f t="shared" si="10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>
        <v>20</v>
      </c>
      <c r="AF121" s="10">
        <v>44051</v>
      </c>
      <c r="AG121" t="s">
        <v>251</v>
      </c>
      <c r="AH121" t="s">
        <v>58</v>
      </c>
      <c r="AI121">
        <v>0</v>
      </c>
      <c r="AJ121" s="8">
        <v>36800</v>
      </c>
      <c r="AK121" s="3">
        <v>1000000</v>
      </c>
      <c r="AL121" s="3">
        <v>723564.11</v>
      </c>
      <c r="AM121">
        <v>5.2499999999999998E-2</v>
      </c>
      <c r="AN121">
        <v>30</v>
      </c>
      <c r="AO121">
        <v>30</v>
      </c>
      <c r="AP121" s="8">
        <v>48731</v>
      </c>
      <c r="AQ121" t="s">
        <v>63</v>
      </c>
      <c r="AR121" t="s">
        <v>43</v>
      </c>
      <c r="AS121">
        <v>0</v>
      </c>
      <c r="AT121" s="11">
        <v>37226</v>
      </c>
      <c r="AU121" s="3">
        <v>250000</v>
      </c>
      <c r="AV121" s="3">
        <v>250000</v>
      </c>
      <c r="AW121" t="s">
        <v>165</v>
      </c>
      <c r="AX121">
        <v>20</v>
      </c>
      <c r="AY121">
        <v>30</v>
      </c>
      <c r="AZ121" s="8">
        <v>55154</v>
      </c>
      <c r="BA121" t="s">
        <v>206</v>
      </c>
      <c r="BB121" t="s">
        <v>100</v>
      </c>
      <c r="BC121">
        <v>0</v>
      </c>
      <c r="BD121" s="11" t="s">
        <v>106</v>
      </c>
      <c r="BE121" s="3">
        <v>0</v>
      </c>
      <c r="BF121" s="3">
        <v>0</v>
      </c>
      <c r="BG121">
        <v>0</v>
      </c>
      <c r="BH121">
        <v>0</v>
      </c>
      <c r="BI121">
        <v>0</v>
      </c>
      <c r="BJ121" s="8">
        <v>0</v>
      </c>
      <c r="BK121">
        <v>0</v>
      </c>
      <c r="BL121" t="s">
        <v>46</v>
      </c>
      <c r="BM121">
        <v>0</v>
      </c>
      <c r="BN121" s="3">
        <v>4356124</v>
      </c>
      <c r="BO121" t="s">
        <v>47</v>
      </c>
      <c r="BP121" s="19">
        <f t="shared" si="11"/>
        <v>1500000</v>
      </c>
      <c r="BQ121" s="19">
        <f t="shared" si="6"/>
        <v>4356124</v>
      </c>
      <c r="BR121" s="13">
        <f t="shared" si="7"/>
        <v>1</v>
      </c>
    </row>
    <row r="122" spans="1:70" hidden="1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8"/>
        <v>7.5330848638836712E-2</v>
      </c>
      <c r="U122" s="3">
        <v>1645541</v>
      </c>
      <c r="V122" s="3">
        <v>1473957</v>
      </c>
      <c r="W122" s="14">
        <f t="shared" si="9"/>
        <v>0.89572790954464221</v>
      </c>
      <c r="X122" s="3">
        <v>1261620</v>
      </c>
      <c r="Y122" s="18">
        <f t="shared" si="10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>
        <v>15</v>
      </c>
      <c r="AF122" s="10">
        <v>46996</v>
      </c>
      <c r="AG122" t="s">
        <v>54</v>
      </c>
      <c r="AH122" t="s">
        <v>43</v>
      </c>
      <c r="AI122" t="s">
        <v>55</v>
      </c>
      <c r="AJ122" s="8" t="s">
        <v>106</v>
      </c>
      <c r="AK122" s="3">
        <v>54400</v>
      </c>
      <c r="AL122" s="3">
        <v>54400</v>
      </c>
      <c r="AM122" t="s">
        <v>254</v>
      </c>
      <c r="AN122">
        <v>15</v>
      </c>
      <c r="AO122" t="s">
        <v>165</v>
      </c>
      <c r="AP122" s="8">
        <v>42490</v>
      </c>
      <c r="AQ122" t="s">
        <v>75</v>
      </c>
      <c r="AR122" t="s">
        <v>100</v>
      </c>
      <c r="AS122" t="s">
        <v>255</v>
      </c>
      <c r="AT122" s="11" t="s">
        <v>106</v>
      </c>
      <c r="AU122" s="3">
        <v>168500</v>
      </c>
      <c r="AV122" s="3">
        <v>265143</v>
      </c>
      <c r="AW122">
        <v>0.03</v>
      </c>
      <c r="AX122">
        <v>20</v>
      </c>
      <c r="AY122" t="s">
        <v>165</v>
      </c>
      <c r="AZ122" s="8">
        <v>44164</v>
      </c>
      <c r="BA122" t="s">
        <v>71</v>
      </c>
      <c r="BB122" t="s">
        <v>100</v>
      </c>
      <c r="BC122" t="s">
        <v>255</v>
      </c>
      <c r="BD122" s="11">
        <v>0</v>
      </c>
      <c r="BE122" s="3">
        <v>0</v>
      </c>
      <c r="BF122" s="3">
        <v>0</v>
      </c>
      <c r="BG122">
        <v>0</v>
      </c>
      <c r="BH122">
        <v>0</v>
      </c>
      <c r="BI122">
        <v>0</v>
      </c>
      <c r="BJ122" s="8">
        <v>0</v>
      </c>
      <c r="BK122">
        <v>0</v>
      </c>
      <c r="BL122">
        <v>0</v>
      </c>
      <c r="BM122">
        <v>0</v>
      </c>
      <c r="BN122" s="3">
        <v>1645541</v>
      </c>
      <c r="BO122" t="s">
        <v>47</v>
      </c>
      <c r="BP122" s="19">
        <f t="shared" si="11"/>
        <v>383921</v>
      </c>
      <c r="BQ122" s="19">
        <f t="shared" si="6"/>
        <v>1645541</v>
      </c>
      <c r="BR122" s="13">
        <f t="shared" si="7"/>
        <v>1</v>
      </c>
    </row>
    <row r="123" spans="1:70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8"/>
        <v>7.5574962367870188E-2</v>
      </c>
      <c r="U123" s="3">
        <v>1078201</v>
      </c>
      <c r="V123" s="3">
        <v>1012230</v>
      </c>
      <c r="W123" s="14">
        <f t="shared" si="9"/>
        <v>0.93881382042865846</v>
      </c>
      <c r="X123" s="3">
        <v>661779</v>
      </c>
      <c r="Y123" s="18">
        <f t="shared" si="10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>
        <v>11</v>
      </c>
      <c r="AF123" s="10" t="s">
        <v>165</v>
      </c>
      <c r="AG123" t="s">
        <v>206</v>
      </c>
      <c r="AH123" t="s">
        <v>58</v>
      </c>
      <c r="AI123" t="s">
        <v>55</v>
      </c>
      <c r="AJ123" s="8">
        <v>36852</v>
      </c>
      <c r="AK123" s="3">
        <v>131251</v>
      </c>
      <c r="AL123" s="3">
        <v>211145.88</v>
      </c>
      <c r="AM123">
        <v>0.03</v>
      </c>
      <c r="AN123">
        <v>20</v>
      </c>
      <c r="AO123">
        <v>20</v>
      </c>
      <c r="AP123" s="8">
        <v>44162</v>
      </c>
      <c r="AQ123" t="s">
        <v>63</v>
      </c>
      <c r="AR123" t="s">
        <v>58</v>
      </c>
      <c r="AS123" t="s">
        <v>259</v>
      </c>
      <c r="AT123" s="11" t="s">
        <v>106</v>
      </c>
      <c r="AU123" s="3">
        <v>0</v>
      </c>
      <c r="AV123" s="3">
        <v>0</v>
      </c>
      <c r="AW123">
        <v>0</v>
      </c>
      <c r="AX123">
        <v>0</v>
      </c>
      <c r="AY123">
        <v>0</v>
      </c>
      <c r="AZ123" s="8">
        <v>0</v>
      </c>
      <c r="BA123">
        <v>0</v>
      </c>
      <c r="BB123" t="s">
        <v>46</v>
      </c>
      <c r="BC123">
        <v>0</v>
      </c>
      <c r="BD123" s="11" t="s">
        <v>106</v>
      </c>
      <c r="BE123" s="3">
        <v>0</v>
      </c>
      <c r="BF123" s="3">
        <v>0</v>
      </c>
      <c r="BG123">
        <v>0</v>
      </c>
      <c r="BH123">
        <v>0</v>
      </c>
      <c r="BI123">
        <v>0</v>
      </c>
      <c r="BJ123" s="8">
        <v>0</v>
      </c>
      <c r="BK123">
        <v>0</v>
      </c>
      <c r="BL123" t="s">
        <v>46</v>
      </c>
      <c r="BM123">
        <v>0</v>
      </c>
      <c r="BN123" s="3">
        <v>1078201</v>
      </c>
      <c r="BO123" t="s">
        <v>62</v>
      </c>
      <c r="BP123" s="19">
        <f t="shared" si="11"/>
        <v>328810.23</v>
      </c>
      <c r="BQ123" s="19">
        <f t="shared" si="6"/>
        <v>990589.23</v>
      </c>
      <c r="BR123" s="13">
        <f t="shared" si="7"/>
        <v>0.91874263704077441</v>
      </c>
    </row>
    <row r="124" spans="1:70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8"/>
        <v>6.2243341973347591E-2</v>
      </c>
      <c r="U124" s="3">
        <v>5221442</v>
      </c>
      <c r="V124" s="3">
        <v>4876274</v>
      </c>
      <c r="W124" s="14">
        <f t="shared" si="9"/>
        <v>0.93389412350074941</v>
      </c>
      <c r="X124" s="3">
        <v>0</v>
      </c>
      <c r="Y124" s="18">
        <f t="shared" si="10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>
        <v>0</v>
      </c>
      <c r="AF124" s="10">
        <v>44287</v>
      </c>
      <c r="AG124">
        <v>0</v>
      </c>
      <c r="AH124" t="s">
        <v>43</v>
      </c>
      <c r="AI124" t="s">
        <v>262</v>
      </c>
      <c r="AJ124" s="8">
        <v>39021</v>
      </c>
      <c r="AK124" s="3">
        <v>376000</v>
      </c>
      <c r="AL124" s="3">
        <v>376000</v>
      </c>
      <c r="AM124">
        <v>0</v>
      </c>
      <c r="AN124" t="s">
        <v>45</v>
      </c>
      <c r="AO124">
        <v>0</v>
      </c>
      <c r="AP124" s="8">
        <v>0</v>
      </c>
      <c r="AQ124">
        <v>0</v>
      </c>
      <c r="AR124" t="s">
        <v>58</v>
      </c>
      <c r="AS124" t="s">
        <v>263</v>
      </c>
      <c r="AT124" s="11" t="s">
        <v>106</v>
      </c>
      <c r="AU124" s="3">
        <v>0</v>
      </c>
      <c r="AV124" s="3">
        <v>0</v>
      </c>
      <c r="AW124">
        <v>0</v>
      </c>
      <c r="AX124">
        <v>0</v>
      </c>
      <c r="AY124">
        <v>0</v>
      </c>
      <c r="AZ124" s="8">
        <v>0</v>
      </c>
      <c r="BA124">
        <v>0</v>
      </c>
      <c r="BB124" t="s">
        <v>46</v>
      </c>
      <c r="BC124">
        <v>0</v>
      </c>
      <c r="BD124" s="11" t="s">
        <v>106</v>
      </c>
      <c r="BE124" s="3">
        <v>0</v>
      </c>
      <c r="BF124" s="3">
        <v>0</v>
      </c>
      <c r="BG124">
        <v>0</v>
      </c>
      <c r="BH124">
        <v>0</v>
      </c>
      <c r="BI124">
        <v>0</v>
      </c>
      <c r="BJ124" s="8">
        <v>0</v>
      </c>
      <c r="BK124">
        <v>0</v>
      </c>
      <c r="BL124" t="s">
        <v>46</v>
      </c>
      <c r="BM124">
        <v>0</v>
      </c>
      <c r="BN124" s="3">
        <v>0</v>
      </c>
      <c r="BO124">
        <v>0</v>
      </c>
      <c r="BP124" s="19">
        <f t="shared" si="11"/>
        <v>1359437</v>
      </c>
      <c r="BQ124" s="19">
        <f t="shared" si="6"/>
        <v>1359437</v>
      </c>
      <c r="BR124" s="13">
        <f t="shared" si="7"/>
        <v>0.26035662179145147</v>
      </c>
    </row>
    <row r="125" spans="1:70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8"/>
        <v>7.9542233440732663E-2</v>
      </c>
      <c r="U125" s="3">
        <v>2077915</v>
      </c>
      <c r="V125" s="3">
        <v>2027695</v>
      </c>
      <c r="W125" s="14">
        <f t="shared" si="9"/>
        <v>0.97583154267619221</v>
      </c>
      <c r="X125" s="3">
        <v>2027695</v>
      </c>
      <c r="Y125" s="18">
        <f t="shared" si="10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>
        <v>30</v>
      </c>
      <c r="AF125" s="10">
        <v>44531</v>
      </c>
      <c r="AG125" t="s">
        <v>54</v>
      </c>
      <c r="AH125" t="s">
        <v>115</v>
      </c>
      <c r="AI125" t="s">
        <v>44</v>
      </c>
      <c r="AJ125" s="8">
        <v>42369</v>
      </c>
      <c r="AK125" s="3">
        <v>150000</v>
      </c>
      <c r="AL125" s="3">
        <v>148407.93</v>
      </c>
      <c r="AM125">
        <v>7.0000000000000007E-2</v>
      </c>
      <c r="AN125">
        <v>10</v>
      </c>
      <c r="AO125">
        <v>30</v>
      </c>
      <c r="AP125" s="8">
        <v>47848</v>
      </c>
      <c r="AQ125" t="s">
        <v>71</v>
      </c>
      <c r="AR125" t="s">
        <v>43</v>
      </c>
      <c r="AS125" t="s">
        <v>44</v>
      </c>
      <c r="AT125" s="11" t="s">
        <v>106</v>
      </c>
      <c r="AU125" s="3">
        <v>0</v>
      </c>
      <c r="AV125" s="3">
        <v>0</v>
      </c>
      <c r="AW125">
        <v>0</v>
      </c>
      <c r="AX125">
        <v>0</v>
      </c>
      <c r="AY125">
        <v>0</v>
      </c>
      <c r="AZ125" s="8">
        <v>0</v>
      </c>
      <c r="BA125">
        <v>0</v>
      </c>
      <c r="BB125" t="s">
        <v>46</v>
      </c>
      <c r="BC125">
        <v>0</v>
      </c>
      <c r="BD125" s="11" t="s">
        <v>106</v>
      </c>
      <c r="BE125" s="3">
        <v>0</v>
      </c>
      <c r="BF125" s="3">
        <v>0</v>
      </c>
      <c r="BG125">
        <v>0</v>
      </c>
      <c r="BH125">
        <v>0</v>
      </c>
      <c r="BI125">
        <v>0</v>
      </c>
      <c r="BJ125" s="8">
        <v>0</v>
      </c>
      <c r="BK125">
        <v>0</v>
      </c>
      <c r="BL125" t="s">
        <v>46</v>
      </c>
      <c r="BM125">
        <v>0</v>
      </c>
      <c r="BN125" s="3">
        <v>2077915</v>
      </c>
      <c r="BO125">
        <v>0</v>
      </c>
      <c r="BP125" s="19">
        <f t="shared" si="11"/>
        <v>517000</v>
      </c>
      <c r="BQ125" s="19">
        <f t="shared" si="6"/>
        <v>2544695</v>
      </c>
      <c r="BR125" s="13">
        <f t="shared" si="7"/>
        <v>1.2246386401753682</v>
      </c>
    </row>
    <row r="126" spans="1:70" hidden="1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8"/>
        <v>7.6094323796521535E-2</v>
      </c>
      <c r="U126" s="3">
        <v>1863411</v>
      </c>
      <c r="V126" s="3">
        <v>1716646</v>
      </c>
      <c r="W126" s="14">
        <f t="shared" si="9"/>
        <v>0.92123852440497556</v>
      </c>
      <c r="X126" s="3">
        <v>1208772</v>
      </c>
      <c r="Y126" s="18">
        <f t="shared" si="10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>
        <v>0</v>
      </c>
      <c r="AF126" s="10">
        <v>37496</v>
      </c>
      <c r="AG126">
        <v>1</v>
      </c>
      <c r="AH126" t="s">
        <v>43</v>
      </c>
      <c r="AI126" t="s">
        <v>233</v>
      </c>
      <c r="AJ126" s="8">
        <v>37062</v>
      </c>
      <c r="AK126" s="3">
        <v>100000</v>
      </c>
      <c r="AL126" s="3">
        <v>56389.3</v>
      </c>
      <c r="AM126">
        <v>0.02</v>
      </c>
      <c r="AN126">
        <v>18</v>
      </c>
      <c r="AO126">
        <v>0</v>
      </c>
      <c r="AP126" s="8">
        <v>44013</v>
      </c>
      <c r="AQ126">
        <v>2</v>
      </c>
      <c r="AR126" t="s">
        <v>43</v>
      </c>
      <c r="AS126" t="s">
        <v>44</v>
      </c>
      <c r="AT126" s="11">
        <v>37027</v>
      </c>
      <c r="AU126" s="3">
        <v>400000</v>
      </c>
      <c r="AV126" s="3">
        <v>807678.51</v>
      </c>
      <c r="AW126">
        <v>5.2999999999999999E-2</v>
      </c>
      <c r="AX126">
        <v>15</v>
      </c>
      <c r="AY126">
        <v>0</v>
      </c>
      <c r="AZ126" s="8">
        <v>42519</v>
      </c>
      <c r="BA126">
        <v>3</v>
      </c>
      <c r="BB126" t="s">
        <v>58</v>
      </c>
      <c r="BC126" t="s">
        <v>240</v>
      </c>
      <c r="BD126" s="11">
        <v>37382</v>
      </c>
      <c r="BE126" s="3">
        <v>63189</v>
      </c>
      <c r="BF126" s="3">
        <v>63189</v>
      </c>
      <c r="BG126">
        <v>0</v>
      </c>
      <c r="BH126">
        <v>15</v>
      </c>
      <c r="BI126">
        <v>0</v>
      </c>
      <c r="BJ126" s="8">
        <v>42887</v>
      </c>
      <c r="BK126">
        <v>4</v>
      </c>
      <c r="BL126" t="s">
        <v>100</v>
      </c>
      <c r="BM126" t="s">
        <v>266</v>
      </c>
      <c r="BN126" s="3">
        <v>1863411</v>
      </c>
      <c r="BO126">
        <v>0</v>
      </c>
      <c r="BP126" s="19">
        <f t="shared" si="11"/>
        <v>654639</v>
      </c>
      <c r="BQ126" s="19">
        <f t="shared" si="6"/>
        <v>1863411</v>
      </c>
      <c r="BR126" s="13">
        <f t="shared" si="7"/>
        <v>1</v>
      </c>
    </row>
    <row r="127" spans="1:70" hidden="1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8"/>
        <v>7.6094323796521535E-2</v>
      </c>
      <c r="U127" s="3">
        <v>1863411</v>
      </c>
      <c r="V127" s="3">
        <v>1716646</v>
      </c>
      <c r="W127" s="14">
        <f t="shared" si="9"/>
        <v>0.92123852440497556</v>
      </c>
      <c r="X127" s="3">
        <v>1208772</v>
      </c>
      <c r="Y127" s="18">
        <f t="shared" si="10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>
        <v>0</v>
      </c>
      <c r="AF127" s="10">
        <v>37496</v>
      </c>
      <c r="AG127">
        <v>1</v>
      </c>
      <c r="AH127" t="s">
        <v>43</v>
      </c>
      <c r="AI127" t="s">
        <v>233</v>
      </c>
      <c r="AJ127" s="8">
        <v>37062</v>
      </c>
      <c r="AK127" s="3">
        <v>100000</v>
      </c>
      <c r="AL127" s="3">
        <v>56389.3</v>
      </c>
      <c r="AM127">
        <v>0.02</v>
      </c>
      <c r="AN127">
        <v>18</v>
      </c>
      <c r="AO127">
        <v>0</v>
      </c>
      <c r="AP127" s="8">
        <v>44013</v>
      </c>
      <c r="AQ127">
        <v>2</v>
      </c>
      <c r="AR127" t="s">
        <v>43</v>
      </c>
      <c r="AS127" t="s">
        <v>44</v>
      </c>
      <c r="AT127" s="11">
        <v>37027</v>
      </c>
      <c r="AU127" s="3">
        <v>400000</v>
      </c>
      <c r="AV127" s="3">
        <v>807678.51</v>
      </c>
      <c r="AW127">
        <v>5.2999999999999999E-2</v>
      </c>
      <c r="AX127">
        <v>15</v>
      </c>
      <c r="AY127">
        <v>0</v>
      </c>
      <c r="AZ127" s="8">
        <v>42519</v>
      </c>
      <c r="BA127">
        <v>3</v>
      </c>
      <c r="BB127" t="s">
        <v>58</v>
      </c>
      <c r="BC127" t="s">
        <v>240</v>
      </c>
      <c r="BD127" s="11">
        <v>37382</v>
      </c>
      <c r="BE127" s="3">
        <v>63189</v>
      </c>
      <c r="BF127" s="3">
        <v>63189</v>
      </c>
      <c r="BG127">
        <v>0</v>
      </c>
      <c r="BH127">
        <v>15</v>
      </c>
      <c r="BI127">
        <v>0</v>
      </c>
      <c r="BJ127" s="8">
        <v>42887</v>
      </c>
      <c r="BK127">
        <v>4</v>
      </c>
      <c r="BL127" t="s">
        <v>100</v>
      </c>
      <c r="BM127" t="s">
        <v>266</v>
      </c>
      <c r="BN127" s="3">
        <v>1863411</v>
      </c>
      <c r="BO127">
        <v>0</v>
      </c>
      <c r="BP127" s="19">
        <f t="shared" si="11"/>
        <v>654639</v>
      </c>
      <c r="BQ127" s="19">
        <f t="shared" si="6"/>
        <v>1863411</v>
      </c>
      <c r="BR127" s="13">
        <f t="shared" si="7"/>
        <v>1</v>
      </c>
    </row>
    <row r="128" spans="1:70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8"/>
        <v>0.78179251513291459</v>
      </c>
      <c r="U128" s="3">
        <v>1717118</v>
      </c>
      <c r="V128" s="3">
        <v>1637044</v>
      </c>
      <c r="W128" s="14">
        <f t="shared" si="9"/>
        <v>0.95336721180489636</v>
      </c>
      <c r="X128" s="3">
        <v>1032650</v>
      </c>
      <c r="Y128" s="18">
        <f t="shared" si="10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>
        <v>30</v>
      </c>
      <c r="AF128" s="10" t="s">
        <v>269</v>
      </c>
      <c r="AG128">
        <v>0</v>
      </c>
      <c r="AH128" t="s">
        <v>43</v>
      </c>
      <c r="AI128" t="s">
        <v>205</v>
      </c>
      <c r="AJ128" s="8">
        <v>37111</v>
      </c>
      <c r="AK128" s="3">
        <v>250000</v>
      </c>
      <c r="AL128" s="3">
        <v>250000</v>
      </c>
      <c r="AM128">
        <v>0.03</v>
      </c>
      <c r="AN128">
        <v>20</v>
      </c>
      <c r="AO128">
        <v>20</v>
      </c>
      <c r="AP128" s="8">
        <v>44439</v>
      </c>
      <c r="AQ128">
        <v>0</v>
      </c>
      <c r="AR128" t="s">
        <v>58</v>
      </c>
      <c r="AS128" t="s">
        <v>205</v>
      </c>
      <c r="AT128" s="11" t="s">
        <v>106</v>
      </c>
      <c r="AU128" s="3">
        <v>0</v>
      </c>
      <c r="AV128" s="3">
        <v>0</v>
      </c>
      <c r="AW128">
        <v>0</v>
      </c>
      <c r="AX128">
        <v>0</v>
      </c>
      <c r="AY128">
        <v>0</v>
      </c>
      <c r="AZ128" s="8">
        <v>0</v>
      </c>
      <c r="BA128">
        <v>0</v>
      </c>
      <c r="BB128" t="s">
        <v>46</v>
      </c>
      <c r="BC128">
        <v>0</v>
      </c>
      <c r="BD128" s="11" t="s">
        <v>106</v>
      </c>
      <c r="BE128" s="3">
        <v>0</v>
      </c>
      <c r="BF128" s="3">
        <v>0</v>
      </c>
      <c r="BG128">
        <v>0</v>
      </c>
      <c r="BH128">
        <v>0</v>
      </c>
      <c r="BI128">
        <v>0</v>
      </c>
      <c r="BJ128" s="8">
        <v>0</v>
      </c>
      <c r="BK128">
        <v>0</v>
      </c>
      <c r="BL128" t="s">
        <v>46</v>
      </c>
      <c r="BM128">
        <v>0</v>
      </c>
      <c r="BN128" s="3">
        <v>1717118</v>
      </c>
      <c r="BO128">
        <v>0</v>
      </c>
      <c r="BP128" s="19">
        <f t="shared" si="11"/>
        <v>635000</v>
      </c>
      <c r="BQ128" s="19">
        <f t="shared" si="6"/>
        <v>1667650</v>
      </c>
      <c r="BR128" s="13">
        <f t="shared" si="7"/>
        <v>0.97119126350081941</v>
      </c>
    </row>
    <row r="129" spans="1:70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8"/>
        <v>0</v>
      </c>
      <c r="U129" s="3">
        <v>2035507</v>
      </c>
      <c r="V129" s="3">
        <v>2646159</v>
      </c>
      <c r="W129" s="14">
        <f t="shared" si="9"/>
        <v>1.2999999508721907</v>
      </c>
      <c r="X129" s="3">
        <v>0</v>
      </c>
      <c r="Y129" s="18">
        <f t="shared" si="10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>
        <v>15</v>
      </c>
      <c r="AF129" s="10">
        <v>43221</v>
      </c>
      <c r="AG129">
        <v>0</v>
      </c>
      <c r="AH129" t="s">
        <v>43</v>
      </c>
      <c r="AI129" t="s">
        <v>270</v>
      </c>
      <c r="AJ129" s="8">
        <v>37197</v>
      </c>
      <c r="AK129" s="3">
        <v>630000</v>
      </c>
      <c r="AL129" s="3">
        <v>613000</v>
      </c>
      <c r="AM129">
        <v>0</v>
      </c>
      <c r="AN129">
        <v>50</v>
      </c>
      <c r="AO129">
        <v>30</v>
      </c>
      <c r="AP129" s="8">
        <v>55519</v>
      </c>
      <c r="AQ129">
        <v>0</v>
      </c>
      <c r="AR129">
        <v>0</v>
      </c>
      <c r="AS129" t="s">
        <v>142</v>
      </c>
      <c r="AT129" s="11">
        <v>37431</v>
      </c>
      <c r="AU129" s="3">
        <v>100000</v>
      </c>
      <c r="AV129" s="3">
        <v>100000</v>
      </c>
      <c r="AW129">
        <v>0</v>
      </c>
      <c r="AX129">
        <v>15</v>
      </c>
      <c r="AY129">
        <v>0</v>
      </c>
      <c r="AZ129" s="8">
        <v>42917</v>
      </c>
      <c r="BA129">
        <v>0</v>
      </c>
      <c r="BB129" t="s">
        <v>100</v>
      </c>
      <c r="BC129">
        <v>0</v>
      </c>
      <c r="BD129" s="11">
        <v>37740</v>
      </c>
      <c r="BE129" s="3">
        <v>120000</v>
      </c>
      <c r="BF129" s="3">
        <v>0</v>
      </c>
      <c r="BG129">
        <v>6.25E-2</v>
      </c>
      <c r="BH129">
        <v>14</v>
      </c>
      <c r="BI129">
        <v>14</v>
      </c>
      <c r="BJ129" s="8">
        <v>42870</v>
      </c>
      <c r="BK129">
        <v>0</v>
      </c>
      <c r="BL129" t="s">
        <v>43</v>
      </c>
      <c r="BM129" t="s">
        <v>271</v>
      </c>
      <c r="BN129" s="3">
        <v>0</v>
      </c>
      <c r="BO129">
        <v>0</v>
      </c>
      <c r="BP129" s="19">
        <f t="shared" si="11"/>
        <v>964000</v>
      </c>
      <c r="BQ129" s="19">
        <f t="shared" si="6"/>
        <v>964000</v>
      </c>
      <c r="BR129" s="13">
        <f t="shared" si="7"/>
        <v>0.4735920829552539</v>
      </c>
    </row>
    <row r="130" spans="1:70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8"/>
        <v>0</v>
      </c>
      <c r="U130" s="3">
        <v>0</v>
      </c>
      <c r="V130" s="3">
        <v>0</v>
      </c>
      <c r="W130" s="14">
        <f t="shared" si="9"/>
        <v>0</v>
      </c>
      <c r="X130" s="3">
        <v>0</v>
      </c>
      <c r="Y130" s="18">
        <f t="shared" si="10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>
        <v>20</v>
      </c>
      <c r="AF130" s="10">
        <v>44661</v>
      </c>
      <c r="AG130">
        <v>0</v>
      </c>
      <c r="AH130" t="s">
        <v>43</v>
      </c>
      <c r="AI130">
        <v>0</v>
      </c>
      <c r="AJ130" s="8">
        <v>32904</v>
      </c>
      <c r="AK130" s="3">
        <v>364706</v>
      </c>
      <c r="AL130" s="3">
        <v>554408</v>
      </c>
      <c r="AM130">
        <v>0.03</v>
      </c>
      <c r="AN130">
        <v>40</v>
      </c>
      <c r="AO130">
        <v>40</v>
      </c>
      <c r="AP130" s="8">
        <v>43861</v>
      </c>
      <c r="AQ130">
        <v>0</v>
      </c>
      <c r="AR130" t="s">
        <v>58</v>
      </c>
      <c r="AS130">
        <v>0</v>
      </c>
      <c r="AT130" s="11" t="s">
        <v>106</v>
      </c>
      <c r="AU130" s="3">
        <v>0</v>
      </c>
      <c r="AV130" s="3">
        <v>0</v>
      </c>
      <c r="AW130">
        <v>0</v>
      </c>
      <c r="AX130">
        <v>0</v>
      </c>
      <c r="AY130">
        <v>0</v>
      </c>
      <c r="AZ130" s="8">
        <v>0</v>
      </c>
      <c r="BA130">
        <v>0</v>
      </c>
      <c r="BB130" t="s">
        <v>46</v>
      </c>
      <c r="BC130">
        <v>0</v>
      </c>
      <c r="BD130" s="11" t="s">
        <v>106</v>
      </c>
      <c r="BE130" s="3">
        <v>0</v>
      </c>
      <c r="BF130" s="3">
        <v>0</v>
      </c>
      <c r="BG130">
        <v>0</v>
      </c>
      <c r="BH130">
        <v>0</v>
      </c>
      <c r="BI130">
        <v>0</v>
      </c>
      <c r="BJ130" s="8">
        <v>0</v>
      </c>
      <c r="BK130">
        <v>0</v>
      </c>
      <c r="BL130" t="s">
        <v>46</v>
      </c>
      <c r="BM130">
        <v>0</v>
      </c>
      <c r="BN130" s="3">
        <v>0</v>
      </c>
      <c r="BO130">
        <v>0</v>
      </c>
      <c r="BP130" s="19">
        <f t="shared" si="11"/>
        <v>639706</v>
      </c>
      <c r="BQ130" s="19">
        <f t="shared" si="6"/>
        <v>639706</v>
      </c>
      <c r="BR130" s="13">
        <f t="shared" si="7"/>
        <v>0</v>
      </c>
    </row>
    <row r="131" spans="1:70" hidden="1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8"/>
        <v>7.4407950188966523E-2</v>
      </c>
      <c r="U131" s="3">
        <v>735580</v>
      </c>
      <c r="V131" s="3">
        <v>667473</v>
      </c>
      <c r="W131" s="14">
        <f t="shared" si="9"/>
        <v>0.90741047880584025</v>
      </c>
      <c r="X131" s="3">
        <v>436865</v>
      </c>
      <c r="Y131" s="18">
        <f t="shared" si="10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>
        <v>20</v>
      </c>
      <c r="AF131" s="10">
        <v>44409</v>
      </c>
      <c r="AG131">
        <v>0</v>
      </c>
      <c r="AH131" t="s">
        <v>58</v>
      </c>
      <c r="AI131" t="s">
        <v>274</v>
      </c>
      <c r="AJ131" s="8">
        <v>38412</v>
      </c>
      <c r="AK131" s="3">
        <v>77215</v>
      </c>
      <c r="AL131" s="3">
        <v>56727</v>
      </c>
      <c r="AM131">
        <v>4.7500000000000001E-2</v>
      </c>
      <c r="AN131">
        <v>10</v>
      </c>
      <c r="AO131">
        <v>360</v>
      </c>
      <c r="AP131" s="8">
        <v>46631</v>
      </c>
      <c r="AQ131" t="s">
        <v>63</v>
      </c>
      <c r="AR131" t="s">
        <v>43</v>
      </c>
      <c r="AS131" t="s">
        <v>275</v>
      </c>
      <c r="AT131" s="11" t="s">
        <v>106</v>
      </c>
      <c r="AU131" s="3">
        <v>0</v>
      </c>
      <c r="AV131" s="3">
        <v>0</v>
      </c>
      <c r="AW131">
        <v>0</v>
      </c>
      <c r="AX131">
        <v>0</v>
      </c>
      <c r="AY131">
        <v>0</v>
      </c>
      <c r="AZ131" s="8">
        <v>0</v>
      </c>
      <c r="BA131">
        <v>0</v>
      </c>
      <c r="BB131" t="s">
        <v>46</v>
      </c>
      <c r="BC131">
        <v>0</v>
      </c>
      <c r="BD131" s="11" t="s">
        <v>106</v>
      </c>
      <c r="BE131" s="3">
        <v>0</v>
      </c>
      <c r="BF131" s="3">
        <v>0</v>
      </c>
      <c r="BG131">
        <v>0</v>
      </c>
      <c r="BH131">
        <v>0</v>
      </c>
      <c r="BI131">
        <v>0</v>
      </c>
      <c r="BJ131" s="8">
        <v>0</v>
      </c>
      <c r="BK131">
        <v>0</v>
      </c>
      <c r="BL131" t="s">
        <v>46</v>
      </c>
      <c r="BM131">
        <v>0</v>
      </c>
      <c r="BN131" s="3">
        <v>735580</v>
      </c>
      <c r="BO131" t="s">
        <v>62</v>
      </c>
      <c r="BP131" s="19">
        <f t="shared" si="11"/>
        <v>298715</v>
      </c>
      <c r="BQ131" s="19">
        <f t="shared" ref="BQ131:BQ194" si="12">+BP131+X131</f>
        <v>735580</v>
      </c>
      <c r="BR131" s="13">
        <f t="shared" ref="BR131:BR194" si="13">IFERROR(+BQ131/U131,0)</f>
        <v>1</v>
      </c>
    </row>
    <row r="132" spans="1:70" hidden="1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14">IFERROR(H132/U132,0)</f>
        <v>7.1370509293990164E-2</v>
      </c>
      <c r="U132" s="3">
        <v>1499625</v>
      </c>
      <c r="V132" s="3">
        <v>1347972</v>
      </c>
      <c r="W132" s="14">
        <f t="shared" ref="W132:W195" si="15">IFERROR(+V132/U132,0)</f>
        <v>0.89887271817954484</v>
      </c>
      <c r="X132" s="3">
        <v>886625</v>
      </c>
      <c r="Y132" s="18">
        <f t="shared" ref="Y132:Y195" si="16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>
        <v>11</v>
      </c>
      <c r="AF132" s="10">
        <v>44457</v>
      </c>
      <c r="AG132">
        <v>0</v>
      </c>
      <c r="AH132" t="s">
        <v>58</v>
      </c>
      <c r="AI132" t="s">
        <v>229</v>
      </c>
      <c r="AJ132" s="8">
        <v>37959</v>
      </c>
      <c r="AK132" s="3">
        <v>240000</v>
      </c>
      <c r="AL132" s="3">
        <v>178158</v>
      </c>
      <c r="AM132">
        <v>5.5E-2</v>
      </c>
      <c r="AN132">
        <v>15</v>
      </c>
      <c r="AO132">
        <v>15</v>
      </c>
      <c r="AP132" s="8">
        <v>43419</v>
      </c>
      <c r="AQ132" t="s">
        <v>63</v>
      </c>
      <c r="AR132" t="s">
        <v>43</v>
      </c>
      <c r="AS132" t="s">
        <v>244</v>
      </c>
      <c r="AT132" s="11" t="s">
        <v>106</v>
      </c>
      <c r="AU132" s="3">
        <v>0</v>
      </c>
      <c r="AV132" s="3">
        <v>0</v>
      </c>
      <c r="AW132">
        <v>0</v>
      </c>
      <c r="AX132">
        <v>0</v>
      </c>
      <c r="AY132">
        <v>0</v>
      </c>
      <c r="AZ132" s="8">
        <v>0</v>
      </c>
      <c r="BA132">
        <v>0</v>
      </c>
      <c r="BB132" t="s">
        <v>46</v>
      </c>
      <c r="BC132" t="s">
        <v>276</v>
      </c>
      <c r="BD132" s="11" t="s">
        <v>106</v>
      </c>
      <c r="BE132" s="3">
        <v>0</v>
      </c>
      <c r="BF132" s="3">
        <v>0</v>
      </c>
      <c r="BG132">
        <v>0</v>
      </c>
      <c r="BH132">
        <v>0</v>
      </c>
      <c r="BI132">
        <v>0</v>
      </c>
      <c r="BJ132" s="8">
        <v>0</v>
      </c>
      <c r="BK132">
        <v>0</v>
      </c>
      <c r="BL132" t="s">
        <v>46</v>
      </c>
      <c r="BM132">
        <v>0</v>
      </c>
      <c r="BN132" s="3">
        <v>1499625</v>
      </c>
      <c r="BO132" t="s">
        <v>62</v>
      </c>
      <c r="BP132" s="19">
        <f t="shared" ref="BP132:BP195" si="17">+AA132+AK132+AU132+BE132</f>
        <v>613000</v>
      </c>
      <c r="BQ132" s="19">
        <f t="shared" si="12"/>
        <v>1499625</v>
      </c>
      <c r="BR132" s="13">
        <f t="shared" si="13"/>
        <v>1</v>
      </c>
    </row>
    <row r="133" spans="1:70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14"/>
        <v>8.097672706732599E-2</v>
      </c>
      <c r="U133" s="3">
        <v>2896326</v>
      </c>
      <c r="V133" s="3">
        <v>3038145</v>
      </c>
      <c r="W133" s="14">
        <f t="shared" si="15"/>
        <v>1.0489651372117641</v>
      </c>
      <c r="X133" s="3">
        <v>0</v>
      </c>
      <c r="Y133" s="18">
        <f t="shared" si="16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>
        <v>30</v>
      </c>
      <c r="AF133" s="10">
        <v>43200</v>
      </c>
      <c r="AG133" t="s">
        <v>54</v>
      </c>
      <c r="AH133" t="s">
        <v>43</v>
      </c>
      <c r="AI133" t="s">
        <v>122</v>
      </c>
      <c r="AJ133" s="8">
        <v>37772</v>
      </c>
      <c r="AK133" s="3">
        <v>400000</v>
      </c>
      <c r="AL133" s="3">
        <v>400000</v>
      </c>
      <c r="AM133">
        <v>5.3900000000000003E-2</v>
      </c>
      <c r="AN133">
        <v>45</v>
      </c>
      <c r="AO133">
        <v>30</v>
      </c>
      <c r="AP133" s="8">
        <v>54393</v>
      </c>
      <c r="AQ133">
        <v>0</v>
      </c>
      <c r="AR133" t="s">
        <v>100</v>
      </c>
      <c r="AS133" t="s">
        <v>126</v>
      </c>
      <c r="AT133" s="11" t="s">
        <v>106</v>
      </c>
      <c r="AU133" s="3">
        <v>152121</v>
      </c>
      <c r="AV133" s="3">
        <v>152121</v>
      </c>
      <c r="AW133">
        <v>7.0000000000000007E-2</v>
      </c>
      <c r="AX133">
        <v>0</v>
      </c>
      <c r="AY133">
        <v>0</v>
      </c>
      <c r="AZ133" s="8">
        <v>0</v>
      </c>
      <c r="BA133">
        <v>0</v>
      </c>
      <c r="BB133" t="s">
        <v>58</v>
      </c>
      <c r="BC133" t="s">
        <v>277</v>
      </c>
      <c r="BD133" s="11" t="s">
        <v>106</v>
      </c>
      <c r="BE133" s="3">
        <v>0</v>
      </c>
      <c r="BF133" s="3">
        <v>0</v>
      </c>
      <c r="BG133">
        <v>0</v>
      </c>
      <c r="BH133">
        <v>0</v>
      </c>
      <c r="BI133">
        <v>0</v>
      </c>
      <c r="BJ133" s="8">
        <v>0</v>
      </c>
      <c r="BK133">
        <v>0</v>
      </c>
      <c r="BL133" t="s">
        <v>46</v>
      </c>
      <c r="BM133">
        <v>0</v>
      </c>
      <c r="BN133" s="3">
        <v>800000</v>
      </c>
      <c r="BO133" t="s">
        <v>62</v>
      </c>
      <c r="BP133" s="19">
        <f t="shared" si="17"/>
        <v>952121</v>
      </c>
      <c r="BQ133" s="19">
        <f t="shared" si="12"/>
        <v>952121</v>
      </c>
      <c r="BR133" s="13">
        <f t="shared" si="13"/>
        <v>0.32873405825172997</v>
      </c>
    </row>
    <row r="134" spans="1:70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14"/>
        <v>0</v>
      </c>
      <c r="U134" s="3">
        <v>2063838</v>
      </c>
      <c r="V134" s="3">
        <v>2525780</v>
      </c>
      <c r="W134" s="14">
        <f t="shared" si="15"/>
        <v>1.223826676318587</v>
      </c>
      <c r="X134" s="3">
        <v>71954</v>
      </c>
      <c r="Y134" s="18">
        <f t="shared" si="16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>
        <v>0</v>
      </c>
      <c r="AF134" s="10">
        <v>53662</v>
      </c>
      <c r="AG134">
        <v>0</v>
      </c>
      <c r="AH134" t="s">
        <v>46</v>
      </c>
      <c r="AI134">
        <v>0</v>
      </c>
      <c r="AJ134" s="8" t="s">
        <v>106</v>
      </c>
      <c r="AK134" s="3">
        <v>185000</v>
      </c>
      <c r="AL134" s="3">
        <v>79519</v>
      </c>
      <c r="AM134">
        <v>7.0000000000000007E-2</v>
      </c>
      <c r="AN134" t="s">
        <v>45</v>
      </c>
      <c r="AO134">
        <v>0</v>
      </c>
      <c r="AP134" s="8">
        <v>44927</v>
      </c>
      <c r="AQ134">
        <v>0</v>
      </c>
      <c r="AR134" t="s">
        <v>46</v>
      </c>
      <c r="AS134">
        <v>0</v>
      </c>
      <c r="AT134" s="11" t="s">
        <v>106</v>
      </c>
      <c r="AU134" s="3">
        <v>1586883</v>
      </c>
      <c r="AV134" s="3">
        <v>0</v>
      </c>
      <c r="AW134">
        <v>0</v>
      </c>
      <c r="AX134">
        <v>0</v>
      </c>
      <c r="AY134">
        <v>0</v>
      </c>
      <c r="AZ134" s="8">
        <v>0</v>
      </c>
      <c r="BA134">
        <v>0</v>
      </c>
      <c r="BB134" t="s">
        <v>46</v>
      </c>
      <c r="BC134">
        <v>0</v>
      </c>
      <c r="BD134" s="11" t="s">
        <v>106</v>
      </c>
      <c r="BE134" s="3">
        <v>0</v>
      </c>
      <c r="BF134" s="3">
        <v>0</v>
      </c>
      <c r="BG134">
        <v>0</v>
      </c>
      <c r="BH134">
        <v>0</v>
      </c>
      <c r="BI134">
        <v>0</v>
      </c>
      <c r="BJ134" s="8">
        <v>0</v>
      </c>
      <c r="BK134">
        <v>0</v>
      </c>
      <c r="BL134" t="s">
        <v>46</v>
      </c>
      <c r="BM134">
        <v>0</v>
      </c>
      <c r="BN134" s="3">
        <v>2063837</v>
      </c>
      <c r="BO134">
        <v>0</v>
      </c>
      <c r="BP134" s="19">
        <f t="shared" si="17"/>
        <v>1991883</v>
      </c>
      <c r="BQ134" s="19">
        <f t="shared" si="12"/>
        <v>2063837</v>
      </c>
      <c r="BR134" s="13">
        <f t="shared" si="13"/>
        <v>0.99999951546584565</v>
      </c>
    </row>
    <row r="135" spans="1:70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14"/>
        <v>0</v>
      </c>
      <c r="U135" s="3">
        <v>2305379</v>
      </c>
      <c r="V135" s="3">
        <v>2754193</v>
      </c>
      <c r="W135" s="14">
        <f t="shared" si="15"/>
        <v>1.1946812216125853</v>
      </c>
      <c r="X135" s="3">
        <v>0</v>
      </c>
      <c r="Y135" s="18">
        <f t="shared" si="16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>
        <v>15</v>
      </c>
      <c r="AF135" s="10">
        <v>43435</v>
      </c>
      <c r="AG135">
        <v>0</v>
      </c>
      <c r="AH135" t="s">
        <v>43</v>
      </c>
      <c r="AI135" t="s">
        <v>214</v>
      </c>
      <c r="AJ135" s="8">
        <v>37242</v>
      </c>
      <c r="AK135" s="3">
        <v>375000</v>
      </c>
      <c r="AL135" s="3">
        <v>375000</v>
      </c>
      <c r="AM135">
        <v>0.01</v>
      </c>
      <c r="AN135">
        <v>50</v>
      </c>
      <c r="AO135">
        <v>30</v>
      </c>
      <c r="AP135" s="8">
        <v>55519</v>
      </c>
      <c r="AQ135">
        <v>0</v>
      </c>
      <c r="AR135" t="s">
        <v>100</v>
      </c>
      <c r="AS135" t="s">
        <v>142</v>
      </c>
      <c r="AT135" s="11" t="s">
        <v>106</v>
      </c>
      <c r="AU135" s="3">
        <v>0</v>
      </c>
      <c r="AV135" s="3">
        <v>0</v>
      </c>
      <c r="AW135">
        <v>0</v>
      </c>
      <c r="AX135">
        <v>0</v>
      </c>
      <c r="AY135">
        <v>0</v>
      </c>
      <c r="AZ135" s="8">
        <v>0</v>
      </c>
      <c r="BA135">
        <v>0</v>
      </c>
      <c r="BB135" t="s">
        <v>46</v>
      </c>
      <c r="BC135">
        <v>0</v>
      </c>
      <c r="BD135" s="11" t="s">
        <v>106</v>
      </c>
      <c r="BE135" s="3">
        <v>0</v>
      </c>
      <c r="BF135" s="3">
        <v>0</v>
      </c>
      <c r="BG135">
        <v>0</v>
      </c>
      <c r="BH135">
        <v>0</v>
      </c>
      <c r="BI135">
        <v>0</v>
      </c>
      <c r="BJ135" s="8">
        <v>0</v>
      </c>
      <c r="BK135">
        <v>0</v>
      </c>
      <c r="BL135" t="s">
        <v>46</v>
      </c>
      <c r="BM135">
        <v>0</v>
      </c>
      <c r="BN135" s="3">
        <v>0</v>
      </c>
      <c r="BO135">
        <v>0</v>
      </c>
      <c r="BP135" s="19">
        <f t="shared" si="17"/>
        <v>525000</v>
      </c>
      <c r="BQ135" s="19">
        <f t="shared" si="12"/>
        <v>525000</v>
      </c>
      <c r="BR135" s="13">
        <f t="shared" si="13"/>
        <v>0.2277282824212418</v>
      </c>
    </row>
    <row r="136" spans="1:70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14"/>
        <v>9.0399149790439906E-2</v>
      </c>
      <c r="U136" s="3">
        <v>3525719</v>
      </c>
      <c r="V136" s="3">
        <v>3112746</v>
      </c>
      <c r="W136" s="14">
        <f t="shared" si="15"/>
        <v>0.8828684305243838</v>
      </c>
      <c r="X136" s="3">
        <v>2801870</v>
      </c>
      <c r="Y136" s="18">
        <f t="shared" si="16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>
        <v>0</v>
      </c>
      <c r="AF136" s="10">
        <v>43250</v>
      </c>
      <c r="AG136" t="s">
        <v>75</v>
      </c>
      <c r="AH136" t="s">
        <v>278</v>
      </c>
      <c r="AI136" t="s">
        <v>55</v>
      </c>
      <c r="AJ136" s="8" t="s">
        <v>106</v>
      </c>
      <c r="AK136" s="3">
        <v>170000</v>
      </c>
      <c r="AL136" s="3">
        <v>0</v>
      </c>
      <c r="AM136">
        <v>6.7500000000000004E-2</v>
      </c>
      <c r="AN136">
        <v>15</v>
      </c>
      <c r="AO136">
        <v>15</v>
      </c>
      <c r="AP136" s="8">
        <v>43070</v>
      </c>
      <c r="AQ136" t="s">
        <v>71</v>
      </c>
      <c r="AR136" t="s">
        <v>58</v>
      </c>
      <c r="AS136" t="s">
        <v>55</v>
      </c>
      <c r="AT136" s="11" t="s">
        <v>106</v>
      </c>
      <c r="AU136" s="3">
        <v>770622</v>
      </c>
      <c r="AV136" s="3">
        <v>624045</v>
      </c>
      <c r="AW136">
        <v>6.3200000000000006E-2</v>
      </c>
      <c r="AX136">
        <v>9</v>
      </c>
      <c r="AY136">
        <v>0</v>
      </c>
      <c r="AZ136" s="8">
        <v>43565</v>
      </c>
      <c r="BA136" t="s">
        <v>54</v>
      </c>
      <c r="BB136" t="s">
        <v>43</v>
      </c>
      <c r="BC136" t="s">
        <v>55</v>
      </c>
      <c r="BD136" s="11" t="s">
        <v>106</v>
      </c>
      <c r="BE136" s="3">
        <v>0</v>
      </c>
      <c r="BF136" s="3">
        <v>0</v>
      </c>
      <c r="BG136">
        <v>0</v>
      </c>
      <c r="BH136">
        <v>0</v>
      </c>
      <c r="BI136">
        <v>0</v>
      </c>
      <c r="BJ136" s="8">
        <v>0</v>
      </c>
      <c r="BK136">
        <v>0</v>
      </c>
      <c r="BL136" t="s">
        <v>46</v>
      </c>
      <c r="BM136">
        <v>0</v>
      </c>
      <c r="BN136" s="3">
        <v>3525719</v>
      </c>
      <c r="BO136" t="s">
        <v>47</v>
      </c>
      <c r="BP136" s="19">
        <f t="shared" si="17"/>
        <v>1035122</v>
      </c>
      <c r="BQ136" s="19">
        <f t="shared" si="12"/>
        <v>3836992</v>
      </c>
      <c r="BR136" s="13">
        <f t="shared" si="13"/>
        <v>1.0882863892442931</v>
      </c>
    </row>
    <row r="137" spans="1:70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14"/>
        <v>7.3410509990718659E-2</v>
      </c>
      <c r="U137" s="3">
        <v>4427159</v>
      </c>
      <c r="V137" s="3">
        <v>4193059</v>
      </c>
      <c r="W137" s="14">
        <f t="shared" si="15"/>
        <v>0.94712184495745466</v>
      </c>
      <c r="X137" s="3">
        <v>275902</v>
      </c>
      <c r="Y137" s="18">
        <f t="shared" si="16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>
        <v>0</v>
      </c>
      <c r="AF137" s="10">
        <v>44866</v>
      </c>
      <c r="AG137" t="s">
        <v>279</v>
      </c>
      <c r="AH137" t="s">
        <v>43</v>
      </c>
      <c r="AI137">
        <v>0</v>
      </c>
      <c r="AJ137" s="8">
        <v>37726</v>
      </c>
      <c r="AK137" s="3">
        <v>400000</v>
      </c>
      <c r="AL137" s="3">
        <v>400000</v>
      </c>
      <c r="AM137" t="s">
        <v>280</v>
      </c>
      <c r="AN137">
        <v>35</v>
      </c>
      <c r="AO137">
        <v>0</v>
      </c>
      <c r="AP137" s="8">
        <v>50510</v>
      </c>
      <c r="AQ137" t="s">
        <v>281</v>
      </c>
      <c r="AR137" t="s">
        <v>58</v>
      </c>
      <c r="AS137">
        <v>0</v>
      </c>
      <c r="AT137" s="11" t="s">
        <v>106</v>
      </c>
      <c r="AU137" s="3">
        <v>0</v>
      </c>
      <c r="AV137" s="3">
        <v>0</v>
      </c>
      <c r="AW137">
        <v>0</v>
      </c>
      <c r="AX137">
        <v>0</v>
      </c>
      <c r="AY137">
        <v>0</v>
      </c>
      <c r="AZ137" s="8">
        <v>0</v>
      </c>
      <c r="BA137">
        <v>0</v>
      </c>
      <c r="BB137" t="s">
        <v>46</v>
      </c>
      <c r="BC137">
        <v>0</v>
      </c>
      <c r="BD137" s="11" t="s">
        <v>106</v>
      </c>
      <c r="BE137" s="3">
        <v>0</v>
      </c>
      <c r="BF137" s="3">
        <v>0</v>
      </c>
      <c r="BG137">
        <v>0</v>
      </c>
      <c r="BH137">
        <v>0</v>
      </c>
      <c r="BI137">
        <v>0</v>
      </c>
      <c r="BJ137" s="8">
        <v>0</v>
      </c>
      <c r="BK137">
        <v>0</v>
      </c>
      <c r="BL137" t="s">
        <v>46</v>
      </c>
      <c r="BM137">
        <v>0</v>
      </c>
      <c r="BN137" s="3">
        <v>4427159</v>
      </c>
      <c r="BO137" t="s">
        <v>62</v>
      </c>
      <c r="BP137" s="19">
        <f t="shared" si="17"/>
        <v>1667734</v>
      </c>
      <c r="BQ137" s="19">
        <f t="shared" si="12"/>
        <v>1943636</v>
      </c>
      <c r="BR137" s="13">
        <f t="shared" si="13"/>
        <v>0.43902556921944752</v>
      </c>
    </row>
    <row r="138" spans="1:70" hidden="1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14"/>
        <v>7.0287757444097418E-2</v>
      </c>
      <c r="U138" s="3">
        <v>2094888.29</v>
      </c>
      <c r="V138" s="3">
        <v>1863133.92</v>
      </c>
      <c r="W138" s="14">
        <f t="shared" si="15"/>
        <v>0.88937149006642258</v>
      </c>
      <c r="X138" s="3">
        <v>1316391</v>
      </c>
      <c r="Y138" s="18">
        <f t="shared" si="16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>
        <v>15</v>
      </c>
      <c r="AF138" s="10">
        <v>43358</v>
      </c>
      <c r="AG138">
        <v>1</v>
      </c>
      <c r="AH138" t="s">
        <v>43</v>
      </c>
      <c r="AI138" t="s">
        <v>233</v>
      </c>
      <c r="AJ138" s="8">
        <v>37586</v>
      </c>
      <c r="AK138" s="3">
        <v>585000</v>
      </c>
      <c r="AL138" s="3">
        <v>985154.53</v>
      </c>
      <c r="AM138">
        <v>4.5999999999999999E-2</v>
      </c>
      <c r="AN138">
        <v>20</v>
      </c>
      <c r="AO138">
        <v>20</v>
      </c>
      <c r="AP138" s="8">
        <v>44891</v>
      </c>
      <c r="AQ138">
        <v>2</v>
      </c>
      <c r="AR138" t="s">
        <v>58</v>
      </c>
      <c r="AS138">
        <v>0</v>
      </c>
      <c r="AT138" s="11" t="s">
        <v>106</v>
      </c>
      <c r="AU138" s="3">
        <v>0</v>
      </c>
      <c r="AV138" s="3">
        <v>0</v>
      </c>
      <c r="AW138">
        <v>0</v>
      </c>
      <c r="AX138">
        <v>0</v>
      </c>
      <c r="AY138">
        <v>0</v>
      </c>
      <c r="AZ138" s="8">
        <v>0</v>
      </c>
      <c r="BA138">
        <v>0</v>
      </c>
      <c r="BB138" t="s">
        <v>46</v>
      </c>
      <c r="BC138">
        <v>0</v>
      </c>
      <c r="BD138" s="11" t="s">
        <v>106</v>
      </c>
      <c r="BE138" s="3">
        <v>0</v>
      </c>
      <c r="BF138" s="3">
        <v>0</v>
      </c>
      <c r="BG138">
        <v>0</v>
      </c>
      <c r="BH138">
        <v>0</v>
      </c>
      <c r="BI138">
        <v>0</v>
      </c>
      <c r="BJ138" s="8">
        <v>0</v>
      </c>
      <c r="BK138">
        <v>0</v>
      </c>
      <c r="BL138" t="s">
        <v>46</v>
      </c>
      <c r="BM138">
        <v>0</v>
      </c>
      <c r="BN138" s="3">
        <v>2094888</v>
      </c>
      <c r="BO138">
        <v>0</v>
      </c>
      <c r="BP138" s="19">
        <f t="shared" si="17"/>
        <v>778497</v>
      </c>
      <c r="BQ138" s="19">
        <f t="shared" si="12"/>
        <v>2094888</v>
      </c>
      <c r="BR138" s="13">
        <f t="shared" si="13"/>
        <v>0.99999986156779752</v>
      </c>
    </row>
    <row r="139" spans="1:70" hidden="1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14"/>
        <v>7.5738761524027087E-2</v>
      </c>
      <c r="U139" s="3">
        <v>1225700</v>
      </c>
      <c r="V139" s="3">
        <v>1178598</v>
      </c>
      <c r="W139" s="14">
        <f t="shared" si="15"/>
        <v>0.96157134698539615</v>
      </c>
      <c r="X139" s="3">
        <v>780409</v>
      </c>
      <c r="Y139" s="18">
        <f t="shared" si="16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>
        <v>25</v>
      </c>
      <c r="AF139" s="10" t="s">
        <v>282</v>
      </c>
      <c r="AG139" t="s">
        <v>63</v>
      </c>
      <c r="AH139" t="s">
        <v>43</v>
      </c>
      <c r="AI139">
        <v>0</v>
      </c>
      <c r="AJ139" s="8">
        <v>37603</v>
      </c>
      <c r="AK139" s="3">
        <v>275000</v>
      </c>
      <c r="AL139" s="3">
        <v>521861.19</v>
      </c>
      <c r="AM139">
        <v>4.9200000000000001E-2</v>
      </c>
      <c r="AN139">
        <v>15</v>
      </c>
      <c r="AO139">
        <v>15</v>
      </c>
      <c r="AP139" s="8" t="s">
        <v>283</v>
      </c>
      <c r="AQ139" t="s">
        <v>206</v>
      </c>
      <c r="AR139" t="s">
        <v>58</v>
      </c>
      <c r="AS139" t="s">
        <v>284</v>
      </c>
      <c r="AT139" s="11" t="s">
        <v>106</v>
      </c>
      <c r="AU139" s="3">
        <v>0</v>
      </c>
      <c r="AV139" s="3">
        <v>0</v>
      </c>
      <c r="AW139">
        <v>0</v>
      </c>
      <c r="AX139">
        <v>0</v>
      </c>
      <c r="AY139">
        <v>0</v>
      </c>
      <c r="AZ139" s="8">
        <v>0</v>
      </c>
      <c r="BA139">
        <v>0</v>
      </c>
      <c r="BB139" t="s">
        <v>46</v>
      </c>
      <c r="BC139">
        <v>0</v>
      </c>
      <c r="BD139" s="11" t="s">
        <v>106</v>
      </c>
      <c r="BE139" s="3">
        <v>0</v>
      </c>
      <c r="BF139" s="3">
        <v>0</v>
      </c>
      <c r="BG139">
        <v>0</v>
      </c>
      <c r="BH139">
        <v>0</v>
      </c>
      <c r="BI139">
        <v>0</v>
      </c>
      <c r="BJ139" s="8">
        <v>0</v>
      </c>
      <c r="BK139">
        <v>0</v>
      </c>
      <c r="BL139" t="s">
        <v>46</v>
      </c>
      <c r="BM139">
        <v>0</v>
      </c>
      <c r="BN139" s="3">
        <v>1225700</v>
      </c>
      <c r="BO139" t="s">
        <v>62</v>
      </c>
      <c r="BP139" s="19">
        <f t="shared" si="17"/>
        <v>445291</v>
      </c>
      <c r="BQ139" s="19">
        <f t="shared" si="12"/>
        <v>1225700</v>
      </c>
      <c r="BR139" s="13">
        <f t="shared" si="13"/>
        <v>1</v>
      </c>
    </row>
    <row r="140" spans="1:70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14"/>
        <v>6.6710246185948688E-2</v>
      </c>
      <c r="U140" s="3">
        <v>4347608</v>
      </c>
      <c r="V140" s="3">
        <v>3667252</v>
      </c>
      <c r="W140" s="14">
        <f t="shared" si="15"/>
        <v>0.84351027047516702</v>
      </c>
      <c r="X140" s="3">
        <v>2531280</v>
      </c>
      <c r="Y140" s="18">
        <f t="shared" si="16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>
        <v>0</v>
      </c>
      <c r="AF140" s="10">
        <v>49596</v>
      </c>
      <c r="AG140">
        <v>0</v>
      </c>
      <c r="AH140" t="s">
        <v>100</v>
      </c>
      <c r="AI140" t="s">
        <v>287</v>
      </c>
      <c r="AJ140" s="8">
        <v>38322</v>
      </c>
      <c r="AK140" s="3">
        <v>345000</v>
      </c>
      <c r="AL140" s="3">
        <v>345000</v>
      </c>
      <c r="AM140">
        <v>0.01</v>
      </c>
      <c r="AN140">
        <v>30</v>
      </c>
      <c r="AO140">
        <v>0</v>
      </c>
      <c r="AP140" s="8">
        <v>49263</v>
      </c>
      <c r="AQ140" t="s">
        <v>54</v>
      </c>
      <c r="AR140" t="s">
        <v>100</v>
      </c>
      <c r="AS140" t="s">
        <v>288</v>
      </c>
      <c r="AT140" s="11">
        <v>38322</v>
      </c>
      <c r="AU140" s="3">
        <v>152000</v>
      </c>
      <c r="AV140" s="3">
        <v>152000</v>
      </c>
      <c r="AW140">
        <v>0.01</v>
      </c>
      <c r="AX140">
        <v>30</v>
      </c>
      <c r="AY140">
        <v>0</v>
      </c>
      <c r="AZ140" s="8">
        <v>49263</v>
      </c>
      <c r="BA140">
        <v>0</v>
      </c>
      <c r="BB140" t="s">
        <v>100</v>
      </c>
      <c r="BC140" t="s">
        <v>289</v>
      </c>
      <c r="BD140" s="11">
        <v>38322</v>
      </c>
      <c r="BE140" s="3">
        <v>202000</v>
      </c>
      <c r="BF140" s="3">
        <v>202000</v>
      </c>
      <c r="BG140">
        <v>0.01</v>
      </c>
      <c r="BH140">
        <v>30</v>
      </c>
      <c r="BI140">
        <v>0</v>
      </c>
      <c r="BJ140" s="8">
        <v>49263</v>
      </c>
      <c r="BK140">
        <v>0</v>
      </c>
      <c r="BL140" t="s">
        <v>100</v>
      </c>
      <c r="BM140" t="s">
        <v>289</v>
      </c>
      <c r="BN140" s="3">
        <v>0</v>
      </c>
      <c r="BO140">
        <v>0</v>
      </c>
      <c r="BP140" s="19">
        <f t="shared" si="17"/>
        <v>814000</v>
      </c>
      <c r="BQ140" s="19">
        <f t="shared" si="12"/>
        <v>3345280</v>
      </c>
      <c r="BR140" s="13">
        <f t="shared" si="13"/>
        <v>0.76945299576226744</v>
      </c>
    </row>
    <row r="141" spans="1:70" hidden="1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14"/>
        <v>7.9499833721316929E-2</v>
      </c>
      <c r="U141" s="3">
        <v>1503500</v>
      </c>
      <c r="V141" s="3">
        <v>1699421</v>
      </c>
      <c r="W141" s="14">
        <f t="shared" si="15"/>
        <v>1.1303099434652477</v>
      </c>
      <c r="X141" s="3">
        <v>797000</v>
      </c>
      <c r="Y141" s="18">
        <f t="shared" si="16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>
        <v>19</v>
      </c>
      <c r="AF141" s="10">
        <v>44913</v>
      </c>
      <c r="AG141">
        <v>0</v>
      </c>
      <c r="AH141" t="s">
        <v>58</v>
      </c>
      <c r="AI141">
        <v>0</v>
      </c>
      <c r="AJ141" s="8">
        <v>37894</v>
      </c>
      <c r="AK141" s="3">
        <v>126500</v>
      </c>
      <c r="AL141" s="3">
        <v>12882</v>
      </c>
      <c r="AM141">
        <v>0.06</v>
      </c>
      <c r="AN141">
        <v>15</v>
      </c>
      <c r="AO141">
        <v>15</v>
      </c>
      <c r="AP141" s="8">
        <v>43449</v>
      </c>
      <c r="AQ141">
        <v>0</v>
      </c>
      <c r="AR141" t="s">
        <v>46</v>
      </c>
      <c r="AS141" t="s">
        <v>290</v>
      </c>
      <c r="AT141" s="11">
        <v>38625</v>
      </c>
      <c r="AU141" s="3">
        <v>180000</v>
      </c>
      <c r="AV141" s="3">
        <v>109096</v>
      </c>
      <c r="AW141">
        <v>6.5000000000000002E-2</v>
      </c>
      <c r="AX141">
        <v>14</v>
      </c>
      <c r="AY141">
        <v>14</v>
      </c>
      <c r="AZ141" s="8">
        <v>43770</v>
      </c>
      <c r="BA141" t="s">
        <v>63</v>
      </c>
      <c r="BB141" t="s">
        <v>43</v>
      </c>
      <c r="BC141" t="s">
        <v>291</v>
      </c>
      <c r="BD141" s="11" t="s">
        <v>106</v>
      </c>
      <c r="BE141" s="3">
        <v>0</v>
      </c>
      <c r="BF141" s="3">
        <v>0</v>
      </c>
      <c r="BG141">
        <v>0</v>
      </c>
      <c r="BH141">
        <v>0</v>
      </c>
      <c r="BI141">
        <v>0</v>
      </c>
      <c r="BJ141" s="8">
        <v>0</v>
      </c>
      <c r="BK141">
        <v>0</v>
      </c>
      <c r="BL141" t="s">
        <v>46</v>
      </c>
      <c r="BM141">
        <v>0</v>
      </c>
      <c r="BN141" s="3">
        <v>1503500</v>
      </c>
      <c r="BO141" t="s">
        <v>255</v>
      </c>
      <c r="BP141" s="19">
        <f t="shared" si="17"/>
        <v>706500</v>
      </c>
      <c r="BQ141" s="19">
        <f t="shared" si="12"/>
        <v>1503500</v>
      </c>
      <c r="BR141" s="13">
        <f t="shared" si="13"/>
        <v>1</v>
      </c>
    </row>
    <row r="142" spans="1:70" hidden="1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14"/>
        <v>7.461093571419658E-2</v>
      </c>
      <c r="U142" s="3">
        <v>1362307</v>
      </c>
      <c r="V142" s="3">
        <v>1288249</v>
      </c>
      <c r="W142" s="14">
        <f t="shared" si="15"/>
        <v>0.94563780410729736</v>
      </c>
      <c r="X142" s="3">
        <v>816198</v>
      </c>
      <c r="Y142" s="18">
        <f t="shared" si="16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>
        <v>19</v>
      </c>
      <c r="AF142" s="10">
        <v>44786</v>
      </c>
      <c r="AG142">
        <v>0</v>
      </c>
      <c r="AH142" t="s">
        <v>100</v>
      </c>
      <c r="AI142" t="s">
        <v>229</v>
      </c>
      <c r="AJ142" s="8">
        <v>37722</v>
      </c>
      <c r="AK142" s="3">
        <v>144709</v>
      </c>
      <c r="AL142" s="3">
        <v>108205</v>
      </c>
      <c r="AM142">
        <v>7.0000000000000007E-2</v>
      </c>
      <c r="AN142">
        <v>15</v>
      </c>
      <c r="AO142">
        <v>15</v>
      </c>
      <c r="AP142" s="8">
        <v>43205</v>
      </c>
      <c r="AQ142" t="s">
        <v>63</v>
      </c>
      <c r="AR142" t="s">
        <v>43</v>
      </c>
      <c r="AS142" t="s">
        <v>244</v>
      </c>
      <c r="AT142" s="11" t="s">
        <v>106</v>
      </c>
      <c r="AU142" s="3">
        <v>0</v>
      </c>
      <c r="AV142" s="3">
        <v>0</v>
      </c>
      <c r="AW142">
        <v>0</v>
      </c>
      <c r="AX142">
        <v>0</v>
      </c>
      <c r="AY142">
        <v>0</v>
      </c>
      <c r="AZ142" s="8">
        <v>0</v>
      </c>
      <c r="BA142">
        <v>0</v>
      </c>
      <c r="BB142" t="s">
        <v>46</v>
      </c>
      <c r="BC142">
        <v>0</v>
      </c>
      <c r="BD142" s="11" t="s">
        <v>106</v>
      </c>
      <c r="BE142" s="3">
        <v>0</v>
      </c>
      <c r="BF142" s="3">
        <v>0</v>
      </c>
      <c r="BG142">
        <v>0</v>
      </c>
      <c r="BH142">
        <v>0</v>
      </c>
      <c r="BI142">
        <v>0</v>
      </c>
      <c r="BJ142" s="8">
        <v>0</v>
      </c>
      <c r="BK142">
        <v>0</v>
      </c>
      <c r="BL142" t="s">
        <v>46</v>
      </c>
      <c r="BM142">
        <v>0</v>
      </c>
      <c r="BN142" s="3">
        <v>1362307</v>
      </c>
      <c r="BO142" t="s">
        <v>62</v>
      </c>
      <c r="BP142" s="19">
        <f t="shared" si="17"/>
        <v>546109</v>
      </c>
      <c r="BQ142" s="19">
        <f t="shared" si="12"/>
        <v>1362307</v>
      </c>
      <c r="BR142" s="13">
        <f t="shared" si="13"/>
        <v>1</v>
      </c>
    </row>
    <row r="143" spans="1:70" hidden="1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14"/>
        <v>7.250432686429574E-2</v>
      </c>
      <c r="U143" s="3">
        <v>2363721</v>
      </c>
      <c r="V143" s="3">
        <v>2155691</v>
      </c>
      <c r="W143" s="14">
        <f t="shared" si="15"/>
        <v>0.91199045911086796</v>
      </c>
      <c r="X143" s="3">
        <v>1405721</v>
      </c>
      <c r="Y143" s="18">
        <f t="shared" si="16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>
        <v>16</v>
      </c>
      <c r="AF143" s="10">
        <v>43480</v>
      </c>
      <c r="AG143">
        <v>0</v>
      </c>
      <c r="AH143" t="s">
        <v>58</v>
      </c>
      <c r="AI143" t="s">
        <v>243</v>
      </c>
      <c r="AJ143" s="8">
        <v>38329</v>
      </c>
      <c r="AK143" s="3">
        <v>108000</v>
      </c>
      <c r="AL143" s="3">
        <v>112259</v>
      </c>
      <c r="AM143">
        <v>0.01</v>
      </c>
      <c r="AN143">
        <v>30</v>
      </c>
      <c r="AO143">
        <v>30</v>
      </c>
      <c r="AP143" s="8">
        <v>49309</v>
      </c>
      <c r="AQ143">
        <v>0</v>
      </c>
      <c r="AR143" t="s">
        <v>58</v>
      </c>
      <c r="AS143" t="s">
        <v>240</v>
      </c>
      <c r="AT143" s="11">
        <v>37968</v>
      </c>
      <c r="AU143" s="3">
        <v>450000</v>
      </c>
      <c r="AV143" s="3">
        <v>348168</v>
      </c>
      <c r="AW143">
        <v>7.2499999999999995E-2</v>
      </c>
      <c r="AX143">
        <v>15</v>
      </c>
      <c r="AY143">
        <v>15</v>
      </c>
      <c r="AZ143" s="8">
        <v>43475</v>
      </c>
      <c r="BA143" t="s">
        <v>63</v>
      </c>
      <c r="BB143" t="s">
        <v>43</v>
      </c>
      <c r="BC143" t="s">
        <v>294</v>
      </c>
      <c r="BD143" s="11" t="s">
        <v>106</v>
      </c>
      <c r="BE143" s="3">
        <v>0</v>
      </c>
      <c r="BF143" s="3">
        <v>0</v>
      </c>
      <c r="BG143">
        <v>0</v>
      </c>
      <c r="BH143">
        <v>0</v>
      </c>
      <c r="BI143">
        <v>0</v>
      </c>
      <c r="BJ143" s="8">
        <v>0</v>
      </c>
      <c r="BK143">
        <v>0</v>
      </c>
      <c r="BL143" t="s">
        <v>46</v>
      </c>
      <c r="BM143">
        <v>0</v>
      </c>
      <c r="BN143" s="3">
        <v>2363721</v>
      </c>
      <c r="BO143" t="s">
        <v>62</v>
      </c>
      <c r="BP143" s="19">
        <f t="shared" si="17"/>
        <v>958000</v>
      </c>
      <c r="BQ143" s="19">
        <f t="shared" si="12"/>
        <v>2363721</v>
      </c>
      <c r="BR143" s="13">
        <f t="shared" si="13"/>
        <v>1</v>
      </c>
    </row>
    <row r="144" spans="1:70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14"/>
        <v>5.4557124518613609E-2</v>
      </c>
      <c r="U144" s="3">
        <v>15580000</v>
      </c>
      <c r="V144" s="3">
        <v>10690183</v>
      </c>
      <c r="W144" s="14">
        <f t="shared" si="15"/>
        <v>0.6861478177150192</v>
      </c>
      <c r="X144" s="3">
        <v>0</v>
      </c>
      <c r="Y144" s="18">
        <f t="shared" si="16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>
        <v>0</v>
      </c>
      <c r="AF144" s="10">
        <v>44409</v>
      </c>
      <c r="AG144">
        <v>0</v>
      </c>
      <c r="AH144" t="s">
        <v>43</v>
      </c>
      <c r="AI144" t="s">
        <v>295</v>
      </c>
      <c r="AJ144" s="8" t="s">
        <v>106</v>
      </c>
      <c r="AK144" s="3">
        <v>1800000</v>
      </c>
      <c r="AL144" s="3">
        <v>390470.33</v>
      </c>
      <c r="AM144">
        <v>6.4699999999999994E-2</v>
      </c>
      <c r="AN144" t="s">
        <v>45</v>
      </c>
      <c r="AO144">
        <v>0</v>
      </c>
      <c r="AP144" s="8">
        <v>43862</v>
      </c>
      <c r="AQ144">
        <v>0</v>
      </c>
      <c r="AR144">
        <v>0</v>
      </c>
      <c r="AS144" t="s">
        <v>295</v>
      </c>
      <c r="AT144" s="11" t="s">
        <v>106</v>
      </c>
      <c r="AU144" s="3">
        <v>129600</v>
      </c>
      <c r="AV144" s="3">
        <v>129600</v>
      </c>
      <c r="AW144">
        <v>5.0799999999999998E-2</v>
      </c>
      <c r="AX144">
        <v>0</v>
      </c>
      <c r="AY144">
        <v>0</v>
      </c>
      <c r="AZ144" s="8">
        <v>54176</v>
      </c>
      <c r="BA144">
        <v>0</v>
      </c>
      <c r="BB144" t="s">
        <v>100</v>
      </c>
      <c r="BC144" t="s">
        <v>295</v>
      </c>
      <c r="BD144" s="11" t="s">
        <v>106</v>
      </c>
      <c r="BE144" s="3">
        <v>880000</v>
      </c>
      <c r="BF144" s="3">
        <v>880000</v>
      </c>
      <c r="BG144">
        <v>0</v>
      </c>
      <c r="BH144">
        <v>0</v>
      </c>
      <c r="BI144">
        <v>0</v>
      </c>
      <c r="BJ144" s="8">
        <v>56219</v>
      </c>
      <c r="BK144">
        <v>0</v>
      </c>
      <c r="BL144" t="s">
        <v>46</v>
      </c>
      <c r="BM144" t="s">
        <v>296</v>
      </c>
      <c r="BN144" s="3">
        <v>0</v>
      </c>
      <c r="BO144">
        <v>0</v>
      </c>
      <c r="BP144" s="19">
        <f t="shared" si="17"/>
        <v>5559600</v>
      </c>
      <c r="BQ144" s="19">
        <f t="shared" si="12"/>
        <v>5559600</v>
      </c>
      <c r="BR144" s="13">
        <f t="shared" si="13"/>
        <v>0.3568421052631579</v>
      </c>
    </row>
    <row r="145" spans="1:70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14"/>
        <v>0</v>
      </c>
      <c r="U145" s="3">
        <v>1156100</v>
      </c>
      <c r="V145" s="3">
        <v>1076000</v>
      </c>
      <c r="W145" s="14">
        <f t="shared" si="15"/>
        <v>0.9307153360435948</v>
      </c>
      <c r="X145" s="3">
        <v>0</v>
      </c>
      <c r="Y145" s="18">
        <f t="shared" si="16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>
        <v>15</v>
      </c>
      <c r="AF145" s="10">
        <v>43709</v>
      </c>
      <c r="AG145" t="s">
        <v>63</v>
      </c>
      <c r="AH145" t="s">
        <v>43</v>
      </c>
      <c r="AI145">
        <v>0</v>
      </c>
      <c r="AJ145" s="8" t="s">
        <v>106</v>
      </c>
      <c r="AK145" s="3">
        <v>0</v>
      </c>
      <c r="AL145" s="3">
        <v>0</v>
      </c>
      <c r="AM145">
        <v>0</v>
      </c>
      <c r="AN145" t="s">
        <v>45</v>
      </c>
      <c r="AO145">
        <v>0</v>
      </c>
      <c r="AP145" s="8">
        <v>0</v>
      </c>
      <c r="AQ145">
        <v>0</v>
      </c>
      <c r="AR145" t="s">
        <v>46</v>
      </c>
      <c r="AS145">
        <v>0</v>
      </c>
      <c r="AT145" s="11" t="s">
        <v>106</v>
      </c>
      <c r="AU145" s="3">
        <v>0</v>
      </c>
      <c r="AV145" s="3">
        <v>0</v>
      </c>
      <c r="AW145">
        <v>0</v>
      </c>
      <c r="AX145">
        <v>0</v>
      </c>
      <c r="AY145">
        <v>0</v>
      </c>
      <c r="AZ145" s="8">
        <v>0</v>
      </c>
      <c r="BA145">
        <v>0</v>
      </c>
      <c r="BB145" t="s">
        <v>46</v>
      </c>
      <c r="BC145">
        <v>0</v>
      </c>
      <c r="BD145" s="11" t="s">
        <v>106</v>
      </c>
      <c r="BE145" s="3">
        <v>0</v>
      </c>
      <c r="BF145" s="3">
        <v>0</v>
      </c>
      <c r="BG145">
        <v>0</v>
      </c>
      <c r="BH145">
        <v>0</v>
      </c>
      <c r="BI145">
        <v>0</v>
      </c>
      <c r="BJ145" s="8">
        <v>0</v>
      </c>
      <c r="BK145">
        <v>0</v>
      </c>
      <c r="BL145" t="s">
        <v>46</v>
      </c>
      <c r="BM145">
        <v>0</v>
      </c>
      <c r="BN145" s="3">
        <v>0</v>
      </c>
      <c r="BO145">
        <v>0</v>
      </c>
      <c r="BP145" s="19">
        <f t="shared" si="17"/>
        <v>210000</v>
      </c>
      <c r="BQ145" s="19">
        <f t="shared" si="12"/>
        <v>210000</v>
      </c>
      <c r="BR145" s="13">
        <f t="shared" si="13"/>
        <v>0.18164518640256033</v>
      </c>
    </row>
    <row r="146" spans="1:70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14"/>
        <v>7.5003892396851485E-2</v>
      </c>
      <c r="U146" s="3">
        <v>1156100</v>
      </c>
      <c r="V146" s="3">
        <v>1076000</v>
      </c>
      <c r="W146" s="14">
        <f t="shared" si="15"/>
        <v>0.9307153360435948</v>
      </c>
      <c r="X146" s="3">
        <v>0</v>
      </c>
      <c r="Y146" s="18">
        <f t="shared" si="16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>
        <v>15</v>
      </c>
      <c r="AF146" s="10">
        <v>43709</v>
      </c>
      <c r="AG146" t="s">
        <v>63</v>
      </c>
      <c r="AH146" t="s">
        <v>298</v>
      </c>
      <c r="AI146" t="s">
        <v>299</v>
      </c>
      <c r="AJ146" s="8" t="s">
        <v>106</v>
      </c>
      <c r="AK146" s="3">
        <v>0</v>
      </c>
      <c r="AL146" s="3">
        <v>0</v>
      </c>
      <c r="AM146">
        <v>0</v>
      </c>
      <c r="AN146" t="s">
        <v>45</v>
      </c>
      <c r="AO146">
        <v>0</v>
      </c>
      <c r="AP146" s="8">
        <v>0</v>
      </c>
      <c r="AQ146">
        <v>0</v>
      </c>
      <c r="AR146" t="s">
        <v>46</v>
      </c>
      <c r="AS146">
        <v>0</v>
      </c>
      <c r="AT146" s="11" t="s">
        <v>106</v>
      </c>
      <c r="AU146" s="3">
        <v>0</v>
      </c>
      <c r="AV146" s="3">
        <v>0</v>
      </c>
      <c r="AW146">
        <v>0</v>
      </c>
      <c r="AX146">
        <v>0</v>
      </c>
      <c r="AY146">
        <v>0</v>
      </c>
      <c r="AZ146" s="8">
        <v>0</v>
      </c>
      <c r="BA146">
        <v>0</v>
      </c>
      <c r="BB146" t="s">
        <v>46</v>
      </c>
      <c r="BC146">
        <v>0</v>
      </c>
      <c r="BD146" s="11" t="s">
        <v>106</v>
      </c>
      <c r="BE146" s="3">
        <v>0</v>
      </c>
      <c r="BF146" s="3">
        <v>0</v>
      </c>
      <c r="BG146">
        <v>0</v>
      </c>
      <c r="BH146">
        <v>0</v>
      </c>
      <c r="BI146">
        <v>0</v>
      </c>
      <c r="BJ146" s="8">
        <v>0</v>
      </c>
      <c r="BK146">
        <v>0</v>
      </c>
      <c r="BL146" t="s">
        <v>46</v>
      </c>
      <c r="BM146">
        <v>0</v>
      </c>
      <c r="BN146" s="3">
        <v>0</v>
      </c>
      <c r="BO146" t="s">
        <v>300</v>
      </c>
      <c r="BP146" s="19">
        <f t="shared" si="17"/>
        <v>210000</v>
      </c>
      <c r="BQ146" s="19">
        <f t="shared" si="12"/>
        <v>210000</v>
      </c>
      <c r="BR146" s="13">
        <f t="shared" si="13"/>
        <v>0.18164518640256033</v>
      </c>
    </row>
    <row r="147" spans="1:70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14"/>
        <v>0</v>
      </c>
      <c r="U147" s="3">
        <v>0</v>
      </c>
      <c r="V147" s="3">
        <v>0</v>
      </c>
      <c r="W147" s="14">
        <f t="shared" si="15"/>
        <v>0</v>
      </c>
      <c r="X147" s="3">
        <v>0</v>
      </c>
      <c r="Y147" s="18">
        <f t="shared" si="16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>
        <v>20</v>
      </c>
      <c r="AF147" s="10">
        <v>43770</v>
      </c>
      <c r="AG147">
        <v>0</v>
      </c>
      <c r="AH147" t="s">
        <v>43</v>
      </c>
      <c r="AI147" t="s">
        <v>214</v>
      </c>
      <c r="AJ147" s="8">
        <v>37895</v>
      </c>
      <c r="AK147" s="3">
        <v>900000</v>
      </c>
      <c r="AL147" s="3">
        <v>900000</v>
      </c>
      <c r="AM147">
        <v>0.01</v>
      </c>
      <c r="AN147">
        <v>50</v>
      </c>
      <c r="AO147">
        <v>30</v>
      </c>
      <c r="AP147" s="8">
        <v>56158</v>
      </c>
      <c r="AQ147">
        <v>56158</v>
      </c>
      <c r="AR147" t="s">
        <v>100</v>
      </c>
      <c r="AS147" t="s">
        <v>142</v>
      </c>
      <c r="AT147" s="11">
        <v>37782</v>
      </c>
      <c r="AU147" s="3">
        <v>180000</v>
      </c>
      <c r="AV147" s="3">
        <v>180000</v>
      </c>
      <c r="AW147">
        <v>0</v>
      </c>
      <c r="AX147">
        <v>15</v>
      </c>
      <c r="AY147">
        <v>0</v>
      </c>
      <c r="AZ147" s="8">
        <v>43261</v>
      </c>
      <c r="BA147">
        <v>0</v>
      </c>
      <c r="BB147" t="s">
        <v>100</v>
      </c>
      <c r="BC147">
        <v>0</v>
      </c>
      <c r="BD147" s="11" t="s">
        <v>106</v>
      </c>
      <c r="BE147" s="3">
        <v>0</v>
      </c>
      <c r="BF147" s="3">
        <v>0</v>
      </c>
      <c r="BG147">
        <v>0</v>
      </c>
      <c r="BH147">
        <v>0</v>
      </c>
      <c r="BI147">
        <v>0</v>
      </c>
      <c r="BJ147" s="8">
        <v>0</v>
      </c>
      <c r="BK147">
        <v>0</v>
      </c>
      <c r="BL147" t="s">
        <v>46</v>
      </c>
      <c r="BM147">
        <v>0</v>
      </c>
      <c r="BN147" s="3">
        <v>0</v>
      </c>
      <c r="BO147">
        <v>0</v>
      </c>
      <c r="BP147" s="19">
        <f t="shared" si="17"/>
        <v>1680000</v>
      </c>
      <c r="BQ147" s="19">
        <f t="shared" si="12"/>
        <v>1680000</v>
      </c>
      <c r="BR147" s="13">
        <f t="shared" si="13"/>
        <v>0</v>
      </c>
    </row>
    <row r="148" spans="1:70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14"/>
        <v>0.73994707898491097</v>
      </c>
      <c r="U148" s="3">
        <v>4392206</v>
      </c>
      <c r="V148" s="3">
        <v>4052450</v>
      </c>
      <c r="W148" s="14">
        <f t="shared" si="15"/>
        <v>0.92264570468689311</v>
      </c>
      <c r="X148" s="3">
        <v>2826588</v>
      </c>
      <c r="Y148" s="18">
        <f t="shared" si="16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>
        <v>30</v>
      </c>
      <c r="AF148" s="10">
        <v>44824</v>
      </c>
      <c r="AG148" t="s">
        <v>279</v>
      </c>
      <c r="AH148" t="s">
        <v>43</v>
      </c>
      <c r="AI148">
        <v>0</v>
      </c>
      <c r="AJ148" s="8">
        <v>38001</v>
      </c>
      <c r="AK148" s="3">
        <v>350000</v>
      </c>
      <c r="AL148" s="3">
        <v>0</v>
      </c>
      <c r="AM148">
        <v>5.0099999999999999E-2</v>
      </c>
      <c r="AN148">
        <v>30</v>
      </c>
      <c r="AO148">
        <v>30</v>
      </c>
      <c r="AP148" s="8">
        <v>48959</v>
      </c>
      <c r="AQ148" t="s">
        <v>281</v>
      </c>
      <c r="AR148" t="s">
        <v>58</v>
      </c>
      <c r="AS148">
        <v>0</v>
      </c>
      <c r="AT148" s="11" t="s">
        <v>106</v>
      </c>
      <c r="AU148" s="3">
        <v>0</v>
      </c>
      <c r="AV148" s="3">
        <v>0</v>
      </c>
      <c r="AW148">
        <v>0</v>
      </c>
      <c r="AX148">
        <v>0</v>
      </c>
      <c r="AY148">
        <v>0</v>
      </c>
      <c r="AZ148" s="8">
        <v>0</v>
      </c>
      <c r="BA148">
        <v>0</v>
      </c>
      <c r="BB148" t="s">
        <v>46</v>
      </c>
      <c r="BC148">
        <v>0</v>
      </c>
      <c r="BD148" s="11" t="s">
        <v>106</v>
      </c>
      <c r="BE148" s="3">
        <v>0</v>
      </c>
      <c r="BF148" s="3">
        <v>0</v>
      </c>
      <c r="BG148">
        <v>0</v>
      </c>
      <c r="BH148">
        <v>0</v>
      </c>
      <c r="BI148">
        <v>0</v>
      </c>
      <c r="BJ148" s="8">
        <v>0</v>
      </c>
      <c r="BK148">
        <v>0</v>
      </c>
      <c r="BL148" t="s">
        <v>46</v>
      </c>
      <c r="BM148">
        <v>0</v>
      </c>
      <c r="BN148" s="3">
        <v>4392206</v>
      </c>
      <c r="BO148" t="s">
        <v>62</v>
      </c>
      <c r="BP148" s="19">
        <f t="shared" si="17"/>
        <v>1491500</v>
      </c>
      <c r="BQ148" s="19">
        <f t="shared" si="12"/>
        <v>4318088</v>
      </c>
      <c r="BR148" s="13">
        <f t="shared" si="13"/>
        <v>0.98312510843070655</v>
      </c>
    </row>
    <row r="149" spans="1:70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14"/>
        <v>8.8784959442610237E-2</v>
      </c>
      <c r="U149" s="3">
        <v>2141410</v>
      </c>
      <c r="V149" s="3">
        <v>2364426</v>
      </c>
      <c r="W149" s="14">
        <f t="shared" si="15"/>
        <v>1.1041444655624097</v>
      </c>
      <c r="X149" s="3">
        <v>1612931</v>
      </c>
      <c r="Y149" s="18">
        <f t="shared" si="16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>
        <v>15</v>
      </c>
      <c r="AF149" s="10">
        <v>43800</v>
      </c>
      <c r="AG149" t="s">
        <v>71</v>
      </c>
      <c r="AH149" t="s">
        <v>58</v>
      </c>
      <c r="AI149" t="s">
        <v>55</v>
      </c>
      <c r="AJ149" s="8" t="s">
        <v>106</v>
      </c>
      <c r="AK149" s="3">
        <v>580000</v>
      </c>
      <c r="AL149" s="3">
        <v>461275</v>
      </c>
      <c r="AM149">
        <v>7.3999999999999996E-2</v>
      </c>
      <c r="AN149">
        <v>15</v>
      </c>
      <c r="AO149">
        <v>30</v>
      </c>
      <c r="AP149" s="8">
        <v>43718</v>
      </c>
      <c r="AQ149" t="s">
        <v>54</v>
      </c>
      <c r="AR149" t="s">
        <v>43</v>
      </c>
      <c r="AS149" t="s">
        <v>55</v>
      </c>
      <c r="AT149" s="11" t="s">
        <v>106</v>
      </c>
      <c r="AU149" s="3">
        <v>0</v>
      </c>
      <c r="AV149" s="3">
        <v>0</v>
      </c>
      <c r="AW149">
        <v>0</v>
      </c>
      <c r="AX149">
        <v>0</v>
      </c>
      <c r="AY149">
        <v>0</v>
      </c>
      <c r="AZ149" s="8">
        <v>0</v>
      </c>
      <c r="BA149">
        <v>0</v>
      </c>
      <c r="BB149" t="s">
        <v>46</v>
      </c>
      <c r="BC149">
        <v>0</v>
      </c>
      <c r="BD149" s="11" t="s">
        <v>106</v>
      </c>
      <c r="BE149" s="3">
        <v>0</v>
      </c>
      <c r="BF149" s="3">
        <v>0</v>
      </c>
      <c r="BG149">
        <v>0</v>
      </c>
      <c r="BH149">
        <v>0</v>
      </c>
      <c r="BI149">
        <v>0</v>
      </c>
      <c r="BJ149" s="8">
        <v>0</v>
      </c>
      <c r="BK149">
        <v>0</v>
      </c>
      <c r="BL149" t="s">
        <v>46</v>
      </c>
      <c r="BM149">
        <v>0</v>
      </c>
      <c r="BN149" s="3">
        <v>2141410</v>
      </c>
      <c r="BO149" t="s">
        <v>47</v>
      </c>
      <c r="BP149" s="19">
        <f t="shared" si="17"/>
        <v>636000</v>
      </c>
      <c r="BQ149" s="19">
        <f t="shared" si="12"/>
        <v>2248931</v>
      </c>
      <c r="BR149" s="13">
        <f t="shared" si="13"/>
        <v>1.0502103754068581</v>
      </c>
    </row>
    <row r="150" spans="1:70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14"/>
        <v>0.77213643164407131</v>
      </c>
      <c r="U150" s="3">
        <v>2355348</v>
      </c>
      <c r="V150" s="3">
        <v>2253591</v>
      </c>
      <c r="W150" s="14">
        <f t="shared" si="15"/>
        <v>0.95679746687113754</v>
      </c>
      <c r="X150" s="3">
        <v>1300367</v>
      </c>
      <c r="Y150" s="18">
        <f t="shared" si="16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>
        <v>15</v>
      </c>
      <c r="AF150" s="10">
        <v>44256</v>
      </c>
      <c r="AG150">
        <v>0</v>
      </c>
      <c r="AH150" t="s">
        <v>58</v>
      </c>
      <c r="AI150" t="s">
        <v>205</v>
      </c>
      <c r="AJ150" s="8">
        <v>38777</v>
      </c>
      <c r="AK150" s="3">
        <v>65000</v>
      </c>
      <c r="AL150" s="3">
        <v>59462</v>
      </c>
      <c r="AM150">
        <v>7.7399999999999997E-2</v>
      </c>
      <c r="AN150">
        <v>15</v>
      </c>
      <c r="AO150">
        <v>30</v>
      </c>
      <c r="AP150" s="8">
        <v>44256</v>
      </c>
      <c r="AQ150">
        <v>0</v>
      </c>
      <c r="AR150" t="s">
        <v>58</v>
      </c>
      <c r="AS150" t="s">
        <v>205</v>
      </c>
      <c r="AT150" s="11">
        <v>38336</v>
      </c>
      <c r="AU150" s="3">
        <v>300000</v>
      </c>
      <c r="AV150" s="3">
        <v>300000</v>
      </c>
      <c r="AW150">
        <v>5.3400000000000003E-2</v>
      </c>
      <c r="AX150">
        <v>30</v>
      </c>
      <c r="AY150">
        <v>50</v>
      </c>
      <c r="AZ150" s="8">
        <v>49293</v>
      </c>
      <c r="BA150">
        <v>0</v>
      </c>
      <c r="BB150" t="s">
        <v>100</v>
      </c>
      <c r="BC150" t="s">
        <v>205</v>
      </c>
      <c r="BD150" s="11">
        <v>38336</v>
      </c>
      <c r="BE150" s="3">
        <v>260000</v>
      </c>
      <c r="BF150" s="3">
        <v>260000</v>
      </c>
      <c r="BG150">
        <v>5.3400000000000003E-2</v>
      </c>
      <c r="BH150">
        <v>30</v>
      </c>
      <c r="BI150">
        <v>30</v>
      </c>
      <c r="BJ150" s="8">
        <v>49293</v>
      </c>
      <c r="BK150">
        <v>0</v>
      </c>
      <c r="BL150" t="s">
        <v>100</v>
      </c>
      <c r="BM150" t="s">
        <v>205</v>
      </c>
      <c r="BN150" s="3">
        <v>2355348</v>
      </c>
      <c r="BO150">
        <v>0</v>
      </c>
      <c r="BP150" s="19">
        <f t="shared" si="17"/>
        <v>825000</v>
      </c>
      <c r="BQ150" s="19">
        <f t="shared" si="12"/>
        <v>2125367</v>
      </c>
      <c r="BR150" s="13">
        <f t="shared" si="13"/>
        <v>0.90235795304982536</v>
      </c>
    </row>
    <row r="151" spans="1:70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14"/>
        <v>5.9622208136869879E-2</v>
      </c>
      <c r="U151" s="3">
        <v>9862097</v>
      </c>
      <c r="V151" s="3">
        <v>7517472</v>
      </c>
      <c r="W151" s="14">
        <f t="shared" si="15"/>
        <v>0.76225898001206027</v>
      </c>
      <c r="X151" s="3">
        <v>0</v>
      </c>
      <c r="Y151" s="18">
        <f t="shared" si="16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>
        <v>40</v>
      </c>
      <c r="AF151" s="10">
        <v>55975</v>
      </c>
      <c r="AG151">
        <v>0</v>
      </c>
      <c r="AH151" t="s">
        <v>43</v>
      </c>
      <c r="AI151">
        <v>0</v>
      </c>
      <c r="AJ151" s="8" t="s">
        <v>106</v>
      </c>
      <c r="AK151" s="3">
        <v>0</v>
      </c>
      <c r="AL151" s="3">
        <v>0</v>
      </c>
      <c r="AM151">
        <v>0</v>
      </c>
      <c r="AN151" t="s">
        <v>45</v>
      </c>
      <c r="AO151">
        <v>0</v>
      </c>
      <c r="AP151" s="8">
        <v>0</v>
      </c>
      <c r="AQ151">
        <v>0</v>
      </c>
      <c r="AR151" t="s">
        <v>46</v>
      </c>
      <c r="AS151">
        <v>0</v>
      </c>
      <c r="AT151" s="11" t="s">
        <v>106</v>
      </c>
      <c r="AU151" s="3">
        <v>0</v>
      </c>
      <c r="AV151" s="3">
        <v>0</v>
      </c>
      <c r="AW151">
        <v>0</v>
      </c>
      <c r="AX151">
        <v>0</v>
      </c>
      <c r="AY151">
        <v>0</v>
      </c>
      <c r="AZ151" s="8">
        <v>0</v>
      </c>
      <c r="BA151">
        <v>0</v>
      </c>
      <c r="BB151" t="s">
        <v>46</v>
      </c>
      <c r="BC151">
        <v>0</v>
      </c>
      <c r="BD151" s="11" t="s">
        <v>106</v>
      </c>
      <c r="BE151" s="3">
        <v>0</v>
      </c>
      <c r="BF151" s="3">
        <v>0</v>
      </c>
      <c r="BG151">
        <v>0</v>
      </c>
      <c r="BH151">
        <v>0</v>
      </c>
      <c r="BI151">
        <v>0</v>
      </c>
      <c r="BJ151" s="8">
        <v>0</v>
      </c>
      <c r="BK151">
        <v>0</v>
      </c>
      <c r="BL151" t="s">
        <v>46</v>
      </c>
      <c r="BM151">
        <v>0</v>
      </c>
      <c r="BN151" s="3">
        <v>0</v>
      </c>
      <c r="BO151">
        <v>0</v>
      </c>
      <c r="BP151" s="19">
        <f t="shared" si="17"/>
        <v>4800600</v>
      </c>
      <c r="BQ151" s="19">
        <f t="shared" si="12"/>
        <v>4800600</v>
      </c>
      <c r="BR151" s="13">
        <f t="shared" si="13"/>
        <v>0.48677274214601618</v>
      </c>
    </row>
    <row r="152" spans="1:70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14"/>
        <v>0</v>
      </c>
      <c r="U152" s="3">
        <v>0</v>
      </c>
      <c r="V152" s="3">
        <v>0</v>
      </c>
      <c r="W152" s="14">
        <f t="shared" si="15"/>
        <v>0</v>
      </c>
      <c r="X152" s="3">
        <v>0</v>
      </c>
      <c r="Y152" s="18">
        <f t="shared" si="16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>
        <v>15</v>
      </c>
      <c r="AF152" s="10">
        <v>43982</v>
      </c>
      <c r="AG152">
        <v>0</v>
      </c>
      <c r="AH152" t="s">
        <v>43</v>
      </c>
      <c r="AI152">
        <v>0</v>
      </c>
      <c r="AJ152" s="8" t="s">
        <v>306</v>
      </c>
      <c r="AK152" s="3">
        <v>668000</v>
      </c>
      <c r="AL152" s="3">
        <v>137454</v>
      </c>
      <c r="AM152">
        <v>6.7400000000000002E-2</v>
      </c>
      <c r="AN152" t="s">
        <v>45</v>
      </c>
      <c r="AO152">
        <v>0</v>
      </c>
      <c r="AP152" s="8">
        <v>43800</v>
      </c>
      <c r="AQ152">
        <v>0</v>
      </c>
      <c r="AR152" t="s">
        <v>43</v>
      </c>
      <c r="AS152">
        <v>0</v>
      </c>
      <c r="AT152" s="11" t="s">
        <v>106</v>
      </c>
      <c r="AU152" s="3">
        <v>300000</v>
      </c>
      <c r="AV152" s="3">
        <v>300000</v>
      </c>
      <c r="AW152">
        <v>0</v>
      </c>
      <c r="AX152">
        <v>0</v>
      </c>
      <c r="AY152">
        <v>0</v>
      </c>
      <c r="AZ152" s="8">
        <v>43830</v>
      </c>
      <c r="BA152">
        <v>0</v>
      </c>
      <c r="BB152" t="s">
        <v>46</v>
      </c>
      <c r="BC152">
        <v>0</v>
      </c>
      <c r="BD152" s="11" t="s">
        <v>106</v>
      </c>
      <c r="BE152" s="3">
        <v>150000</v>
      </c>
      <c r="BF152" s="3">
        <v>0</v>
      </c>
      <c r="BG152">
        <v>0</v>
      </c>
      <c r="BH152">
        <v>0</v>
      </c>
      <c r="BI152">
        <v>0</v>
      </c>
      <c r="BJ152" s="8">
        <v>43982</v>
      </c>
      <c r="BK152">
        <v>0</v>
      </c>
      <c r="BL152" t="s">
        <v>46</v>
      </c>
      <c r="BM152">
        <v>0</v>
      </c>
      <c r="BN152" s="3">
        <v>0</v>
      </c>
      <c r="BO152">
        <v>0</v>
      </c>
      <c r="BP152" s="19">
        <f t="shared" si="17"/>
        <v>2327790</v>
      </c>
      <c r="BQ152" s="19">
        <f t="shared" si="12"/>
        <v>2327790</v>
      </c>
      <c r="BR152" s="13">
        <f t="shared" si="13"/>
        <v>0</v>
      </c>
    </row>
    <row r="153" spans="1:70" hidden="1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14"/>
        <v>7.0431911114885712E-2</v>
      </c>
      <c r="U153" s="3">
        <v>800674</v>
      </c>
      <c r="V153" s="3">
        <v>736050</v>
      </c>
      <c r="W153" s="14">
        <f t="shared" si="15"/>
        <v>0.91928799986011789</v>
      </c>
      <c r="X153" s="3">
        <v>458363</v>
      </c>
      <c r="Y153" s="18">
        <f t="shared" si="16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>
        <v>0</v>
      </c>
      <c r="AF153" s="10">
        <v>44337</v>
      </c>
      <c r="AG153">
        <v>0</v>
      </c>
      <c r="AH153" t="s">
        <v>100</v>
      </c>
      <c r="AI153">
        <v>0</v>
      </c>
      <c r="AJ153" s="8">
        <v>38275</v>
      </c>
      <c r="AK153" s="3">
        <v>30000</v>
      </c>
      <c r="AL153" s="3">
        <v>30000</v>
      </c>
      <c r="AM153">
        <v>0</v>
      </c>
      <c r="AN153">
        <v>15</v>
      </c>
      <c r="AO153">
        <v>0</v>
      </c>
      <c r="AP153" s="8">
        <v>43753</v>
      </c>
      <c r="AQ153">
        <v>0</v>
      </c>
      <c r="AR153" t="s">
        <v>100</v>
      </c>
      <c r="AS153">
        <v>0</v>
      </c>
      <c r="AT153" s="11" t="s">
        <v>106</v>
      </c>
      <c r="AU153" s="3">
        <v>0</v>
      </c>
      <c r="AV153" s="3">
        <v>0</v>
      </c>
      <c r="AW153">
        <v>0</v>
      </c>
      <c r="AX153">
        <v>0</v>
      </c>
      <c r="AY153">
        <v>0</v>
      </c>
      <c r="AZ153" s="8">
        <v>0</v>
      </c>
      <c r="BA153">
        <v>0</v>
      </c>
      <c r="BB153" t="s">
        <v>46</v>
      </c>
      <c r="BC153">
        <v>0</v>
      </c>
      <c r="BD153" s="11" t="s">
        <v>106</v>
      </c>
      <c r="BE153" s="3">
        <v>0</v>
      </c>
      <c r="BF153" s="3">
        <v>0</v>
      </c>
      <c r="BG153">
        <v>0</v>
      </c>
      <c r="BH153">
        <v>0</v>
      </c>
      <c r="BI153">
        <v>0</v>
      </c>
      <c r="BJ153" s="8">
        <v>0</v>
      </c>
      <c r="BK153">
        <v>0</v>
      </c>
      <c r="BL153" t="s">
        <v>46</v>
      </c>
      <c r="BM153">
        <v>0</v>
      </c>
      <c r="BN153" s="3">
        <v>800674</v>
      </c>
      <c r="BO153" t="s">
        <v>47</v>
      </c>
      <c r="BP153" s="19">
        <f t="shared" si="17"/>
        <v>342311</v>
      </c>
      <c r="BQ153" s="19">
        <f t="shared" si="12"/>
        <v>800674</v>
      </c>
      <c r="BR153" s="13">
        <f t="shared" si="13"/>
        <v>1</v>
      </c>
    </row>
    <row r="154" spans="1:70" hidden="1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14"/>
        <v>7.2265724829539066E-2</v>
      </c>
      <c r="U154" s="3">
        <v>782584</v>
      </c>
      <c r="V154" s="3">
        <v>729313</v>
      </c>
      <c r="W154" s="14">
        <f t="shared" si="15"/>
        <v>0.93192935199288507</v>
      </c>
      <c r="X154" s="3">
        <v>459363</v>
      </c>
      <c r="Y154" s="18">
        <f t="shared" si="16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>
        <v>20</v>
      </c>
      <c r="AF154" s="10">
        <v>49084</v>
      </c>
      <c r="AG154">
        <v>0</v>
      </c>
      <c r="AH154" t="s">
        <v>58</v>
      </c>
      <c r="AI154">
        <v>0</v>
      </c>
      <c r="AJ154" s="8">
        <v>38275</v>
      </c>
      <c r="AK154" s="3">
        <v>30000</v>
      </c>
      <c r="AL154" s="3">
        <v>0</v>
      </c>
      <c r="AM154">
        <v>0</v>
      </c>
      <c r="AN154">
        <v>15</v>
      </c>
      <c r="AO154">
        <v>0</v>
      </c>
      <c r="AP154" s="8">
        <v>43753</v>
      </c>
      <c r="AQ154">
        <v>0</v>
      </c>
      <c r="AR154" t="s">
        <v>100</v>
      </c>
      <c r="AS154">
        <v>0</v>
      </c>
      <c r="AT154" s="11" t="s">
        <v>106</v>
      </c>
      <c r="AU154" s="3">
        <v>0</v>
      </c>
      <c r="AV154" s="3">
        <v>0</v>
      </c>
      <c r="AW154">
        <v>0</v>
      </c>
      <c r="AX154">
        <v>0</v>
      </c>
      <c r="AY154">
        <v>0</v>
      </c>
      <c r="AZ154" s="8">
        <v>0</v>
      </c>
      <c r="BA154">
        <v>0</v>
      </c>
      <c r="BB154" t="s">
        <v>46</v>
      </c>
      <c r="BC154">
        <v>0</v>
      </c>
      <c r="BD154" s="11" t="s">
        <v>106</v>
      </c>
      <c r="BE154" s="3">
        <v>0</v>
      </c>
      <c r="BF154" s="3">
        <v>0</v>
      </c>
      <c r="BG154">
        <v>0</v>
      </c>
      <c r="BH154">
        <v>0</v>
      </c>
      <c r="BI154">
        <v>0</v>
      </c>
      <c r="BJ154" s="8">
        <v>0</v>
      </c>
      <c r="BK154">
        <v>0</v>
      </c>
      <c r="BL154" t="s">
        <v>46</v>
      </c>
      <c r="BM154">
        <v>0</v>
      </c>
      <c r="BN154" s="3">
        <v>782584</v>
      </c>
      <c r="BO154" t="s">
        <v>47</v>
      </c>
      <c r="BP154" s="19">
        <f t="shared" si="17"/>
        <v>323211</v>
      </c>
      <c r="BQ154" s="19">
        <f t="shared" si="12"/>
        <v>782574</v>
      </c>
      <c r="BR154" s="13">
        <f t="shared" si="13"/>
        <v>0.99998722181899957</v>
      </c>
    </row>
    <row r="155" spans="1:70" hidden="1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14"/>
        <v>7.2281336673482161E-2</v>
      </c>
      <c r="U155" s="3">
        <v>2041426</v>
      </c>
      <c r="V155" s="3">
        <v>1849048</v>
      </c>
      <c r="W155" s="14">
        <f t="shared" si="15"/>
        <v>0.90576293238158034</v>
      </c>
      <c r="X155" s="3">
        <v>1335196</v>
      </c>
      <c r="Y155" s="18">
        <f t="shared" si="16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>
        <v>25</v>
      </c>
      <c r="AF155" s="10">
        <v>47480</v>
      </c>
      <c r="AG155">
        <v>1</v>
      </c>
      <c r="AH155" t="s">
        <v>43</v>
      </c>
      <c r="AI155" t="s">
        <v>309</v>
      </c>
      <c r="AJ155" s="8" t="s">
        <v>106</v>
      </c>
      <c r="AK155" s="3">
        <v>500000</v>
      </c>
      <c r="AL155" s="3">
        <v>833384.07</v>
      </c>
      <c r="AM155">
        <v>4.6800000000000001E-2</v>
      </c>
      <c r="AN155">
        <v>15</v>
      </c>
      <c r="AO155">
        <v>15</v>
      </c>
      <c r="AP155" s="8">
        <v>44227</v>
      </c>
      <c r="AQ155">
        <v>2</v>
      </c>
      <c r="AR155" t="s">
        <v>58</v>
      </c>
      <c r="AS155" t="s">
        <v>240</v>
      </c>
      <c r="AT155" s="11">
        <v>38700</v>
      </c>
      <c r="AU155" s="3">
        <v>35000</v>
      </c>
      <c r="AV155" s="3">
        <v>15837.4</v>
      </c>
      <c r="AW155">
        <v>0.02</v>
      </c>
      <c r="AX155">
        <v>20</v>
      </c>
      <c r="AY155">
        <v>20</v>
      </c>
      <c r="AZ155" s="8">
        <v>45658</v>
      </c>
      <c r="BA155">
        <v>2</v>
      </c>
      <c r="BB155" t="s">
        <v>43</v>
      </c>
      <c r="BC155">
        <v>0</v>
      </c>
      <c r="BD155" s="11" t="s">
        <v>106</v>
      </c>
      <c r="BE155" s="3">
        <v>0</v>
      </c>
      <c r="BF155" s="3">
        <v>0</v>
      </c>
      <c r="BG155">
        <v>0</v>
      </c>
      <c r="BH155">
        <v>0</v>
      </c>
      <c r="BI155">
        <v>0</v>
      </c>
      <c r="BJ155" s="8">
        <v>0</v>
      </c>
      <c r="BK155">
        <v>0</v>
      </c>
      <c r="BL155" t="s">
        <v>46</v>
      </c>
      <c r="BM155">
        <v>0</v>
      </c>
      <c r="BN155" s="3">
        <v>2041426</v>
      </c>
      <c r="BO155">
        <v>0</v>
      </c>
      <c r="BP155" s="19">
        <f t="shared" si="17"/>
        <v>706230</v>
      </c>
      <c r="BQ155" s="19">
        <f t="shared" si="12"/>
        <v>2041426</v>
      </c>
      <c r="BR155" s="13">
        <f t="shared" si="13"/>
        <v>1</v>
      </c>
    </row>
    <row r="156" spans="1:70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14"/>
        <v>7.1012330714901747E-2</v>
      </c>
      <c r="U156" s="3">
        <v>1887644</v>
      </c>
      <c r="V156" s="3">
        <v>100</v>
      </c>
      <c r="W156" s="14">
        <f t="shared" si="15"/>
        <v>5.2976090830686297E-5</v>
      </c>
      <c r="X156" s="3">
        <v>143209</v>
      </c>
      <c r="Y156" s="18">
        <f t="shared" si="16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>
        <v>30</v>
      </c>
      <c r="AF156" s="10">
        <v>43922</v>
      </c>
      <c r="AG156" t="s">
        <v>54</v>
      </c>
      <c r="AH156" t="s">
        <v>313</v>
      </c>
      <c r="AI156" t="s">
        <v>44</v>
      </c>
      <c r="AJ156" s="8">
        <v>38443</v>
      </c>
      <c r="AK156" s="3">
        <v>450000</v>
      </c>
      <c r="AL156" s="3">
        <v>450000</v>
      </c>
      <c r="AM156">
        <v>0.05</v>
      </c>
      <c r="AN156">
        <v>20</v>
      </c>
      <c r="AO156">
        <v>20</v>
      </c>
      <c r="AP156" s="8">
        <v>45748</v>
      </c>
      <c r="AQ156" t="s">
        <v>71</v>
      </c>
      <c r="AR156" t="s">
        <v>100</v>
      </c>
      <c r="AS156" t="s">
        <v>194</v>
      </c>
      <c r="AT156" s="11">
        <v>38443</v>
      </c>
      <c r="AU156" s="3">
        <v>143209</v>
      </c>
      <c r="AV156" s="3">
        <v>143209</v>
      </c>
      <c r="AW156">
        <v>0.05</v>
      </c>
      <c r="AX156">
        <v>15</v>
      </c>
      <c r="AY156">
        <v>15</v>
      </c>
      <c r="AZ156" s="8">
        <v>45748</v>
      </c>
      <c r="BA156" t="s">
        <v>75</v>
      </c>
      <c r="BB156" t="s">
        <v>100</v>
      </c>
      <c r="BC156" t="s">
        <v>194</v>
      </c>
      <c r="BD156" s="11">
        <v>38443</v>
      </c>
      <c r="BE156" s="3">
        <v>1105978</v>
      </c>
      <c r="BF156" s="3">
        <v>0</v>
      </c>
      <c r="BG156">
        <v>0</v>
      </c>
      <c r="BH156">
        <v>10</v>
      </c>
      <c r="BI156">
        <v>10</v>
      </c>
      <c r="BJ156" s="8">
        <v>42095</v>
      </c>
      <c r="BK156">
        <v>0</v>
      </c>
      <c r="BL156" t="s">
        <v>100</v>
      </c>
      <c r="BM156" t="s">
        <v>194</v>
      </c>
      <c r="BN156" s="3">
        <v>1887644</v>
      </c>
      <c r="BO156">
        <v>0</v>
      </c>
      <c r="BP156" s="19">
        <f t="shared" si="17"/>
        <v>1887644</v>
      </c>
      <c r="BQ156" s="19">
        <f t="shared" si="12"/>
        <v>2030853</v>
      </c>
      <c r="BR156" s="13">
        <f t="shared" si="13"/>
        <v>1.0758665299177175</v>
      </c>
    </row>
    <row r="157" spans="1:70" hidden="1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14"/>
        <v>7.1012330714901747E-2</v>
      </c>
      <c r="U157" s="3">
        <v>1887644</v>
      </c>
      <c r="V157" s="3">
        <v>169887.96</v>
      </c>
      <c r="W157" s="14">
        <f t="shared" si="15"/>
        <v>0.09</v>
      </c>
      <c r="X157" s="3">
        <v>1105978</v>
      </c>
      <c r="Y157" s="18">
        <f t="shared" si="16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>
        <v>30</v>
      </c>
      <c r="AF157" s="10">
        <v>43922</v>
      </c>
      <c r="AG157" t="s">
        <v>54</v>
      </c>
      <c r="AH157" t="s">
        <v>115</v>
      </c>
      <c r="AI157" t="s">
        <v>44</v>
      </c>
      <c r="AJ157" s="8">
        <v>38443</v>
      </c>
      <c r="AK157" s="3">
        <v>450000</v>
      </c>
      <c r="AL157" s="3">
        <v>450000</v>
      </c>
      <c r="AM157">
        <v>0.05</v>
      </c>
      <c r="AN157">
        <v>20</v>
      </c>
      <c r="AO157">
        <v>20</v>
      </c>
      <c r="AP157" s="8">
        <v>45748</v>
      </c>
      <c r="AQ157" t="s">
        <v>71</v>
      </c>
      <c r="AR157" t="s">
        <v>100</v>
      </c>
      <c r="AS157" t="s">
        <v>194</v>
      </c>
      <c r="AT157" s="11">
        <v>38443</v>
      </c>
      <c r="AU157" s="3">
        <v>143209</v>
      </c>
      <c r="AV157" s="3">
        <v>143209</v>
      </c>
      <c r="AW157">
        <v>0.05</v>
      </c>
      <c r="AX157">
        <v>15</v>
      </c>
      <c r="AY157">
        <v>15</v>
      </c>
      <c r="AZ157" s="8">
        <v>45748</v>
      </c>
      <c r="BA157" t="s">
        <v>75</v>
      </c>
      <c r="BB157" t="s">
        <v>100</v>
      </c>
      <c r="BC157" t="s">
        <v>194</v>
      </c>
      <c r="BD157" s="11" t="s">
        <v>106</v>
      </c>
      <c r="BE157" s="3">
        <v>0</v>
      </c>
      <c r="BF157" s="3">
        <v>0</v>
      </c>
      <c r="BG157">
        <v>0</v>
      </c>
      <c r="BH157">
        <v>0</v>
      </c>
      <c r="BI157">
        <v>0</v>
      </c>
      <c r="BJ157" s="8">
        <v>0</v>
      </c>
      <c r="BK157">
        <v>0</v>
      </c>
      <c r="BL157" t="s">
        <v>46</v>
      </c>
      <c r="BM157">
        <v>0</v>
      </c>
      <c r="BN157" s="3">
        <v>1887644</v>
      </c>
      <c r="BO157">
        <v>0</v>
      </c>
      <c r="BP157" s="19">
        <f t="shared" si="17"/>
        <v>781666</v>
      </c>
      <c r="BQ157" s="19">
        <f t="shared" si="12"/>
        <v>1887644</v>
      </c>
      <c r="BR157" s="13">
        <f t="shared" si="13"/>
        <v>1</v>
      </c>
    </row>
    <row r="158" spans="1:70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14"/>
        <v>7.5986824638761052E-2</v>
      </c>
      <c r="U158" s="3">
        <v>6271403</v>
      </c>
      <c r="V158" s="3">
        <v>5981870</v>
      </c>
      <c r="W158" s="14">
        <f t="shared" si="15"/>
        <v>0.95383281858939695</v>
      </c>
      <c r="X158" s="3">
        <v>4437098</v>
      </c>
      <c r="Y158" s="18">
        <f t="shared" si="16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>
        <v>11</v>
      </c>
      <c r="AF158" s="10">
        <v>42369</v>
      </c>
      <c r="AG158">
        <v>0</v>
      </c>
      <c r="AH158" t="s">
        <v>43</v>
      </c>
      <c r="AI158" t="s">
        <v>315</v>
      </c>
      <c r="AJ158" s="8" t="s">
        <v>106</v>
      </c>
      <c r="AK158" s="3">
        <v>275000</v>
      </c>
      <c r="AL158" s="3">
        <v>476222</v>
      </c>
      <c r="AM158">
        <v>0.05</v>
      </c>
      <c r="AN158" t="s">
        <v>45</v>
      </c>
      <c r="AO158">
        <v>0</v>
      </c>
      <c r="AP158" s="8">
        <v>44208</v>
      </c>
      <c r="AQ158">
        <v>0</v>
      </c>
      <c r="AR158" t="s">
        <v>100</v>
      </c>
      <c r="AS158" t="s">
        <v>316</v>
      </c>
      <c r="AT158" s="11" t="s">
        <v>106</v>
      </c>
      <c r="AU158" s="3">
        <v>194875</v>
      </c>
      <c r="AV158" s="3">
        <v>194875</v>
      </c>
      <c r="AW158">
        <v>0</v>
      </c>
      <c r="AX158">
        <v>0</v>
      </c>
      <c r="AY158">
        <v>0</v>
      </c>
      <c r="AZ158" s="8">
        <v>42369</v>
      </c>
      <c r="BA158">
        <v>0</v>
      </c>
      <c r="BB158" t="s">
        <v>58</v>
      </c>
      <c r="BC158" t="s">
        <v>317</v>
      </c>
      <c r="BD158" s="11">
        <v>38649</v>
      </c>
      <c r="BE158" s="3">
        <v>1459305</v>
      </c>
      <c r="BF158" s="3">
        <v>1103936</v>
      </c>
      <c r="BG158">
        <v>4.7500000000000001E-2</v>
      </c>
      <c r="BH158">
        <v>15</v>
      </c>
      <c r="BI158">
        <v>15</v>
      </c>
      <c r="BJ158" s="8">
        <v>44136</v>
      </c>
      <c r="BK158" t="s">
        <v>63</v>
      </c>
      <c r="BL158" t="s">
        <v>43</v>
      </c>
      <c r="BM158" t="s">
        <v>309</v>
      </c>
      <c r="BN158" s="3">
        <v>6466278</v>
      </c>
      <c r="BO158" t="s">
        <v>62</v>
      </c>
      <c r="BP158" s="19">
        <f t="shared" si="17"/>
        <v>2029180</v>
      </c>
      <c r="BQ158" s="19">
        <f t="shared" si="12"/>
        <v>6466278</v>
      </c>
      <c r="BR158" s="13">
        <f t="shared" si="13"/>
        <v>1.0310735891155456</v>
      </c>
    </row>
    <row r="159" spans="1:70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14"/>
        <v>6.1192694003381176E-2</v>
      </c>
      <c r="U159" s="3">
        <v>3197702</v>
      </c>
      <c r="V159" s="3">
        <v>2050502</v>
      </c>
      <c r="W159" s="14">
        <f t="shared" si="15"/>
        <v>0.64124236717492744</v>
      </c>
      <c r="X159" s="3">
        <v>0</v>
      </c>
      <c r="Y159" s="18">
        <f t="shared" si="16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>
        <v>15</v>
      </c>
      <c r="AF159" s="10">
        <v>44013</v>
      </c>
      <c r="AG159">
        <v>0</v>
      </c>
      <c r="AH159" t="s">
        <v>43</v>
      </c>
      <c r="AI159" t="s">
        <v>44</v>
      </c>
      <c r="AJ159" s="8" t="s">
        <v>106</v>
      </c>
      <c r="AK159" s="3">
        <v>0</v>
      </c>
      <c r="AL159" s="3">
        <v>0</v>
      </c>
      <c r="AM159">
        <v>0</v>
      </c>
      <c r="AN159">
        <v>0</v>
      </c>
      <c r="AO159">
        <v>0</v>
      </c>
      <c r="AP159" s="8">
        <v>0</v>
      </c>
      <c r="AQ159">
        <v>0</v>
      </c>
      <c r="AR159">
        <v>0</v>
      </c>
      <c r="AS159">
        <v>0</v>
      </c>
      <c r="AT159" s="11" t="s">
        <v>106</v>
      </c>
      <c r="AU159" s="3">
        <v>0</v>
      </c>
      <c r="AV159" s="3">
        <v>0</v>
      </c>
      <c r="AW159">
        <v>0</v>
      </c>
      <c r="AX159">
        <v>0</v>
      </c>
      <c r="AY159">
        <v>0</v>
      </c>
      <c r="AZ159" s="8">
        <v>0</v>
      </c>
      <c r="BA159">
        <v>0</v>
      </c>
      <c r="BB159" t="s">
        <v>46</v>
      </c>
      <c r="BC159">
        <v>0</v>
      </c>
      <c r="BD159" s="11" t="s">
        <v>106</v>
      </c>
      <c r="BE159" s="3">
        <v>0</v>
      </c>
      <c r="BF159" s="3">
        <v>0</v>
      </c>
      <c r="BG159">
        <v>0</v>
      </c>
      <c r="BH159">
        <v>0</v>
      </c>
      <c r="BI159">
        <v>0</v>
      </c>
      <c r="BJ159" s="8">
        <v>0</v>
      </c>
      <c r="BK159">
        <v>0</v>
      </c>
      <c r="BL159" t="s">
        <v>46</v>
      </c>
      <c r="BM159">
        <v>0</v>
      </c>
      <c r="BN159" s="3">
        <v>0</v>
      </c>
      <c r="BO159">
        <v>0</v>
      </c>
      <c r="BP159" s="19">
        <f t="shared" si="17"/>
        <v>1500000</v>
      </c>
      <c r="BQ159" s="19">
        <f t="shared" si="12"/>
        <v>1500000</v>
      </c>
      <c r="BR159" s="13">
        <f t="shared" si="13"/>
        <v>0.46908686300349439</v>
      </c>
    </row>
    <row r="160" spans="1:70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14"/>
        <v>0</v>
      </c>
      <c r="U160" s="3">
        <v>7171212</v>
      </c>
      <c r="V160" s="3">
        <v>7450720</v>
      </c>
      <c r="W160" s="14">
        <f t="shared" si="15"/>
        <v>1.0389763961796137</v>
      </c>
      <c r="X160" s="3">
        <v>5403608</v>
      </c>
      <c r="Y160" s="18">
        <f t="shared" si="16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>
        <v>30</v>
      </c>
      <c r="AF160" s="10">
        <v>49143</v>
      </c>
      <c r="AG160" t="s">
        <v>279</v>
      </c>
      <c r="AH160" t="s">
        <v>43</v>
      </c>
      <c r="AI160" t="s">
        <v>319</v>
      </c>
      <c r="AJ160" s="8">
        <v>38443</v>
      </c>
      <c r="AK160" s="3">
        <v>400000</v>
      </c>
      <c r="AL160" s="3">
        <v>400000</v>
      </c>
      <c r="AM160">
        <v>0</v>
      </c>
      <c r="AN160">
        <v>20</v>
      </c>
      <c r="AO160">
        <v>0</v>
      </c>
      <c r="AP160" s="8">
        <v>45748</v>
      </c>
      <c r="AQ160">
        <v>0</v>
      </c>
      <c r="AR160" t="s">
        <v>100</v>
      </c>
      <c r="AS160">
        <v>0</v>
      </c>
      <c r="AT160" s="11">
        <v>38650</v>
      </c>
      <c r="AU160" s="3">
        <v>350828</v>
      </c>
      <c r="AV160" s="3" t="s">
        <v>320</v>
      </c>
      <c r="AW160">
        <v>0.08</v>
      </c>
      <c r="AX160">
        <v>13</v>
      </c>
      <c r="AY160">
        <v>0</v>
      </c>
      <c r="AZ160" s="8">
        <v>43388</v>
      </c>
      <c r="BA160" t="s">
        <v>321</v>
      </c>
      <c r="BB160" t="s">
        <v>58</v>
      </c>
      <c r="BC160">
        <v>0</v>
      </c>
      <c r="BD160" s="11" t="s">
        <v>106</v>
      </c>
      <c r="BE160" s="3">
        <v>0</v>
      </c>
      <c r="BF160" s="3">
        <v>0</v>
      </c>
      <c r="BG160">
        <v>0</v>
      </c>
      <c r="BH160">
        <v>0</v>
      </c>
      <c r="BI160">
        <v>0</v>
      </c>
      <c r="BJ160" s="8">
        <v>0</v>
      </c>
      <c r="BK160">
        <v>0</v>
      </c>
      <c r="BL160" t="s">
        <v>46</v>
      </c>
      <c r="BM160">
        <v>0</v>
      </c>
      <c r="BN160" s="3">
        <v>7171212</v>
      </c>
      <c r="BO160" t="s">
        <v>62</v>
      </c>
      <c r="BP160" s="19">
        <f t="shared" si="17"/>
        <v>2150828</v>
      </c>
      <c r="BQ160" s="19">
        <f t="shared" si="12"/>
        <v>7554436</v>
      </c>
      <c r="BR160" s="13">
        <f t="shared" si="13"/>
        <v>1.0534392233837182</v>
      </c>
    </row>
    <row r="161" spans="1:70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14"/>
        <v>6.4189700744627515E-2</v>
      </c>
      <c r="U161" s="3">
        <v>1274597</v>
      </c>
      <c r="V161" s="3">
        <v>1340033</v>
      </c>
      <c r="W161" s="14">
        <f t="shared" si="15"/>
        <v>1.0513385799589987</v>
      </c>
      <c r="X161" s="3">
        <v>76096</v>
      </c>
      <c r="Y161" s="18">
        <f t="shared" si="16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>
        <v>0</v>
      </c>
      <c r="AF161" s="10">
        <v>0</v>
      </c>
      <c r="AG161">
        <v>0</v>
      </c>
      <c r="AH161" t="s">
        <v>43</v>
      </c>
      <c r="AI161">
        <v>0</v>
      </c>
      <c r="AJ161" s="8" t="s">
        <v>106</v>
      </c>
      <c r="AK161" s="3">
        <v>143972.51999999999</v>
      </c>
      <c r="AL161" s="3">
        <v>0</v>
      </c>
      <c r="AM161">
        <v>5.5E-2</v>
      </c>
      <c r="AN161">
        <v>10</v>
      </c>
      <c r="AO161">
        <v>0</v>
      </c>
      <c r="AP161" s="8">
        <v>0</v>
      </c>
      <c r="AQ161">
        <v>0</v>
      </c>
      <c r="AR161" t="s">
        <v>46</v>
      </c>
      <c r="AS161">
        <v>0</v>
      </c>
      <c r="AT161" s="11" t="s">
        <v>106</v>
      </c>
      <c r="AU161" s="3">
        <v>654528</v>
      </c>
      <c r="AV161" s="3">
        <v>0</v>
      </c>
      <c r="AW161">
        <v>0</v>
      </c>
      <c r="AX161">
        <v>0</v>
      </c>
      <c r="AY161">
        <v>0</v>
      </c>
      <c r="AZ161" s="8">
        <v>0</v>
      </c>
      <c r="BA161">
        <v>0</v>
      </c>
      <c r="BB161" t="s">
        <v>46</v>
      </c>
      <c r="BC161">
        <v>0</v>
      </c>
      <c r="BD161" s="11" t="s">
        <v>106</v>
      </c>
      <c r="BE161" s="3">
        <v>0</v>
      </c>
      <c r="BF161" s="3">
        <v>0</v>
      </c>
      <c r="BG161">
        <v>0</v>
      </c>
      <c r="BH161">
        <v>0</v>
      </c>
      <c r="BI161">
        <v>0</v>
      </c>
      <c r="BJ161" s="8">
        <v>0</v>
      </c>
      <c r="BK161">
        <v>0</v>
      </c>
      <c r="BL161" t="s">
        <v>46</v>
      </c>
      <c r="BM161">
        <v>0</v>
      </c>
      <c r="BN161" s="3">
        <v>1274596.52</v>
      </c>
      <c r="BO161">
        <v>0</v>
      </c>
      <c r="BP161" s="19">
        <f t="shared" si="17"/>
        <v>1198500.52</v>
      </c>
      <c r="BQ161" s="19">
        <f t="shared" si="12"/>
        <v>1274596.52</v>
      </c>
      <c r="BR161" s="13">
        <f t="shared" si="13"/>
        <v>0.99999962341037996</v>
      </c>
    </row>
    <row r="162" spans="1:70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14"/>
        <v>9.941277929191189E-2</v>
      </c>
      <c r="U162" s="3">
        <v>1822824</v>
      </c>
      <c r="V162" s="3">
        <v>2256690</v>
      </c>
      <c r="W162" s="14">
        <f t="shared" si="15"/>
        <v>1.2380185909336283</v>
      </c>
      <c r="X162" s="3">
        <v>15007</v>
      </c>
      <c r="Y162" s="18">
        <f t="shared" si="16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>
        <v>0</v>
      </c>
      <c r="AF162" s="10">
        <v>55123</v>
      </c>
      <c r="AG162">
        <v>0</v>
      </c>
      <c r="AH162" t="s">
        <v>46</v>
      </c>
      <c r="AI162">
        <v>0</v>
      </c>
      <c r="AJ162" s="8" t="s">
        <v>106</v>
      </c>
      <c r="AK162" s="3">
        <v>1467817</v>
      </c>
      <c r="AL162" s="3">
        <v>97857</v>
      </c>
      <c r="AM162">
        <v>7.0000000000000007E-2</v>
      </c>
      <c r="AN162" t="s">
        <v>45</v>
      </c>
      <c r="AO162">
        <v>0</v>
      </c>
      <c r="AP162" s="8">
        <v>45962</v>
      </c>
      <c r="AQ162">
        <v>0</v>
      </c>
      <c r="AR162" t="s">
        <v>46</v>
      </c>
      <c r="AS162">
        <v>0</v>
      </c>
      <c r="AT162" s="11" t="s">
        <v>106</v>
      </c>
      <c r="AU162" s="3">
        <v>1467817</v>
      </c>
      <c r="AV162" s="3">
        <v>0</v>
      </c>
      <c r="AW162">
        <v>0</v>
      </c>
      <c r="AX162">
        <v>0</v>
      </c>
      <c r="AY162">
        <v>0</v>
      </c>
      <c r="AZ162" s="8">
        <v>0</v>
      </c>
      <c r="BA162">
        <v>0</v>
      </c>
      <c r="BB162" t="s">
        <v>46</v>
      </c>
      <c r="BC162">
        <v>0</v>
      </c>
      <c r="BD162" s="11" t="s">
        <v>106</v>
      </c>
      <c r="BE162" s="3">
        <v>0</v>
      </c>
      <c r="BF162" s="3">
        <v>0</v>
      </c>
      <c r="BG162">
        <v>0</v>
      </c>
      <c r="BH162">
        <v>0</v>
      </c>
      <c r="BI162">
        <v>0</v>
      </c>
      <c r="BJ162" s="8">
        <v>0</v>
      </c>
      <c r="BK162">
        <v>0</v>
      </c>
      <c r="BL162" t="s">
        <v>46</v>
      </c>
      <c r="BM162">
        <v>0</v>
      </c>
      <c r="BN162" s="3">
        <v>1822824</v>
      </c>
      <c r="BO162">
        <v>0</v>
      </c>
      <c r="BP162" s="19">
        <f t="shared" si="17"/>
        <v>3155634</v>
      </c>
      <c r="BQ162" s="19">
        <f t="shared" si="12"/>
        <v>3170641</v>
      </c>
      <c r="BR162" s="13">
        <f t="shared" si="13"/>
        <v>1.7394114845975257</v>
      </c>
    </row>
    <row r="163" spans="1:70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14"/>
        <v>6.753838672573835E-2</v>
      </c>
      <c r="U163" s="3">
        <v>2786445</v>
      </c>
      <c r="V163" s="3">
        <v>2329110</v>
      </c>
      <c r="W163" s="14">
        <f t="shared" si="15"/>
        <v>0.8358715137029441</v>
      </c>
      <c r="X163" s="3">
        <v>235025</v>
      </c>
      <c r="Y163" s="18">
        <f t="shared" si="16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>
        <v>30</v>
      </c>
      <c r="AF163" s="10">
        <v>44536</v>
      </c>
      <c r="AG163" t="s">
        <v>63</v>
      </c>
      <c r="AH163" t="s">
        <v>313</v>
      </c>
      <c r="AI163" t="s">
        <v>44</v>
      </c>
      <c r="AJ163" s="8">
        <v>39057</v>
      </c>
      <c r="AK163" s="3">
        <v>1706889</v>
      </c>
      <c r="AL163" s="3">
        <v>0</v>
      </c>
      <c r="AM163">
        <v>0</v>
      </c>
      <c r="AN163">
        <v>10</v>
      </c>
      <c r="AO163">
        <v>10</v>
      </c>
      <c r="AP163" s="8">
        <v>42344</v>
      </c>
      <c r="AQ163">
        <v>0</v>
      </c>
      <c r="AR163" t="s">
        <v>46</v>
      </c>
      <c r="AS163" t="s">
        <v>324</v>
      </c>
      <c r="AT163" s="11">
        <v>39057</v>
      </c>
      <c r="AU163" s="3">
        <v>550000</v>
      </c>
      <c r="AV163" s="3">
        <v>550000</v>
      </c>
      <c r="AW163">
        <v>0.05</v>
      </c>
      <c r="AX163">
        <v>20</v>
      </c>
      <c r="AY163">
        <v>30</v>
      </c>
      <c r="AZ163" s="8">
        <v>46362</v>
      </c>
      <c r="BA163" t="s">
        <v>71</v>
      </c>
      <c r="BB163" t="s">
        <v>100</v>
      </c>
      <c r="BC163" t="s">
        <v>325</v>
      </c>
      <c r="BD163" s="11">
        <v>39057</v>
      </c>
      <c r="BE163" s="3">
        <v>278143</v>
      </c>
      <c r="BF163" s="3">
        <v>217598.47</v>
      </c>
      <c r="BG163">
        <v>0.05</v>
      </c>
      <c r="BH163">
        <v>15</v>
      </c>
      <c r="BI163">
        <v>30</v>
      </c>
      <c r="BJ163" s="8">
        <v>44536</v>
      </c>
      <c r="BK163" t="s">
        <v>75</v>
      </c>
      <c r="BL163" t="s">
        <v>100</v>
      </c>
      <c r="BM163" t="s">
        <v>194</v>
      </c>
      <c r="BN163" s="3">
        <v>2786445</v>
      </c>
      <c r="BO163">
        <v>0</v>
      </c>
      <c r="BP163" s="19">
        <f t="shared" si="17"/>
        <v>2786445</v>
      </c>
      <c r="BQ163" s="19">
        <f t="shared" si="12"/>
        <v>3021470</v>
      </c>
      <c r="BR163" s="13">
        <f t="shared" si="13"/>
        <v>1.0843458241594577</v>
      </c>
    </row>
    <row r="164" spans="1:70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14"/>
        <v>6.753838672573835E-2</v>
      </c>
      <c r="U164" s="3">
        <v>2786445</v>
      </c>
      <c r="V164" s="3">
        <v>2329110</v>
      </c>
      <c r="W164" s="14">
        <f t="shared" si="15"/>
        <v>0.8358715137029441</v>
      </c>
      <c r="X164" s="3">
        <v>1706889</v>
      </c>
      <c r="Y164" s="18">
        <f t="shared" si="16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>
        <v>30</v>
      </c>
      <c r="AF164" s="10">
        <v>44536</v>
      </c>
      <c r="AG164" t="s">
        <v>54</v>
      </c>
      <c r="AH164" t="s">
        <v>115</v>
      </c>
      <c r="AI164" t="s">
        <v>44</v>
      </c>
      <c r="AJ164" s="8">
        <v>39057</v>
      </c>
      <c r="AK164" s="3">
        <v>1706889</v>
      </c>
      <c r="AL164" s="3">
        <v>0</v>
      </c>
      <c r="AM164">
        <v>0</v>
      </c>
      <c r="AN164">
        <v>10</v>
      </c>
      <c r="AO164">
        <v>10</v>
      </c>
      <c r="AP164" s="8">
        <v>42344</v>
      </c>
      <c r="AQ164">
        <v>0</v>
      </c>
      <c r="AR164" t="s">
        <v>100</v>
      </c>
      <c r="AS164" t="s">
        <v>326</v>
      </c>
      <c r="AT164" s="11">
        <v>39057</v>
      </c>
      <c r="AU164" s="3">
        <v>550000</v>
      </c>
      <c r="AV164" s="3">
        <v>550000</v>
      </c>
      <c r="AW164">
        <v>0.05</v>
      </c>
      <c r="AX164">
        <v>20</v>
      </c>
      <c r="AY164">
        <v>30</v>
      </c>
      <c r="AZ164" s="8">
        <v>46362</v>
      </c>
      <c r="BA164" t="s">
        <v>71</v>
      </c>
      <c r="BB164" t="s">
        <v>100</v>
      </c>
      <c r="BC164" t="s">
        <v>71</v>
      </c>
      <c r="BD164" s="11">
        <v>39057</v>
      </c>
      <c r="BE164" s="3">
        <v>278143</v>
      </c>
      <c r="BF164" s="3">
        <v>278143</v>
      </c>
      <c r="BG164">
        <v>0.05</v>
      </c>
      <c r="BH164">
        <v>15</v>
      </c>
      <c r="BI164">
        <v>30</v>
      </c>
      <c r="BJ164" s="8">
        <v>44536</v>
      </c>
      <c r="BK164" t="s">
        <v>75</v>
      </c>
      <c r="BL164" t="s">
        <v>100</v>
      </c>
      <c r="BM164" t="s">
        <v>327</v>
      </c>
      <c r="BN164" s="3">
        <v>2786445</v>
      </c>
      <c r="BO164">
        <v>0</v>
      </c>
      <c r="BP164" s="19">
        <f t="shared" si="17"/>
        <v>2786445</v>
      </c>
      <c r="BQ164" s="19">
        <f t="shared" si="12"/>
        <v>4493334</v>
      </c>
      <c r="BR164" s="13">
        <f t="shared" si="13"/>
        <v>1.612568703132486</v>
      </c>
    </row>
    <row r="165" spans="1:70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14"/>
        <v>0.72548523071912296</v>
      </c>
      <c r="U165" s="3">
        <v>6195867</v>
      </c>
      <c r="V165" s="3">
        <v>5538886</v>
      </c>
      <c r="W165" s="14">
        <f t="shared" si="15"/>
        <v>0.89396463804016446</v>
      </c>
      <c r="X165" s="3">
        <v>4405000</v>
      </c>
      <c r="Y165" s="18">
        <f t="shared" si="16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>
        <v>30</v>
      </c>
      <c r="AF165" s="10">
        <v>48748</v>
      </c>
      <c r="AG165" t="s">
        <v>279</v>
      </c>
      <c r="AH165" t="s">
        <v>43</v>
      </c>
      <c r="AI165">
        <v>0</v>
      </c>
      <c r="AJ165" s="8">
        <v>38929</v>
      </c>
      <c r="AK165" s="3">
        <v>300000</v>
      </c>
      <c r="AL165" s="3">
        <v>0</v>
      </c>
      <c r="AM165">
        <v>2.5000000000000001E-2</v>
      </c>
      <c r="AN165">
        <v>30</v>
      </c>
      <c r="AO165">
        <v>30</v>
      </c>
      <c r="AP165" s="8">
        <v>49887</v>
      </c>
      <c r="AQ165">
        <v>0</v>
      </c>
      <c r="AR165" t="s">
        <v>58</v>
      </c>
      <c r="AS165" t="s">
        <v>329</v>
      </c>
      <c r="AT165" s="11" t="s">
        <v>106</v>
      </c>
      <c r="AU165" s="3">
        <v>0</v>
      </c>
      <c r="AV165" s="3">
        <v>0</v>
      </c>
      <c r="AW165">
        <v>0</v>
      </c>
      <c r="AX165">
        <v>0</v>
      </c>
      <c r="AY165">
        <v>0</v>
      </c>
      <c r="AZ165" s="8">
        <v>0</v>
      </c>
      <c r="BA165">
        <v>0</v>
      </c>
      <c r="BB165" t="s">
        <v>46</v>
      </c>
      <c r="BC165">
        <v>0</v>
      </c>
      <c r="BD165" s="11" t="s">
        <v>106</v>
      </c>
      <c r="BE165" s="3">
        <v>0</v>
      </c>
      <c r="BF165" s="3">
        <v>0</v>
      </c>
      <c r="BG165">
        <v>0</v>
      </c>
      <c r="BH165">
        <v>0</v>
      </c>
      <c r="BI165">
        <v>0</v>
      </c>
      <c r="BJ165" s="8">
        <v>0</v>
      </c>
      <c r="BK165">
        <v>0</v>
      </c>
      <c r="BL165" t="s">
        <v>46</v>
      </c>
      <c r="BM165">
        <v>0</v>
      </c>
      <c r="BN165" s="3">
        <v>6195867</v>
      </c>
      <c r="BO165" t="s">
        <v>496</v>
      </c>
      <c r="BP165" s="19">
        <f t="shared" si="17"/>
        <v>1225000</v>
      </c>
      <c r="BQ165" s="19">
        <f t="shared" si="12"/>
        <v>5630000</v>
      </c>
      <c r="BR165" s="13">
        <f t="shared" si="13"/>
        <v>0.90867024744075364</v>
      </c>
    </row>
    <row r="166" spans="1:70" hidden="1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14"/>
        <v>6.0571225210511899E-2</v>
      </c>
      <c r="U166" s="3">
        <v>1135209</v>
      </c>
      <c r="V166" s="3">
        <v>861687</v>
      </c>
      <c r="W166" s="14">
        <f t="shared" si="15"/>
        <v>0.75905582143904782</v>
      </c>
      <c r="X166" s="3">
        <v>608380</v>
      </c>
      <c r="Y166" s="18">
        <f t="shared" si="16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>
        <v>15</v>
      </c>
      <c r="AF166" s="10">
        <v>44366</v>
      </c>
      <c r="AG166" t="s">
        <v>54</v>
      </c>
      <c r="AH166" t="s">
        <v>43</v>
      </c>
      <c r="AI166" t="s">
        <v>55</v>
      </c>
      <c r="AJ166" s="8">
        <v>38679</v>
      </c>
      <c r="AK166" s="3">
        <v>120000</v>
      </c>
      <c r="AL166" s="3">
        <v>83474.19</v>
      </c>
      <c r="AM166">
        <v>0.02</v>
      </c>
      <c r="AN166">
        <v>30</v>
      </c>
      <c r="AO166">
        <v>30</v>
      </c>
      <c r="AP166" s="8">
        <v>13111</v>
      </c>
      <c r="AQ166" t="s">
        <v>71</v>
      </c>
      <c r="AR166" t="s">
        <v>43</v>
      </c>
      <c r="AS166" t="s">
        <v>55</v>
      </c>
      <c r="AT166" s="11">
        <v>38679</v>
      </c>
      <c r="AU166" s="3">
        <v>337000</v>
      </c>
      <c r="AV166" s="3">
        <v>337000</v>
      </c>
      <c r="AW166">
        <v>0</v>
      </c>
      <c r="AX166">
        <v>15</v>
      </c>
      <c r="AY166">
        <v>0</v>
      </c>
      <c r="AZ166" s="8">
        <v>44158</v>
      </c>
      <c r="BA166" t="s">
        <v>75</v>
      </c>
      <c r="BB166" t="s">
        <v>100</v>
      </c>
      <c r="BC166" t="s">
        <v>55</v>
      </c>
      <c r="BD166" s="11">
        <v>38888</v>
      </c>
      <c r="BE166" s="3">
        <v>5600</v>
      </c>
      <c r="BF166" s="3">
        <v>0</v>
      </c>
      <c r="BG166">
        <v>0</v>
      </c>
      <c r="BH166">
        <v>0</v>
      </c>
      <c r="BI166">
        <v>0</v>
      </c>
      <c r="BJ166" s="8">
        <v>0</v>
      </c>
      <c r="BK166">
        <v>0</v>
      </c>
      <c r="BL166" t="s">
        <v>58</v>
      </c>
      <c r="BM166">
        <v>0</v>
      </c>
      <c r="BN166" s="3">
        <v>1135209</v>
      </c>
      <c r="BO166" t="s">
        <v>255</v>
      </c>
      <c r="BP166" s="19">
        <f t="shared" si="17"/>
        <v>526829</v>
      </c>
      <c r="BQ166" s="19">
        <f t="shared" si="12"/>
        <v>1135209</v>
      </c>
      <c r="BR166" s="13">
        <f t="shared" si="13"/>
        <v>1</v>
      </c>
    </row>
    <row r="167" spans="1:70" hidden="1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14"/>
        <v>0.59951287580464618</v>
      </c>
      <c r="U167" s="3">
        <v>7506094</v>
      </c>
      <c r="V167" s="3">
        <v>6071056</v>
      </c>
      <c r="W167" s="14">
        <f t="shared" si="15"/>
        <v>0.80881694260690051</v>
      </c>
      <c r="X167" s="3">
        <v>4319136</v>
      </c>
      <c r="Y167" s="18">
        <f t="shared" si="16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>
        <v>30</v>
      </c>
      <c r="AF167" s="10">
        <v>44819</v>
      </c>
      <c r="AG167" t="s">
        <v>63</v>
      </c>
      <c r="AH167" t="s">
        <v>43</v>
      </c>
      <c r="AI167" t="s">
        <v>44</v>
      </c>
      <c r="AJ167" s="8">
        <v>42628</v>
      </c>
      <c r="AK167" s="3">
        <v>836958</v>
      </c>
      <c r="AL167" s="3">
        <v>385850.58</v>
      </c>
      <c r="AM167">
        <v>0</v>
      </c>
      <c r="AN167" t="s">
        <v>45</v>
      </c>
      <c r="AO167">
        <v>0</v>
      </c>
      <c r="AP167" s="8">
        <v>0</v>
      </c>
      <c r="AQ167">
        <v>0</v>
      </c>
      <c r="AR167" t="s">
        <v>58</v>
      </c>
      <c r="AS167" t="s">
        <v>98</v>
      </c>
      <c r="AT167" s="11" t="s">
        <v>106</v>
      </c>
      <c r="AU167" s="3">
        <v>0</v>
      </c>
      <c r="AV167" s="3">
        <v>0</v>
      </c>
      <c r="AW167">
        <v>0</v>
      </c>
      <c r="AX167">
        <v>0</v>
      </c>
      <c r="AY167">
        <v>0</v>
      </c>
      <c r="AZ167" s="8">
        <v>0</v>
      </c>
      <c r="BA167">
        <v>0</v>
      </c>
      <c r="BB167" t="s">
        <v>46</v>
      </c>
      <c r="BC167">
        <v>0</v>
      </c>
      <c r="BD167" s="11" t="s">
        <v>106</v>
      </c>
      <c r="BE167" s="3">
        <v>0</v>
      </c>
      <c r="BF167" s="3">
        <v>0</v>
      </c>
      <c r="BG167">
        <v>0</v>
      </c>
      <c r="BH167">
        <v>0</v>
      </c>
      <c r="BI167">
        <v>0</v>
      </c>
      <c r="BJ167" s="8">
        <v>0</v>
      </c>
      <c r="BK167">
        <v>0</v>
      </c>
      <c r="BL167" t="s">
        <v>46</v>
      </c>
      <c r="BM167">
        <v>0</v>
      </c>
      <c r="BN167" s="3">
        <v>7506094</v>
      </c>
      <c r="BO167" t="s">
        <v>47</v>
      </c>
      <c r="BP167" s="19">
        <f t="shared" si="17"/>
        <v>3186958</v>
      </c>
      <c r="BQ167" s="19">
        <f t="shared" si="12"/>
        <v>7506094</v>
      </c>
      <c r="BR167" s="13">
        <f t="shared" si="13"/>
        <v>1</v>
      </c>
    </row>
    <row r="168" spans="1:70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14"/>
        <v>9.6796988932896386E-2</v>
      </c>
      <c r="U168" s="3">
        <v>4064207</v>
      </c>
      <c r="V168" s="3">
        <v>4944893</v>
      </c>
      <c r="W168" s="14">
        <f t="shared" si="15"/>
        <v>1.2166931950070456</v>
      </c>
      <c r="X168" s="3">
        <v>3476207</v>
      </c>
      <c r="Y168" s="18">
        <f t="shared" si="16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>
        <v>15</v>
      </c>
      <c r="AF168" s="10">
        <v>44136</v>
      </c>
      <c r="AG168" t="s">
        <v>54</v>
      </c>
      <c r="AH168" t="s">
        <v>43</v>
      </c>
      <c r="AI168" t="s">
        <v>122</v>
      </c>
      <c r="AJ168" s="8">
        <v>38707</v>
      </c>
      <c r="AK168" s="3">
        <v>190000</v>
      </c>
      <c r="AL168" s="3">
        <v>190000</v>
      </c>
      <c r="AM168">
        <v>0</v>
      </c>
      <c r="AN168">
        <v>20</v>
      </c>
      <c r="AO168">
        <v>0</v>
      </c>
      <c r="AP168" s="8">
        <v>46012</v>
      </c>
      <c r="AQ168" t="s">
        <v>71</v>
      </c>
      <c r="AR168" t="s">
        <v>100</v>
      </c>
      <c r="AS168" t="s">
        <v>171</v>
      </c>
      <c r="AT168" s="11">
        <v>38839</v>
      </c>
      <c r="AU168" s="3">
        <v>100000</v>
      </c>
      <c r="AV168" s="3">
        <v>100000</v>
      </c>
      <c r="AW168">
        <v>0</v>
      </c>
      <c r="AX168">
        <v>45</v>
      </c>
      <c r="AY168" t="s">
        <v>333</v>
      </c>
      <c r="AZ168" s="8">
        <v>55885</v>
      </c>
      <c r="BA168" t="s">
        <v>75</v>
      </c>
      <c r="BB168" t="s">
        <v>100</v>
      </c>
      <c r="BC168" t="s">
        <v>334</v>
      </c>
      <c r="BD168" s="11">
        <v>38702</v>
      </c>
      <c r="BE168" s="3">
        <v>148000</v>
      </c>
      <c r="BF168" s="3">
        <v>148000</v>
      </c>
      <c r="BG168">
        <v>0</v>
      </c>
      <c r="BH168">
        <v>15</v>
      </c>
      <c r="BI168">
        <v>0</v>
      </c>
      <c r="BJ168" s="8">
        <v>44378</v>
      </c>
      <c r="BK168">
        <v>0</v>
      </c>
      <c r="BL168" t="s">
        <v>100</v>
      </c>
      <c r="BM168" t="s">
        <v>122</v>
      </c>
      <c r="BN168" s="3">
        <v>4064207</v>
      </c>
      <c r="BO168" t="s">
        <v>47</v>
      </c>
      <c r="BP168" s="19">
        <f t="shared" si="17"/>
        <v>588000</v>
      </c>
      <c r="BQ168" s="19">
        <f t="shared" si="12"/>
        <v>4064207</v>
      </c>
      <c r="BR168" s="13">
        <f t="shared" si="13"/>
        <v>1</v>
      </c>
    </row>
    <row r="169" spans="1:70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14"/>
        <v>0</v>
      </c>
      <c r="U169" s="3">
        <v>9358549</v>
      </c>
      <c r="V169" s="3">
        <v>10087907</v>
      </c>
      <c r="W169" s="14">
        <f t="shared" si="15"/>
        <v>1.0779349448295885</v>
      </c>
      <c r="X169" s="3">
        <v>0</v>
      </c>
      <c r="Y169" s="18">
        <f t="shared" si="16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>
        <v>0</v>
      </c>
      <c r="AF169" s="10">
        <v>46661</v>
      </c>
      <c r="AG169">
        <v>0</v>
      </c>
      <c r="AH169" t="s">
        <v>58</v>
      </c>
      <c r="AI169" t="s">
        <v>335</v>
      </c>
      <c r="AJ169" s="8">
        <v>40834</v>
      </c>
      <c r="AK169" s="3">
        <v>300000</v>
      </c>
      <c r="AL169" s="3">
        <v>300000</v>
      </c>
      <c r="AM169">
        <v>0</v>
      </c>
      <c r="AN169">
        <v>15</v>
      </c>
      <c r="AO169">
        <v>0</v>
      </c>
      <c r="AP169" s="8">
        <v>46296</v>
      </c>
      <c r="AQ169">
        <v>0</v>
      </c>
      <c r="AR169" t="s">
        <v>100</v>
      </c>
      <c r="AS169" t="s">
        <v>336</v>
      </c>
      <c r="AT169" s="11" t="s">
        <v>106</v>
      </c>
      <c r="AU169" s="3">
        <v>30000</v>
      </c>
      <c r="AV169" s="3">
        <v>24596</v>
      </c>
      <c r="AW169">
        <v>0.01</v>
      </c>
      <c r="AX169">
        <v>26</v>
      </c>
      <c r="AY169">
        <v>0</v>
      </c>
      <c r="AZ169" s="8">
        <v>42916</v>
      </c>
      <c r="BA169">
        <v>0</v>
      </c>
      <c r="BB169" t="s">
        <v>46</v>
      </c>
      <c r="BC169">
        <v>0</v>
      </c>
      <c r="BD169" s="11">
        <v>40834</v>
      </c>
      <c r="BE169" s="3">
        <v>871791</v>
      </c>
      <c r="BF169" s="3">
        <v>871791</v>
      </c>
      <c r="BG169">
        <v>4.2999999999999997E-2</v>
      </c>
      <c r="BH169">
        <v>16</v>
      </c>
      <c r="BI169">
        <v>0</v>
      </c>
      <c r="BJ169" s="8">
        <v>46661</v>
      </c>
      <c r="BK169">
        <v>0</v>
      </c>
      <c r="BL169" t="s">
        <v>58</v>
      </c>
      <c r="BM169" t="s">
        <v>337</v>
      </c>
      <c r="BN169" s="3">
        <v>0</v>
      </c>
      <c r="BO169">
        <v>0</v>
      </c>
      <c r="BP169" s="19">
        <f t="shared" si="17"/>
        <v>1434261</v>
      </c>
      <c r="BQ169" s="19">
        <f t="shared" si="12"/>
        <v>1434261</v>
      </c>
      <c r="BR169" s="13">
        <f t="shared" si="13"/>
        <v>0.15325677089471884</v>
      </c>
    </row>
    <row r="170" spans="1:70" hidden="1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14"/>
        <v>7.5471559747401454E-2</v>
      </c>
      <c r="U170" s="3">
        <v>2181802</v>
      </c>
      <c r="V170" s="3">
        <v>2055728</v>
      </c>
      <c r="W170" s="14">
        <f t="shared" si="15"/>
        <v>0.94221565476610614</v>
      </c>
      <c r="X170" s="3">
        <v>1482759</v>
      </c>
      <c r="Y170" s="18">
        <f t="shared" si="16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>
        <v>15</v>
      </c>
      <c r="AF170" s="10">
        <v>44104</v>
      </c>
      <c r="AG170" t="s">
        <v>63</v>
      </c>
      <c r="AH170" t="s">
        <v>43</v>
      </c>
      <c r="AI170" t="s">
        <v>244</v>
      </c>
      <c r="AJ170" s="8">
        <v>38625</v>
      </c>
      <c r="AK170" s="3">
        <v>429000</v>
      </c>
      <c r="AL170" s="3">
        <v>687615</v>
      </c>
      <c r="AM170">
        <v>4.5199999999999997E-2</v>
      </c>
      <c r="AN170">
        <v>20</v>
      </c>
      <c r="AO170">
        <v>20</v>
      </c>
      <c r="AP170" s="8">
        <v>45930</v>
      </c>
      <c r="AQ170">
        <v>0</v>
      </c>
      <c r="AR170" t="s">
        <v>58</v>
      </c>
      <c r="AS170" t="s">
        <v>339</v>
      </c>
      <c r="AT170" s="11">
        <v>38701</v>
      </c>
      <c r="AU170" s="3">
        <v>168750</v>
      </c>
      <c r="AV170" s="3">
        <v>50823</v>
      </c>
      <c r="AW170">
        <v>7.0000000000000007E-2</v>
      </c>
      <c r="AX170">
        <v>15</v>
      </c>
      <c r="AY170">
        <v>15</v>
      </c>
      <c r="AZ170" s="8">
        <v>44180</v>
      </c>
      <c r="BA170">
        <v>0</v>
      </c>
      <c r="BB170" t="s">
        <v>46</v>
      </c>
      <c r="BC170" t="s">
        <v>340</v>
      </c>
      <c r="BD170" s="11" t="s">
        <v>106</v>
      </c>
      <c r="BE170" s="3">
        <v>0</v>
      </c>
      <c r="BF170" s="3">
        <v>0</v>
      </c>
      <c r="BG170">
        <v>0</v>
      </c>
      <c r="BH170">
        <v>0</v>
      </c>
      <c r="BI170">
        <v>0</v>
      </c>
      <c r="BJ170" s="8">
        <v>0</v>
      </c>
      <c r="BK170">
        <v>0</v>
      </c>
      <c r="BL170" t="s">
        <v>46</v>
      </c>
      <c r="BM170">
        <v>0</v>
      </c>
      <c r="BN170" s="3">
        <v>2181802</v>
      </c>
      <c r="BO170" t="s">
        <v>62</v>
      </c>
      <c r="BP170" s="19">
        <f t="shared" si="17"/>
        <v>699043</v>
      </c>
      <c r="BQ170" s="19">
        <f t="shared" si="12"/>
        <v>2181802</v>
      </c>
      <c r="BR170" s="13">
        <f t="shared" si="13"/>
        <v>1</v>
      </c>
    </row>
    <row r="171" spans="1:70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14"/>
        <v>9.5037691271238289E-2</v>
      </c>
      <c r="U171" s="3">
        <v>8526112</v>
      </c>
      <c r="V171" s="3">
        <v>10457910</v>
      </c>
      <c r="W171" s="14">
        <f t="shared" si="15"/>
        <v>1.226574316640457</v>
      </c>
      <c r="X171" s="3">
        <v>7482403</v>
      </c>
      <c r="Y171" s="18">
        <f t="shared" si="16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>
        <v>0</v>
      </c>
      <c r="AF171" s="10">
        <v>44916</v>
      </c>
      <c r="AG171" t="s">
        <v>341</v>
      </c>
      <c r="AH171" t="s">
        <v>43</v>
      </c>
      <c r="AI171" t="s">
        <v>122</v>
      </c>
      <c r="AJ171" s="8" t="s">
        <v>106</v>
      </c>
      <c r="AK171" s="3">
        <v>300000</v>
      </c>
      <c r="AL171" s="3">
        <v>300000</v>
      </c>
      <c r="AM171">
        <v>0.06</v>
      </c>
      <c r="AN171">
        <v>0</v>
      </c>
      <c r="AO171">
        <v>0</v>
      </c>
      <c r="AP171" s="8" t="s">
        <v>342</v>
      </c>
      <c r="AQ171">
        <v>0</v>
      </c>
      <c r="AR171" t="s">
        <v>100</v>
      </c>
      <c r="AS171" t="s">
        <v>343</v>
      </c>
      <c r="AT171" s="11" t="s">
        <v>106</v>
      </c>
      <c r="AU171" s="3">
        <v>200000</v>
      </c>
      <c r="AV171" s="3">
        <v>200000</v>
      </c>
      <c r="AW171">
        <v>0</v>
      </c>
      <c r="AX171">
        <v>0</v>
      </c>
      <c r="AY171">
        <v>0</v>
      </c>
      <c r="AZ171" s="8">
        <v>44926</v>
      </c>
      <c r="BA171">
        <v>0</v>
      </c>
      <c r="BB171" t="s">
        <v>100</v>
      </c>
      <c r="BC171" t="s">
        <v>344</v>
      </c>
      <c r="BD171" s="11" t="s">
        <v>106</v>
      </c>
      <c r="BE171" s="3">
        <v>0</v>
      </c>
      <c r="BF171" s="3">
        <v>0</v>
      </c>
      <c r="BG171">
        <v>0</v>
      </c>
      <c r="BH171">
        <v>0</v>
      </c>
      <c r="BI171">
        <v>0</v>
      </c>
      <c r="BJ171" s="8">
        <v>0</v>
      </c>
      <c r="BK171">
        <v>0</v>
      </c>
      <c r="BL171" t="s">
        <v>46</v>
      </c>
      <c r="BM171">
        <v>0</v>
      </c>
      <c r="BN171" s="3">
        <v>1185349</v>
      </c>
      <c r="BO171" t="s">
        <v>62</v>
      </c>
      <c r="BP171" s="19">
        <f t="shared" si="17"/>
        <v>1185349</v>
      </c>
      <c r="BQ171" s="19">
        <f t="shared" si="12"/>
        <v>8667752</v>
      </c>
      <c r="BR171" s="13">
        <f t="shared" si="13"/>
        <v>1.0166124958245915</v>
      </c>
    </row>
    <row r="172" spans="1:70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14"/>
        <v>4.9064812866650251E-2</v>
      </c>
      <c r="U172" s="3">
        <v>3179631</v>
      </c>
      <c r="V172" s="3">
        <v>1</v>
      </c>
      <c r="W172" s="14">
        <f t="shared" si="15"/>
        <v>3.1450190289376347E-7</v>
      </c>
      <c r="X172" s="3">
        <v>1448050</v>
      </c>
      <c r="Y172" s="18">
        <f t="shared" si="16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>
        <v>30</v>
      </c>
      <c r="AF172" s="10">
        <v>50314</v>
      </c>
      <c r="AG172" t="s">
        <v>54</v>
      </c>
      <c r="AH172" t="s">
        <v>115</v>
      </c>
      <c r="AI172" t="s">
        <v>44</v>
      </c>
      <c r="AJ172" s="8">
        <v>39356</v>
      </c>
      <c r="AK172" s="3">
        <v>282490</v>
      </c>
      <c r="AL172" s="3">
        <v>229565.05</v>
      </c>
      <c r="AM172">
        <v>0.08</v>
      </c>
      <c r="AN172" t="s">
        <v>69</v>
      </c>
      <c r="AO172" t="s">
        <v>40</v>
      </c>
      <c r="AP172" s="8">
        <v>44835</v>
      </c>
      <c r="AQ172" t="s">
        <v>345</v>
      </c>
      <c r="AR172" t="s">
        <v>43</v>
      </c>
      <c r="AS172" t="s">
        <v>44</v>
      </c>
      <c r="AT172" s="11">
        <v>39356</v>
      </c>
      <c r="AU172" s="3">
        <v>108000</v>
      </c>
      <c r="AV172" s="3">
        <v>108000</v>
      </c>
      <c r="AW172">
        <v>0.05</v>
      </c>
      <c r="AX172">
        <v>20</v>
      </c>
      <c r="AY172">
        <v>20</v>
      </c>
      <c r="AZ172" s="8">
        <v>46661</v>
      </c>
      <c r="BA172" t="s">
        <v>75</v>
      </c>
      <c r="BB172" t="s">
        <v>100</v>
      </c>
      <c r="BC172" t="s">
        <v>194</v>
      </c>
      <c r="BD172" s="11">
        <v>39356</v>
      </c>
      <c r="BE172" s="3">
        <v>432551</v>
      </c>
      <c r="BF172" s="3">
        <v>432551</v>
      </c>
      <c r="BG172">
        <v>5.3499999999999999E-2</v>
      </c>
      <c r="BH172" t="s">
        <v>160</v>
      </c>
      <c r="BI172" t="s">
        <v>160</v>
      </c>
      <c r="BJ172" s="8">
        <v>46661</v>
      </c>
      <c r="BK172" t="s">
        <v>346</v>
      </c>
      <c r="BL172" t="s">
        <v>100</v>
      </c>
      <c r="BM172" t="s">
        <v>194</v>
      </c>
      <c r="BN172" s="3">
        <v>3179631</v>
      </c>
      <c r="BO172" t="s">
        <v>347</v>
      </c>
      <c r="BP172" s="19">
        <f t="shared" si="17"/>
        <v>1558635</v>
      </c>
      <c r="BQ172" s="19">
        <f t="shared" si="12"/>
        <v>3006685</v>
      </c>
      <c r="BR172" s="13">
        <f t="shared" si="13"/>
        <v>0.94560815390213515</v>
      </c>
    </row>
    <row r="173" spans="1:70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14"/>
        <v>4.9064812866650251E-2</v>
      </c>
      <c r="U173" s="3">
        <v>3179631</v>
      </c>
      <c r="V173" s="3">
        <v>100</v>
      </c>
      <c r="W173" s="14">
        <f t="shared" si="15"/>
        <v>3.1450190289376343E-5</v>
      </c>
      <c r="X173" s="3">
        <v>1448050</v>
      </c>
      <c r="Y173" s="18">
        <f t="shared" si="16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>
        <v>30</v>
      </c>
      <c r="AF173" s="10">
        <v>50314</v>
      </c>
      <c r="AG173" t="s">
        <v>54</v>
      </c>
      <c r="AH173" t="s">
        <v>115</v>
      </c>
      <c r="AI173" t="s">
        <v>44</v>
      </c>
      <c r="AJ173" s="8">
        <v>39356</v>
      </c>
      <c r="AK173" s="3">
        <v>282490</v>
      </c>
      <c r="AL173" s="3">
        <v>229565.05</v>
      </c>
      <c r="AM173">
        <v>0.08</v>
      </c>
      <c r="AN173">
        <v>15</v>
      </c>
      <c r="AO173">
        <v>30</v>
      </c>
      <c r="AP173" s="8">
        <v>44835</v>
      </c>
      <c r="AQ173" t="s">
        <v>71</v>
      </c>
      <c r="AR173" t="s">
        <v>43</v>
      </c>
      <c r="AS173" t="s">
        <v>44</v>
      </c>
      <c r="AT173" s="11">
        <v>39356</v>
      </c>
      <c r="AU173" s="3">
        <v>108000</v>
      </c>
      <c r="AV173" s="3">
        <v>5</v>
      </c>
      <c r="AW173">
        <v>0.2</v>
      </c>
      <c r="AX173">
        <v>20</v>
      </c>
      <c r="AY173">
        <v>20</v>
      </c>
      <c r="AZ173" s="8">
        <v>46661</v>
      </c>
      <c r="BA173" t="s">
        <v>75</v>
      </c>
      <c r="BB173" t="s">
        <v>100</v>
      </c>
      <c r="BC173" t="s">
        <v>194</v>
      </c>
      <c r="BD173" s="11">
        <v>39356</v>
      </c>
      <c r="BE173" s="3">
        <v>432551</v>
      </c>
      <c r="BF173" s="3">
        <v>432551</v>
      </c>
      <c r="BG173">
        <v>5.3499999999999999E-2</v>
      </c>
      <c r="BH173">
        <v>20</v>
      </c>
      <c r="BI173">
        <v>20</v>
      </c>
      <c r="BJ173" s="8">
        <v>46661</v>
      </c>
      <c r="BK173" t="s">
        <v>346</v>
      </c>
      <c r="BL173" t="s">
        <v>100</v>
      </c>
      <c r="BM173" t="s">
        <v>194</v>
      </c>
      <c r="BN173" s="3">
        <v>3179631</v>
      </c>
      <c r="BO173" t="s">
        <v>348</v>
      </c>
      <c r="BP173" s="19">
        <f t="shared" si="17"/>
        <v>1558635</v>
      </c>
      <c r="BQ173" s="19">
        <f t="shared" si="12"/>
        <v>3006685</v>
      </c>
      <c r="BR173" s="13">
        <f t="shared" si="13"/>
        <v>0.94560815390213515</v>
      </c>
    </row>
    <row r="174" spans="1:70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14"/>
        <v>9.5665470591306923E-2</v>
      </c>
      <c r="U174" s="3">
        <v>2432121</v>
      </c>
      <c r="V174" s="3">
        <v>2879575</v>
      </c>
      <c r="W174" s="14">
        <f t="shared" si="15"/>
        <v>1.1839768662825574</v>
      </c>
      <c r="X174" s="3">
        <v>2045991</v>
      </c>
      <c r="Y174" s="18">
        <f t="shared" si="16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>
        <v>0</v>
      </c>
      <c r="AF174" s="10">
        <v>50010</v>
      </c>
      <c r="AG174">
        <v>0</v>
      </c>
      <c r="AH174" t="s">
        <v>43</v>
      </c>
      <c r="AI174" t="s">
        <v>349</v>
      </c>
      <c r="AJ174" s="8" t="s">
        <v>106</v>
      </c>
      <c r="AK174" s="3">
        <v>104000</v>
      </c>
      <c r="AL174" s="3">
        <v>40429</v>
      </c>
      <c r="AM174">
        <v>7.7299999999999994E-2</v>
      </c>
      <c r="AN174" t="s">
        <v>45</v>
      </c>
      <c r="AO174">
        <v>0</v>
      </c>
      <c r="AP174" s="8">
        <v>44501</v>
      </c>
      <c r="AQ174">
        <v>0</v>
      </c>
      <c r="AR174" t="s">
        <v>46</v>
      </c>
      <c r="AS174" t="s">
        <v>350</v>
      </c>
      <c r="AT174" s="11" t="s">
        <v>106</v>
      </c>
      <c r="AU174" s="3">
        <v>57130</v>
      </c>
      <c r="AV174" s="3">
        <v>57130</v>
      </c>
      <c r="AW174">
        <v>0</v>
      </c>
      <c r="AX174">
        <v>0</v>
      </c>
      <c r="AY174">
        <v>0</v>
      </c>
      <c r="AZ174" s="8" t="s">
        <v>351</v>
      </c>
      <c r="BA174">
        <v>0</v>
      </c>
      <c r="BB174" t="s">
        <v>100</v>
      </c>
      <c r="BC174" t="s">
        <v>266</v>
      </c>
      <c r="BD174" s="11" t="s">
        <v>106</v>
      </c>
      <c r="BE174" s="3">
        <v>0</v>
      </c>
      <c r="BF174" s="3">
        <v>0</v>
      </c>
      <c r="BG174">
        <v>0</v>
      </c>
      <c r="BH174">
        <v>0</v>
      </c>
      <c r="BI174">
        <v>0</v>
      </c>
      <c r="BJ174" s="8">
        <v>0</v>
      </c>
      <c r="BK174">
        <v>0</v>
      </c>
      <c r="BL174" t="s">
        <v>46</v>
      </c>
      <c r="BM174">
        <v>0</v>
      </c>
      <c r="BN174" s="3">
        <v>2432121</v>
      </c>
      <c r="BO174" t="s">
        <v>62</v>
      </c>
      <c r="BP174" s="19">
        <f t="shared" si="17"/>
        <v>386130</v>
      </c>
      <c r="BQ174" s="19">
        <f t="shared" si="12"/>
        <v>2432121</v>
      </c>
      <c r="BR174" s="13">
        <f t="shared" si="13"/>
        <v>1</v>
      </c>
    </row>
    <row r="175" spans="1:70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14"/>
        <v>0</v>
      </c>
      <c r="U175" s="3">
        <v>4922744</v>
      </c>
      <c r="V175" s="3">
        <v>4579642</v>
      </c>
      <c r="W175" s="14">
        <f t="shared" si="15"/>
        <v>0.9303026929696121</v>
      </c>
      <c r="X175" s="3">
        <v>0</v>
      </c>
      <c r="Y175" s="18">
        <f t="shared" si="16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>
        <v>25</v>
      </c>
      <c r="AF175" s="10">
        <v>44927</v>
      </c>
      <c r="AG175">
        <v>0</v>
      </c>
      <c r="AH175" t="s">
        <v>43</v>
      </c>
      <c r="AI175" t="s">
        <v>214</v>
      </c>
      <c r="AJ175" s="8">
        <v>38972</v>
      </c>
      <c r="AK175" s="3">
        <v>250000</v>
      </c>
      <c r="AL175" s="3">
        <v>415000</v>
      </c>
      <c r="AM175">
        <v>0.01</v>
      </c>
      <c r="AN175">
        <v>50</v>
      </c>
      <c r="AO175">
        <v>30</v>
      </c>
      <c r="AP175" s="8">
        <v>58075</v>
      </c>
      <c r="AQ175">
        <v>0</v>
      </c>
      <c r="AR175">
        <v>0</v>
      </c>
      <c r="AS175" t="s">
        <v>183</v>
      </c>
      <c r="AT175" s="11">
        <v>39059</v>
      </c>
      <c r="AU175" s="3">
        <v>180000</v>
      </c>
      <c r="AV175" s="3">
        <v>180000</v>
      </c>
      <c r="AW175">
        <v>0</v>
      </c>
      <c r="AX175">
        <v>15</v>
      </c>
      <c r="AY175">
        <v>0</v>
      </c>
      <c r="AZ175" s="8">
        <v>44926</v>
      </c>
      <c r="BA175">
        <v>0</v>
      </c>
      <c r="BB175" t="s">
        <v>100</v>
      </c>
      <c r="BC175" t="s">
        <v>214</v>
      </c>
      <c r="BD175" s="11" t="s">
        <v>106</v>
      </c>
      <c r="BE175" s="3">
        <v>0</v>
      </c>
      <c r="BF175" s="3">
        <v>0</v>
      </c>
      <c r="BG175">
        <v>0</v>
      </c>
      <c r="BH175">
        <v>0</v>
      </c>
      <c r="BI175">
        <v>0</v>
      </c>
      <c r="BJ175" s="8">
        <v>0</v>
      </c>
      <c r="BK175">
        <v>0</v>
      </c>
      <c r="BL175" t="s">
        <v>46</v>
      </c>
      <c r="BM175">
        <v>0</v>
      </c>
      <c r="BN175" s="3">
        <v>0</v>
      </c>
      <c r="BO175">
        <v>0</v>
      </c>
      <c r="BP175" s="19">
        <f t="shared" si="17"/>
        <v>1305000</v>
      </c>
      <c r="BQ175" s="19">
        <f t="shared" si="12"/>
        <v>1305000</v>
      </c>
      <c r="BR175" s="13">
        <f t="shared" si="13"/>
        <v>0.26509605212052467</v>
      </c>
    </row>
    <row r="176" spans="1:70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14"/>
        <v>0.91714890081671996</v>
      </c>
      <c r="U176" s="3">
        <v>901533</v>
      </c>
      <c r="V176" s="3">
        <v>1055597</v>
      </c>
      <c r="W176" s="14">
        <f t="shared" si="15"/>
        <v>1.1708911376510898</v>
      </c>
      <c r="X176" s="3">
        <v>679534</v>
      </c>
      <c r="Y176" s="18">
        <f t="shared" si="16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>
        <v>0</v>
      </c>
      <c r="AF176" s="10">
        <v>45048</v>
      </c>
      <c r="AG176" t="s">
        <v>279</v>
      </c>
      <c r="AH176" t="s">
        <v>43</v>
      </c>
      <c r="AI176">
        <v>0</v>
      </c>
      <c r="AJ176" s="8" t="s">
        <v>106</v>
      </c>
      <c r="AK176" s="3">
        <v>0</v>
      </c>
      <c r="AL176" s="3">
        <v>0</v>
      </c>
      <c r="AM176">
        <v>0</v>
      </c>
      <c r="AN176" t="s">
        <v>45</v>
      </c>
      <c r="AO176">
        <v>0</v>
      </c>
      <c r="AP176" s="8">
        <v>0</v>
      </c>
      <c r="AQ176">
        <v>0</v>
      </c>
      <c r="AR176" t="s">
        <v>46</v>
      </c>
      <c r="AS176">
        <v>0</v>
      </c>
      <c r="AT176" s="11" t="s">
        <v>106</v>
      </c>
      <c r="AU176" s="3">
        <v>0</v>
      </c>
      <c r="AV176" s="3">
        <v>0</v>
      </c>
      <c r="AW176">
        <v>0</v>
      </c>
      <c r="AX176">
        <v>0</v>
      </c>
      <c r="AY176">
        <v>0</v>
      </c>
      <c r="AZ176" s="8">
        <v>0</v>
      </c>
      <c r="BA176">
        <v>0</v>
      </c>
      <c r="BB176" t="s">
        <v>46</v>
      </c>
      <c r="BC176">
        <v>0</v>
      </c>
      <c r="BD176" s="11" t="s">
        <v>106</v>
      </c>
      <c r="BE176" s="3">
        <v>0</v>
      </c>
      <c r="BF176" s="3">
        <v>0</v>
      </c>
      <c r="BG176">
        <v>0</v>
      </c>
      <c r="BH176">
        <v>0</v>
      </c>
      <c r="BI176">
        <v>0</v>
      </c>
      <c r="BJ176" s="8">
        <v>0</v>
      </c>
      <c r="BK176">
        <v>0</v>
      </c>
      <c r="BL176" t="s">
        <v>46</v>
      </c>
      <c r="BM176">
        <v>0</v>
      </c>
      <c r="BN176" s="3">
        <v>901533</v>
      </c>
      <c r="BO176">
        <v>0</v>
      </c>
      <c r="BP176" s="19">
        <f t="shared" si="17"/>
        <v>103000</v>
      </c>
      <c r="BQ176" s="19">
        <f t="shared" si="12"/>
        <v>782534</v>
      </c>
      <c r="BR176" s="13">
        <f t="shared" si="13"/>
        <v>0.8680037225481485</v>
      </c>
    </row>
    <row r="177" spans="1:70" hidden="1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14"/>
        <v>0.62687136434110202</v>
      </c>
      <c r="U177" s="3">
        <v>9281330</v>
      </c>
      <c r="V177" s="3">
        <v>9049575</v>
      </c>
      <c r="W177" s="14">
        <f t="shared" si="15"/>
        <v>0.97502997953957027</v>
      </c>
      <c r="X177" s="3">
        <v>5643200</v>
      </c>
      <c r="Y177" s="18">
        <f t="shared" si="16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>
        <v>0</v>
      </c>
      <c r="AF177" s="10" t="s">
        <v>353</v>
      </c>
      <c r="AG177" t="s">
        <v>63</v>
      </c>
      <c r="AH177" t="s">
        <v>100</v>
      </c>
      <c r="AI177" t="s">
        <v>44</v>
      </c>
      <c r="AJ177" s="8">
        <v>39014</v>
      </c>
      <c r="AK177" s="3">
        <v>1038029</v>
      </c>
      <c r="AL177" s="3">
        <v>8719.6200000000008</v>
      </c>
      <c r="AM177">
        <v>0</v>
      </c>
      <c r="AN177" t="s">
        <v>45</v>
      </c>
      <c r="AO177">
        <v>0</v>
      </c>
      <c r="AP177" s="8">
        <v>0</v>
      </c>
      <c r="AQ177">
        <v>0</v>
      </c>
      <c r="AR177" t="s">
        <v>58</v>
      </c>
      <c r="AS177" t="s">
        <v>98</v>
      </c>
      <c r="AT177" s="11" t="s">
        <v>106</v>
      </c>
      <c r="AU177" s="3">
        <v>0</v>
      </c>
      <c r="AV177" s="3">
        <v>0</v>
      </c>
      <c r="AW177">
        <v>0</v>
      </c>
      <c r="AX177">
        <v>0</v>
      </c>
      <c r="AY177">
        <v>0</v>
      </c>
      <c r="AZ177" s="8">
        <v>0</v>
      </c>
      <c r="BA177">
        <v>0</v>
      </c>
      <c r="BB177" t="s">
        <v>46</v>
      </c>
      <c r="BC177">
        <v>0</v>
      </c>
      <c r="BD177" s="11" t="s">
        <v>106</v>
      </c>
      <c r="BE177" s="3">
        <v>0</v>
      </c>
      <c r="BF177" s="3">
        <v>0</v>
      </c>
      <c r="BG177">
        <v>0</v>
      </c>
      <c r="BH177">
        <v>0</v>
      </c>
      <c r="BI177">
        <v>0</v>
      </c>
      <c r="BJ177" s="8">
        <v>0</v>
      </c>
      <c r="BK177">
        <v>0</v>
      </c>
      <c r="BL177" t="s">
        <v>46</v>
      </c>
      <c r="BM177">
        <v>0</v>
      </c>
      <c r="BN177" s="3">
        <v>9281330</v>
      </c>
      <c r="BO177" t="s">
        <v>47</v>
      </c>
      <c r="BP177" s="19">
        <f t="shared" si="17"/>
        <v>3638029</v>
      </c>
      <c r="BQ177" s="19">
        <f t="shared" si="12"/>
        <v>9281229</v>
      </c>
      <c r="BR177" s="13">
        <f t="shared" si="13"/>
        <v>0.99998911793891609</v>
      </c>
    </row>
    <row r="178" spans="1:70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14"/>
        <v>0.82145033076770557</v>
      </c>
      <c r="U178" s="3">
        <v>4160775</v>
      </c>
      <c r="V178" s="3">
        <v>4694352</v>
      </c>
      <c r="W178" s="14">
        <f t="shared" si="15"/>
        <v>1.1282398110928853</v>
      </c>
      <c r="X178" s="3">
        <v>2000000</v>
      </c>
      <c r="Y178" s="18">
        <f t="shared" si="16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>
        <v>30</v>
      </c>
      <c r="AF178" s="10">
        <v>46180</v>
      </c>
      <c r="AG178" t="s">
        <v>63</v>
      </c>
      <c r="AH178" t="s">
        <v>43</v>
      </c>
      <c r="AI178" t="s">
        <v>44</v>
      </c>
      <c r="AJ178" s="8">
        <v>40247</v>
      </c>
      <c r="AK178" s="3">
        <v>1287456</v>
      </c>
      <c r="AL178" s="3">
        <v>1286367</v>
      </c>
      <c r="AM178">
        <v>0</v>
      </c>
      <c r="AN178">
        <v>30</v>
      </c>
      <c r="AO178">
        <v>0</v>
      </c>
      <c r="AP178" s="8">
        <v>51204</v>
      </c>
      <c r="AQ178" t="s">
        <v>206</v>
      </c>
      <c r="AR178" t="s">
        <v>58</v>
      </c>
      <c r="AS178" t="s">
        <v>98</v>
      </c>
      <c r="AT178" s="11" t="s">
        <v>106</v>
      </c>
      <c r="AU178" s="3">
        <v>0</v>
      </c>
      <c r="AV178" s="3">
        <v>0</v>
      </c>
      <c r="AW178">
        <v>0</v>
      </c>
      <c r="AX178">
        <v>0</v>
      </c>
      <c r="AY178">
        <v>0</v>
      </c>
      <c r="AZ178" s="8">
        <v>0</v>
      </c>
      <c r="BA178">
        <v>0</v>
      </c>
      <c r="BB178">
        <v>0</v>
      </c>
      <c r="BC178">
        <v>0</v>
      </c>
      <c r="BD178" s="11" t="s">
        <v>106</v>
      </c>
      <c r="BE178" s="3">
        <v>0</v>
      </c>
      <c r="BF178" s="3">
        <v>0</v>
      </c>
      <c r="BG178">
        <v>0</v>
      </c>
      <c r="BH178">
        <v>0</v>
      </c>
      <c r="BI178">
        <v>0</v>
      </c>
      <c r="BJ178" s="8">
        <v>0</v>
      </c>
      <c r="BK178">
        <v>0</v>
      </c>
      <c r="BL178" t="s">
        <v>46</v>
      </c>
      <c r="BM178">
        <v>0</v>
      </c>
      <c r="BN178" s="3">
        <v>4160775</v>
      </c>
      <c r="BO178" t="s">
        <v>47</v>
      </c>
      <c r="BP178" s="19">
        <f t="shared" si="17"/>
        <v>1737456</v>
      </c>
      <c r="BQ178" s="19">
        <f t="shared" si="12"/>
        <v>3737456</v>
      </c>
      <c r="BR178" s="13">
        <f t="shared" si="13"/>
        <v>0.89825957904476927</v>
      </c>
    </row>
    <row r="179" spans="1:70" hidden="1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14"/>
        <v>0.73622299600385921</v>
      </c>
      <c r="U179" s="3">
        <v>2396312</v>
      </c>
      <c r="V179" s="3">
        <v>2191832</v>
      </c>
      <c r="W179" s="14">
        <f t="shared" si="15"/>
        <v>0.91466887450382084</v>
      </c>
      <c r="X179" s="3">
        <v>1711000</v>
      </c>
      <c r="Y179" s="18">
        <f t="shared" si="16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>
        <v>0</v>
      </c>
      <c r="AF179" s="10">
        <v>46221</v>
      </c>
      <c r="AG179" t="s">
        <v>279</v>
      </c>
      <c r="AH179" t="s">
        <v>43</v>
      </c>
      <c r="AI179">
        <v>0</v>
      </c>
      <c r="AJ179" s="8">
        <v>39041</v>
      </c>
      <c r="AK179" s="3">
        <v>558000</v>
      </c>
      <c r="AL179" s="3">
        <v>558000</v>
      </c>
      <c r="AM179">
        <v>5.0000000000000001E-3</v>
      </c>
      <c r="AN179">
        <v>30</v>
      </c>
      <c r="AO179">
        <v>0</v>
      </c>
      <c r="AP179" s="8">
        <v>49999</v>
      </c>
      <c r="AQ179" t="s">
        <v>238</v>
      </c>
      <c r="AR179" t="s">
        <v>100</v>
      </c>
      <c r="AS179">
        <v>0</v>
      </c>
      <c r="AT179" s="11" t="s">
        <v>106</v>
      </c>
      <c r="AU179" s="3">
        <v>0</v>
      </c>
      <c r="AV179" s="3">
        <v>0</v>
      </c>
      <c r="AW179">
        <v>0</v>
      </c>
      <c r="AX179">
        <v>0</v>
      </c>
      <c r="AY179">
        <v>0</v>
      </c>
      <c r="AZ179" s="8">
        <v>0</v>
      </c>
      <c r="BA179">
        <v>0</v>
      </c>
      <c r="BB179" t="s">
        <v>46</v>
      </c>
      <c r="BC179">
        <v>0</v>
      </c>
      <c r="BD179" s="11" t="s">
        <v>106</v>
      </c>
      <c r="BE179" s="3">
        <v>0</v>
      </c>
      <c r="BF179" s="3">
        <v>0</v>
      </c>
      <c r="BG179">
        <v>0</v>
      </c>
      <c r="BH179">
        <v>0</v>
      </c>
      <c r="BI179">
        <v>0</v>
      </c>
      <c r="BJ179" s="8">
        <v>0</v>
      </c>
      <c r="BK179">
        <v>0</v>
      </c>
      <c r="BL179" t="s">
        <v>46</v>
      </c>
      <c r="BM179">
        <v>0</v>
      </c>
      <c r="BN179" s="3">
        <v>2396312</v>
      </c>
      <c r="BO179">
        <v>0</v>
      </c>
      <c r="BP179" s="19">
        <f t="shared" si="17"/>
        <v>683000</v>
      </c>
      <c r="BQ179" s="19">
        <f t="shared" si="12"/>
        <v>2394000</v>
      </c>
      <c r="BR179" s="13">
        <f t="shared" si="13"/>
        <v>0.99903518406618175</v>
      </c>
    </row>
    <row r="180" spans="1:70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14"/>
        <v>0</v>
      </c>
      <c r="U180" s="3">
        <v>0</v>
      </c>
      <c r="V180" s="3">
        <v>0</v>
      </c>
      <c r="W180" s="14">
        <f t="shared" si="15"/>
        <v>0</v>
      </c>
      <c r="X180" s="3">
        <v>0</v>
      </c>
      <c r="Y180" s="18">
        <f t="shared" si="16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>
        <v>15</v>
      </c>
      <c r="AF180" s="10">
        <v>44860</v>
      </c>
      <c r="AG180">
        <v>0</v>
      </c>
      <c r="AH180" t="s">
        <v>46</v>
      </c>
      <c r="AI180">
        <v>0</v>
      </c>
      <c r="AJ180" s="8" t="s">
        <v>106</v>
      </c>
      <c r="AK180" s="3">
        <v>0</v>
      </c>
      <c r="AL180" s="3">
        <v>932760</v>
      </c>
      <c r="AM180">
        <v>0</v>
      </c>
      <c r="AN180" t="s">
        <v>45</v>
      </c>
      <c r="AO180">
        <v>0</v>
      </c>
      <c r="AP180" s="8">
        <v>0</v>
      </c>
      <c r="AQ180">
        <v>0</v>
      </c>
      <c r="AR180" t="s">
        <v>46</v>
      </c>
      <c r="AS180">
        <v>0</v>
      </c>
      <c r="AT180" s="11" t="s">
        <v>106</v>
      </c>
      <c r="AU180" s="3">
        <v>0</v>
      </c>
      <c r="AV180" s="3">
        <v>0</v>
      </c>
      <c r="AW180">
        <v>0</v>
      </c>
      <c r="AX180">
        <v>0</v>
      </c>
      <c r="AY180">
        <v>0</v>
      </c>
      <c r="AZ180" s="8">
        <v>0</v>
      </c>
      <c r="BA180">
        <v>0</v>
      </c>
      <c r="BB180" t="s">
        <v>46</v>
      </c>
      <c r="BC180">
        <v>0</v>
      </c>
      <c r="BD180" s="11" t="s">
        <v>106</v>
      </c>
      <c r="BE180" s="3">
        <v>0</v>
      </c>
      <c r="BF180" s="3">
        <v>0</v>
      </c>
      <c r="BG180">
        <v>0</v>
      </c>
      <c r="BH180">
        <v>0</v>
      </c>
      <c r="BI180">
        <v>0</v>
      </c>
      <c r="BJ180" s="8">
        <v>0</v>
      </c>
      <c r="BK180">
        <v>0</v>
      </c>
      <c r="BL180" t="s">
        <v>46</v>
      </c>
      <c r="BM180">
        <v>0</v>
      </c>
      <c r="BN180" s="3">
        <v>0</v>
      </c>
      <c r="BO180">
        <v>0</v>
      </c>
      <c r="BP180" s="19">
        <f t="shared" si="17"/>
        <v>0</v>
      </c>
      <c r="BQ180" s="19">
        <f t="shared" si="12"/>
        <v>0</v>
      </c>
      <c r="BR180" s="13">
        <f t="shared" si="13"/>
        <v>0</v>
      </c>
    </row>
    <row r="181" spans="1:70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14"/>
        <v>7.6147778369676455E-2</v>
      </c>
      <c r="U181" s="3">
        <v>3921467</v>
      </c>
      <c r="V181" s="3">
        <v>3646040</v>
      </c>
      <c r="W181" s="14">
        <f t="shared" si="15"/>
        <v>0.92976429484170087</v>
      </c>
      <c r="X181" s="3">
        <v>2789538</v>
      </c>
      <c r="Y181" s="18">
        <f t="shared" si="16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>
        <v>50</v>
      </c>
      <c r="AF181" s="10">
        <v>58075</v>
      </c>
      <c r="AG181">
        <v>0</v>
      </c>
      <c r="AH181" t="s">
        <v>58</v>
      </c>
      <c r="AI181" t="s">
        <v>339</v>
      </c>
      <c r="AJ181" s="8">
        <v>39288</v>
      </c>
      <c r="AK181" s="3">
        <v>300000</v>
      </c>
      <c r="AL181" s="3">
        <v>146633</v>
      </c>
      <c r="AM181">
        <v>7.5749999999999998E-2</v>
      </c>
      <c r="AN181">
        <v>15</v>
      </c>
      <c r="AO181">
        <v>15</v>
      </c>
      <c r="AP181" s="8">
        <v>44788</v>
      </c>
      <c r="AQ181">
        <v>0</v>
      </c>
      <c r="AR181" t="s">
        <v>46</v>
      </c>
      <c r="AS181" t="s">
        <v>354</v>
      </c>
      <c r="AT181" s="11">
        <v>39036</v>
      </c>
      <c r="AU181" s="3">
        <v>541929</v>
      </c>
      <c r="AV181" s="3">
        <v>462798</v>
      </c>
      <c r="AW181">
        <v>7.1110000000000007E-2</v>
      </c>
      <c r="AX181">
        <v>16</v>
      </c>
      <c r="AY181">
        <v>16</v>
      </c>
      <c r="AZ181" s="8">
        <v>44783</v>
      </c>
      <c r="BA181" t="s">
        <v>63</v>
      </c>
      <c r="BB181" t="s">
        <v>43</v>
      </c>
      <c r="BC181" t="s">
        <v>244</v>
      </c>
      <c r="BD181" s="11" t="s">
        <v>106</v>
      </c>
      <c r="BE181" s="3">
        <v>0</v>
      </c>
      <c r="BF181" s="3">
        <v>0</v>
      </c>
      <c r="BG181">
        <v>0</v>
      </c>
      <c r="BH181">
        <v>0</v>
      </c>
      <c r="BI181">
        <v>0</v>
      </c>
      <c r="BJ181" s="8">
        <v>0</v>
      </c>
      <c r="BK181">
        <v>0</v>
      </c>
      <c r="BL181" t="s">
        <v>46</v>
      </c>
      <c r="BM181">
        <v>0</v>
      </c>
      <c r="BN181" s="3">
        <v>3921467</v>
      </c>
      <c r="BO181" t="s">
        <v>62</v>
      </c>
      <c r="BP181" s="19">
        <f t="shared" si="17"/>
        <v>1131929</v>
      </c>
      <c r="BQ181" s="19">
        <f t="shared" si="12"/>
        <v>3921467</v>
      </c>
      <c r="BR181" s="13">
        <f t="shared" si="13"/>
        <v>1</v>
      </c>
    </row>
    <row r="182" spans="1:70" hidden="1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14"/>
        <v>7.2342464580465407E-2</v>
      </c>
      <c r="U182" s="3">
        <v>3036460</v>
      </c>
      <c r="V182" s="3">
        <v>2695274</v>
      </c>
      <c r="W182" s="14">
        <f t="shared" si="15"/>
        <v>0.88763691930735134</v>
      </c>
      <c r="X182" s="3">
        <v>2147073</v>
      </c>
      <c r="Y182" s="18">
        <f t="shared" si="16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>
        <v>20</v>
      </c>
      <c r="AF182" s="10">
        <v>46323</v>
      </c>
      <c r="AG182">
        <v>0</v>
      </c>
      <c r="AH182" t="s">
        <v>58</v>
      </c>
      <c r="AI182" t="s">
        <v>240</v>
      </c>
      <c r="AJ182" s="8">
        <v>38926</v>
      </c>
      <c r="AK182" s="3">
        <v>240000</v>
      </c>
      <c r="AL182" s="3">
        <v>94822</v>
      </c>
      <c r="AM182">
        <v>6.5570000000000003E-2</v>
      </c>
      <c r="AN182">
        <v>16</v>
      </c>
      <c r="AO182">
        <v>16</v>
      </c>
      <c r="AP182" s="8">
        <v>44682</v>
      </c>
      <c r="AQ182">
        <v>0</v>
      </c>
      <c r="AR182" t="s">
        <v>43</v>
      </c>
      <c r="AS182" t="s">
        <v>356</v>
      </c>
      <c r="AT182" s="11">
        <v>39184</v>
      </c>
      <c r="AU182" s="3">
        <v>32188.959999999999</v>
      </c>
      <c r="AV182" s="3">
        <v>12923</v>
      </c>
      <c r="AW182">
        <v>7.4999999999999997E-2</v>
      </c>
      <c r="AX182">
        <v>15</v>
      </c>
      <c r="AY182">
        <v>15</v>
      </c>
      <c r="AZ182" s="8">
        <v>44682</v>
      </c>
      <c r="BA182" t="s">
        <v>63</v>
      </c>
      <c r="BB182" t="s">
        <v>43</v>
      </c>
      <c r="BC182" t="s">
        <v>44</v>
      </c>
      <c r="BD182" s="11">
        <v>39294</v>
      </c>
      <c r="BE182" s="3">
        <v>40000</v>
      </c>
      <c r="BF182" s="3">
        <v>40000</v>
      </c>
      <c r="BG182">
        <v>0</v>
      </c>
      <c r="BH182">
        <v>10</v>
      </c>
      <c r="BI182">
        <v>10</v>
      </c>
      <c r="BJ182" s="8">
        <v>43100</v>
      </c>
      <c r="BK182">
        <v>0</v>
      </c>
      <c r="BL182" t="s">
        <v>58</v>
      </c>
      <c r="BM182" t="s">
        <v>357</v>
      </c>
      <c r="BN182" s="3">
        <v>3051261.96</v>
      </c>
      <c r="BO182" t="s">
        <v>62</v>
      </c>
      <c r="BP182" s="19">
        <f t="shared" si="17"/>
        <v>904188.96</v>
      </c>
      <c r="BQ182" s="19">
        <f t="shared" si="12"/>
        <v>3051261.96</v>
      </c>
      <c r="BR182" s="13">
        <f t="shared" si="13"/>
        <v>1.0048747422985977</v>
      </c>
    </row>
    <row r="183" spans="1:70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14"/>
        <v>9.5448400410816814E-2</v>
      </c>
      <c r="U183" s="3">
        <v>3909285</v>
      </c>
      <c r="V183" s="3">
        <v>4623724</v>
      </c>
      <c r="W183" s="14">
        <f t="shared" si="15"/>
        <v>1.1827543911482534</v>
      </c>
      <c r="X183" s="3">
        <v>6212</v>
      </c>
      <c r="Y183" s="18">
        <f t="shared" si="16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>
        <v>0</v>
      </c>
      <c r="AF183" s="10">
        <v>44727</v>
      </c>
      <c r="AG183">
        <v>0</v>
      </c>
      <c r="AH183" t="s">
        <v>58</v>
      </c>
      <c r="AI183">
        <v>0</v>
      </c>
      <c r="AJ183" s="8" t="s">
        <v>106</v>
      </c>
      <c r="AK183" s="3">
        <v>200000</v>
      </c>
      <c r="AL183" s="3">
        <v>165533</v>
      </c>
      <c r="AM183">
        <v>8.5000000000000006E-2</v>
      </c>
      <c r="AN183" t="s">
        <v>45</v>
      </c>
      <c r="AO183">
        <v>0</v>
      </c>
      <c r="AP183" s="8">
        <v>46631</v>
      </c>
      <c r="AQ183">
        <v>0</v>
      </c>
      <c r="AR183" t="s">
        <v>43</v>
      </c>
      <c r="AS183">
        <v>0</v>
      </c>
      <c r="AT183" s="11" t="s">
        <v>106</v>
      </c>
      <c r="AU183" s="3">
        <v>3403073</v>
      </c>
      <c r="AV183" s="3">
        <v>0</v>
      </c>
      <c r="AW183">
        <v>0</v>
      </c>
      <c r="AX183">
        <v>0</v>
      </c>
      <c r="AY183">
        <v>0</v>
      </c>
      <c r="AZ183" s="8">
        <v>0</v>
      </c>
      <c r="BA183">
        <v>0</v>
      </c>
      <c r="BB183" t="s">
        <v>46</v>
      </c>
      <c r="BC183">
        <v>0</v>
      </c>
      <c r="BD183" s="11" t="s">
        <v>106</v>
      </c>
      <c r="BE183" s="3">
        <v>0</v>
      </c>
      <c r="BF183" s="3">
        <v>0</v>
      </c>
      <c r="BG183">
        <v>0</v>
      </c>
      <c r="BH183">
        <v>0</v>
      </c>
      <c r="BI183">
        <v>0</v>
      </c>
      <c r="BJ183" s="8">
        <v>0</v>
      </c>
      <c r="BK183">
        <v>0</v>
      </c>
      <c r="BL183" t="s">
        <v>46</v>
      </c>
      <c r="BM183">
        <v>0</v>
      </c>
      <c r="BN183" s="3">
        <v>3909285</v>
      </c>
      <c r="BO183">
        <v>0</v>
      </c>
      <c r="BP183" s="19">
        <f t="shared" si="17"/>
        <v>3903073</v>
      </c>
      <c r="BQ183" s="19">
        <f t="shared" si="12"/>
        <v>3909285</v>
      </c>
      <c r="BR183" s="13">
        <f t="shared" si="13"/>
        <v>1</v>
      </c>
    </row>
    <row r="184" spans="1:70" hidden="1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14"/>
        <v>7.9195825268188233E-2</v>
      </c>
      <c r="U184" s="3">
        <v>5641560</v>
      </c>
      <c r="V184" s="3">
        <v>5343338</v>
      </c>
      <c r="W184" s="14">
        <f t="shared" si="15"/>
        <v>0.9471383801643517</v>
      </c>
      <c r="X184" s="3">
        <v>4221911</v>
      </c>
      <c r="Y184" s="18">
        <f t="shared" si="16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>
        <v>30</v>
      </c>
      <c r="AF184" s="10">
        <v>45301</v>
      </c>
      <c r="AG184" t="s">
        <v>54</v>
      </c>
      <c r="AH184" t="s">
        <v>43</v>
      </c>
      <c r="AI184" t="s">
        <v>55</v>
      </c>
      <c r="AJ184" s="8">
        <v>39337</v>
      </c>
      <c r="AK184" s="3">
        <v>240000</v>
      </c>
      <c r="AL184" s="3">
        <v>240000</v>
      </c>
      <c r="AM184" t="s">
        <v>254</v>
      </c>
      <c r="AN184">
        <v>17</v>
      </c>
      <c r="AO184" t="s">
        <v>358</v>
      </c>
      <c r="AP184" s="8">
        <v>45519</v>
      </c>
      <c r="AQ184" t="s">
        <v>71</v>
      </c>
      <c r="AR184" t="s">
        <v>100</v>
      </c>
      <c r="AS184" t="s">
        <v>55</v>
      </c>
      <c r="AT184" s="11">
        <v>39337</v>
      </c>
      <c r="AU184" s="3">
        <v>397000</v>
      </c>
      <c r="AV184" s="3">
        <v>674494.27</v>
      </c>
      <c r="AW184">
        <v>0.06</v>
      </c>
      <c r="AX184">
        <v>17</v>
      </c>
      <c r="AY184" t="s">
        <v>358</v>
      </c>
      <c r="AZ184" s="8">
        <v>45413</v>
      </c>
      <c r="BA184" t="s">
        <v>75</v>
      </c>
      <c r="BB184" t="s">
        <v>100</v>
      </c>
      <c r="BC184" t="s">
        <v>55</v>
      </c>
      <c r="BD184" s="11" t="s">
        <v>106</v>
      </c>
      <c r="BE184" s="3">
        <v>0</v>
      </c>
      <c r="BF184" s="3">
        <v>0</v>
      </c>
      <c r="BG184">
        <v>0</v>
      </c>
      <c r="BH184">
        <v>0</v>
      </c>
      <c r="BI184">
        <v>0</v>
      </c>
      <c r="BJ184" s="8">
        <v>0</v>
      </c>
      <c r="BK184">
        <v>0</v>
      </c>
      <c r="BL184" t="s">
        <v>46</v>
      </c>
      <c r="BM184">
        <v>0</v>
      </c>
      <c r="BN184" s="3">
        <v>5641560</v>
      </c>
      <c r="BO184" t="s">
        <v>47</v>
      </c>
      <c r="BP184" s="19">
        <f t="shared" si="17"/>
        <v>1419649</v>
      </c>
      <c r="BQ184" s="19">
        <f t="shared" si="12"/>
        <v>5641560</v>
      </c>
      <c r="BR184" s="13">
        <f t="shared" si="13"/>
        <v>1</v>
      </c>
    </row>
    <row r="185" spans="1:70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14"/>
        <v>7.1439313156378539E-2</v>
      </c>
      <c r="U185" s="3">
        <v>10991847</v>
      </c>
      <c r="V185" s="3">
        <v>13601436</v>
      </c>
      <c r="W185" s="14">
        <f t="shared" si="15"/>
        <v>1.2374113285965498</v>
      </c>
      <c r="X185" s="3">
        <v>8641847</v>
      </c>
      <c r="Y185" s="18">
        <f t="shared" si="16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>
        <v>192</v>
      </c>
      <c r="AF185" s="10">
        <v>45901</v>
      </c>
      <c r="AG185">
        <v>0</v>
      </c>
      <c r="AH185" t="s">
        <v>100</v>
      </c>
      <c r="AI185" t="s">
        <v>259</v>
      </c>
      <c r="AJ185" s="8">
        <v>39708</v>
      </c>
      <c r="AK185" s="3">
        <v>450000</v>
      </c>
      <c r="AL185" s="3">
        <v>562569</v>
      </c>
      <c r="AM185">
        <v>4.58E-2</v>
      </c>
      <c r="AN185">
        <v>50</v>
      </c>
      <c r="AO185">
        <v>360</v>
      </c>
      <c r="AP185" s="8">
        <v>58441</v>
      </c>
      <c r="AQ185">
        <v>0</v>
      </c>
      <c r="AR185" t="s">
        <v>100</v>
      </c>
      <c r="AS185" t="s">
        <v>214</v>
      </c>
      <c r="AT185" s="11">
        <v>39708</v>
      </c>
      <c r="AU185" s="3">
        <v>250000</v>
      </c>
      <c r="AV185" s="3">
        <v>316445</v>
      </c>
      <c r="AW185">
        <v>4.58E-2</v>
      </c>
      <c r="AX185">
        <v>50</v>
      </c>
      <c r="AY185">
        <v>360</v>
      </c>
      <c r="AZ185" s="8">
        <v>58441</v>
      </c>
      <c r="BA185">
        <v>0</v>
      </c>
      <c r="BB185" t="s">
        <v>100</v>
      </c>
      <c r="BC185" t="s">
        <v>214</v>
      </c>
      <c r="BD185" s="11">
        <v>40165</v>
      </c>
      <c r="BE185" s="3">
        <v>1200000</v>
      </c>
      <c r="BF185" s="3">
        <v>888749</v>
      </c>
      <c r="BG185">
        <v>6.0569999999999999E-2</v>
      </c>
      <c r="BH185">
        <v>15</v>
      </c>
      <c r="BI185">
        <v>180</v>
      </c>
      <c r="BJ185" s="8">
        <v>45550</v>
      </c>
      <c r="BK185" t="s">
        <v>360</v>
      </c>
      <c r="BL185" t="s">
        <v>43</v>
      </c>
      <c r="BM185" t="s">
        <v>361</v>
      </c>
      <c r="BN185" s="3">
        <v>10991847</v>
      </c>
      <c r="BO185" t="s">
        <v>47</v>
      </c>
      <c r="BP185" s="19">
        <f t="shared" si="17"/>
        <v>2350000</v>
      </c>
      <c r="BQ185" s="19">
        <f t="shared" si="12"/>
        <v>10991847</v>
      </c>
      <c r="BR185" s="13">
        <f t="shared" si="13"/>
        <v>1</v>
      </c>
    </row>
    <row r="186" spans="1:70" hidden="1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14"/>
        <v>0.10231939315377388</v>
      </c>
      <c r="U186" s="3">
        <v>3655094</v>
      </c>
      <c r="V186" s="3">
        <v>4640597</v>
      </c>
      <c r="W186" s="14">
        <f t="shared" si="15"/>
        <v>1.2696245294922648</v>
      </c>
      <c r="X186" s="3">
        <v>3403282</v>
      </c>
      <c r="Y186" s="18">
        <f t="shared" si="16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>
        <v>20</v>
      </c>
      <c r="AF186" s="10">
        <v>42855</v>
      </c>
      <c r="AG186">
        <v>0</v>
      </c>
      <c r="AH186" t="s">
        <v>58</v>
      </c>
      <c r="AI186">
        <v>0</v>
      </c>
      <c r="AJ186" s="8" t="s">
        <v>106</v>
      </c>
      <c r="AK186" s="3">
        <v>0</v>
      </c>
      <c r="AL186" s="3">
        <v>0</v>
      </c>
      <c r="AM186">
        <v>0</v>
      </c>
      <c r="AN186" t="s">
        <v>45</v>
      </c>
      <c r="AO186">
        <v>0</v>
      </c>
      <c r="AP186" s="8">
        <v>0</v>
      </c>
      <c r="AQ186">
        <v>0</v>
      </c>
      <c r="AR186" t="s">
        <v>46</v>
      </c>
      <c r="AS186">
        <v>0</v>
      </c>
      <c r="AT186" s="11" t="s">
        <v>106</v>
      </c>
      <c r="AU186" s="3">
        <v>0</v>
      </c>
      <c r="AV186" s="3">
        <v>0</v>
      </c>
      <c r="AW186">
        <v>0</v>
      </c>
      <c r="AX186">
        <v>0</v>
      </c>
      <c r="AY186">
        <v>0</v>
      </c>
      <c r="AZ186" s="8">
        <v>0</v>
      </c>
      <c r="BA186">
        <v>0</v>
      </c>
      <c r="BB186" t="s">
        <v>46</v>
      </c>
      <c r="BC186">
        <v>0</v>
      </c>
      <c r="BD186" s="11" t="s">
        <v>106</v>
      </c>
      <c r="BE186" s="3">
        <v>0</v>
      </c>
      <c r="BF186" s="3">
        <v>0</v>
      </c>
      <c r="BG186">
        <v>0</v>
      </c>
      <c r="BH186">
        <v>0</v>
      </c>
      <c r="BI186">
        <v>0</v>
      </c>
      <c r="BJ186" s="8">
        <v>0</v>
      </c>
      <c r="BK186">
        <v>0</v>
      </c>
      <c r="BL186" t="s">
        <v>46</v>
      </c>
      <c r="BM186">
        <v>0</v>
      </c>
      <c r="BN186" s="3">
        <v>3655094</v>
      </c>
      <c r="BO186">
        <v>0</v>
      </c>
      <c r="BP186" s="19">
        <f t="shared" si="17"/>
        <v>251812</v>
      </c>
      <c r="BQ186" s="19">
        <f t="shared" si="12"/>
        <v>3655094</v>
      </c>
      <c r="BR186" s="13">
        <f t="shared" si="13"/>
        <v>1</v>
      </c>
    </row>
    <row r="187" spans="1:70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14"/>
        <v>6.7902383312369974E-2</v>
      </c>
      <c r="U187" s="3">
        <v>2273013</v>
      </c>
      <c r="V187" s="3">
        <v>1903115</v>
      </c>
      <c r="W187" s="14">
        <f t="shared" si="15"/>
        <v>0.83726533900158073</v>
      </c>
      <c r="X187" s="3">
        <v>1483013</v>
      </c>
      <c r="Y187" s="18">
        <f t="shared" si="16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>
        <v>30</v>
      </c>
      <c r="AF187" s="10">
        <v>45171</v>
      </c>
      <c r="AG187" t="s">
        <v>63</v>
      </c>
      <c r="AH187" t="s">
        <v>43</v>
      </c>
      <c r="AI187" t="s">
        <v>55</v>
      </c>
      <c r="AJ187" s="8">
        <v>39692</v>
      </c>
      <c r="AK187" s="3">
        <v>600000</v>
      </c>
      <c r="AL187" s="3">
        <v>931180</v>
      </c>
      <c r="AM187">
        <v>4.9099999999999998E-2</v>
      </c>
      <c r="AN187">
        <v>20</v>
      </c>
      <c r="AO187" t="s">
        <v>165</v>
      </c>
      <c r="AP187" s="8">
        <v>46997</v>
      </c>
      <c r="AQ187" t="s">
        <v>206</v>
      </c>
      <c r="AR187" t="s">
        <v>100</v>
      </c>
      <c r="AS187" t="s">
        <v>55</v>
      </c>
      <c r="AT187" s="11" t="s">
        <v>106</v>
      </c>
      <c r="AU187" s="3">
        <v>0</v>
      </c>
      <c r="AV187" s="3">
        <v>0</v>
      </c>
      <c r="AW187">
        <v>0</v>
      </c>
      <c r="AX187">
        <v>0</v>
      </c>
      <c r="AY187">
        <v>0</v>
      </c>
      <c r="AZ187" s="8">
        <v>0</v>
      </c>
      <c r="BA187">
        <v>0</v>
      </c>
      <c r="BB187" t="s">
        <v>46</v>
      </c>
      <c r="BC187">
        <v>0</v>
      </c>
      <c r="BD187" s="11" t="s">
        <v>106</v>
      </c>
      <c r="BE187" s="3">
        <v>0</v>
      </c>
      <c r="BF187" s="3">
        <v>0</v>
      </c>
      <c r="BG187">
        <v>0</v>
      </c>
      <c r="BH187">
        <v>0</v>
      </c>
      <c r="BI187">
        <v>0</v>
      </c>
      <c r="BJ187" s="8">
        <v>0</v>
      </c>
      <c r="BK187">
        <v>0</v>
      </c>
      <c r="BL187" t="s">
        <v>46</v>
      </c>
      <c r="BM187">
        <v>0</v>
      </c>
      <c r="BN187" s="3">
        <v>2273013</v>
      </c>
      <c r="BO187" t="s">
        <v>47</v>
      </c>
      <c r="BP187" s="19">
        <f t="shared" si="17"/>
        <v>790000</v>
      </c>
      <c r="BQ187" s="19">
        <f t="shared" si="12"/>
        <v>2273013</v>
      </c>
      <c r="BR187" s="13">
        <f t="shared" si="13"/>
        <v>1</v>
      </c>
    </row>
    <row r="188" spans="1:70" hidden="1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14"/>
        <v>0</v>
      </c>
      <c r="U188" s="3">
        <v>2651698</v>
      </c>
      <c r="V188" s="3">
        <v>2463662</v>
      </c>
      <c r="W188" s="14">
        <f t="shared" si="15"/>
        <v>0.92908845577437549</v>
      </c>
      <c r="X188" s="3">
        <v>1864859</v>
      </c>
      <c r="Y188" s="18">
        <f t="shared" si="16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>
        <v>16</v>
      </c>
      <c r="AF188" s="10">
        <v>45078</v>
      </c>
      <c r="AG188">
        <v>0</v>
      </c>
      <c r="AH188" t="s">
        <v>100</v>
      </c>
      <c r="AI188" t="s">
        <v>266</v>
      </c>
      <c r="AJ188" s="8">
        <v>39261</v>
      </c>
      <c r="AK188" s="3">
        <v>630000</v>
      </c>
      <c r="AL188" s="3">
        <v>965846</v>
      </c>
      <c r="AM188">
        <v>4.9099999999999998E-2</v>
      </c>
      <c r="AN188">
        <v>20</v>
      </c>
      <c r="AO188">
        <v>20</v>
      </c>
      <c r="AP188" s="8">
        <v>46507</v>
      </c>
      <c r="AQ188">
        <v>0</v>
      </c>
      <c r="AR188" t="s">
        <v>100</v>
      </c>
      <c r="AS188" t="s">
        <v>243</v>
      </c>
      <c r="AT188" s="11">
        <v>39261</v>
      </c>
      <c r="AU188" s="3">
        <v>56839</v>
      </c>
      <c r="AV188" s="3">
        <v>49993</v>
      </c>
      <c r="AW188">
        <v>7.8090000000000007E-2</v>
      </c>
      <c r="AX188">
        <v>16</v>
      </c>
      <c r="AY188">
        <v>16</v>
      </c>
      <c r="AZ188" s="8">
        <v>45026</v>
      </c>
      <c r="BA188" t="s">
        <v>63</v>
      </c>
      <c r="BB188" t="s">
        <v>43</v>
      </c>
      <c r="BC188" t="s">
        <v>244</v>
      </c>
      <c r="BD188" s="11" t="s">
        <v>106</v>
      </c>
      <c r="BE188" s="3">
        <v>0</v>
      </c>
      <c r="BF188" s="3">
        <v>0</v>
      </c>
      <c r="BG188">
        <v>0</v>
      </c>
      <c r="BH188">
        <v>0</v>
      </c>
      <c r="BI188">
        <v>0</v>
      </c>
      <c r="BJ188" s="8">
        <v>0</v>
      </c>
      <c r="BK188">
        <v>0</v>
      </c>
      <c r="BL188" t="s">
        <v>46</v>
      </c>
      <c r="BM188">
        <v>0</v>
      </c>
      <c r="BN188" s="3">
        <v>2651698</v>
      </c>
      <c r="BO188" t="s">
        <v>62</v>
      </c>
      <c r="BP188" s="19">
        <f t="shared" si="17"/>
        <v>786839</v>
      </c>
      <c r="BQ188" s="19">
        <f t="shared" si="12"/>
        <v>2651698</v>
      </c>
      <c r="BR188" s="13">
        <f t="shared" si="13"/>
        <v>1</v>
      </c>
    </row>
    <row r="189" spans="1:70" hidden="1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14"/>
        <v>7.5312019652984771E-2</v>
      </c>
      <c r="U189" s="3">
        <v>4067372</v>
      </c>
      <c r="V189" s="3">
        <v>3777090</v>
      </c>
      <c r="W189" s="14">
        <f t="shared" si="15"/>
        <v>0.92863155865753122</v>
      </c>
      <c r="X189" s="3">
        <v>3017583</v>
      </c>
      <c r="Y189" s="18">
        <f t="shared" si="16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>
        <v>16</v>
      </c>
      <c r="AF189" s="10">
        <v>45078</v>
      </c>
      <c r="AG189">
        <v>0</v>
      </c>
      <c r="AH189" t="s">
        <v>100</v>
      </c>
      <c r="AI189" t="s">
        <v>363</v>
      </c>
      <c r="AJ189" s="8">
        <v>39261</v>
      </c>
      <c r="AK189" s="3">
        <v>640000</v>
      </c>
      <c r="AL189" s="3">
        <v>969206</v>
      </c>
      <c r="AM189">
        <v>5.3999999999999999E-2</v>
      </c>
      <c r="AN189">
        <v>20</v>
      </c>
      <c r="AO189">
        <v>20</v>
      </c>
      <c r="AP189" s="8">
        <v>46507</v>
      </c>
      <c r="AQ189">
        <v>0</v>
      </c>
      <c r="AR189" t="s">
        <v>100</v>
      </c>
      <c r="AS189" t="s">
        <v>243</v>
      </c>
      <c r="AT189" s="11">
        <v>39261</v>
      </c>
      <c r="AU189" s="3">
        <v>227789</v>
      </c>
      <c r="AV189" s="3">
        <v>197460</v>
      </c>
      <c r="AW189">
        <v>7.8090000000000007E-2</v>
      </c>
      <c r="AX189">
        <v>16</v>
      </c>
      <c r="AY189">
        <v>16</v>
      </c>
      <c r="AZ189" s="8">
        <v>45026</v>
      </c>
      <c r="BA189" t="s">
        <v>63</v>
      </c>
      <c r="BB189" t="s">
        <v>43</v>
      </c>
      <c r="BC189" t="s">
        <v>309</v>
      </c>
      <c r="BD189" s="11" t="s">
        <v>106</v>
      </c>
      <c r="BE189" s="3">
        <v>0</v>
      </c>
      <c r="BF189" s="3">
        <v>0</v>
      </c>
      <c r="BG189">
        <v>0</v>
      </c>
      <c r="BH189">
        <v>0</v>
      </c>
      <c r="BI189">
        <v>0</v>
      </c>
      <c r="BJ189" s="8">
        <v>0</v>
      </c>
      <c r="BK189">
        <v>0</v>
      </c>
      <c r="BL189" t="s">
        <v>46</v>
      </c>
      <c r="BM189">
        <v>0</v>
      </c>
      <c r="BN189" s="3">
        <v>4067372</v>
      </c>
      <c r="BO189" t="s">
        <v>62</v>
      </c>
      <c r="BP189" s="19">
        <f t="shared" si="17"/>
        <v>1049789</v>
      </c>
      <c r="BQ189" s="19">
        <f t="shared" si="12"/>
        <v>4067372</v>
      </c>
      <c r="BR189" s="13">
        <f t="shared" si="13"/>
        <v>1</v>
      </c>
    </row>
    <row r="190" spans="1:70" hidden="1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14"/>
        <v>7.74594076486841E-2</v>
      </c>
      <c r="U190" s="3">
        <v>1563903</v>
      </c>
      <c r="V190" s="3">
        <v>1493700</v>
      </c>
      <c r="W190" s="14">
        <f t="shared" si="15"/>
        <v>0.95511038728105258</v>
      </c>
      <c r="X190" s="3">
        <v>1294782</v>
      </c>
      <c r="Y190" s="18">
        <f t="shared" si="16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>
        <v>30</v>
      </c>
      <c r="AF190" s="10">
        <v>50205</v>
      </c>
      <c r="AG190" t="s">
        <v>54</v>
      </c>
      <c r="AH190" t="s">
        <v>366</v>
      </c>
      <c r="AI190">
        <v>0</v>
      </c>
      <c r="AJ190" s="8">
        <v>39139</v>
      </c>
      <c r="AK190" s="3">
        <v>219621</v>
      </c>
      <c r="AL190" s="3">
        <v>219621</v>
      </c>
      <c r="AM190">
        <v>5.8999999999999997E-2</v>
      </c>
      <c r="AN190">
        <v>17</v>
      </c>
      <c r="AO190" t="s">
        <v>358</v>
      </c>
      <c r="AP190" s="8">
        <v>45107</v>
      </c>
      <c r="AQ190" t="s">
        <v>71</v>
      </c>
      <c r="AR190" t="s">
        <v>100</v>
      </c>
      <c r="AS190">
        <v>0</v>
      </c>
      <c r="AT190" s="11" t="s">
        <v>106</v>
      </c>
      <c r="AU190" s="3">
        <v>0</v>
      </c>
      <c r="AV190" s="3">
        <v>0</v>
      </c>
      <c r="AW190">
        <v>0</v>
      </c>
      <c r="AX190">
        <v>0</v>
      </c>
      <c r="AY190">
        <v>0</v>
      </c>
      <c r="AZ190" s="8">
        <v>0</v>
      </c>
      <c r="BA190">
        <v>0</v>
      </c>
      <c r="BB190" t="s">
        <v>46</v>
      </c>
      <c r="BC190">
        <v>0</v>
      </c>
      <c r="BD190" s="11" t="s">
        <v>106</v>
      </c>
      <c r="BE190" s="3">
        <v>0</v>
      </c>
      <c r="BF190" s="3">
        <v>0</v>
      </c>
      <c r="BG190">
        <v>0</v>
      </c>
      <c r="BH190">
        <v>0</v>
      </c>
      <c r="BI190">
        <v>0</v>
      </c>
      <c r="BJ190" s="8">
        <v>0</v>
      </c>
      <c r="BK190">
        <v>0</v>
      </c>
      <c r="BL190" t="s">
        <v>46</v>
      </c>
      <c r="BM190">
        <v>0</v>
      </c>
      <c r="BN190" s="3">
        <v>1563903</v>
      </c>
      <c r="BO190" t="s">
        <v>62</v>
      </c>
      <c r="BP190" s="19">
        <f t="shared" si="17"/>
        <v>269121</v>
      </c>
      <c r="BQ190" s="19">
        <f t="shared" si="12"/>
        <v>1563903</v>
      </c>
      <c r="BR190" s="13">
        <f t="shared" si="13"/>
        <v>1</v>
      </c>
    </row>
    <row r="191" spans="1:70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14"/>
        <v>0.17672472791633573</v>
      </c>
      <c r="U191" s="3">
        <v>2111391</v>
      </c>
      <c r="V191" s="3">
        <v>2363457.2000000002</v>
      </c>
      <c r="W191" s="14">
        <f t="shared" si="15"/>
        <v>1.1193839511487924</v>
      </c>
      <c r="X191" s="3">
        <v>46270</v>
      </c>
      <c r="Y191" s="18">
        <f t="shared" si="16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>
        <v>0</v>
      </c>
      <c r="AF191" s="10">
        <v>45438</v>
      </c>
      <c r="AG191">
        <v>0</v>
      </c>
      <c r="AH191" t="s">
        <v>43</v>
      </c>
      <c r="AI191">
        <v>0</v>
      </c>
      <c r="AJ191" s="8" t="s">
        <v>106</v>
      </c>
      <c r="AK191" s="3">
        <v>150000</v>
      </c>
      <c r="AL191" s="3">
        <v>150000</v>
      </c>
      <c r="AM191">
        <v>4.2099999999999999E-2</v>
      </c>
      <c r="AN191" t="s">
        <v>45</v>
      </c>
      <c r="AO191">
        <v>0</v>
      </c>
      <c r="AP191" s="8">
        <v>58076</v>
      </c>
      <c r="AQ191">
        <v>0</v>
      </c>
      <c r="AR191" t="s">
        <v>46</v>
      </c>
      <c r="AS191">
        <v>0</v>
      </c>
      <c r="AT191" s="11" t="s">
        <v>106</v>
      </c>
      <c r="AU191" s="3">
        <v>1782121</v>
      </c>
      <c r="AV191" s="3">
        <v>0</v>
      </c>
      <c r="AW191">
        <v>0</v>
      </c>
      <c r="AX191">
        <v>0</v>
      </c>
      <c r="AY191">
        <v>0</v>
      </c>
      <c r="AZ191" s="8">
        <v>0</v>
      </c>
      <c r="BA191">
        <v>0</v>
      </c>
      <c r="BB191" t="s">
        <v>46</v>
      </c>
      <c r="BC191">
        <v>0</v>
      </c>
      <c r="BD191" s="11" t="s">
        <v>106</v>
      </c>
      <c r="BE191" s="3">
        <v>0</v>
      </c>
      <c r="BF191" s="3">
        <v>0</v>
      </c>
      <c r="BG191">
        <v>0</v>
      </c>
      <c r="BH191">
        <v>0</v>
      </c>
      <c r="BI191">
        <v>0</v>
      </c>
      <c r="BJ191" s="8">
        <v>0</v>
      </c>
      <c r="BK191">
        <v>0</v>
      </c>
      <c r="BL191" t="s">
        <v>46</v>
      </c>
      <c r="BM191">
        <v>0</v>
      </c>
      <c r="BN191" s="3">
        <v>2111391</v>
      </c>
      <c r="BO191">
        <v>0</v>
      </c>
      <c r="BP191" s="19">
        <f t="shared" si="17"/>
        <v>2065121</v>
      </c>
      <c r="BQ191" s="19">
        <f t="shared" si="12"/>
        <v>2111391</v>
      </c>
      <c r="BR191" s="13">
        <f t="shared" si="13"/>
        <v>1</v>
      </c>
    </row>
    <row r="192" spans="1:70" hidden="1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14"/>
        <v>7.9714968063820529E-2</v>
      </c>
      <c r="U192" s="3">
        <v>2932724</v>
      </c>
      <c r="V192" s="3">
        <v>2597579</v>
      </c>
      <c r="W192" s="14">
        <f t="shared" si="15"/>
        <v>0.88572228412902132</v>
      </c>
      <c r="X192" s="3">
        <v>2117813</v>
      </c>
      <c r="Y192" s="18">
        <f t="shared" si="16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>
        <v>30</v>
      </c>
      <c r="AF192" s="10">
        <v>45655</v>
      </c>
      <c r="AG192" t="s">
        <v>63</v>
      </c>
      <c r="AH192" t="s">
        <v>43</v>
      </c>
      <c r="AI192" t="s">
        <v>44</v>
      </c>
      <c r="AJ192" s="8">
        <v>39797</v>
      </c>
      <c r="AK192" s="3">
        <v>623329</v>
      </c>
      <c r="AL192" s="3">
        <v>827094</v>
      </c>
      <c r="AM192">
        <v>0.04</v>
      </c>
      <c r="AN192">
        <v>15</v>
      </c>
      <c r="AO192" t="s">
        <v>165</v>
      </c>
      <c r="AP192" s="8">
        <v>45261</v>
      </c>
      <c r="AQ192" t="s">
        <v>206</v>
      </c>
      <c r="AR192" t="s">
        <v>58</v>
      </c>
      <c r="AS192" t="s">
        <v>44</v>
      </c>
      <c r="AT192" s="11" t="s">
        <v>106</v>
      </c>
      <c r="AU192" s="3">
        <v>0</v>
      </c>
      <c r="AV192" s="3">
        <v>0</v>
      </c>
      <c r="AW192">
        <v>0</v>
      </c>
      <c r="AX192">
        <v>0</v>
      </c>
      <c r="AY192">
        <v>0</v>
      </c>
      <c r="AZ192" s="8">
        <v>0</v>
      </c>
      <c r="BA192">
        <v>0</v>
      </c>
      <c r="BB192" t="s">
        <v>46</v>
      </c>
      <c r="BC192">
        <v>0</v>
      </c>
      <c r="BD192" s="11" t="s">
        <v>106</v>
      </c>
      <c r="BE192" s="3">
        <v>0</v>
      </c>
      <c r="BF192" s="3">
        <v>0</v>
      </c>
      <c r="BG192">
        <v>0</v>
      </c>
      <c r="BH192">
        <v>0</v>
      </c>
      <c r="BI192">
        <v>0</v>
      </c>
      <c r="BJ192" s="8">
        <v>0</v>
      </c>
      <c r="BK192">
        <v>0</v>
      </c>
      <c r="BL192" t="s">
        <v>46</v>
      </c>
      <c r="BM192">
        <v>0</v>
      </c>
      <c r="BN192" s="3">
        <v>2932724</v>
      </c>
      <c r="BO192" t="s">
        <v>255</v>
      </c>
      <c r="BP192" s="19">
        <f t="shared" si="17"/>
        <v>814911</v>
      </c>
      <c r="BQ192" s="19">
        <f t="shared" si="12"/>
        <v>2932724</v>
      </c>
      <c r="BR192" s="13">
        <f t="shared" si="13"/>
        <v>1</v>
      </c>
    </row>
    <row r="193" spans="1:70" hidden="1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14"/>
        <v>7.9714968063820529E-2</v>
      </c>
      <c r="U193" s="3">
        <v>2932724</v>
      </c>
      <c r="V193" s="3">
        <v>2597579</v>
      </c>
      <c r="W193" s="14">
        <f t="shared" si="15"/>
        <v>0.88572228412902132</v>
      </c>
      <c r="X193" s="3">
        <v>2117813</v>
      </c>
      <c r="Y193" s="18">
        <f t="shared" si="16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>
        <v>30</v>
      </c>
      <c r="AF193" s="10">
        <v>45655</v>
      </c>
      <c r="AG193" t="s">
        <v>63</v>
      </c>
      <c r="AH193" t="s">
        <v>43</v>
      </c>
      <c r="AI193" t="s">
        <v>44</v>
      </c>
      <c r="AJ193" s="8">
        <v>39797</v>
      </c>
      <c r="AK193" s="3">
        <v>623329</v>
      </c>
      <c r="AL193" s="3">
        <v>827094</v>
      </c>
      <c r="AM193">
        <v>0.04</v>
      </c>
      <c r="AN193">
        <v>15</v>
      </c>
      <c r="AO193" t="s">
        <v>165</v>
      </c>
      <c r="AP193" s="8">
        <v>45261</v>
      </c>
      <c r="AQ193" t="s">
        <v>206</v>
      </c>
      <c r="AR193" t="s">
        <v>58</v>
      </c>
      <c r="AS193" t="s">
        <v>44</v>
      </c>
      <c r="AT193" s="11" t="s">
        <v>106</v>
      </c>
      <c r="AU193" s="3">
        <v>0</v>
      </c>
      <c r="AV193" s="3">
        <v>0</v>
      </c>
      <c r="AW193">
        <v>0</v>
      </c>
      <c r="AX193">
        <v>0</v>
      </c>
      <c r="AY193">
        <v>0</v>
      </c>
      <c r="AZ193" s="8">
        <v>0</v>
      </c>
      <c r="BA193">
        <v>0</v>
      </c>
      <c r="BB193" t="s">
        <v>46</v>
      </c>
      <c r="BC193">
        <v>0</v>
      </c>
      <c r="BD193" s="11" t="s">
        <v>106</v>
      </c>
      <c r="BE193" s="3">
        <v>0</v>
      </c>
      <c r="BF193" s="3">
        <v>0</v>
      </c>
      <c r="BG193">
        <v>0</v>
      </c>
      <c r="BH193">
        <v>0</v>
      </c>
      <c r="BI193">
        <v>0</v>
      </c>
      <c r="BJ193" s="8">
        <v>0</v>
      </c>
      <c r="BK193">
        <v>0</v>
      </c>
      <c r="BL193" t="s">
        <v>46</v>
      </c>
      <c r="BM193">
        <v>0</v>
      </c>
      <c r="BN193" s="3">
        <v>2932724</v>
      </c>
      <c r="BO193" t="s">
        <v>255</v>
      </c>
      <c r="BP193" s="19">
        <f t="shared" si="17"/>
        <v>814911</v>
      </c>
      <c r="BQ193" s="19">
        <f t="shared" si="12"/>
        <v>2932724</v>
      </c>
      <c r="BR193" s="13">
        <f t="shared" si="13"/>
        <v>1</v>
      </c>
    </row>
    <row r="194" spans="1:70" hidden="1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14"/>
        <v>7.9714968063820529E-2</v>
      </c>
      <c r="U194" s="3">
        <v>2932724</v>
      </c>
      <c r="V194" s="3">
        <v>2597579</v>
      </c>
      <c r="W194" s="14">
        <f t="shared" si="15"/>
        <v>0.88572228412902132</v>
      </c>
      <c r="X194" s="3">
        <v>2117813</v>
      </c>
      <c r="Y194" s="18">
        <f t="shared" si="16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>
        <v>30</v>
      </c>
      <c r="AF194" s="10">
        <v>45655</v>
      </c>
      <c r="AG194" t="s">
        <v>63</v>
      </c>
      <c r="AH194" t="s">
        <v>43</v>
      </c>
      <c r="AI194" t="s">
        <v>44</v>
      </c>
      <c r="AJ194" s="8">
        <v>39797</v>
      </c>
      <c r="AK194" s="3">
        <v>623329</v>
      </c>
      <c r="AL194" s="3">
        <v>827094</v>
      </c>
      <c r="AM194">
        <v>0.04</v>
      </c>
      <c r="AN194">
        <v>15</v>
      </c>
      <c r="AO194" t="s">
        <v>165</v>
      </c>
      <c r="AP194" s="8">
        <v>45261</v>
      </c>
      <c r="AQ194" t="s">
        <v>206</v>
      </c>
      <c r="AR194" t="s">
        <v>58</v>
      </c>
      <c r="AS194" t="s">
        <v>44</v>
      </c>
      <c r="AT194" s="11" t="s">
        <v>106</v>
      </c>
      <c r="AU194" s="3">
        <v>0</v>
      </c>
      <c r="AV194" s="3">
        <v>0</v>
      </c>
      <c r="AW194">
        <v>0</v>
      </c>
      <c r="AX194">
        <v>0</v>
      </c>
      <c r="AY194">
        <v>0</v>
      </c>
      <c r="AZ194" s="8">
        <v>0</v>
      </c>
      <c r="BA194">
        <v>0</v>
      </c>
      <c r="BB194" t="s">
        <v>46</v>
      </c>
      <c r="BC194">
        <v>0</v>
      </c>
      <c r="BD194" s="11" t="s">
        <v>106</v>
      </c>
      <c r="BE194" s="3">
        <v>0</v>
      </c>
      <c r="BF194" s="3">
        <v>0</v>
      </c>
      <c r="BG194">
        <v>0</v>
      </c>
      <c r="BH194">
        <v>0</v>
      </c>
      <c r="BI194">
        <v>0</v>
      </c>
      <c r="BJ194" s="8">
        <v>0</v>
      </c>
      <c r="BK194">
        <v>0</v>
      </c>
      <c r="BL194" t="s">
        <v>46</v>
      </c>
      <c r="BM194">
        <v>0</v>
      </c>
      <c r="BN194" s="3">
        <v>2932724</v>
      </c>
      <c r="BO194" t="s">
        <v>255</v>
      </c>
      <c r="BP194" s="19">
        <f t="shared" si="17"/>
        <v>814911</v>
      </c>
      <c r="BQ194" s="19">
        <f t="shared" si="12"/>
        <v>2932724</v>
      </c>
      <c r="BR194" s="13">
        <f t="shared" si="13"/>
        <v>1</v>
      </c>
    </row>
    <row r="195" spans="1:70" hidden="1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14"/>
        <v>7.9714968063820529E-2</v>
      </c>
      <c r="U195" s="3">
        <v>2932724</v>
      </c>
      <c r="V195" s="3">
        <v>2597579</v>
      </c>
      <c r="W195" s="14">
        <f t="shared" si="15"/>
        <v>0.88572228412902132</v>
      </c>
      <c r="X195" s="3">
        <v>2117813</v>
      </c>
      <c r="Y195" s="18">
        <f t="shared" si="16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>
        <v>30</v>
      </c>
      <c r="AF195" s="10">
        <v>45655</v>
      </c>
      <c r="AG195" t="s">
        <v>63</v>
      </c>
      <c r="AH195" t="s">
        <v>43</v>
      </c>
      <c r="AI195" t="s">
        <v>44</v>
      </c>
      <c r="AJ195" s="8">
        <v>39797</v>
      </c>
      <c r="AK195" s="3">
        <v>623329</v>
      </c>
      <c r="AL195" s="3">
        <v>827094</v>
      </c>
      <c r="AM195">
        <v>0.04</v>
      </c>
      <c r="AN195">
        <v>15</v>
      </c>
      <c r="AO195" t="s">
        <v>165</v>
      </c>
      <c r="AP195" s="8">
        <v>45261</v>
      </c>
      <c r="AQ195" t="s">
        <v>206</v>
      </c>
      <c r="AR195" t="s">
        <v>58</v>
      </c>
      <c r="AS195" t="s">
        <v>44</v>
      </c>
      <c r="AT195" s="11" t="s">
        <v>106</v>
      </c>
      <c r="AU195" s="3">
        <v>0</v>
      </c>
      <c r="AV195" s="3">
        <v>0</v>
      </c>
      <c r="AW195">
        <v>0</v>
      </c>
      <c r="AX195">
        <v>0</v>
      </c>
      <c r="AY195">
        <v>0</v>
      </c>
      <c r="AZ195" s="8">
        <v>0</v>
      </c>
      <c r="BA195">
        <v>0</v>
      </c>
      <c r="BB195" t="s">
        <v>46</v>
      </c>
      <c r="BC195">
        <v>0</v>
      </c>
      <c r="BD195" s="11" t="s">
        <v>106</v>
      </c>
      <c r="BE195" s="3">
        <v>0</v>
      </c>
      <c r="BF195" s="3">
        <v>0</v>
      </c>
      <c r="BG195">
        <v>0</v>
      </c>
      <c r="BH195">
        <v>0</v>
      </c>
      <c r="BI195">
        <v>0</v>
      </c>
      <c r="BJ195" s="8">
        <v>0</v>
      </c>
      <c r="BK195">
        <v>0</v>
      </c>
      <c r="BL195" t="s">
        <v>46</v>
      </c>
      <c r="BM195">
        <v>0</v>
      </c>
      <c r="BN195" s="3">
        <v>2932724</v>
      </c>
      <c r="BO195" t="s">
        <v>255</v>
      </c>
      <c r="BP195" s="19">
        <f t="shared" si="17"/>
        <v>814911</v>
      </c>
      <c r="BQ195" s="19">
        <f t="shared" ref="BQ195:BQ258" si="18">+BP195+X195</f>
        <v>2932724</v>
      </c>
      <c r="BR195" s="13">
        <f t="shared" ref="BR195:BR258" si="19">IFERROR(+BQ195/U195,0)</f>
        <v>1</v>
      </c>
    </row>
    <row r="196" spans="1:70" hidden="1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20">IFERROR(H196/U196,0)</f>
        <v>4.1231842693940902E-2</v>
      </c>
      <c r="U196" s="3">
        <v>12003708</v>
      </c>
      <c r="V196" s="3">
        <v>6021894</v>
      </c>
      <c r="W196" s="14">
        <f t="shared" ref="W196:W259" si="21">IFERROR(+V196/U196,0)</f>
        <v>0.50166948412940404</v>
      </c>
      <c r="X196" s="3">
        <v>5436626</v>
      </c>
      <c r="Y196" s="18">
        <f t="shared" ref="Y196:Y259" si="22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>
        <v>30</v>
      </c>
      <c r="AF196" s="10">
        <v>45352</v>
      </c>
      <c r="AG196" t="s">
        <v>54</v>
      </c>
      <c r="AH196" t="s">
        <v>43</v>
      </c>
      <c r="AI196" t="s">
        <v>55</v>
      </c>
      <c r="AJ196" s="8">
        <v>39692</v>
      </c>
      <c r="AK196" s="3">
        <v>3567197</v>
      </c>
      <c r="AL196" s="3">
        <v>3706133</v>
      </c>
      <c r="AM196">
        <v>1.7500000000000002E-2</v>
      </c>
      <c r="AN196">
        <v>20</v>
      </c>
      <c r="AO196">
        <v>20</v>
      </c>
      <c r="AP196" s="8">
        <v>47027</v>
      </c>
      <c r="AQ196" t="s">
        <v>71</v>
      </c>
      <c r="AR196" t="s">
        <v>58</v>
      </c>
      <c r="AS196" t="s">
        <v>55</v>
      </c>
      <c r="AT196" s="11">
        <v>39387</v>
      </c>
      <c r="AU196" s="3">
        <v>700000</v>
      </c>
      <c r="AV196" s="3">
        <v>958361</v>
      </c>
      <c r="AW196">
        <v>4.8899999999999999E-2</v>
      </c>
      <c r="AX196">
        <v>20</v>
      </c>
      <c r="AY196">
        <v>20</v>
      </c>
      <c r="AZ196" s="8">
        <v>47118</v>
      </c>
      <c r="BA196" t="s">
        <v>75</v>
      </c>
      <c r="BB196" t="s">
        <v>58</v>
      </c>
      <c r="BC196" t="s">
        <v>55</v>
      </c>
      <c r="BD196" s="11">
        <v>39216</v>
      </c>
      <c r="BE196" s="3">
        <v>363870</v>
      </c>
      <c r="BF196" s="3">
        <v>485988</v>
      </c>
      <c r="BG196">
        <v>4.9000000000000002E-2</v>
      </c>
      <c r="BH196">
        <v>20</v>
      </c>
      <c r="BI196">
        <v>20</v>
      </c>
      <c r="BJ196" s="8">
        <v>47027</v>
      </c>
      <c r="BK196" t="s">
        <v>346</v>
      </c>
      <c r="BL196" t="s">
        <v>58</v>
      </c>
      <c r="BM196" t="s">
        <v>55</v>
      </c>
      <c r="BN196" s="3">
        <v>12003708</v>
      </c>
      <c r="BO196" t="s">
        <v>367</v>
      </c>
      <c r="BP196" s="19">
        <f t="shared" ref="BP196:BP259" si="23">+AA196+AK196+AU196+BE196</f>
        <v>6567082</v>
      </c>
      <c r="BQ196" s="19">
        <f t="shared" si="18"/>
        <v>12003708</v>
      </c>
      <c r="BR196" s="13">
        <f t="shared" si="19"/>
        <v>1</v>
      </c>
    </row>
    <row r="197" spans="1:70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20"/>
        <v>7.741428821247133E-2</v>
      </c>
      <c r="U197" s="3">
        <v>1561133</v>
      </c>
      <c r="V197" s="3">
        <v>1472032</v>
      </c>
      <c r="W197" s="14">
        <f t="shared" si="21"/>
        <v>0.94292542659722134</v>
      </c>
      <c r="X197" s="3">
        <v>967924</v>
      </c>
      <c r="Y197" s="18">
        <f t="shared" si="22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>
        <v>30</v>
      </c>
      <c r="AF197" s="10">
        <v>45047</v>
      </c>
      <c r="AG197" t="s">
        <v>54</v>
      </c>
      <c r="AH197" t="s">
        <v>373</v>
      </c>
      <c r="AI197" t="s">
        <v>194</v>
      </c>
      <c r="AJ197" s="8">
        <v>39569</v>
      </c>
      <c r="AK197" s="3">
        <v>78438</v>
      </c>
      <c r="AL197" s="3">
        <v>78438</v>
      </c>
      <c r="AM197">
        <v>0.05</v>
      </c>
      <c r="AN197">
        <v>15</v>
      </c>
      <c r="AO197">
        <v>30</v>
      </c>
      <c r="AP197" s="8">
        <v>45047</v>
      </c>
      <c r="AQ197" t="s">
        <v>374</v>
      </c>
      <c r="AR197" t="s">
        <v>100</v>
      </c>
      <c r="AS197" t="s">
        <v>194</v>
      </c>
      <c r="AT197" s="11">
        <v>38838</v>
      </c>
      <c r="AU197" s="3">
        <v>967924</v>
      </c>
      <c r="AV197" s="3">
        <v>967924</v>
      </c>
      <c r="AW197">
        <v>0</v>
      </c>
      <c r="AX197">
        <v>10</v>
      </c>
      <c r="AY197">
        <v>10</v>
      </c>
      <c r="AZ197" s="8">
        <v>44317</v>
      </c>
      <c r="BA197" t="s">
        <v>71</v>
      </c>
      <c r="BB197" t="s">
        <v>100</v>
      </c>
      <c r="BC197" t="s">
        <v>194</v>
      </c>
      <c r="BD197" s="11" t="s">
        <v>106</v>
      </c>
      <c r="BE197" s="3">
        <v>0</v>
      </c>
      <c r="BF197" s="3">
        <v>0</v>
      </c>
      <c r="BG197">
        <v>0</v>
      </c>
      <c r="BH197">
        <v>0</v>
      </c>
      <c r="BI197">
        <v>0</v>
      </c>
      <c r="BJ197" s="8">
        <v>0</v>
      </c>
      <c r="BK197">
        <v>0</v>
      </c>
      <c r="BL197" t="s">
        <v>46</v>
      </c>
      <c r="BM197">
        <v>0</v>
      </c>
      <c r="BN197" s="3">
        <v>1561133</v>
      </c>
      <c r="BO197">
        <v>0</v>
      </c>
      <c r="BP197" s="19">
        <f t="shared" si="23"/>
        <v>1414750</v>
      </c>
      <c r="BQ197" s="19">
        <f t="shared" si="18"/>
        <v>2382674</v>
      </c>
      <c r="BR197" s="13">
        <f t="shared" si="19"/>
        <v>1.5262466426627328</v>
      </c>
    </row>
    <row r="198" spans="1:70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20"/>
        <v>7.741428821247133E-2</v>
      </c>
      <c r="U198" s="3">
        <v>1561133</v>
      </c>
      <c r="V198" s="3">
        <v>1472032</v>
      </c>
      <c r="W198" s="14">
        <f t="shared" si="21"/>
        <v>0.94292542659722134</v>
      </c>
      <c r="X198" s="3">
        <v>967924</v>
      </c>
      <c r="Y198" s="18">
        <f t="shared" si="22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>
        <v>30</v>
      </c>
      <c r="AF198" s="10">
        <v>45047</v>
      </c>
      <c r="AG198" t="s">
        <v>54</v>
      </c>
      <c r="AH198" t="s">
        <v>373</v>
      </c>
      <c r="AI198" t="s">
        <v>194</v>
      </c>
      <c r="AJ198" s="8">
        <v>39569</v>
      </c>
      <c r="AK198" s="3">
        <v>78438</v>
      </c>
      <c r="AL198" s="3">
        <v>78438</v>
      </c>
      <c r="AM198">
        <v>0.05</v>
      </c>
      <c r="AN198">
        <v>15</v>
      </c>
      <c r="AO198">
        <v>30</v>
      </c>
      <c r="AP198" s="8">
        <v>45047</v>
      </c>
      <c r="AQ198" t="s">
        <v>374</v>
      </c>
      <c r="AR198" t="s">
        <v>100</v>
      </c>
      <c r="AS198" t="s">
        <v>194</v>
      </c>
      <c r="AT198" s="11">
        <v>38838</v>
      </c>
      <c r="AU198" s="3">
        <v>967924</v>
      </c>
      <c r="AV198" s="3">
        <v>967924</v>
      </c>
      <c r="AW198">
        <v>0</v>
      </c>
      <c r="AX198">
        <v>10</v>
      </c>
      <c r="AY198">
        <v>10</v>
      </c>
      <c r="AZ198" s="8">
        <v>44317</v>
      </c>
      <c r="BA198" t="s">
        <v>71</v>
      </c>
      <c r="BB198" t="s">
        <v>100</v>
      </c>
      <c r="BC198" t="s">
        <v>194</v>
      </c>
      <c r="BD198" s="11" t="s">
        <v>106</v>
      </c>
      <c r="BE198" s="3">
        <v>0</v>
      </c>
      <c r="BF198" s="3">
        <v>0</v>
      </c>
      <c r="BG198">
        <v>0</v>
      </c>
      <c r="BH198">
        <v>0</v>
      </c>
      <c r="BI198">
        <v>0</v>
      </c>
      <c r="BJ198" s="8">
        <v>0</v>
      </c>
      <c r="BK198">
        <v>0</v>
      </c>
      <c r="BL198" t="s">
        <v>46</v>
      </c>
      <c r="BM198">
        <v>0</v>
      </c>
      <c r="BN198" s="3">
        <v>1561133</v>
      </c>
      <c r="BO198">
        <v>0</v>
      </c>
      <c r="BP198" s="19">
        <f t="shared" si="23"/>
        <v>1414750</v>
      </c>
      <c r="BQ198" s="19">
        <f t="shared" si="18"/>
        <v>2382674</v>
      </c>
      <c r="BR198" s="13">
        <f t="shared" si="19"/>
        <v>1.5262466426627328</v>
      </c>
    </row>
    <row r="199" spans="1:70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20"/>
        <v>9.2298964893425442E-2</v>
      </c>
      <c r="U199" s="3">
        <v>3143058</v>
      </c>
      <c r="V199" s="3">
        <v>3670372</v>
      </c>
      <c r="W199" s="14">
        <f t="shared" si="21"/>
        <v>1.1677710051803052</v>
      </c>
      <c r="X199" s="3">
        <v>2650451</v>
      </c>
      <c r="Y199" s="18">
        <f t="shared" si="22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>
        <v>0</v>
      </c>
      <c r="AF199" s="10">
        <v>46903</v>
      </c>
      <c r="AG199">
        <v>0</v>
      </c>
      <c r="AH199" t="s">
        <v>58</v>
      </c>
      <c r="AI199">
        <v>0</v>
      </c>
      <c r="AJ199" s="8" t="s">
        <v>106</v>
      </c>
      <c r="AK199" s="3">
        <v>0</v>
      </c>
      <c r="AL199" s="3">
        <v>0</v>
      </c>
      <c r="AM199">
        <v>0</v>
      </c>
      <c r="AN199" t="s">
        <v>45</v>
      </c>
      <c r="AO199">
        <v>0</v>
      </c>
      <c r="AP199" s="8">
        <v>0</v>
      </c>
      <c r="AQ199">
        <v>0</v>
      </c>
      <c r="AR199" t="s">
        <v>46</v>
      </c>
      <c r="AS199">
        <v>0</v>
      </c>
      <c r="AT199" s="11" t="s">
        <v>106</v>
      </c>
      <c r="AU199" s="3">
        <v>0</v>
      </c>
      <c r="AV199" s="3">
        <v>0</v>
      </c>
      <c r="AW199">
        <v>0</v>
      </c>
      <c r="AX199">
        <v>0</v>
      </c>
      <c r="AY199">
        <v>0</v>
      </c>
      <c r="AZ199" s="8">
        <v>0</v>
      </c>
      <c r="BA199">
        <v>0</v>
      </c>
      <c r="BB199" t="s">
        <v>46</v>
      </c>
      <c r="BC199">
        <v>0</v>
      </c>
      <c r="BD199" s="11" t="s">
        <v>106</v>
      </c>
      <c r="BE199" s="3">
        <v>0</v>
      </c>
      <c r="BF199" s="3">
        <v>0</v>
      </c>
      <c r="BG199">
        <v>0</v>
      </c>
      <c r="BH199">
        <v>0</v>
      </c>
      <c r="BI199">
        <v>0</v>
      </c>
      <c r="BJ199" s="8">
        <v>0</v>
      </c>
      <c r="BK199">
        <v>0</v>
      </c>
      <c r="BL199" t="s">
        <v>46</v>
      </c>
      <c r="BM199">
        <v>0</v>
      </c>
      <c r="BN199" s="3">
        <v>0</v>
      </c>
      <c r="BO199">
        <v>0</v>
      </c>
      <c r="BP199" s="19">
        <f t="shared" si="23"/>
        <v>544700</v>
      </c>
      <c r="BQ199" s="19">
        <f t="shared" si="18"/>
        <v>3195151</v>
      </c>
      <c r="BR199" s="13">
        <f t="shared" si="19"/>
        <v>1.0165739862261529</v>
      </c>
    </row>
    <row r="200" spans="1:70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20"/>
        <v>9.966620666519263E-2</v>
      </c>
      <c r="U200" s="3">
        <v>3278975</v>
      </c>
      <c r="V200" s="3">
        <v>3631130</v>
      </c>
      <c r="W200" s="14">
        <f t="shared" si="21"/>
        <v>1.1073978911092643</v>
      </c>
      <c r="X200" s="3">
        <v>2968073</v>
      </c>
      <c r="Y200" s="18">
        <f t="shared" si="22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>
        <v>8</v>
      </c>
      <c r="AF200" s="10">
        <v>45209</v>
      </c>
      <c r="AG200" t="s">
        <v>63</v>
      </c>
      <c r="AH200" t="s">
        <v>43</v>
      </c>
      <c r="AI200" t="s">
        <v>244</v>
      </c>
      <c r="AJ200" s="8">
        <v>39766</v>
      </c>
      <c r="AK200" s="3">
        <v>210000</v>
      </c>
      <c r="AL200" s="3">
        <v>124694</v>
      </c>
      <c r="AM200">
        <v>7.2499999999999995E-2</v>
      </c>
      <c r="AN200">
        <v>16</v>
      </c>
      <c r="AO200">
        <v>16</v>
      </c>
      <c r="AP200" s="8">
        <v>45550</v>
      </c>
      <c r="AQ200">
        <v>0</v>
      </c>
      <c r="AR200" t="s">
        <v>46</v>
      </c>
      <c r="AS200" t="s">
        <v>378</v>
      </c>
      <c r="AT200" s="11">
        <v>39436</v>
      </c>
      <c r="AU200" s="3">
        <v>5531</v>
      </c>
      <c r="AV200" s="3">
        <v>5531</v>
      </c>
      <c r="AW200">
        <v>0</v>
      </c>
      <c r="AX200">
        <v>11</v>
      </c>
      <c r="AY200">
        <v>11</v>
      </c>
      <c r="AZ200" s="8">
        <v>43465</v>
      </c>
      <c r="BA200">
        <v>0</v>
      </c>
      <c r="BB200" t="s">
        <v>100</v>
      </c>
      <c r="BC200" t="s">
        <v>245</v>
      </c>
      <c r="BD200" s="11" t="s">
        <v>106</v>
      </c>
      <c r="BE200" s="3">
        <v>0</v>
      </c>
      <c r="BF200" s="3">
        <v>0</v>
      </c>
      <c r="BG200">
        <v>0</v>
      </c>
      <c r="BH200">
        <v>0</v>
      </c>
      <c r="BI200">
        <v>0</v>
      </c>
      <c r="BJ200" s="8">
        <v>0</v>
      </c>
      <c r="BK200">
        <v>0</v>
      </c>
      <c r="BL200" t="s">
        <v>46</v>
      </c>
      <c r="BM200">
        <v>0</v>
      </c>
      <c r="BN200" s="3">
        <v>3278975</v>
      </c>
      <c r="BO200" t="s">
        <v>62</v>
      </c>
      <c r="BP200" s="19">
        <f t="shared" si="23"/>
        <v>310902</v>
      </c>
      <c r="BQ200" s="19">
        <f t="shared" si="18"/>
        <v>3278975</v>
      </c>
      <c r="BR200" s="13">
        <f t="shared" si="19"/>
        <v>1</v>
      </c>
    </row>
    <row r="201" spans="1:70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20"/>
        <v>7.7566582472743548E-2</v>
      </c>
      <c r="U201" s="3">
        <v>2502160</v>
      </c>
      <c r="V201" s="3">
        <v>2398544</v>
      </c>
      <c r="W201" s="14">
        <f t="shared" si="21"/>
        <v>0.95858937877673689</v>
      </c>
      <c r="X201" s="3">
        <v>1803011</v>
      </c>
      <c r="Y201" s="18">
        <f t="shared" si="22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t="s">
        <v>358</v>
      </c>
      <c r="AF201" s="10">
        <v>45658</v>
      </c>
      <c r="AG201" t="s">
        <v>54</v>
      </c>
      <c r="AH201" t="s">
        <v>100</v>
      </c>
      <c r="AI201" t="s">
        <v>55</v>
      </c>
      <c r="AJ201" s="8">
        <v>39666</v>
      </c>
      <c r="AK201" s="3">
        <v>96000</v>
      </c>
      <c r="AL201" s="3">
        <v>96000</v>
      </c>
      <c r="AM201">
        <v>0</v>
      </c>
      <c r="AN201" t="s">
        <v>380</v>
      </c>
      <c r="AO201" t="s">
        <v>358</v>
      </c>
      <c r="AP201" s="8">
        <v>45658</v>
      </c>
      <c r="AQ201" t="s">
        <v>71</v>
      </c>
      <c r="AR201" t="s">
        <v>100</v>
      </c>
      <c r="AS201" t="s">
        <v>55</v>
      </c>
      <c r="AT201" s="11">
        <v>39961</v>
      </c>
      <c r="AU201" s="3">
        <v>144825</v>
      </c>
      <c r="AV201" s="3">
        <v>128818</v>
      </c>
      <c r="AW201">
        <v>7.0000000000000007E-2</v>
      </c>
      <c r="AX201">
        <v>15</v>
      </c>
      <c r="AY201">
        <v>30</v>
      </c>
      <c r="AZ201" s="8">
        <v>45444</v>
      </c>
      <c r="BA201" t="s">
        <v>75</v>
      </c>
      <c r="BB201" t="s">
        <v>43</v>
      </c>
      <c r="BC201" t="s">
        <v>55</v>
      </c>
      <c r="BD201" s="11" t="s">
        <v>106</v>
      </c>
      <c r="BE201" s="3">
        <v>25627</v>
      </c>
      <c r="BF201" s="3">
        <v>16657</v>
      </c>
      <c r="BG201">
        <v>0.9</v>
      </c>
      <c r="BH201" t="s">
        <v>358</v>
      </c>
      <c r="BI201" t="s">
        <v>358</v>
      </c>
      <c r="BJ201" s="8">
        <v>47716</v>
      </c>
      <c r="BK201" t="s">
        <v>358</v>
      </c>
      <c r="BL201" t="s">
        <v>58</v>
      </c>
      <c r="BM201" t="s">
        <v>55</v>
      </c>
      <c r="BN201" s="3">
        <v>2502160</v>
      </c>
      <c r="BO201" t="s">
        <v>62</v>
      </c>
      <c r="BP201" s="19">
        <f t="shared" si="23"/>
        <v>719092</v>
      </c>
      <c r="BQ201" s="19">
        <f t="shared" si="18"/>
        <v>2522103</v>
      </c>
      <c r="BR201" s="13">
        <f t="shared" si="19"/>
        <v>1.0079703136490072</v>
      </c>
    </row>
    <row r="202" spans="1:70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20"/>
        <v>7.2150155743804789E-2</v>
      </c>
      <c r="U202" s="3">
        <v>3141698</v>
      </c>
      <c r="V202" s="3">
        <v>2518605</v>
      </c>
      <c r="W202" s="14">
        <f t="shared" si="21"/>
        <v>0.80166998864945005</v>
      </c>
      <c r="X202" s="3">
        <v>2243698</v>
      </c>
      <c r="Y202" s="18">
        <f t="shared" si="22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>
        <v>30</v>
      </c>
      <c r="AF202" s="10">
        <v>45940</v>
      </c>
      <c r="AG202" t="s">
        <v>63</v>
      </c>
      <c r="AH202" t="s">
        <v>43</v>
      </c>
      <c r="AI202" t="s">
        <v>55</v>
      </c>
      <c r="AJ202" s="8">
        <v>39601</v>
      </c>
      <c r="AK202" s="3">
        <v>625000</v>
      </c>
      <c r="AL202" s="3">
        <v>882776</v>
      </c>
      <c r="AM202">
        <v>4.2700000000000002E-2</v>
      </c>
      <c r="AN202">
        <v>20</v>
      </c>
      <c r="AO202" t="s">
        <v>165</v>
      </c>
      <c r="AP202" s="8">
        <v>46906</v>
      </c>
      <c r="AQ202" t="s">
        <v>206</v>
      </c>
      <c r="AR202" t="s">
        <v>100</v>
      </c>
      <c r="AS202" t="s">
        <v>55</v>
      </c>
      <c r="AT202" s="11" t="s">
        <v>106</v>
      </c>
      <c r="AU202" s="3">
        <v>0</v>
      </c>
      <c r="AV202" s="3">
        <v>0</v>
      </c>
      <c r="AW202">
        <v>0</v>
      </c>
      <c r="AX202">
        <v>0</v>
      </c>
      <c r="AY202">
        <v>0</v>
      </c>
      <c r="AZ202" s="8">
        <v>0</v>
      </c>
      <c r="BA202">
        <v>0</v>
      </c>
      <c r="BB202" t="s">
        <v>46</v>
      </c>
      <c r="BC202">
        <v>0</v>
      </c>
      <c r="BD202" s="11" t="s">
        <v>106</v>
      </c>
      <c r="BE202" s="3">
        <v>0</v>
      </c>
      <c r="BF202" s="3">
        <v>0</v>
      </c>
      <c r="BG202">
        <v>0</v>
      </c>
      <c r="BH202">
        <v>0</v>
      </c>
      <c r="BI202">
        <v>0</v>
      </c>
      <c r="BJ202" s="8">
        <v>0</v>
      </c>
      <c r="BK202">
        <v>0</v>
      </c>
      <c r="BL202" t="s">
        <v>46</v>
      </c>
      <c r="BM202">
        <v>0</v>
      </c>
      <c r="BN202" s="3">
        <v>3141698</v>
      </c>
      <c r="BO202" t="s">
        <v>47</v>
      </c>
      <c r="BP202" s="19">
        <f t="shared" si="23"/>
        <v>898000</v>
      </c>
      <c r="BQ202" s="19">
        <f t="shared" si="18"/>
        <v>3141698</v>
      </c>
      <c r="BR202" s="13">
        <f t="shared" si="19"/>
        <v>1</v>
      </c>
    </row>
    <row r="203" spans="1:70" hidden="1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20"/>
        <v>7.9136820613252293E-2</v>
      </c>
      <c r="U203" s="3">
        <v>2712391</v>
      </c>
      <c r="V203" s="3">
        <v>2385011</v>
      </c>
      <c r="W203" s="14">
        <f t="shared" si="21"/>
        <v>0.8793020622764196</v>
      </c>
      <c r="X203" s="3">
        <v>2009217</v>
      </c>
      <c r="Y203" s="18">
        <f t="shared" si="22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>
        <v>30</v>
      </c>
      <c r="AF203" s="10">
        <v>45575</v>
      </c>
      <c r="AG203" t="s">
        <v>63</v>
      </c>
      <c r="AH203" t="s">
        <v>43</v>
      </c>
      <c r="AI203" t="s">
        <v>55</v>
      </c>
      <c r="AJ203" s="8">
        <v>40056</v>
      </c>
      <c r="AK203" s="3">
        <v>575000</v>
      </c>
      <c r="AL203" s="3">
        <v>811679</v>
      </c>
      <c r="AM203">
        <v>4.4600000000000001E-2</v>
      </c>
      <c r="AN203">
        <v>20</v>
      </c>
      <c r="AO203">
        <v>20</v>
      </c>
      <c r="AP203" s="8">
        <v>47361</v>
      </c>
      <c r="AQ203" t="s">
        <v>206</v>
      </c>
      <c r="AR203" t="s">
        <v>100</v>
      </c>
      <c r="AS203" t="s">
        <v>55</v>
      </c>
      <c r="AT203" s="11" t="s">
        <v>106</v>
      </c>
      <c r="AU203" s="3">
        <v>0</v>
      </c>
      <c r="AV203" s="3">
        <v>0</v>
      </c>
      <c r="AW203">
        <v>0</v>
      </c>
      <c r="AX203">
        <v>0</v>
      </c>
      <c r="AY203">
        <v>0</v>
      </c>
      <c r="AZ203" s="8">
        <v>0</v>
      </c>
      <c r="BA203">
        <v>0</v>
      </c>
      <c r="BB203" t="s">
        <v>46</v>
      </c>
      <c r="BC203">
        <v>0</v>
      </c>
      <c r="BD203" s="11" t="s">
        <v>106</v>
      </c>
      <c r="BE203" s="3">
        <v>0</v>
      </c>
      <c r="BF203" s="3">
        <v>0</v>
      </c>
      <c r="BG203">
        <v>0</v>
      </c>
      <c r="BH203">
        <v>0</v>
      </c>
      <c r="BI203">
        <v>0</v>
      </c>
      <c r="BJ203" s="8">
        <v>0</v>
      </c>
      <c r="BK203">
        <v>0</v>
      </c>
      <c r="BL203" t="s">
        <v>46</v>
      </c>
      <c r="BM203">
        <v>0</v>
      </c>
      <c r="BN203" s="3">
        <v>2712391</v>
      </c>
      <c r="BO203" t="s">
        <v>47</v>
      </c>
      <c r="BP203" s="19">
        <f t="shared" si="23"/>
        <v>703174</v>
      </c>
      <c r="BQ203" s="19">
        <f t="shared" si="18"/>
        <v>2712391</v>
      </c>
      <c r="BR203" s="13">
        <f t="shared" si="19"/>
        <v>1</v>
      </c>
    </row>
    <row r="204" spans="1:70" hidden="1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20"/>
        <v>7.8015009416255068E-2</v>
      </c>
      <c r="U204" s="3">
        <v>2862603</v>
      </c>
      <c r="V204" s="3">
        <v>2728288</v>
      </c>
      <c r="W204" s="14">
        <f t="shared" si="21"/>
        <v>0.95307941757903558</v>
      </c>
      <c r="X204" s="3">
        <v>2045404</v>
      </c>
      <c r="Y204" s="18">
        <f t="shared" si="22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>
        <v>16</v>
      </c>
      <c r="AF204" s="10">
        <v>45597</v>
      </c>
      <c r="AG204">
        <v>0</v>
      </c>
      <c r="AH204" t="s">
        <v>100</v>
      </c>
      <c r="AI204" t="s">
        <v>386</v>
      </c>
      <c r="AJ204" s="8">
        <v>39617</v>
      </c>
      <c r="AK204" s="3">
        <v>102199</v>
      </c>
      <c r="AL204" s="3">
        <v>58321</v>
      </c>
      <c r="AM204">
        <v>6.25E-2</v>
      </c>
      <c r="AN204">
        <v>16</v>
      </c>
      <c r="AO204">
        <v>16</v>
      </c>
      <c r="AP204" s="8">
        <v>45392</v>
      </c>
      <c r="AQ204" t="s">
        <v>63</v>
      </c>
      <c r="AR204" t="s">
        <v>43</v>
      </c>
      <c r="AS204" t="s">
        <v>244</v>
      </c>
      <c r="AT204" s="11">
        <v>39617</v>
      </c>
      <c r="AU204" s="3">
        <v>598000</v>
      </c>
      <c r="AV204" s="3">
        <v>828090</v>
      </c>
      <c r="AW204">
        <v>4.4600000000000001E-2</v>
      </c>
      <c r="AX204">
        <v>20</v>
      </c>
      <c r="AY204">
        <v>20</v>
      </c>
      <c r="AZ204" s="8">
        <v>47014</v>
      </c>
      <c r="BA204">
        <v>0</v>
      </c>
      <c r="BB204" t="s">
        <v>58</v>
      </c>
      <c r="BC204" t="s">
        <v>387</v>
      </c>
      <c r="BD204" s="11" t="s">
        <v>106</v>
      </c>
      <c r="BE204" s="3">
        <v>0</v>
      </c>
      <c r="BF204" s="3">
        <v>0</v>
      </c>
      <c r="BG204">
        <v>0</v>
      </c>
      <c r="BH204">
        <v>0</v>
      </c>
      <c r="BI204">
        <v>0</v>
      </c>
      <c r="BJ204" s="8">
        <v>0</v>
      </c>
      <c r="BK204">
        <v>0</v>
      </c>
      <c r="BL204" t="s">
        <v>46</v>
      </c>
      <c r="BM204">
        <v>0</v>
      </c>
      <c r="BN204" s="3">
        <v>2862603</v>
      </c>
      <c r="BO204" t="s">
        <v>62</v>
      </c>
      <c r="BP204" s="19">
        <f t="shared" si="23"/>
        <v>817199</v>
      </c>
      <c r="BQ204" s="19">
        <f t="shared" si="18"/>
        <v>2862603</v>
      </c>
      <c r="BR204" s="13">
        <f t="shared" si="19"/>
        <v>1</v>
      </c>
    </row>
    <row r="205" spans="1:70" hidden="1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20"/>
        <v>8.0219417107669611E-2</v>
      </c>
      <c r="U205" s="3">
        <v>2342388</v>
      </c>
      <c r="V205" s="3">
        <v>2287376</v>
      </c>
      <c r="W205" s="14">
        <f t="shared" si="21"/>
        <v>0.97651456547762372</v>
      </c>
      <c r="X205" s="3">
        <v>1797735</v>
      </c>
      <c r="Y205" s="18">
        <f t="shared" si="22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>
        <v>30</v>
      </c>
      <c r="AF205" s="10">
        <v>45483</v>
      </c>
      <c r="AG205" t="s">
        <v>54</v>
      </c>
      <c r="AH205" t="s">
        <v>43</v>
      </c>
      <c r="AI205" t="s">
        <v>55</v>
      </c>
      <c r="AJ205" s="8">
        <v>39646</v>
      </c>
      <c r="AK205" s="3">
        <v>25000</v>
      </c>
      <c r="AL205" s="3">
        <v>25000</v>
      </c>
      <c r="AM205">
        <v>0.05</v>
      </c>
      <c r="AN205">
        <v>16</v>
      </c>
      <c r="AO205" t="s">
        <v>358</v>
      </c>
      <c r="AP205" s="8">
        <v>45657</v>
      </c>
      <c r="AQ205" t="s">
        <v>71</v>
      </c>
      <c r="AR205" t="s">
        <v>58</v>
      </c>
      <c r="AS205" t="s">
        <v>55</v>
      </c>
      <c r="AT205" s="11">
        <v>39646</v>
      </c>
      <c r="AU205" s="3">
        <v>279100</v>
      </c>
      <c r="AV205" s="3">
        <v>395560</v>
      </c>
      <c r="AW205">
        <v>4.5999999999999999E-2</v>
      </c>
      <c r="AX205">
        <v>20</v>
      </c>
      <c r="AY205" t="s">
        <v>358</v>
      </c>
      <c r="AZ205" s="8">
        <v>47043</v>
      </c>
      <c r="BA205" t="s">
        <v>75</v>
      </c>
      <c r="BB205" t="s">
        <v>100</v>
      </c>
      <c r="BC205" t="s">
        <v>55</v>
      </c>
      <c r="BD205" s="11">
        <v>39623</v>
      </c>
      <c r="BE205" s="3">
        <v>106700</v>
      </c>
      <c r="BF205" s="3">
        <v>106700</v>
      </c>
      <c r="BG205">
        <v>0</v>
      </c>
      <c r="BH205" t="s">
        <v>352</v>
      </c>
      <c r="BI205" t="s">
        <v>358</v>
      </c>
      <c r="BJ205" s="8">
        <v>45597</v>
      </c>
      <c r="BK205" t="s">
        <v>346</v>
      </c>
      <c r="BL205" t="s">
        <v>100</v>
      </c>
      <c r="BM205" t="s">
        <v>55</v>
      </c>
      <c r="BN205" s="3">
        <v>2342388</v>
      </c>
      <c r="BO205" t="s">
        <v>47</v>
      </c>
      <c r="BP205" s="19">
        <f t="shared" si="23"/>
        <v>544653</v>
      </c>
      <c r="BQ205" s="19">
        <f t="shared" si="18"/>
        <v>2342388</v>
      </c>
      <c r="BR205" s="13">
        <f t="shared" si="19"/>
        <v>1</v>
      </c>
    </row>
    <row r="206" spans="1:70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20"/>
        <v>0.96105436340380024</v>
      </c>
      <c r="U206" s="3">
        <v>7581902</v>
      </c>
      <c r="V206" s="3">
        <v>9086633.7300000004</v>
      </c>
      <c r="W206" s="14">
        <f t="shared" si="21"/>
        <v>1.198463621661161</v>
      </c>
      <c r="X206" s="3">
        <v>4954406</v>
      </c>
      <c r="Y206" s="18">
        <f t="shared" si="22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>
        <v>30</v>
      </c>
      <c r="AF206" s="10">
        <v>2031</v>
      </c>
      <c r="AG206" t="s">
        <v>54</v>
      </c>
      <c r="AH206" t="s">
        <v>43</v>
      </c>
      <c r="AI206">
        <v>0</v>
      </c>
      <c r="AJ206" s="8" t="s">
        <v>106</v>
      </c>
      <c r="AK206" s="3">
        <v>60000</v>
      </c>
      <c r="AL206" s="3">
        <v>57572</v>
      </c>
      <c r="AM206">
        <v>0.01</v>
      </c>
      <c r="AN206">
        <v>20</v>
      </c>
      <c r="AO206" t="s">
        <v>391</v>
      </c>
      <c r="AP206" s="8">
        <v>2031</v>
      </c>
      <c r="AQ206" t="s">
        <v>392</v>
      </c>
      <c r="AR206" t="s">
        <v>58</v>
      </c>
      <c r="AS206">
        <v>0</v>
      </c>
      <c r="AT206" s="11">
        <v>40540</v>
      </c>
      <c r="AU206" s="3">
        <v>695862</v>
      </c>
      <c r="AV206" s="3">
        <v>417377.86</v>
      </c>
      <c r="AW206">
        <v>6.6699999999999995E-2</v>
      </c>
      <c r="AX206">
        <v>15</v>
      </c>
      <c r="AY206">
        <v>0</v>
      </c>
      <c r="AZ206" s="8">
        <v>46387</v>
      </c>
      <c r="BA206" t="s">
        <v>392</v>
      </c>
      <c r="BB206" t="s">
        <v>100</v>
      </c>
      <c r="BC206">
        <v>0</v>
      </c>
      <c r="BD206" s="11">
        <v>40540</v>
      </c>
      <c r="BE206" s="3">
        <v>125000</v>
      </c>
      <c r="BF206" s="3">
        <v>116952.62</v>
      </c>
      <c r="BG206">
        <v>4.4999999999999998E-2</v>
      </c>
      <c r="BH206">
        <v>30</v>
      </c>
      <c r="BI206" t="s">
        <v>391</v>
      </c>
      <c r="BJ206" s="8">
        <v>47845</v>
      </c>
      <c r="BK206" t="s">
        <v>392</v>
      </c>
      <c r="BL206" t="s">
        <v>58</v>
      </c>
      <c r="BM206">
        <v>0</v>
      </c>
      <c r="BN206" s="3">
        <v>7581902</v>
      </c>
      <c r="BO206" t="s">
        <v>47</v>
      </c>
      <c r="BP206" s="19">
        <f t="shared" si="23"/>
        <v>1903862</v>
      </c>
      <c r="BQ206" s="19">
        <f t="shared" si="18"/>
        <v>6858268</v>
      </c>
      <c r="BR206" s="13">
        <f t="shared" si="19"/>
        <v>0.9045577217959293</v>
      </c>
    </row>
    <row r="207" spans="1:70" hidden="1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20"/>
        <v>0.96105436340380024</v>
      </c>
      <c r="U207" s="3">
        <v>7581902</v>
      </c>
      <c r="V207" s="3">
        <v>9086633.7300000004</v>
      </c>
      <c r="W207" s="14">
        <f t="shared" si="21"/>
        <v>1.198463621661161</v>
      </c>
      <c r="X207" s="3">
        <v>4954406</v>
      </c>
      <c r="Y207" s="18">
        <f t="shared" si="22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>
        <v>30</v>
      </c>
      <c r="AF207" s="10">
        <v>2031</v>
      </c>
      <c r="AG207" t="s">
        <v>54</v>
      </c>
      <c r="AH207" t="s">
        <v>43</v>
      </c>
      <c r="AI207">
        <v>0</v>
      </c>
      <c r="AJ207" s="8" t="s">
        <v>106</v>
      </c>
      <c r="AK207" s="3">
        <v>60000</v>
      </c>
      <c r="AL207" s="3">
        <v>57572</v>
      </c>
      <c r="AM207">
        <v>0.01</v>
      </c>
      <c r="AN207">
        <v>20</v>
      </c>
      <c r="AO207" t="s">
        <v>391</v>
      </c>
      <c r="AP207" s="8">
        <v>2031</v>
      </c>
      <c r="AQ207" t="s">
        <v>392</v>
      </c>
      <c r="AR207" t="s">
        <v>58</v>
      </c>
      <c r="AS207">
        <v>0</v>
      </c>
      <c r="AT207" s="11">
        <v>40540</v>
      </c>
      <c r="AU207" s="3">
        <v>695862</v>
      </c>
      <c r="AV207" s="3">
        <v>417377.86</v>
      </c>
      <c r="AW207">
        <v>6.6699999999999995E-2</v>
      </c>
      <c r="AX207">
        <v>15</v>
      </c>
      <c r="AY207">
        <v>0</v>
      </c>
      <c r="AZ207" s="8">
        <v>46387</v>
      </c>
      <c r="BA207" t="s">
        <v>392</v>
      </c>
      <c r="BB207" t="s">
        <v>100</v>
      </c>
      <c r="BC207">
        <v>0</v>
      </c>
      <c r="BD207" s="11">
        <v>40540</v>
      </c>
      <c r="BE207" s="3">
        <v>848634</v>
      </c>
      <c r="BF207" s="3">
        <v>681754</v>
      </c>
      <c r="BG207">
        <v>4.4999999999999998E-2</v>
      </c>
      <c r="BH207">
        <v>30</v>
      </c>
      <c r="BI207" t="s">
        <v>391</v>
      </c>
      <c r="BJ207" s="8">
        <v>47845</v>
      </c>
      <c r="BK207" t="s">
        <v>392</v>
      </c>
      <c r="BL207" t="s">
        <v>58</v>
      </c>
      <c r="BM207">
        <v>0</v>
      </c>
      <c r="BN207" s="3">
        <v>7581902</v>
      </c>
      <c r="BO207">
        <v>0</v>
      </c>
      <c r="BP207" s="19">
        <f t="shared" si="23"/>
        <v>2627496</v>
      </c>
      <c r="BQ207" s="19">
        <f t="shared" si="18"/>
        <v>7581902</v>
      </c>
      <c r="BR207" s="13">
        <f t="shared" si="19"/>
        <v>1</v>
      </c>
    </row>
    <row r="208" spans="1:70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20"/>
        <v>0.1085492746703397</v>
      </c>
      <c r="U208" s="3">
        <v>2272415</v>
      </c>
      <c r="V208" s="3">
        <v>2888108</v>
      </c>
      <c r="W208" s="14">
        <f t="shared" si="21"/>
        <v>1.2709421474510598</v>
      </c>
      <c r="X208" s="3">
        <v>300733</v>
      </c>
      <c r="Y208" s="18">
        <f t="shared" si="22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>
        <v>0</v>
      </c>
      <c r="AF208" s="10">
        <v>42658</v>
      </c>
      <c r="AG208">
        <v>0</v>
      </c>
      <c r="AH208" t="s">
        <v>46</v>
      </c>
      <c r="AI208">
        <v>0</v>
      </c>
      <c r="AJ208" s="8" t="s">
        <v>106</v>
      </c>
      <c r="AK208" s="3">
        <v>269000</v>
      </c>
      <c r="AL208" s="3">
        <v>222733</v>
      </c>
      <c r="AM208">
        <v>6.7500000000000004E-2</v>
      </c>
      <c r="AN208" t="s">
        <v>45</v>
      </c>
      <c r="AO208">
        <v>0</v>
      </c>
      <c r="AP208" s="8">
        <v>45473</v>
      </c>
      <c r="AQ208">
        <v>0</v>
      </c>
      <c r="AR208" t="s">
        <v>43</v>
      </c>
      <c r="AS208">
        <v>0</v>
      </c>
      <c r="AT208" s="11" t="s">
        <v>106</v>
      </c>
      <c r="AU208" s="3">
        <v>0</v>
      </c>
      <c r="AV208" s="3">
        <v>0</v>
      </c>
      <c r="AW208">
        <v>0</v>
      </c>
      <c r="AX208">
        <v>0</v>
      </c>
      <c r="AY208">
        <v>0</v>
      </c>
      <c r="AZ208" s="8">
        <v>0</v>
      </c>
      <c r="BA208">
        <v>0</v>
      </c>
      <c r="BB208" t="s">
        <v>46</v>
      </c>
      <c r="BC208">
        <v>0</v>
      </c>
      <c r="BD208" s="11" t="s">
        <v>106</v>
      </c>
      <c r="BE208" s="3">
        <v>0</v>
      </c>
      <c r="BF208" s="3">
        <v>0</v>
      </c>
      <c r="BG208">
        <v>0</v>
      </c>
      <c r="BH208">
        <v>0</v>
      </c>
      <c r="BI208">
        <v>0</v>
      </c>
      <c r="BJ208" s="8">
        <v>0</v>
      </c>
      <c r="BK208">
        <v>0</v>
      </c>
      <c r="BL208" t="s">
        <v>46</v>
      </c>
      <c r="BM208">
        <v>0</v>
      </c>
      <c r="BN208" s="3">
        <v>2272415</v>
      </c>
      <c r="BO208">
        <v>0</v>
      </c>
      <c r="BP208" s="19">
        <f t="shared" si="23"/>
        <v>2242342</v>
      </c>
      <c r="BQ208" s="19">
        <f t="shared" si="18"/>
        <v>2543075</v>
      </c>
      <c r="BR208" s="13">
        <f t="shared" si="19"/>
        <v>1.1191067652695481</v>
      </c>
    </row>
    <row r="209" spans="1:70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20"/>
        <v>0</v>
      </c>
      <c r="U209" s="3">
        <v>4272182</v>
      </c>
      <c r="V209" s="3">
        <v>4673597</v>
      </c>
      <c r="W209" s="14">
        <f t="shared" si="21"/>
        <v>1.0939601824079592</v>
      </c>
      <c r="X209" s="3">
        <v>0</v>
      </c>
      <c r="Y209" s="18">
        <f t="shared" si="22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t="e">
        <v>#REF!</v>
      </c>
      <c r="AF209" s="10" t="e">
        <v>#REF!</v>
      </c>
      <c r="AG209" t="e">
        <v>#REF!</v>
      </c>
      <c r="AH209" t="e">
        <v>#REF!</v>
      </c>
      <c r="AI209" t="s">
        <v>214</v>
      </c>
      <c r="AJ209" s="8">
        <v>39805</v>
      </c>
      <c r="AK209" s="3">
        <v>272125</v>
      </c>
      <c r="AL209" s="3">
        <v>160547.21</v>
      </c>
      <c r="AM209">
        <v>6.5000000000000002E-2</v>
      </c>
      <c r="AN209">
        <v>16</v>
      </c>
      <c r="AO209">
        <v>16</v>
      </c>
      <c r="AP209" s="8">
        <v>45667</v>
      </c>
      <c r="AQ209">
        <v>0</v>
      </c>
      <c r="AR209" t="s">
        <v>43</v>
      </c>
      <c r="AS209" t="s">
        <v>183</v>
      </c>
      <c r="AT209" s="11">
        <v>39805</v>
      </c>
      <c r="AU209" s="3">
        <v>140000</v>
      </c>
      <c r="AV209" s="3">
        <v>140000</v>
      </c>
      <c r="AW209">
        <v>0</v>
      </c>
      <c r="AX209">
        <v>15</v>
      </c>
      <c r="AY209">
        <v>0</v>
      </c>
      <c r="AZ209" s="8">
        <v>46084</v>
      </c>
      <c r="BA209">
        <v>0</v>
      </c>
      <c r="BB209" t="s">
        <v>100</v>
      </c>
      <c r="BC209" t="s">
        <v>214</v>
      </c>
      <c r="BD209" s="11" t="s">
        <v>106</v>
      </c>
      <c r="BE209" s="3">
        <v>0</v>
      </c>
      <c r="BF209" s="3">
        <v>0</v>
      </c>
      <c r="BG209">
        <v>0</v>
      </c>
      <c r="BH209">
        <v>0</v>
      </c>
      <c r="BI209">
        <v>0</v>
      </c>
      <c r="BJ209" s="8">
        <v>0</v>
      </c>
      <c r="BK209">
        <v>0</v>
      </c>
      <c r="BL209" t="s">
        <v>46</v>
      </c>
      <c r="BM209">
        <v>0</v>
      </c>
      <c r="BN209" s="3">
        <v>0</v>
      </c>
      <c r="BO209">
        <v>0</v>
      </c>
      <c r="BP209" s="19" t="e">
        <f t="shared" si="23"/>
        <v>#REF!</v>
      </c>
      <c r="BQ209" s="19" t="e">
        <f t="shared" si="18"/>
        <v>#REF!</v>
      </c>
      <c r="BR209" s="13">
        <f t="shared" si="19"/>
        <v>0</v>
      </c>
    </row>
    <row r="210" spans="1:70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20"/>
        <v>0</v>
      </c>
      <c r="U210" s="3">
        <v>4272182</v>
      </c>
      <c r="V210" s="3">
        <v>4673597</v>
      </c>
      <c r="W210" s="14">
        <f t="shared" si="21"/>
        <v>1.0939601824079592</v>
      </c>
      <c r="X210" s="3">
        <v>0</v>
      </c>
      <c r="Y210" s="18">
        <f t="shared" si="22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t="e">
        <v>#REF!</v>
      </c>
      <c r="AF210" s="10" t="e">
        <v>#REF!</v>
      </c>
      <c r="AG210" t="e">
        <v>#REF!</v>
      </c>
      <c r="AH210" t="e">
        <v>#REF!</v>
      </c>
      <c r="AI210" t="s">
        <v>214</v>
      </c>
      <c r="AJ210" s="8">
        <v>39805</v>
      </c>
      <c r="AK210" s="3">
        <v>272125</v>
      </c>
      <c r="AL210" s="3">
        <v>160547.21</v>
      </c>
      <c r="AM210">
        <v>6.5000000000000002E-2</v>
      </c>
      <c r="AN210">
        <v>16</v>
      </c>
      <c r="AO210">
        <v>16</v>
      </c>
      <c r="AP210" s="8">
        <v>45667</v>
      </c>
      <c r="AQ210">
        <v>0</v>
      </c>
      <c r="AR210" t="s">
        <v>43</v>
      </c>
      <c r="AS210" t="s">
        <v>183</v>
      </c>
      <c r="AT210" s="11">
        <v>39805</v>
      </c>
      <c r="AU210" s="3">
        <v>140000</v>
      </c>
      <c r="AV210" s="3">
        <v>140000</v>
      </c>
      <c r="AW210">
        <v>0</v>
      </c>
      <c r="AX210">
        <v>15</v>
      </c>
      <c r="AY210">
        <v>0</v>
      </c>
      <c r="AZ210" s="8">
        <v>46084</v>
      </c>
      <c r="BA210">
        <v>0</v>
      </c>
      <c r="BB210" t="s">
        <v>100</v>
      </c>
      <c r="BC210" t="s">
        <v>214</v>
      </c>
      <c r="BD210" s="11" t="s">
        <v>106</v>
      </c>
      <c r="BE210" s="3">
        <v>0</v>
      </c>
      <c r="BF210" s="3">
        <v>0</v>
      </c>
      <c r="BG210">
        <v>0</v>
      </c>
      <c r="BH210">
        <v>0</v>
      </c>
      <c r="BI210">
        <v>0</v>
      </c>
      <c r="BJ210" s="8">
        <v>0</v>
      </c>
      <c r="BK210">
        <v>0</v>
      </c>
      <c r="BL210" t="s">
        <v>46</v>
      </c>
      <c r="BM210">
        <v>0</v>
      </c>
      <c r="BN210" s="3">
        <v>0</v>
      </c>
      <c r="BO210">
        <v>0</v>
      </c>
      <c r="BP210" s="19" t="e">
        <f t="shared" si="23"/>
        <v>#REF!</v>
      </c>
      <c r="BQ210" s="19" t="e">
        <f t="shared" si="18"/>
        <v>#REF!</v>
      </c>
      <c r="BR210" s="13">
        <f t="shared" si="19"/>
        <v>0</v>
      </c>
    </row>
    <row r="211" spans="1:70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20"/>
        <v>0</v>
      </c>
      <c r="U211" s="3">
        <v>0</v>
      </c>
      <c r="V211" s="3">
        <v>0</v>
      </c>
      <c r="W211" s="14">
        <f t="shared" si="21"/>
        <v>0</v>
      </c>
      <c r="X211" s="3">
        <v>0</v>
      </c>
      <c r="Y211" s="18">
        <f t="shared" si="22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>
        <v>20</v>
      </c>
      <c r="AF211" s="10">
        <v>47516</v>
      </c>
      <c r="AG211">
        <v>0</v>
      </c>
      <c r="AH211" t="s">
        <v>46</v>
      </c>
      <c r="AI211">
        <v>0</v>
      </c>
      <c r="AJ211" s="8">
        <v>40941</v>
      </c>
      <c r="AK211" s="3">
        <v>780924.5</v>
      </c>
      <c r="AL211" s="3">
        <v>488080.66</v>
      </c>
      <c r="AM211">
        <v>4.4999999999999998E-2</v>
      </c>
      <c r="AN211">
        <v>13</v>
      </c>
      <c r="AO211">
        <v>13</v>
      </c>
      <c r="AP211" s="8">
        <v>45963</v>
      </c>
      <c r="AQ211">
        <v>0</v>
      </c>
      <c r="AR211" t="s">
        <v>46</v>
      </c>
      <c r="AS211">
        <v>0</v>
      </c>
      <c r="AT211" s="11" t="s">
        <v>106</v>
      </c>
      <c r="AU211" s="3">
        <v>0</v>
      </c>
      <c r="AV211" s="3">
        <v>0</v>
      </c>
      <c r="AW211">
        <v>0</v>
      </c>
      <c r="AX211">
        <v>0</v>
      </c>
      <c r="AY211">
        <v>0</v>
      </c>
      <c r="AZ211" s="8">
        <v>0</v>
      </c>
      <c r="BA211">
        <v>0</v>
      </c>
      <c r="BB211" t="s">
        <v>46</v>
      </c>
      <c r="BC211">
        <v>0</v>
      </c>
      <c r="BD211" s="11" t="s">
        <v>106</v>
      </c>
      <c r="BE211" s="3">
        <v>0</v>
      </c>
      <c r="BF211" s="3">
        <v>0</v>
      </c>
      <c r="BG211">
        <v>0</v>
      </c>
      <c r="BH211">
        <v>0</v>
      </c>
      <c r="BI211">
        <v>0</v>
      </c>
      <c r="BJ211" s="8">
        <v>0</v>
      </c>
      <c r="BK211">
        <v>0</v>
      </c>
      <c r="BL211" t="s">
        <v>46</v>
      </c>
      <c r="BM211">
        <v>0</v>
      </c>
      <c r="BN211" s="3">
        <v>0</v>
      </c>
      <c r="BO211">
        <v>0</v>
      </c>
      <c r="BP211" s="19">
        <f t="shared" si="23"/>
        <v>780924.5</v>
      </c>
      <c r="BQ211" s="19">
        <f t="shared" si="18"/>
        <v>780924.5</v>
      </c>
      <c r="BR211" s="13">
        <f t="shared" si="19"/>
        <v>0</v>
      </c>
    </row>
    <row r="212" spans="1:70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20"/>
        <v>0</v>
      </c>
      <c r="U212" s="3">
        <v>5551511</v>
      </c>
      <c r="V212" s="3">
        <v>3010800</v>
      </c>
      <c r="W212" s="14">
        <f t="shared" si="21"/>
        <v>0.5423388335175775</v>
      </c>
      <c r="X212" s="3">
        <v>0</v>
      </c>
      <c r="Y212" s="18">
        <f t="shared" si="22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>
        <v>26</v>
      </c>
      <c r="AF212" s="10">
        <v>46336</v>
      </c>
      <c r="AG212">
        <v>0</v>
      </c>
      <c r="AH212" t="s">
        <v>43</v>
      </c>
      <c r="AI212" t="s">
        <v>214</v>
      </c>
      <c r="AJ212" s="8">
        <v>40452</v>
      </c>
      <c r="AK212" s="3">
        <v>679000</v>
      </c>
      <c r="AL212" s="3">
        <v>679000</v>
      </c>
      <c r="AM212">
        <v>0</v>
      </c>
      <c r="AN212">
        <v>26</v>
      </c>
      <c r="AO212">
        <v>0</v>
      </c>
      <c r="AP212" s="8">
        <v>46296</v>
      </c>
      <c r="AQ212">
        <v>0</v>
      </c>
      <c r="AR212" t="s">
        <v>100</v>
      </c>
      <c r="AS212">
        <v>0</v>
      </c>
      <c r="AT212" s="11">
        <v>40498</v>
      </c>
      <c r="AU212" s="3">
        <v>1494761</v>
      </c>
      <c r="AV212" s="3">
        <v>1494761</v>
      </c>
      <c r="AW212">
        <v>0</v>
      </c>
      <c r="AX212">
        <v>30</v>
      </c>
      <c r="AY212">
        <v>30</v>
      </c>
      <c r="AZ212" s="8">
        <v>51440</v>
      </c>
      <c r="BA212">
        <v>0</v>
      </c>
      <c r="BB212" t="s">
        <v>58</v>
      </c>
      <c r="BC212">
        <v>0</v>
      </c>
      <c r="BD212" s="11" t="s">
        <v>106</v>
      </c>
      <c r="BE212" s="3">
        <v>0</v>
      </c>
      <c r="BF212" s="3">
        <v>0</v>
      </c>
      <c r="BG212">
        <v>0</v>
      </c>
      <c r="BH212">
        <v>0</v>
      </c>
      <c r="BI212">
        <v>0</v>
      </c>
      <c r="BJ212" s="8">
        <v>0</v>
      </c>
      <c r="BK212">
        <v>0</v>
      </c>
      <c r="BL212">
        <v>0</v>
      </c>
      <c r="BM212">
        <v>0</v>
      </c>
      <c r="BN212" s="3">
        <v>0</v>
      </c>
      <c r="BO212">
        <v>0</v>
      </c>
      <c r="BP212" s="19">
        <f t="shared" si="23"/>
        <v>2467611</v>
      </c>
      <c r="BQ212" s="19">
        <f t="shared" si="18"/>
        <v>2467611</v>
      </c>
      <c r="BR212" s="13">
        <f t="shared" si="19"/>
        <v>0.44449358021626906</v>
      </c>
    </row>
    <row r="213" spans="1:70" hidden="1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20"/>
        <v>9.7226849405295288E-2</v>
      </c>
      <c r="U213" s="3">
        <v>2089104</v>
      </c>
      <c r="V213" s="3">
        <v>2258009</v>
      </c>
      <c r="W213" s="14">
        <f t="shared" si="21"/>
        <v>1.0808504507195429</v>
      </c>
      <c r="X213" s="3">
        <v>1508935</v>
      </c>
      <c r="Y213" s="18">
        <f t="shared" si="22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>
        <v>30</v>
      </c>
      <c r="AF213" s="10">
        <v>46670</v>
      </c>
      <c r="AG213" t="s">
        <v>63</v>
      </c>
      <c r="AH213" t="s">
        <v>43</v>
      </c>
      <c r="AI213" t="s">
        <v>44</v>
      </c>
      <c r="AJ213" s="8">
        <v>40136</v>
      </c>
      <c r="AK213" s="3">
        <v>433944</v>
      </c>
      <c r="AL213" s="3">
        <v>539187</v>
      </c>
      <c r="AM213">
        <v>0.04</v>
      </c>
      <c r="AN213">
        <v>15</v>
      </c>
      <c r="AO213" t="s">
        <v>165</v>
      </c>
      <c r="AP213" s="8">
        <v>45930</v>
      </c>
      <c r="AQ213" t="s">
        <v>206</v>
      </c>
      <c r="AR213" t="s">
        <v>58</v>
      </c>
      <c r="AS213" t="s">
        <v>44</v>
      </c>
      <c r="AT213" s="11" t="s">
        <v>106</v>
      </c>
      <c r="AU213" s="3">
        <v>0</v>
      </c>
      <c r="AV213" s="3">
        <v>0</v>
      </c>
      <c r="AW213">
        <v>0</v>
      </c>
      <c r="AX213">
        <v>0</v>
      </c>
      <c r="AY213">
        <v>0</v>
      </c>
      <c r="AZ213" s="8">
        <v>0</v>
      </c>
      <c r="BA213">
        <v>0</v>
      </c>
      <c r="BB213" t="s">
        <v>46</v>
      </c>
      <c r="BC213">
        <v>0</v>
      </c>
      <c r="BD213" s="11" t="s">
        <v>106</v>
      </c>
      <c r="BE213" s="3">
        <v>0</v>
      </c>
      <c r="BF213" s="3">
        <v>0</v>
      </c>
      <c r="BG213">
        <v>0</v>
      </c>
      <c r="BH213">
        <v>0</v>
      </c>
      <c r="BI213">
        <v>0</v>
      </c>
      <c r="BJ213" s="8">
        <v>0</v>
      </c>
      <c r="BK213">
        <v>0</v>
      </c>
      <c r="BL213" t="s">
        <v>46</v>
      </c>
      <c r="BM213">
        <v>0</v>
      </c>
      <c r="BN213" s="3">
        <v>2089104</v>
      </c>
      <c r="BO213" t="s">
        <v>255</v>
      </c>
      <c r="BP213" s="19">
        <f t="shared" si="23"/>
        <v>580169</v>
      </c>
      <c r="BQ213" s="19">
        <f t="shared" si="18"/>
        <v>2089104</v>
      </c>
      <c r="BR213" s="13">
        <f t="shared" si="19"/>
        <v>1</v>
      </c>
    </row>
    <row r="214" spans="1:70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20"/>
        <v>0.11405834756278448</v>
      </c>
      <c r="U214" s="3">
        <v>4378829</v>
      </c>
      <c r="V214" s="3">
        <v>5549544</v>
      </c>
      <c r="W214" s="14">
        <f t="shared" si="21"/>
        <v>1.2673580082711611</v>
      </c>
      <c r="X214" s="3">
        <v>76969</v>
      </c>
      <c r="Y214" s="18">
        <f t="shared" si="22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>
        <v>0</v>
      </c>
      <c r="AF214" s="10">
        <v>42475</v>
      </c>
      <c r="AG214">
        <v>0</v>
      </c>
      <c r="AH214" t="s">
        <v>46</v>
      </c>
      <c r="AI214">
        <v>0</v>
      </c>
      <c r="AJ214" s="8" t="s">
        <v>106</v>
      </c>
      <c r="AK214" s="3">
        <v>250000</v>
      </c>
      <c r="AL214" s="3">
        <v>229121</v>
      </c>
      <c r="AM214">
        <v>6.6500000000000004E-2</v>
      </c>
      <c r="AN214" t="s">
        <v>45</v>
      </c>
      <c r="AO214">
        <v>0</v>
      </c>
      <c r="AP214" s="8">
        <v>46182</v>
      </c>
      <c r="AQ214">
        <v>0</v>
      </c>
      <c r="AR214" t="s">
        <v>43</v>
      </c>
      <c r="AS214">
        <v>0</v>
      </c>
      <c r="AT214" s="11" t="s">
        <v>106</v>
      </c>
      <c r="AU214" s="3">
        <v>356000</v>
      </c>
      <c r="AV214" s="3">
        <v>356000</v>
      </c>
      <c r="AW214">
        <v>3.8800000000000001E-2</v>
      </c>
      <c r="AX214">
        <v>0</v>
      </c>
      <c r="AY214">
        <v>0</v>
      </c>
      <c r="AZ214" s="8">
        <v>47848</v>
      </c>
      <c r="BA214">
        <v>0</v>
      </c>
      <c r="BB214" t="s">
        <v>58</v>
      </c>
      <c r="BC214">
        <v>0</v>
      </c>
      <c r="BD214" s="11" t="s">
        <v>106</v>
      </c>
      <c r="BE214" s="3">
        <v>0</v>
      </c>
      <c r="BF214" s="3">
        <v>0</v>
      </c>
      <c r="BG214">
        <v>0</v>
      </c>
      <c r="BH214">
        <v>0</v>
      </c>
      <c r="BI214">
        <v>0</v>
      </c>
      <c r="BJ214" s="8">
        <v>0</v>
      </c>
      <c r="BK214">
        <v>0</v>
      </c>
      <c r="BL214" t="s">
        <v>46</v>
      </c>
      <c r="BM214">
        <v>0</v>
      </c>
      <c r="BN214" s="3">
        <v>4378829</v>
      </c>
      <c r="BO214">
        <v>0</v>
      </c>
      <c r="BP214" s="19">
        <f t="shared" si="23"/>
        <v>4301860</v>
      </c>
      <c r="BQ214" s="19">
        <f t="shared" si="18"/>
        <v>4378829</v>
      </c>
      <c r="BR214" s="13">
        <f t="shared" si="19"/>
        <v>1</v>
      </c>
    </row>
    <row r="215" spans="1:70" hidden="1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20"/>
        <v>0.11125877112488229</v>
      </c>
      <c r="U215" s="3">
        <v>2915105</v>
      </c>
      <c r="V215" s="3">
        <v>3607709</v>
      </c>
      <c r="W215" s="14">
        <f t="shared" si="21"/>
        <v>1.2375914418177048</v>
      </c>
      <c r="X215" s="3">
        <v>2522164</v>
      </c>
      <c r="Y215" s="18">
        <f t="shared" si="22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t="s">
        <v>391</v>
      </c>
      <c r="AF215" s="10">
        <v>42370</v>
      </c>
      <c r="AG215" t="s">
        <v>54</v>
      </c>
      <c r="AH215" t="s">
        <v>100</v>
      </c>
      <c r="AI215">
        <v>0</v>
      </c>
      <c r="AJ215" s="8" t="s">
        <v>106</v>
      </c>
      <c r="AK215" s="3">
        <v>0</v>
      </c>
      <c r="AL215" s="3">
        <v>0</v>
      </c>
      <c r="AM215">
        <v>0</v>
      </c>
      <c r="AN215" t="s">
        <v>45</v>
      </c>
      <c r="AO215">
        <v>0</v>
      </c>
      <c r="AP215" s="8">
        <v>0</v>
      </c>
      <c r="AQ215">
        <v>0</v>
      </c>
      <c r="AR215" t="s">
        <v>46</v>
      </c>
      <c r="AS215">
        <v>0</v>
      </c>
      <c r="AT215" s="11" t="s">
        <v>106</v>
      </c>
      <c r="AU215" s="3">
        <v>0</v>
      </c>
      <c r="AV215" s="3">
        <v>0</v>
      </c>
      <c r="AW215">
        <v>0</v>
      </c>
      <c r="AX215">
        <v>0</v>
      </c>
      <c r="AY215">
        <v>0</v>
      </c>
      <c r="AZ215" s="8">
        <v>0</v>
      </c>
      <c r="BA215">
        <v>0</v>
      </c>
      <c r="BB215" t="s">
        <v>46</v>
      </c>
      <c r="BC215">
        <v>0</v>
      </c>
      <c r="BD215" s="11" t="s">
        <v>106</v>
      </c>
      <c r="BE215" s="3">
        <v>0</v>
      </c>
      <c r="BF215" s="3">
        <v>0</v>
      </c>
      <c r="BG215">
        <v>0</v>
      </c>
      <c r="BH215">
        <v>0</v>
      </c>
      <c r="BI215">
        <v>0</v>
      </c>
      <c r="BJ215" s="8">
        <v>0</v>
      </c>
      <c r="BK215">
        <v>0</v>
      </c>
      <c r="BL215" t="s">
        <v>46</v>
      </c>
      <c r="BM215">
        <v>0</v>
      </c>
      <c r="BN215" s="3">
        <v>2915105</v>
      </c>
      <c r="BO215" t="s">
        <v>255</v>
      </c>
      <c r="BP215" s="19">
        <f t="shared" si="23"/>
        <v>392941</v>
      </c>
      <c r="BQ215" s="19">
        <f t="shared" si="18"/>
        <v>2915105</v>
      </c>
      <c r="BR215" s="13">
        <f t="shared" si="19"/>
        <v>1</v>
      </c>
    </row>
    <row r="216" spans="1:70" hidden="1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20"/>
        <v>0.11052989206734279</v>
      </c>
      <c r="U216" s="3">
        <v>2849184</v>
      </c>
      <c r="V216" s="3">
        <v>3499107</v>
      </c>
      <c r="W216" s="14">
        <f t="shared" si="21"/>
        <v>1.2281084689511101</v>
      </c>
      <c r="X216" s="3">
        <v>2555505</v>
      </c>
      <c r="Y216" s="18">
        <f t="shared" si="22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>
        <v>30</v>
      </c>
      <c r="AF216" s="10">
        <v>46122</v>
      </c>
      <c r="AG216" t="s">
        <v>54</v>
      </c>
      <c r="AH216" t="s">
        <v>43</v>
      </c>
      <c r="AI216" t="s">
        <v>55</v>
      </c>
      <c r="AJ216" s="8" t="s">
        <v>106</v>
      </c>
      <c r="AK216" s="3">
        <v>0</v>
      </c>
      <c r="AL216" s="3">
        <v>0</v>
      </c>
      <c r="AM216">
        <v>0</v>
      </c>
      <c r="AN216" t="s">
        <v>45</v>
      </c>
      <c r="AO216">
        <v>0</v>
      </c>
      <c r="AP216" s="8">
        <v>0</v>
      </c>
      <c r="AQ216">
        <v>0</v>
      </c>
      <c r="AR216" t="s">
        <v>46</v>
      </c>
      <c r="AS216">
        <v>0</v>
      </c>
      <c r="AT216" s="11" t="s">
        <v>106</v>
      </c>
      <c r="AU216" s="3">
        <v>0</v>
      </c>
      <c r="AV216" s="3">
        <v>0</v>
      </c>
      <c r="AW216">
        <v>0</v>
      </c>
      <c r="AX216">
        <v>0</v>
      </c>
      <c r="AY216">
        <v>0</v>
      </c>
      <c r="AZ216" s="8">
        <v>0</v>
      </c>
      <c r="BA216">
        <v>0</v>
      </c>
      <c r="BB216" t="s">
        <v>46</v>
      </c>
      <c r="BC216">
        <v>0</v>
      </c>
      <c r="BD216" s="11" t="s">
        <v>106</v>
      </c>
      <c r="BE216" s="3">
        <v>0</v>
      </c>
      <c r="BF216" s="3">
        <v>0</v>
      </c>
      <c r="BG216">
        <v>0</v>
      </c>
      <c r="BH216">
        <v>0</v>
      </c>
      <c r="BI216">
        <v>0</v>
      </c>
      <c r="BJ216" s="8">
        <v>0</v>
      </c>
      <c r="BK216">
        <v>0</v>
      </c>
      <c r="BL216" t="s">
        <v>46</v>
      </c>
      <c r="BM216">
        <v>0</v>
      </c>
      <c r="BN216" s="3">
        <v>2849184</v>
      </c>
      <c r="BO216" t="s">
        <v>47</v>
      </c>
      <c r="BP216" s="19">
        <f t="shared" si="23"/>
        <v>293679</v>
      </c>
      <c r="BQ216" s="19">
        <f t="shared" si="18"/>
        <v>2849184</v>
      </c>
      <c r="BR216" s="13">
        <f t="shared" si="19"/>
        <v>1</v>
      </c>
    </row>
    <row r="217" spans="1:70" hidden="1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20"/>
        <v>0.10947281407992976</v>
      </c>
      <c r="U217" s="3">
        <v>3425983</v>
      </c>
      <c r="V217" s="3">
        <v>4167249</v>
      </c>
      <c r="W217" s="14">
        <f t="shared" si="21"/>
        <v>1.216365930595686</v>
      </c>
      <c r="X217" s="3">
        <v>2880513</v>
      </c>
      <c r="Y217" s="18">
        <f t="shared" si="22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>
        <v>16</v>
      </c>
      <c r="AF217" s="10">
        <v>45879</v>
      </c>
      <c r="AG217" t="s">
        <v>394</v>
      </c>
      <c r="AH217" t="s">
        <v>43</v>
      </c>
      <c r="AI217" t="s">
        <v>395</v>
      </c>
      <c r="AJ217" s="8">
        <v>39996</v>
      </c>
      <c r="AK217" s="3">
        <v>302000</v>
      </c>
      <c r="AL217" s="3">
        <v>380605</v>
      </c>
      <c r="AM217">
        <v>3.3599999999999998E-2</v>
      </c>
      <c r="AN217">
        <v>16</v>
      </c>
      <c r="AO217">
        <v>16</v>
      </c>
      <c r="AP217" s="8">
        <v>45667</v>
      </c>
      <c r="AQ217" t="s">
        <v>394</v>
      </c>
      <c r="AR217" t="s">
        <v>100</v>
      </c>
      <c r="AS217" t="s">
        <v>386</v>
      </c>
      <c r="AT217" s="11" t="s">
        <v>106</v>
      </c>
      <c r="AU217" s="3">
        <v>0</v>
      </c>
      <c r="AV217" s="3">
        <v>0</v>
      </c>
      <c r="AW217">
        <v>0</v>
      </c>
      <c r="AX217">
        <v>0</v>
      </c>
      <c r="AY217">
        <v>0</v>
      </c>
      <c r="AZ217" s="8">
        <v>0</v>
      </c>
      <c r="BA217">
        <v>0</v>
      </c>
      <c r="BB217" t="s">
        <v>46</v>
      </c>
      <c r="BC217">
        <v>0</v>
      </c>
      <c r="BD217" s="11" t="s">
        <v>106</v>
      </c>
      <c r="BE217" s="3">
        <v>0</v>
      </c>
      <c r="BF217" s="3">
        <v>0</v>
      </c>
      <c r="BG217">
        <v>0</v>
      </c>
      <c r="BH217">
        <v>0</v>
      </c>
      <c r="BI217">
        <v>0</v>
      </c>
      <c r="BJ217" s="8">
        <v>0</v>
      </c>
      <c r="BK217">
        <v>0</v>
      </c>
      <c r="BL217" t="s">
        <v>46</v>
      </c>
      <c r="BM217">
        <v>0</v>
      </c>
      <c r="BN217" s="3">
        <v>3425983</v>
      </c>
      <c r="BO217" t="s">
        <v>62</v>
      </c>
      <c r="BP217" s="19">
        <f t="shared" si="23"/>
        <v>545470</v>
      </c>
      <c r="BQ217" s="19">
        <f t="shared" si="18"/>
        <v>3425983</v>
      </c>
      <c r="BR217" s="13">
        <f t="shared" si="19"/>
        <v>1</v>
      </c>
    </row>
    <row r="218" spans="1:70" hidden="1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20"/>
        <v>0.10513559962329004</v>
      </c>
      <c r="U218" s="3">
        <v>4510632</v>
      </c>
      <c r="V218" s="3">
        <v>5278212</v>
      </c>
      <c r="W218" s="14">
        <f t="shared" si="21"/>
        <v>1.1701712753334788</v>
      </c>
      <c r="X218" s="3">
        <v>3841193</v>
      </c>
      <c r="Y218" s="18">
        <f t="shared" si="22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>
        <v>16</v>
      </c>
      <c r="AF218" s="10">
        <v>46022</v>
      </c>
      <c r="AG218">
        <v>0</v>
      </c>
      <c r="AH218" t="s">
        <v>100</v>
      </c>
      <c r="AI218" t="s">
        <v>386</v>
      </c>
      <c r="AJ218" s="8">
        <v>39947</v>
      </c>
      <c r="AK218" s="3">
        <v>284639</v>
      </c>
      <c r="AL218" s="3">
        <v>253684</v>
      </c>
      <c r="AM218">
        <v>6.25E-2</v>
      </c>
      <c r="AN218">
        <v>16</v>
      </c>
      <c r="AO218">
        <v>16</v>
      </c>
      <c r="AP218" s="8">
        <v>45787</v>
      </c>
      <c r="AQ218" t="s">
        <v>63</v>
      </c>
      <c r="AR218" t="s">
        <v>43</v>
      </c>
      <c r="AS218" t="s">
        <v>244</v>
      </c>
      <c r="AT218" s="11" t="s">
        <v>106</v>
      </c>
      <c r="AU218" s="3">
        <v>0</v>
      </c>
      <c r="AV218" s="3">
        <v>0</v>
      </c>
      <c r="AW218">
        <v>0</v>
      </c>
      <c r="AX218">
        <v>0</v>
      </c>
      <c r="AY218">
        <v>0</v>
      </c>
      <c r="AZ218" s="8">
        <v>0</v>
      </c>
      <c r="BA218">
        <v>0</v>
      </c>
      <c r="BB218" t="s">
        <v>46</v>
      </c>
      <c r="BC218">
        <v>0</v>
      </c>
      <c r="BD218" s="11" t="s">
        <v>106</v>
      </c>
      <c r="BE218" s="3">
        <v>0</v>
      </c>
      <c r="BF218" s="3">
        <v>0</v>
      </c>
      <c r="BG218">
        <v>0</v>
      </c>
      <c r="BH218">
        <v>0</v>
      </c>
      <c r="BI218">
        <v>0</v>
      </c>
      <c r="BJ218" s="8">
        <v>0</v>
      </c>
      <c r="BK218">
        <v>0</v>
      </c>
      <c r="BL218" t="s">
        <v>46</v>
      </c>
      <c r="BM218">
        <v>0</v>
      </c>
      <c r="BN218" s="3">
        <v>4510632</v>
      </c>
      <c r="BO218" t="s">
        <v>62</v>
      </c>
      <c r="BP218" s="19">
        <f t="shared" si="23"/>
        <v>669439</v>
      </c>
      <c r="BQ218" s="19">
        <f t="shared" si="18"/>
        <v>4510632</v>
      </c>
      <c r="BR218" s="13">
        <f t="shared" si="19"/>
        <v>1</v>
      </c>
    </row>
    <row r="219" spans="1:70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20"/>
        <v>1.0093189242378038</v>
      </c>
      <c r="U219" s="3">
        <v>17300924</v>
      </c>
      <c r="V219" s="3">
        <v>19406639</v>
      </c>
      <c r="W219" s="14">
        <f t="shared" si="21"/>
        <v>1.121711129417134</v>
      </c>
      <c r="X219" s="3">
        <v>12983962</v>
      </c>
      <c r="Y219" s="18">
        <f t="shared" si="22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>
        <v>30</v>
      </c>
      <c r="AF219" s="10">
        <v>46681</v>
      </c>
      <c r="AG219" t="s">
        <v>63</v>
      </c>
      <c r="AH219" t="s">
        <v>43</v>
      </c>
      <c r="AI219" t="s">
        <v>44</v>
      </c>
      <c r="AJ219" s="8">
        <v>40472</v>
      </c>
      <c r="AK219" s="3">
        <v>1542464</v>
      </c>
      <c r="AL219" s="3">
        <v>771232.05</v>
      </c>
      <c r="AM219">
        <v>0</v>
      </c>
      <c r="AN219">
        <v>15</v>
      </c>
      <c r="AO219">
        <v>15</v>
      </c>
      <c r="AP219" s="8">
        <v>45951</v>
      </c>
      <c r="AQ219" t="s">
        <v>206</v>
      </c>
      <c r="AR219" t="s">
        <v>43</v>
      </c>
      <c r="AS219" t="s">
        <v>98</v>
      </c>
      <c r="AT219" s="11">
        <v>40472</v>
      </c>
      <c r="AU219" s="3">
        <v>674498</v>
      </c>
      <c r="AV219" s="3">
        <v>9086</v>
      </c>
      <c r="AW219">
        <v>0</v>
      </c>
      <c r="AX219">
        <v>0</v>
      </c>
      <c r="AY219">
        <v>0</v>
      </c>
      <c r="AZ219" s="8">
        <v>0</v>
      </c>
      <c r="BA219">
        <v>0</v>
      </c>
      <c r="BB219" t="s">
        <v>58</v>
      </c>
      <c r="BC219" t="s">
        <v>98</v>
      </c>
      <c r="BD219" s="11" t="s">
        <v>106</v>
      </c>
      <c r="BE219" s="3">
        <v>0</v>
      </c>
      <c r="BF219" s="3">
        <v>0</v>
      </c>
      <c r="BG219">
        <v>0</v>
      </c>
      <c r="BH219">
        <v>0</v>
      </c>
      <c r="BI219">
        <v>0</v>
      </c>
      <c r="BJ219" s="8">
        <v>0</v>
      </c>
      <c r="BK219">
        <v>0</v>
      </c>
      <c r="BL219" t="s">
        <v>46</v>
      </c>
      <c r="BM219">
        <v>0</v>
      </c>
      <c r="BN219" s="3">
        <v>17300924</v>
      </c>
      <c r="BO219" t="s">
        <v>47</v>
      </c>
      <c r="BP219" s="19">
        <f t="shared" si="23"/>
        <v>4316962</v>
      </c>
      <c r="BQ219" s="19">
        <f t="shared" si="18"/>
        <v>17300924</v>
      </c>
      <c r="BR219" s="13">
        <f t="shared" si="19"/>
        <v>1</v>
      </c>
    </row>
    <row r="220" spans="1:70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20"/>
        <v>0.57347016835165077</v>
      </c>
      <c r="U220" s="3">
        <v>5814496</v>
      </c>
      <c r="V220" s="3">
        <v>4517418</v>
      </c>
      <c r="W220" s="14">
        <f t="shared" si="21"/>
        <v>0.77692339972372493</v>
      </c>
      <c r="X220" s="3">
        <v>2000100</v>
      </c>
      <c r="Y220" s="18">
        <f t="shared" si="22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>
        <v>30</v>
      </c>
      <c r="AF220" s="10">
        <v>46395</v>
      </c>
      <c r="AG220" t="s">
        <v>63</v>
      </c>
      <c r="AH220" t="s">
        <v>43</v>
      </c>
      <c r="AI220" t="s">
        <v>397</v>
      </c>
      <c r="AJ220" s="8">
        <v>40234</v>
      </c>
      <c r="AK220" s="3">
        <v>2037352</v>
      </c>
      <c r="AL220" s="3">
        <v>2037352</v>
      </c>
      <c r="AM220" t="s">
        <v>398</v>
      </c>
      <c r="AN220">
        <v>30</v>
      </c>
      <c r="AO220">
        <v>30</v>
      </c>
      <c r="AP220" s="8">
        <v>51191</v>
      </c>
      <c r="AQ220" t="s">
        <v>206</v>
      </c>
      <c r="AR220" t="s">
        <v>58</v>
      </c>
      <c r="AS220" t="s">
        <v>98</v>
      </c>
      <c r="AT220" s="11">
        <v>40186</v>
      </c>
      <c r="AU220" s="3">
        <v>877043.75</v>
      </c>
      <c r="AV220" s="3">
        <v>69068.47</v>
      </c>
      <c r="AW220">
        <v>0</v>
      </c>
      <c r="AX220">
        <v>0</v>
      </c>
      <c r="AY220">
        <v>0</v>
      </c>
      <c r="AZ220" s="8">
        <v>0</v>
      </c>
      <c r="BA220">
        <v>0</v>
      </c>
      <c r="BB220" t="s">
        <v>58</v>
      </c>
      <c r="BC220" t="s">
        <v>98</v>
      </c>
      <c r="BD220" s="11" t="s">
        <v>106</v>
      </c>
      <c r="BE220" s="3">
        <v>0</v>
      </c>
      <c r="BF220" s="3">
        <v>0</v>
      </c>
      <c r="BG220">
        <v>0</v>
      </c>
      <c r="BH220">
        <v>0</v>
      </c>
      <c r="BI220">
        <v>0</v>
      </c>
      <c r="BJ220" s="8">
        <v>0</v>
      </c>
      <c r="BK220">
        <v>0</v>
      </c>
      <c r="BL220" t="s">
        <v>46</v>
      </c>
      <c r="BM220">
        <v>0</v>
      </c>
      <c r="BN220" s="3">
        <v>5814496</v>
      </c>
      <c r="BO220" t="s">
        <v>47</v>
      </c>
      <c r="BP220" s="19">
        <f t="shared" si="23"/>
        <v>3814395.75</v>
      </c>
      <c r="BQ220" s="19">
        <f t="shared" si="18"/>
        <v>5814495.75</v>
      </c>
      <c r="BR220" s="13">
        <f t="shared" si="19"/>
        <v>0.99999995700401201</v>
      </c>
    </row>
    <row r="221" spans="1:70" hidden="1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20"/>
        <v>0.1008258779823962</v>
      </c>
      <c r="U221" s="3">
        <v>2117383</v>
      </c>
      <c r="V221" s="3">
        <v>1824674</v>
      </c>
      <c r="W221" s="14">
        <f t="shared" si="21"/>
        <v>0.86175906767930033</v>
      </c>
      <c r="X221" s="3">
        <v>1673383</v>
      </c>
      <c r="Y221" s="18">
        <f t="shared" si="22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>
        <v>40</v>
      </c>
      <c r="AF221" s="10">
        <v>46022</v>
      </c>
      <c r="AG221" t="s">
        <v>63</v>
      </c>
      <c r="AH221" t="s">
        <v>43</v>
      </c>
      <c r="AI221" t="s">
        <v>55</v>
      </c>
      <c r="AJ221" s="8">
        <v>39997</v>
      </c>
      <c r="AK221" s="3">
        <v>365000</v>
      </c>
      <c r="AL221" s="3">
        <v>462755</v>
      </c>
      <c r="AM221">
        <v>3.3599999999999998E-2</v>
      </c>
      <c r="AN221">
        <v>16</v>
      </c>
      <c r="AO221" t="s">
        <v>165</v>
      </c>
      <c r="AP221" s="8">
        <v>45538</v>
      </c>
      <c r="AQ221" t="s">
        <v>206</v>
      </c>
      <c r="AR221" t="s">
        <v>100</v>
      </c>
      <c r="AS221" t="s">
        <v>55</v>
      </c>
      <c r="AT221" s="11" t="s">
        <v>106</v>
      </c>
      <c r="AU221" s="3">
        <v>0</v>
      </c>
      <c r="AV221" s="3">
        <v>0</v>
      </c>
      <c r="AW221">
        <v>0</v>
      </c>
      <c r="AX221">
        <v>0</v>
      </c>
      <c r="AY221">
        <v>0</v>
      </c>
      <c r="AZ221" s="8">
        <v>0</v>
      </c>
      <c r="BA221">
        <v>0</v>
      </c>
      <c r="BB221" t="s">
        <v>46</v>
      </c>
      <c r="BC221">
        <v>0</v>
      </c>
      <c r="BD221" s="11" t="s">
        <v>106</v>
      </c>
      <c r="BE221" s="3">
        <v>0</v>
      </c>
      <c r="BF221" s="3">
        <v>0</v>
      </c>
      <c r="BG221">
        <v>0</v>
      </c>
      <c r="BH221">
        <v>0</v>
      </c>
      <c r="BI221">
        <v>0</v>
      </c>
      <c r="BJ221" s="8">
        <v>0</v>
      </c>
      <c r="BK221">
        <v>0</v>
      </c>
      <c r="BL221" t="s">
        <v>46</v>
      </c>
      <c r="BM221">
        <v>0</v>
      </c>
      <c r="BN221" s="3">
        <v>2117383</v>
      </c>
      <c r="BO221" t="s">
        <v>62</v>
      </c>
      <c r="BP221" s="19">
        <f t="shared" si="23"/>
        <v>444000</v>
      </c>
      <c r="BQ221" s="19">
        <f t="shared" si="18"/>
        <v>2117383</v>
      </c>
      <c r="BR221" s="13">
        <f t="shared" si="19"/>
        <v>1</v>
      </c>
    </row>
    <row r="222" spans="1:70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20"/>
        <v>9.7285305144755696E-2</v>
      </c>
      <c r="U222" s="3">
        <v>8953603</v>
      </c>
      <c r="V222" s="3">
        <v>10256856</v>
      </c>
      <c r="W222" s="14">
        <f t="shared" si="21"/>
        <v>1.1455562637744827</v>
      </c>
      <c r="X222" s="3">
        <v>6197378</v>
      </c>
      <c r="Y222" s="18">
        <f t="shared" si="22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>
        <v>360</v>
      </c>
      <c r="AF222" s="10" t="s">
        <v>62</v>
      </c>
      <c r="AG222">
        <v>0</v>
      </c>
      <c r="AH222" t="s">
        <v>100</v>
      </c>
      <c r="AI222" t="s">
        <v>214</v>
      </c>
      <c r="AJ222" s="8">
        <v>40429</v>
      </c>
      <c r="AK222" s="3">
        <v>1006225</v>
      </c>
      <c r="AL222" s="3">
        <v>1006225</v>
      </c>
      <c r="AM222">
        <v>0</v>
      </c>
      <c r="AN222">
        <v>25</v>
      </c>
      <c r="AO222">
        <v>300</v>
      </c>
      <c r="AP222" s="8">
        <v>51387</v>
      </c>
      <c r="AQ222" t="s">
        <v>400</v>
      </c>
      <c r="AR222" t="s">
        <v>58</v>
      </c>
      <c r="AS222" t="s">
        <v>401</v>
      </c>
      <c r="AT222" s="11">
        <v>40319</v>
      </c>
      <c r="AU222" s="3">
        <v>350000</v>
      </c>
      <c r="AV222" s="3">
        <v>350000</v>
      </c>
      <c r="AW222">
        <v>0</v>
      </c>
      <c r="AX222">
        <v>17</v>
      </c>
      <c r="AY222">
        <v>180</v>
      </c>
      <c r="AZ222" s="8">
        <v>46448</v>
      </c>
      <c r="BA222">
        <v>0</v>
      </c>
      <c r="BB222" t="s">
        <v>100</v>
      </c>
      <c r="BC222" t="s">
        <v>259</v>
      </c>
      <c r="BD222" s="11">
        <v>40416</v>
      </c>
      <c r="BE222" s="3">
        <v>300000</v>
      </c>
      <c r="BF222" s="3">
        <v>369811</v>
      </c>
      <c r="BG222">
        <v>0.06</v>
      </c>
      <c r="BH222">
        <v>20</v>
      </c>
      <c r="BI222">
        <v>180</v>
      </c>
      <c r="BJ222" s="8">
        <v>46448</v>
      </c>
      <c r="BK222">
        <v>0</v>
      </c>
      <c r="BL222" t="s">
        <v>100</v>
      </c>
      <c r="BM222" t="s">
        <v>55</v>
      </c>
      <c r="BN222" s="3">
        <v>8953603</v>
      </c>
      <c r="BO222" t="s">
        <v>47</v>
      </c>
      <c r="BP222" s="19">
        <f t="shared" si="23"/>
        <v>2756225</v>
      </c>
      <c r="BQ222" s="19">
        <f t="shared" si="18"/>
        <v>8953603</v>
      </c>
      <c r="BR222" s="13">
        <f t="shared" si="19"/>
        <v>1</v>
      </c>
    </row>
    <row r="223" spans="1:70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20"/>
        <v>8.3040112596762847E-2</v>
      </c>
      <c r="U223" s="3">
        <v>6977110</v>
      </c>
      <c r="V223" s="3">
        <v>7256980</v>
      </c>
      <c r="W223" s="14">
        <f t="shared" si="21"/>
        <v>1.0401125967628431</v>
      </c>
      <c r="X223" s="3">
        <v>4177588</v>
      </c>
      <c r="Y223" s="18">
        <f t="shared" si="22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>
        <v>40</v>
      </c>
      <c r="AF223" s="10">
        <v>55671</v>
      </c>
      <c r="AG223">
        <v>1</v>
      </c>
      <c r="AH223" t="s">
        <v>43</v>
      </c>
      <c r="AI223" t="s">
        <v>402</v>
      </c>
      <c r="AJ223" s="8">
        <v>40541</v>
      </c>
      <c r="AK223" s="3">
        <v>195561</v>
      </c>
      <c r="AL223" s="3">
        <v>0</v>
      </c>
      <c r="AM223">
        <v>0.05</v>
      </c>
      <c r="AN223">
        <v>15</v>
      </c>
      <c r="AO223">
        <v>15</v>
      </c>
      <c r="AP223" s="8">
        <v>45657</v>
      </c>
      <c r="AQ223">
        <v>2</v>
      </c>
      <c r="AR223" t="s">
        <v>58</v>
      </c>
      <c r="AS223" t="s">
        <v>403</v>
      </c>
      <c r="AT223" s="11">
        <v>40541</v>
      </c>
      <c r="AU223" s="3">
        <v>417761</v>
      </c>
      <c r="AV223" s="3">
        <v>417761</v>
      </c>
      <c r="AW223">
        <v>0.1</v>
      </c>
      <c r="AX223">
        <v>42</v>
      </c>
      <c r="AY223">
        <v>42</v>
      </c>
      <c r="AZ223" s="8">
        <v>55884</v>
      </c>
      <c r="BA223">
        <v>3</v>
      </c>
      <c r="BB223" t="s">
        <v>58</v>
      </c>
      <c r="BC223" t="s">
        <v>288</v>
      </c>
      <c r="BD223" s="11" t="s">
        <v>106</v>
      </c>
      <c r="BE223" s="3">
        <v>0</v>
      </c>
      <c r="BF223" s="3">
        <v>0</v>
      </c>
      <c r="BG223">
        <v>0</v>
      </c>
      <c r="BH223">
        <v>0</v>
      </c>
      <c r="BI223">
        <v>0</v>
      </c>
      <c r="BJ223" s="8">
        <v>0</v>
      </c>
      <c r="BK223">
        <v>0</v>
      </c>
      <c r="BL223" t="s">
        <v>46</v>
      </c>
      <c r="BM223">
        <v>0</v>
      </c>
      <c r="BN223" s="3">
        <v>6977110</v>
      </c>
      <c r="BO223" t="s">
        <v>62</v>
      </c>
      <c r="BP223" s="19">
        <f t="shared" si="23"/>
        <v>2799522</v>
      </c>
      <c r="BQ223" s="19">
        <f t="shared" si="18"/>
        <v>6977110</v>
      </c>
      <c r="BR223" s="13">
        <f t="shared" si="19"/>
        <v>1</v>
      </c>
    </row>
    <row r="224" spans="1:70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20"/>
        <v>0.67230012529097127</v>
      </c>
      <c r="U224" s="3">
        <v>9744517</v>
      </c>
      <c r="V224" s="3">
        <v>8441950</v>
      </c>
      <c r="W224" s="14">
        <f t="shared" si="21"/>
        <v>0.86632821308639518</v>
      </c>
      <c r="X224" s="3">
        <v>5199625</v>
      </c>
      <c r="Y224" s="18">
        <f t="shared" si="22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>
        <v>30</v>
      </c>
      <c r="AF224" s="10">
        <v>46388</v>
      </c>
      <c r="AG224">
        <v>0</v>
      </c>
      <c r="AH224" t="s">
        <v>58</v>
      </c>
      <c r="AI224" t="s">
        <v>205</v>
      </c>
      <c r="AJ224" s="8">
        <v>40544</v>
      </c>
      <c r="AK224" s="3">
        <v>450000</v>
      </c>
      <c r="AL224" s="3">
        <v>450000</v>
      </c>
      <c r="AM224">
        <v>0.01</v>
      </c>
      <c r="AN224">
        <v>30</v>
      </c>
      <c r="AO224">
        <v>30</v>
      </c>
      <c r="AP224" s="8">
        <v>51440</v>
      </c>
      <c r="AQ224">
        <v>0</v>
      </c>
      <c r="AR224" t="s">
        <v>58</v>
      </c>
      <c r="AS224" t="s">
        <v>205</v>
      </c>
      <c r="AT224" s="11">
        <v>40544</v>
      </c>
      <c r="AU224" s="3">
        <v>616261</v>
      </c>
      <c r="AV224" s="3">
        <v>616261</v>
      </c>
      <c r="AW224">
        <v>0</v>
      </c>
      <c r="AX224">
        <v>30</v>
      </c>
      <c r="AY224">
        <v>30</v>
      </c>
      <c r="AZ224" s="8">
        <v>51438</v>
      </c>
      <c r="BA224">
        <v>0</v>
      </c>
      <c r="BB224" t="s">
        <v>58</v>
      </c>
      <c r="BC224" t="s">
        <v>205</v>
      </c>
      <c r="BD224" s="11">
        <v>40544</v>
      </c>
      <c r="BE224" s="3">
        <v>430300</v>
      </c>
      <c r="BF224" s="3">
        <v>430300</v>
      </c>
      <c r="BG224">
        <v>0.01</v>
      </c>
      <c r="BH224">
        <v>30</v>
      </c>
      <c r="BI224">
        <v>30</v>
      </c>
      <c r="BJ224" s="8">
        <v>51440</v>
      </c>
      <c r="BK224">
        <v>0</v>
      </c>
      <c r="BL224" t="s">
        <v>58</v>
      </c>
      <c r="BM224" t="s">
        <v>205</v>
      </c>
      <c r="BN224" s="3">
        <v>9744517</v>
      </c>
      <c r="BO224">
        <v>617371</v>
      </c>
      <c r="BP224" s="19">
        <f t="shared" si="23"/>
        <v>1856561</v>
      </c>
      <c r="BQ224" s="19">
        <f t="shared" si="18"/>
        <v>7056186</v>
      </c>
      <c r="BR224" s="13">
        <f t="shared" si="19"/>
        <v>0.72411859920814958</v>
      </c>
    </row>
    <row r="225" spans="1:70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20"/>
        <v>0</v>
      </c>
      <c r="U225" s="3">
        <v>0</v>
      </c>
      <c r="V225" s="3">
        <v>0</v>
      </c>
      <c r="W225" s="14">
        <f t="shared" si="21"/>
        <v>0</v>
      </c>
      <c r="X225" s="3">
        <v>0</v>
      </c>
      <c r="Y225" s="18">
        <f t="shared" si="22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>
        <v>18</v>
      </c>
      <c r="AF225" s="10">
        <v>47027</v>
      </c>
      <c r="AG225">
        <v>0</v>
      </c>
      <c r="AH225" t="s">
        <v>43</v>
      </c>
      <c r="AI225" t="s">
        <v>205</v>
      </c>
      <c r="AJ225" s="8">
        <v>40544</v>
      </c>
      <c r="AK225" s="3">
        <v>1290899</v>
      </c>
      <c r="AL225" s="3">
        <v>1290899</v>
      </c>
      <c r="AM225">
        <v>0.01</v>
      </c>
      <c r="AN225">
        <v>30</v>
      </c>
      <c r="AO225">
        <v>30</v>
      </c>
      <c r="AP225" s="8">
        <v>51440</v>
      </c>
      <c r="AQ225">
        <v>0</v>
      </c>
      <c r="AR225" t="s">
        <v>58</v>
      </c>
      <c r="AS225" t="s">
        <v>205</v>
      </c>
      <c r="AT225" s="11" t="s">
        <v>106</v>
      </c>
      <c r="AU225" s="3">
        <v>0</v>
      </c>
      <c r="AV225" s="3">
        <v>0</v>
      </c>
      <c r="AW225">
        <v>0</v>
      </c>
      <c r="AX225">
        <v>0</v>
      </c>
      <c r="AY225">
        <v>0</v>
      </c>
      <c r="AZ225" s="8">
        <v>0</v>
      </c>
      <c r="BA225">
        <v>0</v>
      </c>
      <c r="BB225" t="s">
        <v>46</v>
      </c>
      <c r="BC225">
        <v>0</v>
      </c>
      <c r="BD225" s="11" t="s">
        <v>106</v>
      </c>
      <c r="BE225" s="3">
        <v>0</v>
      </c>
      <c r="BF225" s="3">
        <v>0</v>
      </c>
      <c r="BG225">
        <v>0</v>
      </c>
      <c r="BH225">
        <v>0</v>
      </c>
      <c r="BI225">
        <v>0</v>
      </c>
      <c r="BJ225" s="8">
        <v>0</v>
      </c>
      <c r="BK225">
        <v>0</v>
      </c>
      <c r="BL225" t="s">
        <v>46</v>
      </c>
      <c r="BM225">
        <v>0</v>
      </c>
      <c r="BN225" s="3">
        <v>0</v>
      </c>
      <c r="BO225">
        <v>0</v>
      </c>
      <c r="BP225" s="19">
        <f t="shared" si="23"/>
        <v>1690899</v>
      </c>
      <c r="BQ225" s="19">
        <f t="shared" si="18"/>
        <v>1690899</v>
      </c>
      <c r="BR225" s="13">
        <f t="shared" si="19"/>
        <v>0</v>
      </c>
    </row>
    <row r="226" spans="1:70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20"/>
        <v>8.0692331335339706E-2</v>
      </c>
      <c r="U226" s="3">
        <v>5293477</v>
      </c>
      <c r="V226" s="3">
        <v>4782047</v>
      </c>
      <c r="W226" s="14">
        <f t="shared" si="21"/>
        <v>0.90338486405060414</v>
      </c>
      <c r="X226" s="3">
        <v>0</v>
      </c>
      <c r="Y226" s="18">
        <f t="shared" si="22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>
        <v>0</v>
      </c>
      <c r="AF226" s="10">
        <v>51463</v>
      </c>
      <c r="AG226" t="s">
        <v>54</v>
      </c>
      <c r="AH226" t="s">
        <v>58</v>
      </c>
      <c r="AI226" t="s">
        <v>122</v>
      </c>
      <c r="AJ226" s="8" t="s">
        <v>404</v>
      </c>
      <c r="AK226" s="3">
        <v>400000</v>
      </c>
      <c r="AL226" s="3">
        <v>400000</v>
      </c>
      <c r="AM226">
        <v>3.5000000000000003E-2</v>
      </c>
      <c r="AN226">
        <v>45</v>
      </c>
      <c r="AO226">
        <v>45</v>
      </c>
      <c r="AP226" s="8">
        <v>58776</v>
      </c>
      <c r="AQ226">
        <v>0</v>
      </c>
      <c r="AR226" t="s">
        <v>100</v>
      </c>
      <c r="AS226" t="s">
        <v>405</v>
      </c>
      <c r="AT226" s="11">
        <v>40483</v>
      </c>
      <c r="AU226" s="3">
        <v>180000</v>
      </c>
      <c r="AV226" s="3">
        <v>140140</v>
      </c>
      <c r="AW226">
        <v>7.4999999999999997E-2</v>
      </c>
      <c r="AX226">
        <v>25</v>
      </c>
      <c r="AY226">
        <v>0</v>
      </c>
      <c r="AZ226" s="8">
        <v>46328</v>
      </c>
      <c r="BA226" t="s">
        <v>406</v>
      </c>
      <c r="BB226" t="s">
        <v>58</v>
      </c>
      <c r="BC226" t="s">
        <v>406</v>
      </c>
      <c r="BD226" s="11" t="s">
        <v>106</v>
      </c>
      <c r="BE226" s="3">
        <v>0</v>
      </c>
      <c r="BF226" s="3">
        <v>0</v>
      </c>
      <c r="BG226">
        <v>0</v>
      </c>
      <c r="BH226">
        <v>0</v>
      </c>
      <c r="BI226">
        <v>0</v>
      </c>
      <c r="BJ226" s="8">
        <v>0</v>
      </c>
      <c r="BK226">
        <v>0</v>
      </c>
      <c r="BL226" t="s">
        <v>46</v>
      </c>
      <c r="BM226">
        <v>0</v>
      </c>
      <c r="BN226" s="3">
        <v>2193780</v>
      </c>
      <c r="BO226" t="s">
        <v>62</v>
      </c>
      <c r="BP226" s="19">
        <f t="shared" si="23"/>
        <v>2193780</v>
      </c>
      <c r="BQ226" s="19">
        <f t="shared" si="18"/>
        <v>2193780</v>
      </c>
      <c r="BR226" s="13">
        <f t="shared" si="19"/>
        <v>0.41443081740035898</v>
      </c>
    </row>
    <row r="227" spans="1:70" hidden="1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20"/>
        <v>6.6299283145367024E-2</v>
      </c>
      <c r="U227" s="3">
        <v>4093996</v>
      </c>
      <c r="V227" s="3">
        <v>3624713</v>
      </c>
      <c r="W227" s="14">
        <f t="shared" si="21"/>
        <v>0.88537287286064759</v>
      </c>
      <c r="X227" s="3">
        <v>1988659</v>
      </c>
      <c r="Y227" s="18">
        <f t="shared" si="22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>
        <v>30</v>
      </c>
      <c r="AF227" s="10">
        <v>46758</v>
      </c>
      <c r="AG227">
        <v>0</v>
      </c>
      <c r="AH227" t="s">
        <v>43</v>
      </c>
      <c r="AI227">
        <v>0</v>
      </c>
      <c r="AJ227" s="8" t="s">
        <v>106</v>
      </c>
      <c r="AK227" s="3">
        <v>1718565</v>
      </c>
      <c r="AL227" s="3">
        <v>992949</v>
      </c>
      <c r="AM227">
        <v>0</v>
      </c>
      <c r="AN227" t="s">
        <v>45</v>
      </c>
      <c r="AO227">
        <v>0</v>
      </c>
      <c r="AP227" s="8">
        <v>0</v>
      </c>
      <c r="AQ227">
        <v>0</v>
      </c>
      <c r="AR227" t="s">
        <v>58</v>
      </c>
      <c r="AS227">
        <v>0</v>
      </c>
      <c r="AT227" s="11" t="s">
        <v>106</v>
      </c>
      <c r="AU227" s="3">
        <v>0</v>
      </c>
      <c r="AV227" s="3">
        <v>0</v>
      </c>
      <c r="AW227">
        <v>0</v>
      </c>
      <c r="AX227">
        <v>0</v>
      </c>
      <c r="AY227">
        <v>0</v>
      </c>
      <c r="AZ227" s="8">
        <v>0</v>
      </c>
      <c r="BA227">
        <v>0</v>
      </c>
      <c r="BB227" t="s">
        <v>46</v>
      </c>
      <c r="BC227">
        <v>0</v>
      </c>
      <c r="BD227" s="11" t="s">
        <v>106</v>
      </c>
      <c r="BE227" s="3">
        <v>0</v>
      </c>
      <c r="BF227" s="3">
        <v>0</v>
      </c>
      <c r="BG227">
        <v>0</v>
      </c>
      <c r="BH227">
        <v>0</v>
      </c>
      <c r="BI227">
        <v>0</v>
      </c>
      <c r="BJ227" s="8">
        <v>0</v>
      </c>
      <c r="BK227">
        <v>0</v>
      </c>
      <c r="BL227" t="s">
        <v>46</v>
      </c>
      <c r="BM227">
        <v>0</v>
      </c>
      <c r="BN227" s="3">
        <v>409399</v>
      </c>
      <c r="BO227" t="s">
        <v>47</v>
      </c>
      <c r="BP227" s="19">
        <f t="shared" si="23"/>
        <v>2105337</v>
      </c>
      <c r="BQ227" s="19">
        <f t="shared" si="18"/>
        <v>4093996</v>
      </c>
      <c r="BR227" s="13">
        <f t="shared" si="19"/>
        <v>1</v>
      </c>
    </row>
    <row r="228" spans="1:70" hidden="1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20"/>
        <v>0.10259142511673727</v>
      </c>
      <c r="U228" s="3">
        <v>4040055</v>
      </c>
      <c r="V228" s="3">
        <v>4634815</v>
      </c>
      <c r="W228" s="14">
        <f t="shared" si="21"/>
        <v>1.1472158176064435</v>
      </c>
      <c r="X228" s="3">
        <v>3094578</v>
      </c>
      <c r="Y228" s="18">
        <f t="shared" si="22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>
        <v>15</v>
      </c>
      <c r="AF228" s="10">
        <v>45894</v>
      </c>
      <c r="AG228">
        <v>0</v>
      </c>
      <c r="AH228" t="s">
        <v>58</v>
      </c>
      <c r="AI228" t="s">
        <v>288</v>
      </c>
      <c r="AJ228" s="8">
        <v>40303</v>
      </c>
      <c r="AK228" s="3">
        <v>215306</v>
      </c>
      <c r="AL228" s="3">
        <v>195128</v>
      </c>
      <c r="AM228">
        <v>6.25E-2</v>
      </c>
      <c r="AN228">
        <v>16</v>
      </c>
      <c r="AO228">
        <v>16</v>
      </c>
      <c r="AP228" s="8">
        <v>46183</v>
      </c>
      <c r="AQ228" t="s">
        <v>63</v>
      </c>
      <c r="AR228" t="s">
        <v>43</v>
      </c>
      <c r="AS228" t="s">
        <v>244</v>
      </c>
      <c r="AT228" s="11">
        <v>40303</v>
      </c>
      <c r="AU228" s="3">
        <v>720814</v>
      </c>
      <c r="AV228" s="3">
        <v>382933</v>
      </c>
      <c r="AW228">
        <v>0</v>
      </c>
      <c r="AX228">
        <v>0</v>
      </c>
      <c r="AY228">
        <v>0</v>
      </c>
      <c r="AZ228" s="8" t="s">
        <v>47</v>
      </c>
      <c r="BA228">
        <v>0</v>
      </c>
      <c r="BB228" t="s">
        <v>100</v>
      </c>
      <c r="BC228" t="s">
        <v>408</v>
      </c>
      <c r="BD228" s="11" t="s">
        <v>106</v>
      </c>
      <c r="BE228" s="3">
        <v>0</v>
      </c>
      <c r="BF228" s="3">
        <v>0</v>
      </c>
      <c r="BG228">
        <v>0</v>
      </c>
      <c r="BH228">
        <v>0</v>
      </c>
      <c r="BI228">
        <v>0</v>
      </c>
      <c r="BJ228" s="8">
        <v>0</v>
      </c>
      <c r="BK228">
        <v>0</v>
      </c>
      <c r="BL228" t="s">
        <v>46</v>
      </c>
      <c r="BM228">
        <v>0</v>
      </c>
      <c r="BN228" s="3">
        <v>4040055</v>
      </c>
      <c r="BO228" t="s">
        <v>62</v>
      </c>
      <c r="BP228" s="19">
        <f t="shared" si="23"/>
        <v>945477</v>
      </c>
      <c r="BQ228" s="19">
        <f t="shared" si="18"/>
        <v>4040055</v>
      </c>
      <c r="BR228" s="13">
        <f t="shared" si="19"/>
        <v>1</v>
      </c>
    </row>
    <row r="229" spans="1:70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20"/>
        <v>0.97799175181762688</v>
      </c>
      <c r="U229" s="3">
        <v>6720026</v>
      </c>
      <c r="V229" s="3">
        <v>7424206</v>
      </c>
      <c r="W229" s="14">
        <f t="shared" si="21"/>
        <v>1.1047882850453257</v>
      </c>
      <c r="X229" s="3">
        <v>4387699</v>
      </c>
      <c r="Y229" s="18">
        <f t="shared" si="22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>
        <v>16</v>
      </c>
      <c r="AF229" s="10">
        <v>46508</v>
      </c>
      <c r="AG229">
        <v>0</v>
      </c>
      <c r="AH229" t="s">
        <v>43</v>
      </c>
      <c r="AI229">
        <v>0</v>
      </c>
      <c r="AJ229" s="8" t="s">
        <v>106</v>
      </c>
      <c r="AK229" s="3">
        <v>949571</v>
      </c>
      <c r="AL229" s="3">
        <v>569741</v>
      </c>
      <c r="AM229">
        <v>0</v>
      </c>
      <c r="AN229">
        <v>15</v>
      </c>
      <c r="AO229" t="s">
        <v>391</v>
      </c>
      <c r="AP229" s="8">
        <v>46753</v>
      </c>
      <c r="AQ229">
        <v>0</v>
      </c>
      <c r="AR229" t="s">
        <v>100</v>
      </c>
      <c r="AS229">
        <v>0</v>
      </c>
      <c r="AT229" s="11" t="s">
        <v>106</v>
      </c>
      <c r="AU229" s="3">
        <v>0</v>
      </c>
      <c r="AV229" s="3">
        <v>0</v>
      </c>
      <c r="AW229">
        <v>0</v>
      </c>
      <c r="AX229">
        <v>0</v>
      </c>
      <c r="AY229">
        <v>0</v>
      </c>
      <c r="AZ229" s="8">
        <v>0</v>
      </c>
      <c r="BA229">
        <v>0</v>
      </c>
      <c r="BB229" t="s">
        <v>46</v>
      </c>
      <c r="BC229">
        <v>0</v>
      </c>
      <c r="BD229" s="11" t="s">
        <v>106</v>
      </c>
      <c r="BE229" s="3">
        <v>0</v>
      </c>
      <c r="BF229" s="3">
        <v>0</v>
      </c>
      <c r="BG229">
        <v>0</v>
      </c>
      <c r="BH229">
        <v>0</v>
      </c>
      <c r="BI229">
        <v>0</v>
      </c>
      <c r="BJ229" s="8">
        <v>0</v>
      </c>
      <c r="BK229">
        <v>0</v>
      </c>
      <c r="BL229" t="s">
        <v>46</v>
      </c>
      <c r="BM229">
        <v>0</v>
      </c>
      <c r="BN229" s="3">
        <v>6720026</v>
      </c>
      <c r="BO229" t="s">
        <v>47</v>
      </c>
      <c r="BP229" s="19">
        <f t="shared" si="23"/>
        <v>1968571</v>
      </c>
      <c r="BQ229" s="19">
        <f t="shared" si="18"/>
        <v>6356270</v>
      </c>
      <c r="BR229" s="13">
        <f t="shared" si="19"/>
        <v>0.94586985228926201</v>
      </c>
    </row>
    <row r="230" spans="1:70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20"/>
        <v>9.3870888103085248E-2</v>
      </c>
      <c r="U230" s="3">
        <v>10652930</v>
      </c>
      <c r="V230" s="3">
        <v>11111113</v>
      </c>
      <c r="W230" s="14">
        <f t="shared" si="21"/>
        <v>1.0430100451237359</v>
      </c>
      <c r="X230" s="3">
        <v>8116067</v>
      </c>
      <c r="Y230" s="18">
        <f t="shared" si="22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>
        <v>18</v>
      </c>
      <c r="AF230" s="10">
        <v>47371</v>
      </c>
      <c r="AG230" t="s">
        <v>394</v>
      </c>
      <c r="AH230" t="s">
        <v>43</v>
      </c>
      <c r="AI230" t="s">
        <v>291</v>
      </c>
      <c r="AJ230" s="8">
        <v>40773</v>
      </c>
      <c r="AK230" s="3">
        <v>402000</v>
      </c>
      <c r="AL230" s="3">
        <v>310133</v>
      </c>
      <c r="AM230">
        <v>7.4999999999999997E-2</v>
      </c>
      <c r="AN230">
        <v>15</v>
      </c>
      <c r="AO230">
        <v>15</v>
      </c>
      <c r="AP230" s="8">
        <v>46280</v>
      </c>
      <c r="AQ230">
        <v>0</v>
      </c>
      <c r="AR230" t="s">
        <v>46</v>
      </c>
      <c r="AS230" t="s">
        <v>411</v>
      </c>
      <c r="AT230" s="11">
        <v>40773</v>
      </c>
      <c r="AU230" s="3">
        <v>450000</v>
      </c>
      <c r="AV230" s="3">
        <v>450000</v>
      </c>
      <c r="AW230">
        <v>0.01</v>
      </c>
      <c r="AX230">
        <v>30</v>
      </c>
      <c r="AY230">
        <v>30</v>
      </c>
      <c r="AZ230" s="8">
        <v>51683</v>
      </c>
      <c r="BA230">
        <v>0</v>
      </c>
      <c r="BB230" t="s">
        <v>100</v>
      </c>
      <c r="BC230" t="s">
        <v>339</v>
      </c>
      <c r="BD230" s="11">
        <v>40773</v>
      </c>
      <c r="BE230" s="3">
        <v>482772</v>
      </c>
      <c r="BF230" s="3">
        <v>482772</v>
      </c>
      <c r="BG230">
        <v>0.01</v>
      </c>
      <c r="BH230">
        <v>30</v>
      </c>
      <c r="BI230">
        <v>30</v>
      </c>
      <c r="BJ230" s="8">
        <v>51683</v>
      </c>
      <c r="BK230">
        <v>0</v>
      </c>
      <c r="BL230" t="s">
        <v>100</v>
      </c>
      <c r="BM230">
        <v>0</v>
      </c>
      <c r="BN230" s="3">
        <v>10652930</v>
      </c>
      <c r="BO230" t="s">
        <v>62</v>
      </c>
      <c r="BP230" s="19">
        <f t="shared" si="23"/>
        <v>2536863</v>
      </c>
      <c r="BQ230" s="19">
        <f t="shared" si="18"/>
        <v>10652930</v>
      </c>
      <c r="BR230" s="13">
        <f t="shared" si="19"/>
        <v>1</v>
      </c>
    </row>
    <row r="231" spans="1:70" hidden="1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20"/>
        <v>7.4764850227519677E-2</v>
      </c>
      <c r="U231" s="3">
        <v>5638853</v>
      </c>
      <c r="V231" s="3">
        <v>4333302</v>
      </c>
      <c r="W231" s="14">
        <f t="shared" si="21"/>
        <v>0.76847224071987685</v>
      </c>
      <c r="X231" s="3">
        <v>3246897</v>
      </c>
      <c r="Y231" s="18">
        <f t="shared" si="22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>
        <v>30</v>
      </c>
      <c r="AF231" s="10">
        <v>14927</v>
      </c>
      <c r="AG231" t="s">
        <v>63</v>
      </c>
      <c r="AH231" t="s">
        <v>58</v>
      </c>
      <c r="AI231">
        <v>0</v>
      </c>
      <c r="AJ231" s="8">
        <v>40487</v>
      </c>
      <c r="AK231" s="3">
        <v>1180000</v>
      </c>
      <c r="AL231" s="3">
        <v>1180000</v>
      </c>
      <c r="AM231">
        <v>3.5999999999999997E-2</v>
      </c>
      <c r="AN231">
        <v>35</v>
      </c>
      <c r="AO231">
        <v>35</v>
      </c>
      <c r="AP231" s="8">
        <v>16746</v>
      </c>
      <c r="AQ231" t="s">
        <v>206</v>
      </c>
      <c r="AR231" t="s">
        <v>58</v>
      </c>
      <c r="AS231">
        <v>0</v>
      </c>
      <c r="AT231" s="11">
        <v>40487</v>
      </c>
      <c r="AU231" s="3">
        <v>285000</v>
      </c>
      <c r="AV231" s="3">
        <v>285000</v>
      </c>
      <c r="AW231">
        <v>0</v>
      </c>
      <c r="AX231">
        <v>30</v>
      </c>
      <c r="AY231">
        <v>30</v>
      </c>
      <c r="AZ231" s="8">
        <v>15523</v>
      </c>
      <c r="BA231" t="s">
        <v>251</v>
      </c>
      <c r="BB231" t="s">
        <v>58</v>
      </c>
      <c r="BC231">
        <v>0</v>
      </c>
      <c r="BD231" s="11" t="s">
        <v>106</v>
      </c>
      <c r="BE231" s="3">
        <v>0</v>
      </c>
      <c r="BF231" s="3">
        <v>0</v>
      </c>
      <c r="BG231">
        <v>0</v>
      </c>
      <c r="BH231">
        <v>0</v>
      </c>
      <c r="BI231">
        <v>0</v>
      </c>
      <c r="BJ231" s="8">
        <v>0</v>
      </c>
      <c r="BK231">
        <v>0</v>
      </c>
      <c r="BL231" t="s">
        <v>46</v>
      </c>
      <c r="BM231">
        <v>0</v>
      </c>
      <c r="BN231" s="3">
        <v>5638853</v>
      </c>
      <c r="BO231" t="s">
        <v>47</v>
      </c>
      <c r="BP231" s="19">
        <f t="shared" si="23"/>
        <v>2391956</v>
      </c>
      <c r="BQ231" s="19">
        <f t="shared" si="18"/>
        <v>5638853</v>
      </c>
      <c r="BR231" s="13">
        <f t="shared" si="19"/>
        <v>1</v>
      </c>
    </row>
    <row r="232" spans="1:70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20"/>
        <v>6.6959245120705418E-2</v>
      </c>
      <c r="U232" s="3">
        <v>14581616</v>
      </c>
      <c r="V232" s="3">
        <v>9975573</v>
      </c>
      <c r="W232" s="14">
        <f t="shared" si="21"/>
        <v>0.6841198533825058</v>
      </c>
      <c r="X232" s="3">
        <v>7050957.5700000003</v>
      </c>
      <c r="Y232" s="18">
        <f t="shared" si="22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>
        <v>30</v>
      </c>
      <c r="AF232" s="10">
        <v>45935</v>
      </c>
      <c r="AG232" t="s">
        <v>63</v>
      </c>
      <c r="AH232" t="s">
        <v>43</v>
      </c>
      <c r="AI232">
        <v>0</v>
      </c>
      <c r="AJ232" s="8">
        <v>40487</v>
      </c>
      <c r="AK232" s="3">
        <v>4910051</v>
      </c>
      <c r="AL232" s="3">
        <v>4910051</v>
      </c>
      <c r="AM232">
        <v>4.2999999999999997E-2</v>
      </c>
      <c r="AN232">
        <v>35</v>
      </c>
      <c r="AO232">
        <v>35</v>
      </c>
      <c r="AP232" s="8">
        <v>16741</v>
      </c>
      <c r="AQ232" t="s">
        <v>206</v>
      </c>
      <c r="AR232" t="s">
        <v>58</v>
      </c>
      <c r="AS232">
        <v>0</v>
      </c>
      <c r="AT232" s="11" t="s">
        <v>106</v>
      </c>
      <c r="AU232" s="3">
        <v>0</v>
      </c>
      <c r="AV232" s="3">
        <v>0</v>
      </c>
      <c r="AW232">
        <v>0</v>
      </c>
      <c r="AX232">
        <v>0</v>
      </c>
      <c r="AY232">
        <v>0</v>
      </c>
      <c r="AZ232" s="8">
        <v>0</v>
      </c>
      <c r="BA232">
        <v>0</v>
      </c>
      <c r="BB232" t="s">
        <v>46</v>
      </c>
      <c r="BC232">
        <v>0</v>
      </c>
      <c r="BD232" s="11" t="s">
        <v>106</v>
      </c>
      <c r="BE232" s="3">
        <v>0</v>
      </c>
      <c r="BF232" s="3">
        <v>0</v>
      </c>
      <c r="BG232">
        <v>0</v>
      </c>
      <c r="BH232">
        <v>0</v>
      </c>
      <c r="BI232">
        <v>0</v>
      </c>
      <c r="BJ232" s="8">
        <v>0</v>
      </c>
      <c r="BK232">
        <v>0</v>
      </c>
      <c r="BL232" t="s">
        <v>46</v>
      </c>
      <c r="BM232">
        <v>0</v>
      </c>
      <c r="BN232" s="3">
        <v>14581616</v>
      </c>
      <c r="BO232" t="s">
        <v>47</v>
      </c>
      <c r="BP232" s="19">
        <f t="shared" si="23"/>
        <v>7057051</v>
      </c>
      <c r="BQ232" s="19">
        <f t="shared" si="18"/>
        <v>14108008.57</v>
      </c>
      <c r="BR232" s="13">
        <f t="shared" si="19"/>
        <v>0.96752023712598112</v>
      </c>
    </row>
    <row r="233" spans="1:70" hidden="1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20"/>
        <v>7.3484773858958588E-2</v>
      </c>
      <c r="U233" s="3">
        <v>7207670</v>
      </c>
      <c r="V233" s="3">
        <v>5174827</v>
      </c>
      <c r="W233" s="14">
        <f t="shared" si="21"/>
        <v>0.71796114417002999</v>
      </c>
      <c r="X233" s="3">
        <v>3992994</v>
      </c>
      <c r="Y233" s="18">
        <f t="shared" si="22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>
        <v>30</v>
      </c>
      <c r="AF233" s="10">
        <v>47027</v>
      </c>
      <c r="AG233" t="s">
        <v>63</v>
      </c>
      <c r="AH233" t="s">
        <v>43</v>
      </c>
      <c r="AI233">
        <v>0</v>
      </c>
      <c r="AJ233" s="8">
        <v>40494</v>
      </c>
      <c r="AK233" s="3">
        <v>569676</v>
      </c>
      <c r="AL233" s="3">
        <v>385068.9</v>
      </c>
      <c r="AM233">
        <v>0</v>
      </c>
      <c r="AN233">
        <v>30</v>
      </c>
      <c r="AO233">
        <v>30</v>
      </c>
      <c r="AP233" s="8">
        <v>51452</v>
      </c>
      <c r="AQ233" t="s">
        <v>412</v>
      </c>
      <c r="AR233" t="s">
        <v>58</v>
      </c>
      <c r="AS233">
        <v>0</v>
      </c>
      <c r="AT233" s="11">
        <v>40487</v>
      </c>
      <c r="AU233" s="3">
        <v>1890000</v>
      </c>
      <c r="AV233" s="3">
        <v>1890000</v>
      </c>
      <c r="AW233">
        <v>4.2999999999999997E-2</v>
      </c>
      <c r="AX233">
        <v>35</v>
      </c>
      <c r="AY233">
        <v>35</v>
      </c>
      <c r="AZ233" s="8">
        <v>53271</v>
      </c>
      <c r="BA233" t="s">
        <v>251</v>
      </c>
      <c r="BB233" t="s">
        <v>58</v>
      </c>
      <c r="BC233">
        <v>0</v>
      </c>
      <c r="BD233" s="11" t="s">
        <v>106</v>
      </c>
      <c r="BE233" s="3">
        <v>0</v>
      </c>
      <c r="BF233" s="3">
        <v>0</v>
      </c>
      <c r="BG233">
        <v>0</v>
      </c>
      <c r="BH233">
        <v>0</v>
      </c>
      <c r="BI233">
        <v>0</v>
      </c>
      <c r="BJ233" s="8">
        <v>0</v>
      </c>
      <c r="BK233">
        <v>0</v>
      </c>
      <c r="BL233" t="s">
        <v>46</v>
      </c>
      <c r="BM233">
        <v>0</v>
      </c>
      <c r="BN233" s="3">
        <v>7207670</v>
      </c>
      <c r="BO233" t="s">
        <v>47</v>
      </c>
      <c r="BP233" s="19">
        <f t="shared" si="23"/>
        <v>3214676</v>
      </c>
      <c r="BQ233" s="19">
        <f t="shared" si="18"/>
        <v>7207670</v>
      </c>
      <c r="BR233" s="13">
        <f t="shared" si="19"/>
        <v>1</v>
      </c>
    </row>
    <row r="234" spans="1:70" hidden="1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20"/>
        <v>5.6603372780659619E-2</v>
      </c>
      <c r="U234" s="3">
        <v>2918660</v>
      </c>
      <c r="V234" s="3">
        <v>2300103</v>
      </c>
      <c r="W234" s="14">
        <f t="shared" si="21"/>
        <v>0.78806815456408075</v>
      </c>
      <c r="X234" s="3">
        <v>1087943</v>
      </c>
      <c r="Y234" s="18">
        <f t="shared" si="22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>
        <v>30</v>
      </c>
      <c r="AF234" s="10">
        <v>46183</v>
      </c>
      <c r="AG234" t="s">
        <v>54</v>
      </c>
      <c r="AH234" t="s">
        <v>43</v>
      </c>
      <c r="AI234" t="s">
        <v>55</v>
      </c>
      <c r="AJ234" s="8">
        <v>40451</v>
      </c>
      <c r="AK234" s="3">
        <v>935295</v>
      </c>
      <c r="AL234" s="3">
        <v>495626.41</v>
      </c>
      <c r="AM234" t="s">
        <v>254</v>
      </c>
      <c r="AN234" t="s">
        <v>358</v>
      </c>
      <c r="AO234" t="s">
        <v>358</v>
      </c>
      <c r="AP234" s="8" t="s">
        <v>413</v>
      </c>
      <c r="AQ234" t="s">
        <v>71</v>
      </c>
      <c r="AR234" t="s">
        <v>100</v>
      </c>
      <c r="AS234" t="s">
        <v>414</v>
      </c>
      <c r="AT234" s="11">
        <v>40359</v>
      </c>
      <c r="AU234" s="3">
        <v>601996</v>
      </c>
      <c r="AV234" s="3">
        <v>764969.67</v>
      </c>
      <c r="AW234">
        <v>0.04</v>
      </c>
      <c r="AX234">
        <v>17</v>
      </c>
      <c r="AY234">
        <v>17</v>
      </c>
      <c r="AZ234" s="8">
        <v>46388</v>
      </c>
      <c r="BA234" t="s">
        <v>75</v>
      </c>
      <c r="BB234" t="s">
        <v>100</v>
      </c>
      <c r="BC234" t="s">
        <v>55</v>
      </c>
      <c r="BD234" s="11" t="s">
        <v>358</v>
      </c>
      <c r="BE234" s="3">
        <v>34000</v>
      </c>
      <c r="BF234" s="3">
        <v>0</v>
      </c>
      <c r="BG234">
        <v>0.03</v>
      </c>
      <c r="BH234">
        <v>5</v>
      </c>
      <c r="BI234">
        <v>5</v>
      </c>
      <c r="BJ234" s="8" t="s">
        <v>415</v>
      </c>
      <c r="BK234" t="s">
        <v>358</v>
      </c>
      <c r="BL234" t="s">
        <v>58</v>
      </c>
      <c r="BM234" t="s">
        <v>47</v>
      </c>
      <c r="BN234" s="3">
        <v>2918660</v>
      </c>
      <c r="BO234" t="s">
        <v>47</v>
      </c>
      <c r="BP234" s="19">
        <f t="shared" si="23"/>
        <v>1830717</v>
      </c>
      <c r="BQ234" s="19">
        <f t="shared" si="18"/>
        <v>2918660</v>
      </c>
      <c r="BR234" s="13">
        <f t="shared" si="19"/>
        <v>1</v>
      </c>
    </row>
    <row r="235" spans="1:70" hidden="1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20"/>
        <v>5.954406223324088E-2</v>
      </c>
      <c r="U235" s="3">
        <v>1823977</v>
      </c>
      <c r="V235" s="3">
        <v>1424373</v>
      </c>
      <c r="W235" s="14">
        <f t="shared" si="21"/>
        <v>0.78091609707797849</v>
      </c>
      <c r="X235" s="3">
        <v>765947</v>
      </c>
      <c r="Y235" s="18">
        <f t="shared" si="22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>
        <v>30</v>
      </c>
      <c r="AF235" s="10">
        <v>46517</v>
      </c>
      <c r="AG235" t="s">
        <v>54</v>
      </c>
      <c r="AH235" t="s">
        <v>43</v>
      </c>
      <c r="AI235" t="s">
        <v>55</v>
      </c>
      <c r="AJ235" s="8">
        <v>40451</v>
      </c>
      <c r="AK235" s="3">
        <v>552263</v>
      </c>
      <c r="AL235" s="3">
        <v>552263</v>
      </c>
      <c r="AM235" t="s">
        <v>358</v>
      </c>
      <c r="AN235" t="s">
        <v>358</v>
      </c>
      <c r="AO235" t="s">
        <v>358</v>
      </c>
      <c r="AP235" s="8" t="s">
        <v>413</v>
      </c>
      <c r="AQ235" t="s">
        <v>71</v>
      </c>
      <c r="AR235" t="s">
        <v>100</v>
      </c>
      <c r="AS235" t="s">
        <v>414</v>
      </c>
      <c r="AT235" s="11">
        <v>40451</v>
      </c>
      <c r="AU235" s="3">
        <v>458767</v>
      </c>
      <c r="AV235" s="3">
        <v>458767</v>
      </c>
      <c r="AW235">
        <v>0.04</v>
      </c>
      <c r="AX235" t="s">
        <v>416</v>
      </c>
      <c r="AY235" t="s">
        <v>358</v>
      </c>
      <c r="AZ235" s="8">
        <v>46388</v>
      </c>
      <c r="BA235" t="s">
        <v>75</v>
      </c>
      <c r="BB235" t="s">
        <v>100</v>
      </c>
      <c r="BC235" t="s">
        <v>55</v>
      </c>
      <c r="BD235" s="11" t="s">
        <v>106</v>
      </c>
      <c r="BE235" s="3">
        <v>0</v>
      </c>
      <c r="BF235" s="3">
        <v>0</v>
      </c>
      <c r="BG235">
        <v>0</v>
      </c>
      <c r="BH235">
        <v>0</v>
      </c>
      <c r="BI235">
        <v>0</v>
      </c>
      <c r="BJ235" s="8">
        <v>0</v>
      </c>
      <c r="BK235">
        <v>0</v>
      </c>
      <c r="BL235" t="s">
        <v>46</v>
      </c>
      <c r="BM235">
        <v>0</v>
      </c>
      <c r="BN235" s="3">
        <v>1823977</v>
      </c>
      <c r="BO235" t="s">
        <v>47</v>
      </c>
      <c r="BP235" s="19">
        <f t="shared" si="23"/>
        <v>1058030</v>
      </c>
      <c r="BQ235" s="19">
        <f t="shared" si="18"/>
        <v>1823977</v>
      </c>
      <c r="BR235" s="13">
        <f t="shared" si="19"/>
        <v>1</v>
      </c>
    </row>
    <row r="236" spans="1:70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20"/>
        <v>9.6388588037919221E-2</v>
      </c>
      <c r="U236" s="3">
        <v>5415195</v>
      </c>
      <c r="V236" s="3">
        <v>5811111</v>
      </c>
      <c r="W236" s="14">
        <f t="shared" si="21"/>
        <v>1.0731120485965879</v>
      </c>
      <c r="X236" s="3">
        <v>3653375.63</v>
      </c>
      <c r="Y236" s="18">
        <f t="shared" si="22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>
        <v>30</v>
      </c>
      <c r="AF236" s="10">
        <v>51622</v>
      </c>
      <c r="AG236">
        <v>1</v>
      </c>
      <c r="AH236" t="s">
        <v>58</v>
      </c>
      <c r="AI236" t="s">
        <v>417</v>
      </c>
      <c r="AJ236" s="8">
        <v>40927</v>
      </c>
      <c r="AK236" s="3">
        <v>210000</v>
      </c>
      <c r="AL236" s="3">
        <v>210000</v>
      </c>
      <c r="AM236">
        <v>0</v>
      </c>
      <c r="AN236">
        <v>15</v>
      </c>
      <c r="AO236">
        <v>15</v>
      </c>
      <c r="AP236" s="8">
        <v>46153</v>
      </c>
      <c r="AQ236">
        <v>2</v>
      </c>
      <c r="AR236" t="s">
        <v>100</v>
      </c>
      <c r="AS236" t="s">
        <v>417</v>
      </c>
      <c r="AT236" s="11" t="s">
        <v>106</v>
      </c>
      <c r="AU236" s="3">
        <v>0</v>
      </c>
      <c r="AV236" s="3">
        <v>0</v>
      </c>
      <c r="AW236">
        <v>0</v>
      </c>
      <c r="AX236">
        <v>0</v>
      </c>
      <c r="AY236">
        <v>0</v>
      </c>
      <c r="AZ236" s="8">
        <v>0</v>
      </c>
      <c r="BA236">
        <v>0</v>
      </c>
      <c r="BB236" t="s">
        <v>46</v>
      </c>
      <c r="BC236">
        <v>0</v>
      </c>
      <c r="BD236" s="11">
        <v>40908</v>
      </c>
      <c r="BE236" s="3">
        <v>732571</v>
      </c>
      <c r="BF236" s="3">
        <v>605888</v>
      </c>
      <c r="BG236">
        <v>0</v>
      </c>
      <c r="BH236">
        <v>0</v>
      </c>
      <c r="BI236">
        <v>0</v>
      </c>
      <c r="BJ236" s="8">
        <v>0</v>
      </c>
      <c r="BK236">
        <v>3</v>
      </c>
      <c r="BL236" t="s">
        <v>58</v>
      </c>
      <c r="BM236" t="s">
        <v>47</v>
      </c>
      <c r="BN236" s="3">
        <v>5415195</v>
      </c>
      <c r="BO236">
        <v>168000</v>
      </c>
      <c r="BP236" s="19">
        <f t="shared" si="23"/>
        <v>1720503</v>
      </c>
      <c r="BQ236" s="19">
        <f t="shared" si="18"/>
        <v>5373878.6299999999</v>
      </c>
      <c r="BR236" s="13">
        <f t="shared" si="19"/>
        <v>0.9923702895278933</v>
      </c>
    </row>
    <row r="237" spans="1:70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20"/>
        <v>8.6088958142088348E-2</v>
      </c>
      <c r="U237" s="3">
        <v>2455402</v>
      </c>
      <c r="V237" s="3">
        <v>2348700</v>
      </c>
      <c r="W237" s="14">
        <f t="shared" si="21"/>
        <v>0.95654397935653712</v>
      </c>
      <c r="X237" s="3">
        <v>1965861</v>
      </c>
      <c r="Y237" s="18">
        <f t="shared" si="22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>
        <v>30</v>
      </c>
      <c r="AF237" s="10">
        <v>46204</v>
      </c>
      <c r="AG237" t="s">
        <v>54</v>
      </c>
      <c r="AH237" t="s">
        <v>115</v>
      </c>
      <c r="AI237" t="s">
        <v>44</v>
      </c>
      <c r="AJ237" s="8" t="s">
        <v>106</v>
      </c>
      <c r="AK237" s="3">
        <v>0</v>
      </c>
      <c r="AL237" s="3">
        <v>0</v>
      </c>
      <c r="AM237">
        <v>0</v>
      </c>
      <c r="AN237" t="s">
        <v>45</v>
      </c>
      <c r="AO237">
        <v>0</v>
      </c>
      <c r="AP237" s="8">
        <v>0</v>
      </c>
      <c r="AQ237">
        <v>0</v>
      </c>
      <c r="AR237" t="s">
        <v>46</v>
      </c>
      <c r="AS237">
        <v>0</v>
      </c>
      <c r="AT237" s="11" t="s">
        <v>106</v>
      </c>
      <c r="AU237" s="3">
        <v>0</v>
      </c>
      <c r="AV237" s="3">
        <v>0</v>
      </c>
      <c r="AW237">
        <v>0</v>
      </c>
      <c r="AX237">
        <v>0</v>
      </c>
      <c r="AY237">
        <v>0</v>
      </c>
      <c r="AZ237" s="8">
        <v>0</v>
      </c>
      <c r="BA237">
        <v>0</v>
      </c>
      <c r="BB237" t="s">
        <v>46</v>
      </c>
      <c r="BC237">
        <v>0</v>
      </c>
      <c r="BD237" s="11" t="s">
        <v>106</v>
      </c>
      <c r="BE237" s="3">
        <v>0</v>
      </c>
      <c r="BF237" s="3">
        <v>0</v>
      </c>
      <c r="BG237">
        <v>0</v>
      </c>
      <c r="BH237">
        <v>0</v>
      </c>
      <c r="BI237">
        <v>0</v>
      </c>
      <c r="BJ237" s="8">
        <v>0</v>
      </c>
      <c r="BK237">
        <v>0</v>
      </c>
      <c r="BL237" t="s">
        <v>46</v>
      </c>
      <c r="BM237">
        <v>0</v>
      </c>
      <c r="BN237" s="3">
        <v>2455402</v>
      </c>
      <c r="BO237">
        <v>0</v>
      </c>
      <c r="BP237" s="19">
        <f t="shared" si="23"/>
        <v>183519.74</v>
      </c>
      <c r="BQ237" s="19">
        <f t="shared" si="18"/>
        <v>2149380.7400000002</v>
      </c>
      <c r="BR237" s="13">
        <f t="shared" si="19"/>
        <v>0.87536816374671045</v>
      </c>
    </row>
    <row r="238" spans="1:70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20"/>
        <v>8.6088958142088348E-2</v>
      </c>
      <c r="U238" s="3">
        <v>2455402</v>
      </c>
      <c r="V238" s="3">
        <v>2348700</v>
      </c>
      <c r="W238" s="14">
        <f t="shared" si="21"/>
        <v>0.95654397935653712</v>
      </c>
      <c r="X238" s="3">
        <v>19658619</v>
      </c>
      <c r="Y238" s="18">
        <f t="shared" si="22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>
        <v>30</v>
      </c>
      <c r="AF238" s="10">
        <v>46204</v>
      </c>
      <c r="AG238" t="s">
        <v>54</v>
      </c>
      <c r="AH238" t="s">
        <v>114</v>
      </c>
      <c r="AI238" t="s">
        <v>44</v>
      </c>
      <c r="AJ238" s="8" t="s">
        <v>106</v>
      </c>
      <c r="AK238" s="3">
        <v>0</v>
      </c>
      <c r="AL238" s="3">
        <v>0</v>
      </c>
      <c r="AM238">
        <v>0</v>
      </c>
      <c r="AN238" t="s">
        <v>45</v>
      </c>
      <c r="AO238">
        <v>0</v>
      </c>
      <c r="AP238" s="8">
        <v>0</v>
      </c>
      <c r="AQ238">
        <v>0</v>
      </c>
      <c r="AR238" t="s">
        <v>46</v>
      </c>
      <c r="AS238">
        <v>0</v>
      </c>
      <c r="AT238" s="11" t="s">
        <v>106</v>
      </c>
      <c r="AU238" s="3">
        <v>0</v>
      </c>
      <c r="AV238" s="3">
        <v>0</v>
      </c>
      <c r="AW238">
        <v>0</v>
      </c>
      <c r="AX238">
        <v>0</v>
      </c>
      <c r="AY238">
        <v>0</v>
      </c>
      <c r="AZ238" s="8">
        <v>0</v>
      </c>
      <c r="BA238">
        <v>0</v>
      </c>
      <c r="BB238" t="s">
        <v>46</v>
      </c>
      <c r="BC238">
        <v>0</v>
      </c>
      <c r="BD238" s="11" t="s">
        <v>106</v>
      </c>
      <c r="BE238" s="3">
        <v>0</v>
      </c>
      <c r="BF238" s="3">
        <v>0</v>
      </c>
      <c r="BG238">
        <v>0</v>
      </c>
      <c r="BH238">
        <v>0</v>
      </c>
      <c r="BI238">
        <v>0</v>
      </c>
      <c r="BJ238" s="8">
        <v>0</v>
      </c>
      <c r="BK238">
        <v>0</v>
      </c>
      <c r="BL238" t="s">
        <v>46</v>
      </c>
      <c r="BM238">
        <v>0</v>
      </c>
      <c r="BN238" s="3">
        <v>2455402</v>
      </c>
      <c r="BO238">
        <v>0</v>
      </c>
      <c r="BP238" s="19">
        <f t="shared" si="23"/>
        <v>195000</v>
      </c>
      <c r="BQ238" s="19">
        <f t="shared" si="18"/>
        <v>19853619</v>
      </c>
      <c r="BR238" s="13">
        <f t="shared" si="19"/>
        <v>8.0856898381609206</v>
      </c>
    </row>
    <row r="239" spans="1:70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20"/>
        <v>7.4509669913990731E-2</v>
      </c>
      <c r="U239" s="3">
        <v>2692268</v>
      </c>
      <c r="V239" s="3">
        <v>2329899</v>
      </c>
      <c r="W239" s="14">
        <f t="shared" si="21"/>
        <v>0.86540381566768243</v>
      </c>
      <c r="X239" s="3">
        <v>1431753</v>
      </c>
      <c r="Y239" s="18">
        <f t="shared" si="22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>
        <v>30</v>
      </c>
      <c r="AF239" s="10">
        <v>46183</v>
      </c>
      <c r="AG239" t="s">
        <v>63</v>
      </c>
      <c r="AH239" t="s">
        <v>43</v>
      </c>
      <c r="AI239" t="s">
        <v>44</v>
      </c>
      <c r="AJ239" s="8">
        <v>40480</v>
      </c>
      <c r="AK239" s="3">
        <v>1082131</v>
      </c>
      <c r="AL239" s="3">
        <v>601184</v>
      </c>
      <c r="AM239" t="s">
        <v>165</v>
      </c>
      <c r="AN239">
        <v>15</v>
      </c>
      <c r="AO239" t="s">
        <v>165</v>
      </c>
      <c r="AP239" s="8">
        <v>45962</v>
      </c>
      <c r="AQ239" t="s">
        <v>206</v>
      </c>
      <c r="AR239" t="s">
        <v>100</v>
      </c>
      <c r="AS239" t="s">
        <v>55</v>
      </c>
      <c r="AT239" s="11" t="s">
        <v>106</v>
      </c>
      <c r="AU239" s="3">
        <v>0</v>
      </c>
      <c r="AV239" s="3">
        <v>0</v>
      </c>
      <c r="AW239">
        <v>0</v>
      </c>
      <c r="AX239">
        <v>0</v>
      </c>
      <c r="AY239">
        <v>0</v>
      </c>
      <c r="AZ239" s="8">
        <v>0</v>
      </c>
      <c r="BA239">
        <v>0</v>
      </c>
      <c r="BB239" t="s">
        <v>46</v>
      </c>
      <c r="BC239">
        <v>0</v>
      </c>
      <c r="BD239" s="11" t="s">
        <v>106</v>
      </c>
      <c r="BE239" s="3">
        <v>0</v>
      </c>
      <c r="BF239" s="3">
        <v>0</v>
      </c>
      <c r="BG239">
        <v>0</v>
      </c>
      <c r="BH239">
        <v>0</v>
      </c>
      <c r="BI239">
        <v>0</v>
      </c>
      <c r="BJ239" s="8">
        <v>0</v>
      </c>
      <c r="BK239">
        <v>0</v>
      </c>
      <c r="BL239" t="s">
        <v>46</v>
      </c>
      <c r="BM239">
        <v>0</v>
      </c>
      <c r="BN239" s="3">
        <v>2692268</v>
      </c>
      <c r="BO239" s="12">
        <v>1082131</v>
      </c>
      <c r="BP239" s="19">
        <f t="shared" si="23"/>
        <v>1190858</v>
      </c>
      <c r="BQ239" s="19">
        <f t="shared" si="18"/>
        <v>2622611</v>
      </c>
      <c r="BR239" s="13">
        <f t="shared" si="19"/>
        <v>0.97412701855833073</v>
      </c>
    </row>
    <row r="240" spans="1:70" hidden="1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20"/>
        <v>7.308176824550297E-2</v>
      </c>
      <c r="U240" s="3">
        <v>3127620</v>
      </c>
      <c r="V240" s="3">
        <v>2542028</v>
      </c>
      <c r="W240" s="14">
        <f t="shared" si="21"/>
        <v>0.8127675356980707</v>
      </c>
      <c r="X240" s="3">
        <v>1600020</v>
      </c>
      <c r="Y240" s="18">
        <f t="shared" si="22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>
        <v>30</v>
      </c>
      <c r="AF240" s="10">
        <v>46183</v>
      </c>
      <c r="AG240" t="s">
        <v>63</v>
      </c>
      <c r="AH240" t="s">
        <v>43</v>
      </c>
      <c r="AI240" t="s">
        <v>44</v>
      </c>
      <c r="AJ240" s="8">
        <v>40480</v>
      </c>
      <c r="AK240" s="3">
        <v>1050158</v>
      </c>
      <c r="AL240" s="3">
        <v>1050158</v>
      </c>
      <c r="AM240">
        <v>0</v>
      </c>
      <c r="AN240">
        <v>30</v>
      </c>
      <c r="AO240" t="s">
        <v>165</v>
      </c>
      <c r="AP240" s="8">
        <v>51438</v>
      </c>
      <c r="AQ240" t="s">
        <v>206</v>
      </c>
      <c r="AR240" t="s">
        <v>58</v>
      </c>
      <c r="AS240" t="s">
        <v>44</v>
      </c>
      <c r="AT240" s="11">
        <v>40480</v>
      </c>
      <c r="AU240" s="3">
        <v>59207</v>
      </c>
      <c r="AV240" s="3">
        <v>32893</v>
      </c>
      <c r="AW240" t="s">
        <v>165</v>
      </c>
      <c r="AX240">
        <v>15</v>
      </c>
      <c r="AY240" t="s">
        <v>165</v>
      </c>
      <c r="AZ240" s="8">
        <v>45962</v>
      </c>
      <c r="BA240" t="s">
        <v>251</v>
      </c>
      <c r="BB240" t="s">
        <v>100</v>
      </c>
      <c r="BC240">
        <v>0</v>
      </c>
      <c r="BD240" s="11">
        <v>40787</v>
      </c>
      <c r="BE240" s="3">
        <v>82064</v>
      </c>
      <c r="BF240" s="3">
        <v>18434</v>
      </c>
      <c r="BG240">
        <v>0</v>
      </c>
      <c r="BH240" t="s">
        <v>165</v>
      </c>
      <c r="BI240" t="s">
        <v>165</v>
      </c>
      <c r="BJ240" s="8" t="s">
        <v>165</v>
      </c>
      <c r="BK240" t="s">
        <v>165</v>
      </c>
      <c r="BL240" t="s">
        <v>58</v>
      </c>
      <c r="BM240">
        <v>0</v>
      </c>
      <c r="BN240" s="3">
        <v>3127620</v>
      </c>
      <c r="BO240" s="12">
        <v>59207</v>
      </c>
      <c r="BP240" s="19">
        <f t="shared" si="23"/>
        <v>1527610</v>
      </c>
      <c r="BQ240" s="19">
        <f t="shared" si="18"/>
        <v>3127630</v>
      </c>
      <c r="BR240" s="13">
        <f t="shared" si="19"/>
        <v>1.0000031973193675</v>
      </c>
    </row>
    <row r="241" spans="1:70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20"/>
        <v>5.4378029259154456E-2</v>
      </c>
      <c r="U241" s="3">
        <v>5205687</v>
      </c>
      <c r="V241" s="3">
        <v>4307812</v>
      </c>
      <c r="W241" s="14">
        <f t="shared" si="21"/>
        <v>0.82752036378675864</v>
      </c>
      <c r="X241" s="3">
        <v>1486563</v>
      </c>
      <c r="Y241" s="18">
        <f t="shared" si="22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>
        <v>15</v>
      </c>
      <c r="AF241" s="10">
        <v>46752</v>
      </c>
      <c r="AG241" t="s">
        <v>208</v>
      </c>
      <c r="AH241" t="s">
        <v>100</v>
      </c>
      <c r="AI241" t="s">
        <v>207</v>
      </c>
      <c r="AJ241" s="8" t="s">
        <v>106</v>
      </c>
      <c r="AK241" s="3">
        <v>0</v>
      </c>
      <c r="AL241" s="3">
        <v>0</v>
      </c>
      <c r="AM241">
        <v>0</v>
      </c>
      <c r="AN241">
        <v>0</v>
      </c>
      <c r="AO241">
        <v>0</v>
      </c>
      <c r="AP241" s="8">
        <v>0</v>
      </c>
      <c r="AQ241">
        <v>0</v>
      </c>
      <c r="AR241" t="s">
        <v>46</v>
      </c>
      <c r="AS241">
        <v>0</v>
      </c>
      <c r="AT241" s="11" t="s">
        <v>106</v>
      </c>
      <c r="AU241" s="3">
        <v>0</v>
      </c>
      <c r="AV241" s="3">
        <v>0</v>
      </c>
      <c r="AW241">
        <v>0</v>
      </c>
      <c r="AX241">
        <v>0</v>
      </c>
      <c r="AY241">
        <v>0</v>
      </c>
      <c r="AZ241" s="8">
        <v>0</v>
      </c>
      <c r="BA241">
        <v>0</v>
      </c>
      <c r="BB241" t="s">
        <v>46</v>
      </c>
      <c r="BC241">
        <v>0</v>
      </c>
      <c r="BD241" s="11" t="s">
        <v>106</v>
      </c>
      <c r="BE241" s="3">
        <v>0</v>
      </c>
      <c r="BF241" s="3">
        <v>0</v>
      </c>
      <c r="BG241">
        <v>0</v>
      </c>
      <c r="BH241">
        <v>0</v>
      </c>
      <c r="BI241">
        <v>0</v>
      </c>
      <c r="BJ241" s="8">
        <v>0</v>
      </c>
      <c r="BK241">
        <v>0</v>
      </c>
      <c r="BL241" t="s">
        <v>46</v>
      </c>
      <c r="BM241">
        <v>0</v>
      </c>
      <c r="BN241" s="3">
        <v>0</v>
      </c>
      <c r="BO241">
        <v>0</v>
      </c>
      <c r="BP241" s="19">
        <f t="shared" si="23"/>
        <v>450000</v>
      </c>
      <c r="BQ241" s="19">
        <f t="shared" si="18"/>
        <v>1936563</v>
      </c>
      <c r="BR241" s="13">
        <f t="shared" si="19"/>
        <v>0.3720091123419445</v>
      </c>
    </row>
    <row r="242" spans="1:70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20"/>
        <v>0.10976779696016156</v>
      </c>
      <c r="U242" s="3">
        <v>5278570</v>
      </c>
      <c r="V242" s="3">
        <v>6473919</v>
      </c>
      <c r="W242" s="14">
        <f t="shared" si="21"/>
        <v>1.2264531871321209</v>
      </c>
      <c r="X242" s="3">
        <v>0</v>
      </c>
      <c r="Y242" s="18">
        <f t="shared" si="22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>
        <v>0</v>
      </c>
      <c r="AF242" s="10" t="s">
        <v>421</v>
      </c>
      <c r="AG242">
        <v>0</v>
      </c>
      <c r="AH242" t="s">
        <v>100</v>
      </c>
      <c r="AI242" t="s">
        <v>422</v>
      </c>
      <c r="AJ242" s="8" t="s">
        <v>106</v>
      </c>
      <c r="AK242" s="3">
        <v>317357</v>
      </c>
      <c r="AL242" s="3">
        <v>395468</v>
      </c>
      <c r="AM242">
        <v>0.06</v>
      </c>
      <c r="AN242" t="s">
        <v>45</v>
      </c>
      <c r="AO242">
        <v>0</v>
      </c>
      <c r="AP242" s="8">
        <v>47483</v>
      </c>
      <c r="AQ242">
        <v>0</v>
      </c>
      <c r="AR242" t="s">
        <v>100</v>
      </c>
      <c r="AS242" t="s">
        <v>422</v>
      </c>
      <c r="AT242" s="11">
        <v>41319</v>
      </c>
      <c r="AU242" s="3">
        <v>350000</v>
      </c>
      <c r="AV242" s="3">
        <v>280594</v>
      </c>
      <c r="AW242">
        <v>4.99E-2</v>
      </c>
      <c r="AX242">
        <v>15</v>
      </c>
      <c r="AY242">
        <v>0</v>
      </c>
      <c r="AZ242" s="8">
        <v>46645</v>
      </c>
      <c r="BA242">
        <v>0</v>
      </c>
      <c r="BB242" t="s">
        <v>43</v>
      </c>
      <c r="BC242" t="s">
        <v>422</v>
      </c>
      <c r="BD242" s="11" t="s">
        <v>106</v>
      </c>
      <c r="BE242" s="3">
        <v>0</v>
      </c>
      <c r="BF242" s="3">
        <v>0</v>
      </c>
      <c r="BG242">
        <v>0</v>
      </c>
      <c r="BH242">
        <v>0</v>
      </c>
      <c r="BI242">
        <v>0</v>
      </c>
      <c r="BJ242" s="8">
        <v>0</v>
      </c>
      <c r="BK242">
        <v>0</v>
      </c>
      <c r="BL242" t="s">
        <v>46</v>
      </c>
      <c r="BM242">
        <v>0</v>
      </c>
      <c r="BN242" s="3">
        <v>0</v>
      </c>
      <c r="BO242">
        <v>0</v>
      </c>
      <c r="BP242" s="19">
        <f t="shared" si="23"/>
        <v>863357</v>
      </c>
      <c r="BQ242" s="19">
        <f t="shared" si="18"/>
        <v>863357</v>
      </c>
      <c r="BR242" s="13">
        <f t="shared" si="19"/>
        <v>0.16355888053014359</v>
      </c>
    </row>
    <row r="243" spans="1:70" hidden="1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20"/>
        <v>6.5297865840623082E-2</v>
      </c>
      <c r="U243" s="3">
        <v>3227594</v>
      </c>
      <c r="V243" s="3">
        <v>2888839</v>
      </c>
      <c r="W243" s="14">
        <f t="shared" si="21"/>
        <v>0.89504411025674235</v>
      </c>
      <c r="X243" s="3">
        <v>1636101</v>
      </c>
      <c r="Y243" s="18">
        <f t="shared" si="22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>
        <v>20</v>
      </c>
      <c r="AF243" s="10">
        <v>47729</v>
      </c>
      <c r="AG243" t="s">
        <v>423</v>
      </c>
      <c r="AH243" t="s">
        <v>58</v>
      </c>
      <c r="AI243" t="s">
        <v>339</v>
      </c>
      <c r="AJ243" s="8">
        <v>40424</v>
      </c>
      <c r="AK243" s="3">
        <v>964372</v>
      </c>
      <c r="AL243" s="3">
        <v>0</v>
      </c>
      <c r="AM243">
        <v>0</v>
      </c>
      <c r="AN243" t="s">
        <v>45</v>
      </c>
      <c r="AO243">
        <v>0</v>
      </c>
      <c r="AP243" s="8">
        <v>0</v>
      </c>
      <c r="AQ243" t="s">
        <v>424</v>
      </c>
      <c r="AR243" t="s">
        <v>100</v>
      </c>
      <c r="AS243" t="s">
        <v>425</v>
      </c>
      <c r="AT243" s="11">
        <v>40424</v>
      </c>
      <c r="AU243" s="3">
        <v>252000</v>
      </c>
      <c r="AV243" s="3">
        <v>252000</v>
      </c>
      <c r="AW243">
        <v>0</v>
      </c>
      <c r="AX243">
        <v>17</v>
      </c>
      <c r="AY243">
        <v>17</v>
      </c>
      <c r="AZ243" s="8">
        <v>46600</v>
      </c>
      <c r="BA243" t="s">
        <v>426</v>
      </c>
      <c r="BB243" t="s">
        <v>100</v>
      </c>
      <c r="BC243" t="s">
        <v>427</v>
      </c>
      <c r="BD243" s="11">
        <v>40424</v>
      </c>
      <c r="BE243" s="3">
        <v>40121</v>
      </c>
      <c r="BF243" s="3">
        <v>36275</v>
      </c>
      <c r="BG243">
        <v>6.25E-2</v>
      </c>
      <c r="BH243">
        <v>10</v>
      </c>
      <c r="BI243">
        <v>10</v>
      </c>
      <c r="BJ243" s="8">
        <v>44077</v>
      </c>
      <c r="BK243" t="s">
        <v>428</v>
      </c>
      <c r="BL243" t="s">
        <v>43</v>
      </c>
      <c r="BM243" t="s">
        <v>44</v>
      </c>
      <c r="BN243" s="3">
        <v>3227594</v>
      </c>
      <c r="BO243" t="s">
        <v>62</v>
      </c>
      <c r="BP243" s="19">
        <f t="shared" si="23"/>
        <v>1591493</v>
      </c>
      <c r="BQ243" s="19">
        <f t="shared" si="18"/>
        <v>3227594</v>
      </c>
      <c r="BR243" s="13">
        <f t="shared" si="19"/>
        <v>1</v>
      </c>
    </row>
    <row r="244" spans="1:70" hidden="1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20"/>
        <v>6.4823395016908661E-2</v>
      </c>
      <c r="U244" s="3">
        <v>2911526</v>
      </c>
      <c r="V244" s="3">
        <v>2644478</v>
      </c>
      <c r="W244" s="14">
        <f t="shared" si="21"/>
        <v>0.90827902618764178</v>
      </c>
      <c r="X244" s="3">
        <v>1366699</v>
      </c>
      <c r="Y244" s="18">
        <f t="shared" si="22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>
        <v>16</v>
      </c>
      <c r="AF244" s="10">
        <v>46387</v>
      </c>
      <c r="AG244">
        <v>0</v>
      </c>
      <c r="AH244" t="s">
        <v>100</v>
      </c>
      <c r="AI244" t="s">
        <v>243</v>
      </c>
      <c r="AJ244" s="8">
        <v>40434</v>
      </c>
      <c r="AK244" s="3">
        <v>236800</v>
      </c>
      <c r="AL244" s="3">
        <v>278035</v>
      </c>
      <c r="AM244">
        <v>0.03</v>
      </c>
      <c r="AN244">
        <v>17</v>
      </c>
      <c r="AO244">
        <v>17</v>
      </c>
      <c r="AP244" s="8">
        <v>46418</v>
      </c>
      <c r="AQ244">
        <v>0</v>
      </c>
      <c r="AR244" t="s">
        <v>100</v>
      </c>
      <c r="AS244" t="s">
        <v>363</v>
      </c>
      <c r="AT244" s="11">
        <v>40434</v>
      </c>
      <c r="AU244" s="3">
        <v>862290</v>
      </c>
      <c r="AV244" s="3">
        <v>493422</v>
      </c>
      <c r="AW244">
        <v>0</v>
      </c>
      <c r="AX244">
        <v>0</v>
      </c>
      <c r="AY244">
        <v>0</v>
      </c>
      <c r="AZ244" s="8">
        <v>0</v>
      </c>
      <c r="BA244">
        <v>0</v>
      </c>
      <c r="BB244" t="s">
        <v>46</v>
      </c>
      <c r="BC244" t="s">
        <v>429</v>
      </c>
      <c r="BD244" s="11">
        <v>40822</v>
      </c>
      <c r="BE244" s="3">
        <v>132737</v>
      </c>
      <c r="BF244" s="3">
        <v>120820</v>
      </c>
      <c r="BG244">
        <v>5.7500000000000002E-2</v>
      </c>
      <c r="BH244">
        <v>15</v>
      </c>
      <c r="BI244">
        <v>15</v>
      </c>
      <c r="BJ244" s="8">
        <v>46301</v>
      </c>
      <c r="BK244" t="s">
        <v>63</v>
      </c>
      <c r="BL244" t="s">
        <v>43</v>
      </c>
      <c r="BM244" t="s">
        <v>244</v>
      </c>
      <c r="BN244" s="3">
        <v>2911526</v>
      </c>
      <c r="BO244" t="s">
        <v>62</v>
      </c>
      <c r="BP244" s="19">
        <f t="shared" si="23"/>
        <v>1544827</v>
      </c>
      <c r="BQ244" s="19">
        <f t="shared" si="18"/>
        <v>2911526</v>
      </c>
      <c r="BR244" s="13">
        <f t="shared" si="19"/>
        <v>1</v>
      </c>
    </row>
    <row r="245" spans="1:70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20"/>
        <v>6.8820743978013341E-2</v>
      </c>
      <c r="U245" s="3">
        <v>4590055</v>
      </c>
      <c r="V245" s="3">
        <v>4252445</v>
      </c>
      <c r="W245" s="14">
        <f t="shared" si="21"/>
        <v>0.9264475044416679</v>
      </c>
      <c r="X245" s="3">
        <v>2230664</v>
      </c>
      <c r="Y245" s="18">
        <f t="shared" si="22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>
        <v>17</v>
      </c>
      <c r="AF245" s="10">
        <v>46448</v>
      </c>
      <c r="AG245">
        <v>0</v>
      </c>
      <c r="AH245" t="s">
        <v>100</v>
      </c>
      <c r="AI245" t="s">
        <v>363</v>
      </c>
      <c r="AJ245" s="8">
        <v>40462</v>
      </c>
      <c r="AK245" s="3">
        <v>1307669</v>
      </c>
      <c r="AL245" s="3">
        <v>748277</v>
      </c>
      <c r="AM245">
        <v>0</v>
      </c>
      <c r="AN245">
        <v>31</v>
      </c>
      <c r="AO245">
        <v>31</v>
      </c>
      <c r="AP245" s="8">
        <v>51744</v>
      </c>
      <c r="AQ245" t="s">
        <v>394</v>
      </c>
      <c r="AR245" t="s">
        <v>46</v>
      </c>
      <c r="AS245" t="s">
        <v>430</v>
      </c>
      <c r="AT245" s="11">
        <v>40387</v>
      </c>
      <c r="AU245" s="3">
        <v>335722</v>
      </c>
      <c r="AV245" s="3">
        <v>307360</v>
      </c>
      <c r="AW245">
        <v>6.25E-2</v>
      </c>
      <c r="AX245">
        <v>16</v>
      </c>
      <c r="AY245">
        <v>16</v>
      </c>
      <c r="AZ245" s="8">
        <v>46275</v>
      </c>
      <c r="BA245" t="s">
        <v>63</v>
      </c>
      <c r="BB245" t="s">
        <v>43</v>
      </c>
      <c r="BC245" t="s">
        <v>244</v>
      </c>
      <c r="BD245" s="11">
        <v>2010</v>
      </c>
      <c r="BE245" s="3">
        <v>285000</v>
      </c>
      <c r="BF245" s="3">
        <v>285000</v>
      </c>
      <c r="BG245">
        <v>0</v>
      </c>
      <c r="BH245">
        <v>0</v>
      </c>
      <c r="BI245">
        <v>0</v>
      </c>
      <c r="BJ245" s="8" t="s">
        <v>431</v>
      </c>
      <c r="BK245">
        <v>0</v>
      </c>
      <c r="BL245" t="s">
        <v>100</v>
      </c>
      <c r="BM245" t="s">
        <v>432</v>
      </c>
      <c r="BN245" s="3">
        <v>4550055</v>
      </c>
      <c r="BO245" t="s">
        <v>62</v>
      </c>
      <c r="BP245" s="19">
        <f t="shared" si="23"/>
        <v>2319391</v>
      </c>
      <c r="BQ245" s="19">
        <f t="shared" si="18"/>
        <v>4550055</v>
      </c>
      <c r="BR245" s="13">
        <f t="shared" si="19"/>
        <v>0.99128550747213273</v>
      </c>
    </row>
    <row r="246" spans="1:70" hidden="1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20"/>
        <v>6.3077089674404757E-2</v>
      </c>
      <c r="U246" s="3">
        <v>2835023</v>
      </c>
      <c r="V246" s="3">
        <v>2548367</v>
      </c>
      <c r="W246" s="14">
        <f t="shared" si="21"/>
        <v>0.89888759279907071</v>
      </c>
      <c r="X246" s="3">
        <v>2314823</v>
      </c>
      <c r="Y246" s="18">
        <f t="shared" si="22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>
        <v>20</v>
      </c>
      <c r="AF246" s="10">
        <v>47817</v>
      </c>
      <c r="AG246">
        <v>0</v>
      </c>
      <c r="AH246" t="s">
        <v>58</v>
      </c>
      <c r="AI246" t="s">
        <v>339</v>
      </c>
      <c r="AJ246" s="8">
        <v>40421</v>
      </c>
      <c r="AK246" s="3">
        <v>223200</v>
      </c>
      <c r="AL246" s="3">
        <v>223200</v>
      </c>
      <c r="AM246">
        <v>0</v>
      </c>
      <c r="AN246">
        <v>17</v>
      </c>
      <c r="AO246">
        <v>17</v>
      </c>
      <c r="AP246" s="8">
        <v>46569</v>
      </c>
      <c r="AQ246">
        <v>0</v>
      </c>
      <c r="AR246" t="s">
        <v>100</v>
      </c>
      <c r="AS246" t="s">
        <v>434</v>
      </c>
      <c r="AT246" s="11" t="s">
        <v>106</v>
      </c>
      <c r="AU246" s="3">
        <v>0</v>
      </c>
      <c r="AV246" s="3">
        <v>0</v>
      </c>
      <c r="AW246">
        <v>0</v>
      </c>
      <c r="AX246">
        <v>0</v>
      </c>
      <c r="AY246">
        <v>0</v>
      </c>
      <c r="AZ246" s="8">
        <v>0</v>
      </c>
      <c r="BA246">
        <v>0</v>
      </c>
      <c r="BB246" t="s">
        <v>46</v>
      </c>
      <c r="BC246">
        <v>0</v>
      </c>
      <c r="BD246" s="11" t="s">
        <v>106</v>
      </c>
      <c r="BE246" s="3">
        <v>0</v>
      </c>
      <c r="BF246" s="3">
        <v>0</v>
      </c>
      <c r="BG246">
        <v>0</v>
      </c>
      <c r="BH246">
        <v>0</v>
      </c>
      <c r="BI246">
        <v>0</v>
      </c>
      <c r="BJ246" s="8">
        <v>0</v>
      </c>
      <c r="BK246">
        <v>0</v>
      </c>
      <c r="BL246" t="s">
        <v>46</v>
      </c>
      <c r="BM246">
        <v>0</v>
      </c>
      <c r="BN246" s="3">
        <v>2835023</v>
      </c>
      <c r="BO246" t="s">
        <v>62</v>
      </c>
      <c r="BP246" s="19">
        <f t="shared" si="23"/>
        <v>520200</v>
      </c>
      <c r="BQ246" s="19">
        <f t="shared" si="18"/>
        <v>2835023</v>
      </c>
      <c r="BR246" s="13">
        <f t="shared" si="19"/>
        <v>1</v>
      </c>
    </row>
    <row r="247" spans="1:70" hidden="1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20"/>
        <v>6.5154003987710499E-2</v>
      </c>
      <c r="U247" s="3">
        <v>2414418</v>
      </c>
      <c r="V247" s="3">
        <v>2086294</v>
      </c>
      <c r="W247" s="14">
        <f t="shared" si="21"/>
        <v>0.86409809734685539</v>
      </c>
      <c r="X247" s="3">
        <v>1069721</v>
      </c>
      <c r="Y247" s="18">
        <f t="shared" si="22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>
        <v>30</v>
      </c>
      <c r="AF247" s="10">
        <v>46397</v>
      </c>
      <c r="AG247" t="s">
        <v>63</v>
      </c>
      <c r="AH247" t="s">
        <v>43</v>
      </c>
      <c r="AI247" t="s">
        <v>44</v>
      </c>
      <c r="AJ247" s="8">
        <v>40480</v>
      </c>
      <c r="AK247" s="3">
        <v>1067518</v>
      </c>
      <c r="AL247" s="3">
        <v>610857</v>
      </c>
      <c r="AM247" t="s">
        <v>165</v>
      </c>
      <c r="AN247">
        <v>15</v>
      </c>
      <c r="AO247" t="s">
        <v>165</v>
      </c>
      <c r="AP247" s="8">
        <v>45962</v>
      </c>
      <c r="AQ247" t="s">
        <v>206</v>
      </c>
      <c r="AR247" t="s">
        <v>100</v>
      </c>
      <c r="AS247">
        <v>0</v>
      </c>
      <c r="AT247" s="11">
        <v>40878</v>
      </c>
      <c r="AU247" s="3">
        <v>171346</v>
      </c>
      <c r="AV247" s="3">
        <v>98799</v>
      </c>
      <c r="AW247">
        <v>0</v>
      </c>
      <c r="AX247" t="s">
        <v>165</v>
      </c>
      <c r="AY247" t="s">
        <v>165</v>
      </c>
      <c r="AZ247" s="8" t="s">
        <v>165</v>
      </c>
      <c r="BA247" t="s">
        <v>165</v>
      </c>
      <c r="BB247" t="s">
        <v>58</v>
      </c>
      <c r="BC247">
        <v>0</v>
      </c>
      <c r="BD247" s="11" t="s">
        <v>106</v>
      </c>
      <c r="BE247" s="3">
        <v>0</v>
      </c>
      <c r="BF247" s="3">
        <v>0</v>
      </c>
      <c r="BG247">
        <v>0</v>
      </c>
      <c r="BH247">
        <v>0</v>
      </c>
      <c r="BI247">
        <v>0</v>
      </c>
      <c r="BJ247" s="8">
        <v>0</v>
      </c>
      <c r="BK247">
        <v>0</v>
      </c>
      <c r="BL247" t="s">
        <v>46</v>
      </c>
      <c r="BM247">
        <v>0</v>
      </c>
      <c r="BN247" s="3">
        <v>2414418</v>
      </c>
      <c r="BO247" s="12">
        <v>1067518</v>
      </c>
      <c r="BP247" s="19">
        <f t="shared" si="23"/>
        <v>1344697</v>
      </c>
      <c r="BQ247" s="19">
        <f t="shared" si="18"/>
        <v>2414418</v>
      </c>
      <c r="BR247" s="13">
        <f t="shared" si="19"/>
        <v>1</v>
      </c>
    </row>
    <row r="248" spans="1:70" hidden="1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20"/>
        <v>6.2357836616443257E-2</v>
      </c>
      <c r="U248" s="3">
        <v>1795909</v>
      </c>
      <c r="V248" s="3">
        <v>1578468</v>
      </c>
      <c r="W248" s="14">
        <f t="shared" si="21"/>
        <v>0.87892426620725217</v>
      </c>
      <c r="X248" s="3">
        <v>727929</v>
      </c>
      <c r="Y248" s="18">
        <f t="shared" si="22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>
        <v>16</v>
      </c>
      <c r="AF248" s="10">
        <v>47788</v>
      </c>
      <c r="AG248" t="s">
        <v>54</v>
      </c>
      <c r="AH248" t="s">
        <v>100</v>
      </c>
      <c r="AI248" t="s">
        <v>55</v>
      </c>
      <c r="AJ248" s="8">
        <v>40456</v>
      </c>
      <c r="AK248" s="3">
        <v>589505</v>
      </c>
      <c r="AL248" s="3">
        <v>589505</v>
      </c>
      <c r="AM248" t="s">
        <v>358</v>
      </c>
      <c r="AN248" t="s">
        <v>358</v>
      </c>
      <c r="AO248" t="s">
        <v>358</v>
      </c>
      <c r="AP248" s="8" t="s">
        <v>413</v>
      </c>
      <c r="AQ248" t="s">
        <v>71</v>
      </c>
      <c r="AR248" t="s">
        <v>100</v>
      </c>
      <c r="AS248" t="s">
        <v>414</v>
      </c>
      <c r="AT248" s="11" t="s">
        <v>358</v>
      </c>
      <c r="AU248" s="3">
        <v>35000</v>
      </c>
      <c r="AV248" s="3">
        <v>7000</v>
      </c>
      <c r="AW248">
        <v>0.03</v>
      </c>
      <c r="AX248">
        <v>5</v>
      </c>
      <c r="AY248" t="s">
        <v>358</v>
      </c>
      <c r="AZ248" s="8" t="s">
        <v>436</v>
      </c>
      <c r="BA248" t="s">
        <v>75</v>
      </c>
      <c r="BB248" t="s">
        <v>58</v>
      </c>
      <c r="BC248" t="s">
        <v>379</v>
      </c>
      <c r="BD248" s="11" t="s">
        <v>106</v>
      </c>
      <c r="BE248" s="3">
        <v>0</v>
      </c>
      <c r="BF248" s="3">
        <v>0</v>
      </c>
      <c r="BG248">
        <v>0</v>
      </c>
      <c r="BH248">
        <v>0</v>
      </c>
      <c r="BI248">
        <v>0</v>
      </c>
      <c r="BJ248" s="8">
        <v>0</v>
      </c>
      <c r="BK248">
        <v>0</v>
      </c>
      <c r="BL248" t="s">
        <v>46</v>
      </c>
      <c r="BM248">
        <v>0</v>
      </c>
      <c r="BN248" s="3">
        <v>1795909</v>
      </c>
      <c r="BO248" t="s">
        <v>47</v>
      </c>
      <c r="BP248" s="19">
        <f t="shared" si="23"/>
        <v>1067980</v>
      </c>
      <c r="BQ248" s="19">
        <f t="shared" si="18"/>
        <v>1795909</v>
      </c>
      <c r="BR248" s="13">
        <f t="shared" si="19"/>
        <v>1</v>
      </c>
    </row>
    <row r="249" spans="1:70" hidden="1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20"/>
        <v>7.0287667209530655E-2</v>
      </c>
      <c r="U249" s="3">
        <v>2761281</v>
      </c>
      <c r="V249" s="3">
        <v>2562183</v>
      </c>
      <c r="W249" s="14">
        <f t="shared" si="21"/>
        <v>0.92789650890293307</v>
      </c>
      <c r="X249" s="3">
        <v>1349783</v>
      </c>
      <c r="Y249" s="18">
        <f t="shared" si="22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>
        <v>30</v>
      </c>
      <c r="AF249" s="10">
        <v>46388</v>
      </c>
      <c r="AG249" t="s">
        <v>54</v>
      </c>
      <c r="AH249" t="s">
        <v>43</v>
      </c>
      <c r="AI249" t="s">
        <v>55</v>
      </c>
      <c r="AJ249" s="8">
        <v>40465</v>
      </c>
      <c r="AK249" s="3">
        <v>820859</v>
      </c>
      <c r="AL249" s="3">
        <v>465153</v>
      </c>
      <c r="AM249" t="s">
        <v>62</v>
      </c>
      <c r="AN249">
        <v>17</v>
      </c>
      <c r="AO249">
        <v>30</v>
      </c>
      <c r="AP249" s="8" t="s">
        <v>437</v>
      </c>
      <c r="AQ249" t="s">
        <v>71</v>
      </c>
      <c r="AR249" t="s">
        <v>100</v>
      </c>
      <c r="AS249" t="s">
        <v>55</v>
      </c>
      <c r="AT249" s="11" t="s">
        <v>106</v>
      </c>
      <c r="AU249" s="3">
        <v>25802</v>
      </c>
      <c r="AV249" s="3">
        <v>16772</v>
      </c>
      <c r="AW249">
        <v>0.09</v>
      </c>
      <c r="AX249" t="s">
        <v>358</v>
      </c>
      <c r="AY249" t="s">
        <v>358</v>
      </c>
      <c r="AZ249" s="8">
        <v>47697</v>
      </c>
      <c r="BA249" t="s">
        <v>75</v>
      </c>
      <c r="BB249" t="s">
        <v>100</v>
      </c>
      <c r="BC249" t="s">
        <v>55</v>
      </c>
      <c r="BD249" s="11" t="s">
        <v>106</v>
      </c>
      <c r="BE249" s="3">
        <v>0</v>
      </c>
      <c r="BF249" s="3">
        <v>0</v>
      </c>
      <c r="BG249">
        <v>0</v>
      </c>
      <c r="BH249">
        <v>0</v>
      </c>
      <c r="BI249">
        <v>0</v>
      </c>
      <c r="BJ249" s="8">
        <v>0</v>
      </c>
      <c r="BK249">
        <v>0</v>
      </c>
      <c r="BL249">
        <v>0</v>
      </c>
      <c r="BM249">
        <v>0</v>
      </c>
      <c r="BN249" s="3">
        <v>2761281</v>
      </c>
      <c r="BO249" t="s">
        <v>62</v>
      </c>
      <c r="BP249" s="19">
        <f t="shared" si="23"/>
        <v>1425300</v>
      </c>
      <c r="BQ249" s="19">
        <f t="shared" si="18"/>
        <v>2775083</v>
      </c>
      <c r="BR249" s="13">
        <f t="shared" si="19"/>
        <v>1.0049984047259224</v>
      </c>
    </row>
    <row r="250" spans="1:70" hidden="1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20"/>
        <v>5.5345366099315854E-2</v>
      </c>
      <c r="U250" s="3">
        <v>2799855</v>
      </c>
      <c r="V250" s="3">
        <v>2211640</v>
      </c>
      <c r="W250" s="14">
        <f t="shared" si="21"/>
        <v>0.7899123347459065</v>
      </c>
      <c r="X250" s="3">
        <v>1053730</v>
      </c>
      <c r="Y250" s="18">
        <f t="shared" si="22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>
        <v>30</v>
      </c>
      <c r="AF250" s="10">
        <v>46244</v>
      </c>
      <c r="AG250" t="s">
        <v>54</v>
      </c>
      <c r="AH250" t="s">
        <v>43</v>
      </c>
      <c r="AI250" t="s">
        <v>55</v>
      </c>
      <c r="AJ250" s="8">
        <v>40458</v>
      </c>
      <c r="AK250" s="3">
        <v>1496825</v>
      </c>
      <c r="AL250" s="3">
        <v>814938.06</v>
      </c>
      <c r="AM250" t="s">
        <v>254</v>
      </c>
      <c r="AN250" t="s">
        <v>358</v>
      </c>
      <c r="AO250" t="s">
        <v>358</v>
      </c>
      <c r="AP250" s="8" t="s">
        <v>413</v>
      </c>
      <c r="AQ250" t="s">
        <v>71</v>
      </c>
      <c r="AR250" t="s">
        <v>100</v>
      </c>
      <c r="AS250" t="s">
        <v>414</v>
      </c>
      <c r="AT250" s="11" t="s">
        <v>358</v>
      </c>
      <c r="AU250" s="3">
        <v>34000</v>
      </c>
      <c r="AV250" s="3" t="s">
        <v>438</v>
      </c>
      <c r="AW250">
        <v>0</v>
      </c>
      <c r="AX250">
        <v>5</v>
      </c>
      <c r="AY250" t="s">
        <v>358</v>
      </c>
      <c r="AZ250" s="8" t="s">
        <v>358</v>
      </c>
      <c r="BA250" t="s">
        <v>75</v>
      </c>
      <c r="BB250" t="s">
        <v>58</v>
      </c>
      <c r="BC250" t="s">
        <v>47</v>
      </c>
      <c r="BD250" s="11" t="s">
        <v>106</v>
      </c>
      <c r="BE250" s="3">
        <v>0</v>
      </c>
      <c r="BF250" s="3">
        <v>0</v>
      </c>
      <c r="BG250">
        <v>0</v>
      </c>
      <c r="BH250">
        <v>0</v>
      </c>
      <c r="BI250">
        <v>0</v>
      </c>
      <c r="BJ250" s="8">
        <v>0</v>
      </c>
      <c r="BK250">
        <v>0</v>
      </c>
      <c r="BL250" t="s">
        <v>46</v>
      </c>
      <c r="BM250">
        <v>0</v>
      </c>
      <c r="BN250" s="3">
        <v>2799855</v>
      </c>
      <c r="BO250" t="s">
        <v>47</v>
      </c>
      <c r="BP250" s="19">
        <f t="shared" si="23"/>
        <v>1746125</v>
      </c>
      <c r="BQ250" s="19">
        <f t="shared" si="18"/>
        <v>2799855</v>
      </c>
      <c r="BR250" s="13">
        <f t="shared" si="19"/>
        <v>1</v>
      </c>
    </row>
    <row r="251" spans="1:70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20"/>
        <v>0</v>
      </c>
      <c r="U251" s="3">
        <v>9713257</v>
      </c>
      <c r="V251" s="3">
        <v>7395295</v>
      </c>
      <c r="W251" s="14">
        <f t="shared" si="21"/>
        <v>0.76136099353697739</v>
      </c>
      <c r="X251" s="3">
        <v>0</v>
      </c>
      <c r="Y251" s="18">
        <f t="shared" si="22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>
        <v>35</v>
      </c>
      <c r="AF251" s="10">
        <v>47119</v>
      </c>
      <c r="AG251">
        <v>0</v>
      </c>
      <c r="AH251" t="s">
        <v>43</v>
      </c>
      <c r="AI251" t="s">
        <v>44</v>
      </c>
      <c r="AJ251" s="8">
        <v>2012</v>
      </c>
      <c r="AK251" s="3">
        <v>400000</v>
      </c>
      <c r="AL251" s="3">
        <v>400000</v>
      </c>
      <c r="AM251">
        <v>0</v>
      </c>
      <c r="AN251">
        <v>40</v>
      </c>
      <c r="AO251">
        <v>0</v>
      </c>
      <c r="AP251" s="8">
        <v>55884</v>
      </c>
      <c r="AQ251">
        <v>0</v>
      </c>
      <c r="AR251" t="s">
        <v>100</v>
      </c>
      <c r="AS251">
        <v>0</v>
      </c>
      <c r="AT251" s="11" t="s">
        <v>106</v>
      </c>
      <c r="AU251" s="3">
        <v>0</v>
      </c>
      <c r="AV251" s="3">
        <v>0</v>
      </c>
      <c r="AW251">
        <v>0</v>
      </c>
      <c r="AX251">
        <v>0</v>
      </c>
      <c r="AY251">
        <v>0</v>
      </c>
      <c r="AZ251" s="8">
        <v>0</v>
      </c>
      <c r="BA251">
        <v>0</v>
      </c>
      <c r="BB251" t="s">
        <v>46</v>
      </c>
      <c r="BC251">
        <v>0</v>
      </c>
      <c r="BD251" s="11" t="s">
        <v>106</v>
      </c>
      <c r="BE251" s="3">
        <v>0</v>
      </c>
      <c r="BF251" s="3">
        <v>0</v>
      </c>
      <c r="BG251">
        <v>0</v>
      </c>
      <c r="BH251">
        <v>0</v>
      </c>
      <c r="BI251">
        <v>0</v>
      </c>
      <c r="BJ251" s="8">
        <v>0</v>
      </c>
      <c r="BK251">
        <v>0</v>
      </c>
      <c r="BL251" t="s">
        <v>46</v>
      </c>
      <c r="BM251">
        <v>0</v>
      </c>
      <c r="BN251" s="3">
        <v>0</v>
      </c>
      <c r="BO251">
        <v>0</v>
      </c>
      <c r="BP251" s="19">
        <f t="shared" si="23"/>
        <v>3820000</v>
      </c>
      <c r="BQ251" s="19">
        <f t="shared" si="18"/>
        <v>3820000</v>
      </c>
      <c r="BR251" s="13">
        <f t="shared" si="19"/>
        <v>0.3932769409890009</v>
      </c>
    </row>
    <row r="252" spans="1:70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20"/>
        <v>0</v>
      </c>
      <c r="U252" s="3">
        <v>8719948</v>
      </c>
      <c r="V252" s="3">
        <v>6785615</v>
      </c>
      <c r="W252" s="14">
        <f t="shared" si="21"/>
        <v>0.77817149827040255</v>
      </c>
      <c r="X252" s="3">
        <v>0</v>
      </c>
      <c r="Y252" s="18">
        <f t="shared" si="22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>
        <v>35</v>
      </c>
      <c r="AF252" s="10">
        <v>47119</v>
      </c>
      <c r="AG252">
        <v>0</v>
      </c>
      <c r="AH252" t="s">
        <v>43</v>
      </c>
      <c r="AI252" t="s">
        <v>44</v>
      </c>
      <c r="AJ252" s="8" t="s">
        <v>106</v>
      </c>
      <c r="AK252" s="3">
        <v>0</v>
      </c>
      <c r="AL252" s="3">
        <v>0</v>
      </c>
      <c r="AM252">
        <v>0</v>
      </c>
      <c r="AN252">
        <v>0</v>
      </c>
      <c r="AO252">
        <v>0</v>
      </c>
      <c r="AP252" s="8">
        <v>0</v>
      </c>
      <c r="AQ252">
        <v>0</v>
      </c>
      <c r="AR252">
        <v>0</v>
      </c>
      <c r="AS252">
        <v>0</v>
      </c>
      <c r="AT252" s="11" t="s">
        <v>106</v>
      </c>
      <c r="AU252" s="3">
        <v>0</v>
      </c>
      <c r="AV252" s="3">
        <v>0</v>
      </c>
      <c r="AW252">
        <v>0</v>
      </c>
      <c r="AX252">
        <v>0</v>
      </c>
      <c r="AY252">
        <v>0</v>
      </c>
      <c r="AZ252" s="8">
        <v>0</v>
      </c>
      <c r="BA252">
        <v>0</v>
      </c>
      <c r="BB252" t="s">
        <v>46</v>
      </c>
      <c r="BC252">
        <v>0</v>
      </c>
      <c r="BD252" s="11" t="s">
        <v>106</v>
      </c>
      <c r="BE252" s="3">
        <v>0</v>
      </c>
      <c r="BF252" s="3">
        <v>0</v>
      </c>
      <c r="BG252">
        <v>0</v>
      </c>
      <c r="BH252">
        <v>0</v>
      </c>
      <c r="BI252">
        <v>0</v>
      </c>
      <c r="BJ252" s="8">
        <v>0</v>
      </c>
      <c r="BK252">
        <v>0</v>
      </c>
      <c r="BL252" t="s">
        <v>46</v>
      </c>
      <c r="BM252">
        <v>0</v>
      </c>
      <c r="BN252" s="3">
        <v>0</v>
      </c>
      <c r="BO252">
        <v>0</v>
      </c>
      <c r="BP252" s="19">
        <f t="shared" si="23"/>
        <v>3192000</v>
      </c>
      <c r="BQ252" s="19">
        <f t="shared" si="18"/>
        <v>3192000</v>
      </c>
      <c r="BR252" s="13">
        <f t="shared" si="19"/>
        <v>0.36605722878163954</v>
      </c>
    </row>
    <row r="253" spans="1:70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20"/>
        <v>6.6956257934900079E-2</v>
      </c>
      <c r="U253" s="3">
        <v>5402557</v>
      </c>
      <c r="V253" s="3">
        <v>4749189.3499999996</v>
      </c>
      <c r="W253" s="14">
        <f t="shared" si="21"/>
        <v>0.87906325652834383</v>
      </c>
      <c r="X253" s="3">
        <v>177122</v>
      </c>
      <c r="Y253" s="18">
        <f t="shared" si="22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>
        <v>0</v>
      </c>
      <c r="AF253" s="10">
        <v>48213</v>
      </c>
      <c r="AG253">
        <v>0</v>
      </c>
      <c r="AH253" t="s">
        <v>100</v>
      </c>
      <c r="AI253">
        <v>0</v>
      </c>
      <c r="AJ253" s="8" t="s">
        <v>106</v>
      </c>
      <c r="AK253" s="3">
        <v>2181285</v>
      </c>
      <c r="AL253" s="3">
        <v>1211825</v>
      </c>
      <c r="AM253">
        <v>0</v>
      </c>
      <c r="AN253" t="s">
        <v>45</v>
      </c>
      <c r="AO253">
        <v>0</v>
      </c>
      <c r="AP253" s="8">
        <v>0</v>
      </c>
      <c r="AQ253">
        <v>0</v>
      </c>
      <c r="AR253" t="s">
        <v>46</v>
      </c>
      <c r="AS253">
        <v>0</v>
      </c>
      <c r="AT253" s="11" t="s">
        <v>106</v>
      </c>
      <c r="AU253" s="3">
        <v>84352</v>
      </c>
      <c r="AV253" s="3">
        <v>74768</v>
      </c>
      <c r="AW253">
        <v>6.1499999999999999E-2</v>
      </c>
      <c r="AX253">
        <v>0</v>
      </c>
      <c r="AY253">
        <v>0</v>
      </c>
      <c r="AZ253" s="8">
        <v>46548</v>
      </c>
      <c r="BA253">
        <v>0</v>
      </c>
      <c r="BB253" t="s">
        <v>43</v>
      </c>
      <c r="BC253">
        <v>0</v>
      </c>
      <c r="BD253" s="11" t="s">
        <v>106</v>
      </c>
      <c r="BE253" s="3">
        <v>84352</v>
      </c>
      <c r="BF253" s="3">
        <v>74768</v>
      </c>
      <c r="BG253">
        <v>6.1499999999999999E-2</v>
      </c>
      <c r="BH253">
        <v>0</v>
      </c>
      <c r="BI253">
        <v>0</v>
      </c>
      <c r="BJ253" s="8">
        <v>46548</v>
      </c>
      <c r="BK253">
        <v>0</v>
      </c>
      <c r="BL253" t="s">
        <v>43</v>
      </c>
      <c r="BM253">
        <v>0</v>
      </c>
      <c r="BN253" s="3">
        <v>5402557</v>
      </c>
      <c r="BO253">
        <v>0</v>
      </c>
      <c r="BP253" s="19">
        <f t="shared" si="23"/>
        <v>2849989</v>
      </c>
      <c r="BQ253" s="19">
        <f t="shared" si="18"/>
        <v>3027111</v>
      </c>
      <c r="BR253" s="13">
        <f t="shared" si="19"/>
        <v>0.56031079357422786</v>
      </c>
    </row>
    <row r="254" spans="1:70" hidden="1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20"/>
        <v>0.96575172561678535</v>
      </c>
      <c r="U254" s="3">
        <v>12936389</v>
      </c>
      <c r="V254" s="3">
        <v>14131922</v>
      </c>
      <c r="W254" s="14">
        <f t="shared" si="21"/>
        <v>1.0924162840186702</v>
      </c>
      <c r="X254" s="3">
        <v>9681370</v>
      </c>
      <c r="Y254" s="18">
        <f t="shared" si="22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>
        <v>30</v>
      </c>
      <c r="AF254" s="10">
        <v>46569</v>
      </c>
      <c r="AG254" t="s">
        <v>63</v>
      </c>
      <c r="AH254" t="s">
        <v>43</v>
      </c>
      <c r="AI254" t="s">
        <v>44</v>
      </c>
      <c r="AJ254" s="8">
        <v>40471</v>
      </c>
      <c r="AK254" s="3">
        <v>500000</v>
      </c>
      <c r="AL254" s="3">
        <v>269444.42</v>
      </c>
      <c r="AM254">
        <v>0</v>
      </c>
      <c r="AN254">
        <v>15</v>
      </c>
      <c r="AO254">
        <v>15</v>
      </c>
      <c r="AP254" s="8">
        <v>45950</v>
      </c>
      <c r="AQ254">
        <v>0</v>
      </c>
      <c r="AR254" t="s">
        <v>58</v>
      </c>
      <c r="AS254" t="s">
        <v>98</v>
      </c>
      <c r="AT254" s="11">
        <v>41102</v>
      </c>
      <c r="AU254" s="3">
        <v>655020</v>
      </c>
      <c r="AV254" s="3">
        <v>11330</v>
      </c>
      <c r="AW254">
        <v>0</v>
      </c>
      <c r="AX254">
        <v>0</v>
      </c>
      <c r="AY254">
        <v>0</v>
      </c>
      <c r="AZ254" s="8">
        <v>0</v>
      </c>
      <c r="BA254">
        <v>0</v>
      </c>
      <c r="BB254" t="s">
        <v>58</v>
      </c>
      <c r="BC254" t="s">
        <v>98</v>
      </c>
      <c r="BD254" s="11" t="s">
        <v>106</v>
      </c>
      <c r="BE254" s="3">
        <v>0</v>
      </c>
      <c r="BF254" s="3">
        <v>0</v>
      </c>
      <c r="BG254">
        <v>0</v>
      </c>
      <c r="BH254">
        <v>0</v>
      </c>
      <c r="BI254">
        <v>0</v>
      </c>
      <c r="BJ254" s="8">
        <v>0</v>
      </c>
      <c r="BK254">
        <v>0</v>
      </c>
      <c r="BL254" t="s">
        <v>46</v>
      </c>
      <c r="BM254">
        <v>0</v>
      </c>
      <c r="BN254" s="3">
        <v>12936389</v>
      </c>
      <c r="BO254" t="s">
        <v>47</v>
      </c>
      <c r="BP254" s="19">
        <f t="shared" si="23"/>
        <v>3255020</v>
      </c>
      <c r="BQ254" s="19">
        <f t="shared" si="18"/>
        <v>12936390</v>
      </c>
      <c r="BR254" s="13">
        <f t="shared" si="19"/>
        <v>1.0000000773013242</v>
      </c>
    </row>
    <row r="255" spans="1:70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20"/>
        <v>0.98561520659615343</v>
      </c>
      <c r="U255" s="3">
        <v>4159879</v>
      </c>
      <c r="V255" s="3">
        <v>3747598</v>
      </c>
      <c r="W255" s="14">
        <f t="shared" si="21"/>
        <v>0.90089110765000613</v>
      </c>
      <c r="X255" s="3">
        <v>2989059</v>
      </c>
      <c r="Y255" s="18">
        <f t="shared" si="22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>
        <v>40</v>
      </c>
      <c r="AF255" s="10">
        <v>56250</v>
      </c>
      <c r="AG255">
        <v>1</v>
      </c>
      <c r="AH255" t="s">
        <v>43</v>
      </c>
      <c r="AI255">
        <v>0</v>
      </c>
      <c r="AJ255" s="8" t="s">
        <v>106</v>
      </c>
      <c r="AK255" s="3">
        <v>220000</v>
      </c>
      <c r="AL255" s="3">
        <v>220000</v>
      </c>
      <c r="AM255">
        <v>0</v>
      </c>
      <c r="AN255">
        <v>30</v>
      </c>
      <c r="AO255">
        <v>15</v>
      </c>
      <c r="AP255" s="8">
        <v>46341</v>
      </c>
      <c r="AQ255">
        <v>2</v>
      </c>
      <c r="AR255" t="s">
        <v>58</v>
      </c>
      <c r="AS255">
        <v>0</v>
      </c>
      <c r="AT255" s="11">
        <v>40960</v>
      </c>
      <c r="AU255" s="3">
        <v>105000</v>
      </c>
      <c r="AV255" s="3">
        <v>79945.36</v>
      </c>
      <c r="AW255">
        <v>0.02</v>
      </c>
      <c r="AX255">
        <v>15</v>
      </c>
      <c r="AY255">
        <v>15</v>
      </c>
      <c r="AZ255" s="8">
        <v>43077</v>
      </c>
      <c r="BA255">
        <v>3</v>
      </c>
      <c r="BB255" t="s">
        <v>58</v>
      </c>
      <c r="BC255">
        <v>0</v>
      </c>
      <c r="BD255" s="11">
        <v>41849</v>
      </c>
      <c r="BE255" s="3">
        <v>169685.66</v>
      </c>
      <c r="BF255" s="3">
        <v>169685.66</v>
      </c>
      <c r="BG255">
        <v>0.05</v>
      </c>
      <c r="BH255">
        <v>15</v>
      </c>
      <c r="BI255">
        <v>15</v>
      </c>
      <c r="BJ255" s="8">
        <v>47205</v>
      </c>
      <c r="BK255">
        <v>4</v>
      </c>
      <c r="BL255" t="s">
        <v>100</v>
      </c>
      <c r="BM255">
        <v>0</v>
      </c>
      <c r="BN255" s="3">
        <v>1199685.6599999999</v>
      </c>
      <c r="BO255" t="s">
        <v>441</v>
      </c>
      <c r="BP255" s="19">
        <f t="shared" si="23"/>
        <v>1199685.6599999999</v>
      </c>
      <c r="BQ255" s="19">
        <f t="shared" si="18"/>
        <v>4188744.66</v>
      </c>
      <c r="BR255" s="13">
        <f t="shared" si="19"/>
        <v>1.0069390624102288</v>
      </c>
    </row>
    <row r="256" spans="1:70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20"/>
        <v>0.98561520659615343</v>
      </c>
      <c r="U256" s="3">
        <v>4159879</v>
      </c>
      <c r="V256" s="3">
        <v>3747598</v>
      </c>
      <c r="W256" s="14">
        <f t="shared" si="21"/>
        <v>0.90089110765000613</v>
      </c>
      <c r="X256" s="3">
        <v>2989059</v>
      </c>
      <c r="Y256" s="18">
        <f t="shared" si="22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>
        <v>40</v>
      </c>
      <c r="AF256" s="10">
        <v>56250</v>
      </c>
      <c r="AG256">
        <v>1</v>
      </c>
      <c r="AH256" t="s">
        <v>43</v>
      </c>
      <c r="AI256">
        <v>0</v>
      </c>
      <c r="AJ256" s="8" t="s">
        <v>106</v>
      </c>
      <c r="AK256" s="3">
        <v>220000</v>
      </c>
      <c r="AL256" s="3">
        <v>220000</v>
      </c>
      <c r="AM256">
        <v>0</v>
      </c>
      <c r="AN256">
        <v>30</v>
      </c>
      <c r="AO256">
        <v>15</v>
      </c>
      <c r="AP256" s="8">
        <v>46341</v>
      </c>
      <c r="AQ256">
        <v>2</v>
      </c>
      <c r="AR256" t="s">
        <v>58</v>
      </c>
      <c r="AS256">
        <v>0</v>
      </c>
      <c r="AT256" s="11">
        <v>40960</v>
      </c>
      <c r="AU256" s="3">
        <v>105000</v>
      </c>
      <c r="AV256" s="3">
        <v>79945.36</v>
      </c>
      <c r="AW256">
        <v>0.02</v>
      </c>
      <c r="AX256">
        <v>15</v>
      </c>
      <c r="AY256">
        <v>15</v>
      </c>
      <c r="AZ256" s="8">
        <v>43077</v>
      </c>
      <c r="BA256">
        <v>3</v>
      </c>
      <c r="BB256" t="s">
        <v>58</v>
      </c>
      <c r="BC256">
        <v>0</v>
      </c>
      <c r="BD256" s="11">
        <v>41849</v>
      </c>
      <c r="BE256" s="3">
        <v>169685.66</v>
      </c>
      <c r="BF256" s="3">
        <v>169685.66</v>
      </c>
      <c r="BG256">
        <v>0.05</v>
      </c>
      <c r="BH256">
        <v>15</v>
      </c>
      <c r="BI256">
        <v>15</v>
      </c>
      <c r="BJ256" s="8">
        <v>47205</v>
      </c>
      <c r="BK256">
        <v>4</v>
      </c>
      <c r="BL256" t="s">
        <v>100</v>
      </c>
      <c r="BM256">
        <v>0</v>
      </c>
      <c r="BN256" s="3">
        <v>1199685.6599999999</v>
      </c>
      <c r="BO256" t="s">
        <v>441</v>
      </c>
      <c r="BP256" s="19">
        <f t="shared" si="23"/>
        <v>1199685.6599999999</v>
      </c>
      <c r="BQ256" s="19">
        <f t="shared" si="18"/>
        <v>4188744.66</v>
      </c>
      <c r="BR256" s="13">
        <f t="shared" si="19"/>
        <v>1.0069390624102288</v>
      </c>
    </row>
    <row r="257" spans="1:70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20"/>
        <v>9.8828434081219246E-2</v>
      </c>
      <c r="U257" s="3">
        <v>6820871</v>
      </c>
      <c r="V257" s="3">
        <v>5764974</v>
      </c>
      <c r="W257" s="14">
        <f t="shared" si="21"/>
        <v>0.84519616336388714</v>
      </c>
      <c r="X257" s="3">
        <v>4826845</v>
      </c>
      <c r="Y257" s="18">
        <f t="shared" si="22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>
        <v>30</v>
      </c>
      <c r="AF257" s="10">
        <v>46275</v>
      </c>
      <c r="AG257" t="s">
        <v>63</v>
      </c>
      <c r="AH257" t="s">
        <v>43</v>
      </c>
      <c r="AI257" t="s">
        <v>55</v>
      </c>
      <c r="AJ257" s="8" t="s">
        <v>106</v>
      </c>
      <c r="AK257" s="3">
        <v>0</v>
      </c>
      <c r="AL257" s="3">
        <v>0</v>
      </c>
      <c r="AM257">
        <v>0</v>
      </c>
      <c r="AN257" t="s">
        <v>45</v>
      </c>
      <c r="AO257">
        <v>0</v>
      </c>
      <c r="AP257" s="8">
        <v>0</v>
      </c>
      <c r="AQ257">
        <v>0</v>
      </c>
      <c r="AR257" t="s">
        <v>46</v>
      </c>
      <c r="AS257">
        <v>0</v>
      </c>
      <c r="AT257" s="11">
        <v>40497</v>
      </c>
      <c r="AU257" s="3">
        <v>1544026</v>
      </c>
      <c r="AV257" s="3">
        <v>1003617</v>
      </c>
      <c r="AW257">
        <v>0</v>
      </c>
      <c r="AX257">
        <v>15</v>
      </c>
      <c r="AY257" t="s">
        <v>165</v>
      </c>
      <c r="AZ257" s="8" t="s">
        <v>47</v>
      </c>
      <c r="BA257" t="s">
        <v>206</v>
      </c>
      <c r="BB257" t="s">
        <v>100</v>
      </c>
      <c r="BC257" t="s">
        <v>414</v>
      </c>
      <c r="BD257" s="11" t="s">
        <v>106</v>
      </c>
      <c r="BE257" s="3">
        <v>0</v>
      </c>
      <c r="BF257" s="3">
        <v>0</v>
      </c>
      <c r="BG257">
        <v>0</v>
      </c>
      <c r="BH257">
        <v>0</v>
      </c>
      <c r="BI257">
        <v>0</v>
      </c>
      <c r="BJ257" s="8">
        <v>0</v>
      </c>
      <c r="BK257">
        <v>0</v>
      </c>
      <c r="BL257" t="s">
        <v>46</v>
      </c>
      <c r="BM257">
        <v>0</v>
      </c>
      <c r="BN257" s="3">
        <v>6820871</v>
      </c>
      <c r="BO257" t="s">
        <v>62</v>
      </c>
      <c r="BP257" s="19">
        <f t="shared" si="23"/>
        <v>1994026</v>
      </c>
      <c r="BQ257" s="19">
        <f t="shared" si="18"/>
        <v>6820871</v>
      </c>
      <c r="BR257" s="13">
        <f t="shared" si="19"/>
        <v>1</v>
      </c>
    </row>
    <row r="258" spans="1:70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20"/>
        <v>0.11090271682950401</v>
      </c>
      <c r="U258" s="3">
        <v>5946527</v>
      </c>
      <c r="V258" s="3">
        <v>7368323</v>
      </c>
      <c r="W258" s="14">
        <f t="shared" si="21"/>
        <v>1.2390968711653036</v>
      </c>
      <c r="X258" s="3">
        <v>5086527</v>
      </c>
      <c r="Y258" s="18">
        <f t="shared" si="22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t="s">
        <v>391</v>
      </c>
      <c r="AF258" s="10">
        <v>47118</v>
      </c>
      <c r="AG258" t="s">
        <v>442</v>
      </c>
      <c r="AH258" t="s">
        <v>100</v>
      </c>
      <c r="AI258" t="s">
        <v>443</v>
      </c>
      <c r="AJ258" s="8">
        <v>41131</v>
      </c>
      <c r="AK258" s="3">
        <v>410000</v>
      </c>
      <c r="AL258" s="3">
        <v>355730</v>
      </c>
      <c r="AM258">
        <v>7.0000000000000007E-2</v>
      </c>
      <c r="AN258">
        <v>16</v>
      </c>
      <c r="AO258">
        <v>202</v>
      </c>
      <c r="AP258" s="8">
        <v>47253</v>
      </c>
      <c r="AQ258" t="s">
        <v>442</v>
      </c>
      <c r="AR258" t="s">
        <v>43</v>
      </c>
      <c r="AS258" t="s">
        <v>444</v>
      </c>
      <c r="AT258" s="11" t="s">
        <v>106</v>
      </c>
      <c r="AU258" s="3">
        <v>0</v>
      </c>
      <c r="AV258" s="3">
        <v>0</v>
      </c>
      <c r="AW258">
        <v>0</v>
      </c>
      <c r="AX258">
        <v>0</v>
      </c>
      <c r="AY258">
        <v>0</v>
      </c>
      <c r="AZ258" s="8">
        <v>0</v>
      </c>
      <c r="BA258">
        <v>0</v>
      </c>
      <c r="BB258" t="s">
        <v>46</v>
      </c>
      <c r="BC258">
        <v>0</v>
      </c>
      <c r="BD258" s="11" t="s">
        <v>106</v>
      </c>
      <c r="BE258" s="3">
        <v>0</v>
      </c>
      <c r="BF258" s="3">
        <v>0</v>
      </c>
      <c r="BG258">
        <v>0</v>
      </c>
      <c r="BH258">
        <v>0</v>
      </c>
      <c r="BI258">
        <v>0</v>
      </c>
      <c r="BJ258" s="8">
        <v>0</v>
      </c>
      <c r="BK258">
        <v>0</v>
      </c>
      <c r="BL258" t="s">
        <v>46</v>
      </c>
      <c r="BM258">
        <v>0</v>
      </c>
      <c r="BN258" s="3">
        <v>5946527</v>
      </c>
      <c r="BO258" t="s">
        <v>47</v>
      </c>
      <c r="BP258" s="19">
        <f t="shared" si="23"/>
        <v>860000</v>
      </c>
      <c r="BQ258" s="19">
        <f t="shared" si="18"/>
        <v>5946527</v>
      </c>
      <c r="BR258" s="13">
        <f t="shared" si="19"/>
        <v>1</v>
      </c>
    </row>
    <row r="259" spans="1:70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20"/>
        <v>0.1142805790183402</v>
      </c>
      <c r="U259" s="3">
        <v>5480310</v>
      </c>
      <c r="V259" s="3">
        <v>7782440</v>
      </c>
      <c r="W259" s="14">
        <f t="shared" si="21"/>
        <v>1.4200729520775284</v>
      </c>
      <c r="X259" s="3">
        <v>0</v>
      </c>
      <c r="Y259" s="18">
        <f t="shared" si="22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>
        <v>0</v>
      </c>
      <c r="AF259" s="10">
        <v>0</v>
      </c>
      <c r="AG259">
        <v>0</v>
      </c>
      <c r="AH259">
        <v>0</v>
      </c>
      <c r="AI259">
        <v>0</v>
      </c>
      <c r="AJ259" s="8" t="s">
        <v>106</v>
      </c>
      <c r="AK259" s="3">
        <v>400000</v>
      </c>
      <c r="AL259" s="3">
        <v>400000</v>
      </c>
      <c r="AM259">
        <v>0</v>
      </c>
      <c r="AN259" t="s">
        <v>45</v>
      </c>
      <c r="AO259">
        <v>0</v>
      </c>
      <c r="AP259" s="8">
        <v>0</v>
      </c>
      <c r="AQ259">
        <v>0</v>
      </c>
      <c r="AR259" t="s">
        <v>100</v>
      </c>
      <c r="AS259" t="s">
        <v>214</v>
      </c>
      <c r="AT259" s="11">
        <v>4000</v>
      </c>
      <c r="AU259" s="3">
        <v>400000</v>
      </c>
      <c r="AV259" s="3">
        <v>400000</v>
      </c>
      <c r="AW259">
        <v>0</v>
      </c>
      <c r="AX259">
        <v>0</v>
      </c>
      <c r="AY259">
        <v>0</v>
      </c>
      <c r="AZ259" s="8">
        <v>58075</v>
      </c>
      <c r="BA259">
        <v>0</v>
      </c>
      <c r="BB259" t="s">
        <v>100</v>
      </c>
      <c r="BC259" t="s">
        <v>214</v>
      </c>
      <c r="BD259" s="11" t="s">
        <v>106</v>
      </c>
      <c r="BE259" s="3">
        <v>640117</v>
      </c>
      <c r="BF259" s="3">
        <v>646779.77</v>
      </c>
      <c r="BG259">
        <v>3.4500000000000003E-2</v>
      </c>
      <c r="BH259">
        <v>0</v>
      </c>
      <c r="BI259">
        <v>0</v>
      </c>
      <c r="BJ259" s="8">
        <v>57649</v>
      </c>
      <c r="BK259">
        <v>0</v>
      </c>
      <c r="BL259" t="s">
        <v>58</v>
      </c>
      <c r="BM259" t="s">
        <v>214</v>
      </c>
      <c r="BN259" s="3">
        <v>0</v>
      </c>
      <c r="BO259">
        <v>0</v>
      </c>
      <c r="BP259" s="19">
        <f t="shared" si="23"/>
        <v>1440117</v>
      </c>
      <c r="BQ259" s="19">
        <f t="shared" ref="BQ259:BQ322" si="24">+BP259+X259</f>
        <v>1440117</v>
      </c>
      <c r="BR259" s="13">
        <f t="shared" ref="BR259:BR322" si="25">IFERROR(+BQ259/U259,0)</f>
        <v>0.26278020768898108</v>
      </c>
    </row>
    <row r="260" spans="1:70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26">IFERROR(H260/U260,0)</f>
        <v>0.77848902053118796</v>
      </c>
      <c r="U260" s="3">
        <v>10258101</v>
      </c>
      <c r="V260" s="3">
        <v>9581799</v>
      </c>
      <c r="W260" s="14">
        <f t="shared" ref="W260:W323" si="27">IFERROR(+V260/U260,0)</f>
        <v>0.9340714231610705</v>
      </c>
      <c r="X260" s="3">
        <v>7332309</v>
      </c>
      <c r="Y260" s="18">
        <f t="shared" ref="Y260:Y323" si="28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>
        <v>0</v>
      </c>
      <c r="AF260" s="10">
        <v>47187</v>
      </c>
      <c r="AG260">
        <v>0</v>
      </c>
      <c r="AH260" t="s">
        <v>43</v>
      </c>
      <c r="AI260">
        <v>0</v>
      </c>
      <c r="AJ260" s="8">
        <v>42313</v>
      </c>
      <c r="AK260" s="3">
        <v>1945079</v>
      </c>
      <c r="AL260" s="3">
        <v>1890295.41</v>
      </c>
      <c r="AM260">
        <v>5.7500000000000002E-2</v>
      </c>
      <c r="AN260">
        <v>15</v>
      </c>
      <c r="AO260">
        <v>30</v>
      </c>
      <c r="AP260" s="8">
        <v>47187</v>
      </c>
      <c r="AQ260">
        <v>0</v>
      </c>
      <c r="AR260" t="s">
        <v>43</v>
      </c>
      <c r="AS260">
        <v>0</v>
      </c>
      <c r="AT260" s="11" t="s">
        <v>106</v>
      </c>
      <c r="AU260" s="3">
        <v>0</v>
      </c>
      <c r="AV260" s="3">
        <v>0</v>
      </c>
      <c r="AW260">
        <v>0</v>
      </c>
      <c r="AX260">
        <v>0</v>
      </c>
      <c r="AY260">
        <v>0</v>
      </c>
      <c r="AZ260" s="8">
        <v>0</v>
      </c>
      <c r="BA260">
        <v>0</v>
      </c>
      <c r="BB260" t="s">
        <v>46</v>
      </c>
      <c r="BC260">
        <v>0</v>
      </c>
      <c r="BD260" s="11" t="s">
        <v>106</v>
      </c>
      <c r="BE260" s="3">
        <v>0</v>
      </c>
      <c r="BF260" s="3">
        <v>0</v>
      </c>
      <c r="BG260">
        <v>0</v>
      </c>
      <c r="BH260">
        <v>0</v>
      </c>
      <c r="BI260">
        <v>0</v>
      </c>
      <c r="BJ260" s="8">
        <v>0</v>
      </c>
      <c r="BK260">
        <v>0</v>
      </c>
      <c r="BL260" t="s">
        <v>46</v>
      </c>
      <c r="BM260">
        <v>0</v>
      </c>
      <c r="BN260" s="3">
        <v>10258101</v>
      </c>
      <c r="BO260" t="s">
        <v>47</v>
      </c>
      <c r="BP260" s="19" t="e">
        <f t="shared" ref="BP260:BP323" si="29">+AA260+AK260+AU260+BE260</f>
        <v>#VALUE!</v>
      </c>
      <c r="BQ260" s="19" t="e">
        <f t="shared" si="24"/>
        <v>#VALUE!</v>
      </c>
      <c r="BR260" s="13">
        <f t="shared" si="25"/>
        <v>0</v>
      </c>
    </row>
    <row r="261" spans="1:70" hidden="1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26"/>
        <v>0.11051075337717112</v>
      </c>
      <c r="U261" s="3">
        <v>4720889</v>
      </c>
      <c r="V261" s="3">
        <v>5796883</v>
      </c>
      <c r="W261" s="14">
        <f t="shared" si="27"/>
        <v>1.2279219019976957</v>
      </c>
      <c r="X261" s="3">
        <v>4260839</v>
      </c>
      <c r="Y261" s="18">
        <f t="shared" si="28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>
        <v>30</v>
      </c>
      <c r="AF261" s="10">
        <v>46670</v>
      </c>
      <c r="AG261" t="s">
        <v>54</v>
      </c>
      <c r="AH261" t="s">
        <v>43</v>
      </c>
      <c r="AI261" t="s">
        <v>55</v>
      </c>
      <c r="AJ261" s="8" t="s">
        <v>106</v>
      </c>
      <c r="AK261" s="3">
        <v>0</v>
      </c>
      <c r="AL261" s="3">
        <v>0</v>
      </c>
      <c r="AM261">
        <v>0</v>
      </c>
      <c r="AN261" t="s">
        <v>45</v>
      </c>
      <c r="AO261">
        <v>0</v>
      </c>
      <c r="AP261" s="8">
        <v>0</v>
      </c>
      <c r="AQ261">
        <v>0</v>
      </c>
      <c r="AR261" t="s">
        <v>46</v>
      </c>
      <c r="AS261">
        <v>0</v>
      </c>
      <c r="AT261" s="11" t="s">
        <v>106</v>
      </c>
      <c r="AU261" s="3">
        <v>0</v>
      </c>
      <c r="AV261" s="3">
        <v>0</v>
      </c>
      <c r="AW261">
        <v>0</v>
      </c>
      <c r="AX261">
        <v>0</v>
      </c>
      <c r="AY261">
        <v>0</v>
      </c>
      <c r="AZ261" s="8">
        <v>0</v>
      </c>
      <c r="BA261">
        <v>0</v>
      </c>
      <c r="BB261" t="s">
        <v>46</v>
      </c>
      <c r="BC261">
        <v>0</v>
      </c>
      <c r="BD261" s="11" t="s">
        <v>106</v>
      </c>
      <c r="BE261" s="3">
        <v>0</v>
      </c>
      <c r="BF261" s="3">
        <v>0</v>
      </c>
      <c r="BG261">
        <v>0</v>
      </c>
      <c r="BH261">
        <v>0</v>
      </c>
      <c r="BI261">
        <v>0</v>
      </c>
      <c r="BJ261" s="8">
        <v>0</v>
      </c>
      <c r="BK261">
        <v>0</v>
      </c>
      <c r="BL261" t="s">
        <v>46</v>
      </c>
      <c r="BM261">
        <v>0</v>
      </c>
      <c r="BN261" s="3">
        <v>4720889</v>
      </c>
      <c r="BO261" t="s">
        <v>47</v>
      </c>
      <c r="BP261" s="19">
        <f t="shared" si="29"/>
        <v>460050</v>
      </c>
      <c r="BQ261" s="19">
        <f t="shared" si="24"/>
        <v>4720889</v>
      </c>
      <c r="BR261" s="13">
        <f t="shared" si="25"/>
        <v>1</v>
      </c>
    </row>
    <row r="262" spans="1:70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26"/>
        <v>0.87227407574469562</v>
      </c>
      <c r="U262" s="3">
        <v>2305640</v>
      </c>
      <c r="V262" s="3">
        <v>2237749</v>
      </c>
      <c r="W262" s="14">
        <f t="shared" si="27"/>
        <v>0.9705543796950088</v>
      </c>
      <c r="X262" s="3">
        <v>1590143</v>
      </c>
      <c r="Y262" s="18">
        <f t="shared" si="28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>
        <v>40</v>
      </c>
      <c r="AF262" s="10">
        <v>47524</v>
      </c>
      <c r="AG262" t="s">
        <v>63</v>
      </c>
      <c r="AH262" t="s">
        <v>43</v>
      </c>
      <c r="AI262" t="s">
        <v>55</v>
      </c>
      <c r="AJ262" s="8">
        <v>42134</v>
      </c>
      <c r="AK262" s="3">
        <v>204497</v>
      </c>
      <c r="AL262" s="3">
        <v>215362</v>
      </c>
      <c r="AM262">
        <v>2.3699999999999999E-2</v>
      </c>
      <c r="AN262">
        <v>15</v>
      </c>
      <c r="AO262" t="s">
        <v>165</v>
      </c>
      <c r="AP262" s="8">
        <v>47604</v>
      </c>
      <c r="AQ262" t="s">
        <v>165</v>
      </c>
      <c r="AR262" t="s">
        <v>100</v>
      </c>
      <c r="AS262" t="s">
        <v>55</v>
      </c>
      <c r="AT262" s="11">
        <v>42134</v>
      </c>
      <c r="AU262" s="3">
        <v>129000</v>
      </c>
      <c r="AV262" s="3">
        <v>73222</v>
      </c>
      <c r="AW262">
        <v>2.3199999999999998E-2</v>
      </c>
      <c r="AX262">
        <v>14</v>
      </c>
      <c r="AY262" t="s">
        <v>165</v>
      </c>
      <c r="AZ262" s="8">
        <v>47477</v>
      </c>
      <c r="BA262">
        <v>0</v>
      </c>
      <c r="BB262" t="s">
        <v>58</v>
      </c>
      <c r="BC262">
        <v>0</v>
      </c>
      <c r="BD262" s="11" t="s">
        <v>106</v>
      </c>
      <c r="BE262" s="3">
        <v>0</v>
      </c>
      <c r="BF262" s="3">
        <v>0</v>
      </c>
      <c r="BG262">
        <v>0</v>
      </c>
      <c r="BH262">
        <v>0</v>
      </c>
      <c r="BI262">
        <v>0</v>
      </c>
      <c r="BJ262" s="8">
        <v>0</v>
      </c>
      <c r="BK262">
        <v>0</v>
      </c>
      <c r="BL262" t="s">
        <v>46</v>
      </c>
      <c r="BM262">
        <v>0</v>
      </c>
      <c r="BN262" s="3">
        <v>2305640</v>
      </c>
      <c r="BO262" t="s">
        <v>47</v>
      </c>
      <c r="BP262" s="19">
        <f t="shared" si="29"/>
        <v>715497</v>
      </c>
      <c r="BQ262" s="19">
        <f t="shared" si="24"/>
        <v>2305640</v>
      </c>
      <c r="BR262" s="13">
        <f t="shared" si="25"/>
        <v>1</v>
      </c>
    </row>
    <row r="263" spans="1:70" hidden="1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26"/>
        <v>0.10048619684871647</v>
      </c>
      <c r="U263" s="3">
        <v>1934196</v>
      </c>
      <c r="V263" s="3">
        <v>2159876</v>
      </c>
      <c r="W263" s="14">
        <f t="shared" si="27"/>
        <v>1.1166789715209835</v>
      </c>
      <c r="X263" s="3">
        <v>1644008</v>
      </c>
      <c r="Y263" s="18">
        <f t="shared" si="28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>
        <v>0</v>
      </c>
      <c r="AF263" s="10">
        <v>46753</v>
      </c>
      <c r="AG263">
        <v>0</v>
      </c>
      <c r="AH263" t="s">
        <v>58</v>
      </c>
      <c r="AI263">
        <v>0</v>
      </c>
      <c r="AJ263" s="8" t="s">
        <v>106</v>
      </c>
      <c r="AK263" s="3">
        <v>0</v>
      </c>
      <c r="AL263" s="3">
        <v>0</v>
      </c>
      <c r="AM263">
        <v>0</v>
      </c>
      <c r="AN263" t="s">
        <v>45</v>
      </c>
      <c r="AO263">
        <v>0</v>
      </c>
      <c r="AP263" s="8">
        <v>0</v>
      </c>
      <c r="AQ263">
        <v>0</v>
      </c>
      <c r="AR263" t="s">
        <v>46</v>
      </c>
      <c r="AS263">
        <v>0</v>
      </c>
      <c r="AT263" s="11" t="s">
        <v>106</v>
      </c>
      <c r="AU263" s="3">
        <v>0</v>
      </c>
      <c r="AV263" s="3">
        <v>0</v>
      </c>
      <c r="AW263">
        <v>0</v>
      </c>
      <c r="AX263">
        <v>0</v>
      </c>
      <c r="AY263">
        <v>0</v>
      </c>
      <c r="AZ263" s="8">
        <v>0</v>
      </c>
      <c r="BA263">
        <v>0</v>
      </c>
      <c r="BB263" t="s">
        <v>58</v>
      </c>
      <c r="BC263">
        <v>0</v>
      </c>
      <c r="BD263" s="11" t="s">
        <v>106</v>
      </c>
      <c r="BE263" s="3">
        <v>0</v>
      </c>
      <c r="BF263" s="3">
        <v>0</v>
      </c>
      <c r="BG263">
        <v>0</v>
      </c>
      <c r="BH263">
        <v>0</v>
      </c>
      <c r="BI263">
        <v>0</v>
      </c>
      <c r="BJ263" s="8">
        <v>0</v>
      </c>
      <c r="BK263">
        <v>0</v>
      </c>
      <c r="BL263" t="s">
        <v>46</v>
      </c>
      <c r="BM263">
        <v>0</v>
      </c>
      <c r="BN263" s="3">
        <v>1934196</v>
      </c>
      <c r="BO263" t="s">
        <v>47</v>
      </c>
      <c r="BP263" s="19">
        <f t="shared" si="29"/>
        <v>290188</v>
      </c>
      <c r="BQ263" s="19">
        <f t="shared" si="24"/>
        <v>1934196</v>
      </c>
      <c r="BR263" s="13">
        <f t="shared" si="25"/>
        <v>1</v>
      </c>
    </row>
    <row r="264" spans="1:70" hidden="1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26"/>
        <v>9.9109851838421026E-2</v>
      </c>
      <c r="U264" s="3">
        <v>3766901</v>
      </c>
      <c r="V264" s="3">
        <v>4151646</v>
      </c>
      <c r="W264" s="14">
        <f t="shared" si="27"/>
        <v>1.102138335995557</v>
      </c>
      <c r="X264" s="3">
        <v>3132931</v>
      </c>
      <c r="Y264" s="18">
        <f t="shared" si="28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>
        <v>30</v>
      </c>
      <c r="AF264" s="10">
        <v>46670</v>
      </c>
      <c r="AG264" t="s">
        <v>54</v>
      </c>
      <c r="AH264" t="s">
        <v>43</v>
      </c>
      <c r="AI264" t="s">
        <v>55</v>
      </c>
      <c r="AJ264" s="8">
        <v>40848</v>
      </c>
      <c r="AK264" s="3">
        <v>277480</v>
      </c>
      <c r="AL264" s="3">
        <v>345512.34</v>
      </c>
      <c r="AM264">
        <v>0.06</v>
      </c>
      <c r="AN264">
        <v>16</v>
      </c>
      <c r="AO264" t="s">
        <v>358</v>
      </c>
      <c r="AP264" s="8">
        <v>46753</v>
      </c>
      <c r="AQ264" t="s">
        <v>71</v>
      </c>
      <c r="AR264" t="s">
        <v>100</v>
      </c>
      <c r="AS264" t="s">
        <v>55</v>
      </c>
      <c r="AT264" s="11" t="s">
        <v>106</v>
      </c>
      <c r="AU264" s="3">
        <v>0</v>
      </c>
      <c r="AV264" s="3">
        <v>0</v>
      </c>
      <c r="AW264">
        <v>0</v>
      </c>
      <c r="AX264">
        <v>0</v>
      </c>
      <c r="AY264">
        <v>0</v>
      </c>
      <c r="AZ264" s="8">
        <v>0</v>
      </c>
      <c r="BA264">
        <v>0</v>
      </c>
      <c r="BB264" t="s">
        <v>46</v>
      </c>
      <c r="BC264">
        <v>0</v>
      </c>
      <c r="BD264" s="11" t="s">
        <v>106</v>
      </c>
      <c r="BE264" s="3">
        <v>0</v>
      </c>
      <c r="BF264" s="3">
        <v>0</v>
      </c>
      <c r="BG264">
        <v>0</v>
      </c>
      <c r="BH264">
        <v>0</v>
      </c>
      <c r="BI264">
        <v>0</v>
      </c>
      <c r="BJ264" s="8">
        <v>0</v>
      </c>
      <c r="BK264">
        <v>0</v>
      </c>
      <c r="BL264" t="s">
        <v>46</v>
      </c>
      <c r="BM264">
        <v>0</v>
      </c>
      <c r="BN264" s="3">
        <v>3766901</v>
      </c>
      <c r="BO264" t="s">
        <v>47</v>
      </c>
      <c r="BP264" s="19">
        <f t="shared" si="29"/>
        <v>633970</v>
      </c>
      <c r="BQ264" s="19">
        <f t="shared" si="24"/>
        <v>3766901</v>
      </c>
      <c r="BR264" s="13">
        <f t="shared" si="25"/>
        <v>1</v>
      </c>
    </row>
    <row r="265" spans="1:70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26"/>
        <v>0.74955741767968842</v>
      </c>
      <c r="U265" s="3">
        <v>6778400</v>
      </c>
      <c r="V265" s="3">
        <v>6026392</v>
      </c>
      <c r="W265" s="14">
        <f t="shared" si="27"/>
        <v>0.88905818482237697</v>
      </c>
      <c r="X265" s="3">
        <v>4584963</v>
      </c>
      <c r="Y265" s="18">
        <f t="shared" si="28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>
        <v>30</v>
      </c>
      <c r="AF265" s="10">
        <v>47071</v>
      </c>
      <c r="AG265" t="s">
        <v>63</v>
      </c>
      <c r="AH265" t="s">
        <v>43</v>
      </c>
      <c r="AI265" t="s">
        <v>44</v>
      </c>
      <c r="AJ265" s="8">
        <v>40861</v>
      </c>
      <c r="AK265" s="3">
        <v>493437</v>
      </c>
      <c r="AL265" s="3">
        <v>169872.02</v>
      </c>
      <c r="AM265">
        <v>0</v>
      </c>
      <c r="AN265" t="s">
        <v>45</v>
      </c>
      <c r="AO265">
        <v>0</v>
      </c>
      <c r="AP265" s="8">
        <v>0</v>
      </c>
      <c r="AQ265">
        <v>0</v>
      </c>
      <c r="AR265" t="s">
        <v>58</v>
      </c>
      <c r="AS265" t="s">
        <v>98</v>
      </c>
      <c r="AT265" s="11" t="s">
        <v>106</v>
      </c>
      <c r="AU265" s="3">
        <v>0</v>
      </c>
      <c r="AV265" s="3">
        <v>0</v>
      </c>
      <c r="AW265">
        <v>0</v>
      </c>
      <c r="AX265">
        <v>0</v>
      </c>
      <c r="AY265">
        <v>0</v>
      </c>
      <c r="AZ265" s="8">
        <v>0</v>
      </c>
      <c r="BA265">
        <v>0</v>
      </c>
      <c r="BB265" t="s">
        <v>46</v>
      </c>
      <c r="BC265">
        <v>0</v>
      </c>
      <c r="BD265" s="11" t="s">
        <v>106</v>
      </c>
      <c r="BE265" s="3">
        <v>0</v>
      </c>
      <c r="BF265" s="3">
        <v>0</v>
      </c>
      <c r="BG265">
        <v>0</v>
      </c>
      <c r="BH265">
        <v>0</v>
      </c>
      <c r="BI265">
        <v>0</v>
      </c>
      <c r="BJ265" s="8">
        <v>0</v>
      </c>
      <c r="BK265">
        <v>0</v>
      </c>
      <c r="BL265" t="s">
        <v>46</v>
      </c>
      <c r="BM265">
        <v>0</v>
      </c>
      <c r="BN265" s="3">
        <v>6778400</v>
      </c>
      <c r="BO265" t="s">
        <v>47</v>
      </c>
      <c r="BP265" s="19">
        <f t="shared" si="29"/>
        <v>2193437</v>
      </c>
      <c r="BQ265" s="19">
        <f t="shared" si="24"/>
        <v>6778400</v>
      </c>
      <c r="BR265" s="13">
        <f t="shared" si="25"/>
        <v>1</v>
      </c>
    </row>
    <row r="266" spans="1:70" hidden="1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26"/>
        <v>9.1074935333454454E-2</v>
      </c>
      <c r="U266" s="3">
        <v>1849488</v>
      </c>
      <c r="V266" s="3">
        <v>2029853</v>
      </c>
      <c r="W266" s="14">
        <f t="shared" si="27"/>
        <v>1.0975215843519937</v>
      </c>
      <c r="X266" s="3">
        <v>1437488</v>
      </c>
      <c r="Y266" s="18">
        <f t="shared" si="28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t="s">
        <v>165</v>
      </c>
      <c r="AF266" s="10">
        <v>46388</v>
      </c>
      <c r="AG266" t="s">
        <v>63</v>
      </c>
      <c r="AH266" t="s">
        <v>58</v>
      </c>
      <c r="AI266" t="s">
        <v>44</v>
      </c>
      <c r="AJ266" s="8" t="s">
        <v>106</v>
      </c>
      <c r="AK266" s="3">
        <v>0</v>
      </c>
      <c r="AL266" s="3">
        <v>0</v>
      </c>
      <c r="AM266">
        <v>0</v>
      </c>
      <c r="AN266" t="s">
        <v>45</v>
      </c>
      <c r="AO266">
        <v>0</v>
      </c>
      <c r="AP266" s="8">
        <v>0</v>
      </c>
      <c r="AQ266">
        <v>0</v>
      </c>
      <c r="AR266" t="s">
        <v>46</v>
      </c>
      <c r="AS266">
        <v>0</v>
      </c>
      <c r="AT266" s="11" t="s">
        <v>106</v>
      </c>
      <c r="AU266" s="3">
        <v>0</v>
      </c>
      <c r="AV266" s="3">
        <v>0</v>
      </c>
      <c r="AW266">
        <v>0</v>
      </c>
      <c r="AX266">
        <v>0</v>
      </c>
      <c r="AY266">
        <v>0</v>
      </c>
      <c r="AZ266" s="8">
        <v>0</v>
      </c>
      <c r="BA266">
        <v>0</v>
      </c>
      <c r="BB266" t="s">
        <v>46</v>
      </c>
      <c r="BC266">
        <v>0</v>
      </c>
      <c r="BD266" s="11" t="s">
        <v>106</v>
      </c>
      <c r="BE266" s="3">
        <v>0</v>
      </c>
      <c r="BF266" s="3">
        <v>0</v>
      </c>
      <c r="BG266">
        <v>0</v>
      </c>
      <c r="BH266">
        <v>0</v>
      </c>
      <c r="BI266">
        <v>0</v>
      </c>
      <c r="BJ266" s="8">
        <v>0</v>
      </c>
      <c r="BK266">
        <v>0</v>
      </c>
      <c r="BL266" t="s">
        <v>46</v>
      </c>
      <c r="BM266">
        <v>0</v>
      </c>
      <c r="BN266" s="3">
        <v>1849488</v>
      </c>
      <c r="BO266" t="s">
        <v>255</v>
      </c>
      <c r="BP266" s="19">
        <f t="shared" si="29"/>
        <v>412000</v>
      </c>
      <c r="BQ266" s="19">
        <f t="shared" si="24"/>
        <v>1849488</v>
      </c>
      <c r="BR266" s="13">
        <f t="shared" si="25"/>
        <v>1</v>
      </c>
    </row>
    <row r="267" spans="1:70" hidden="1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26"/>
        <v>0.10154615750120514</v>
      </c>
      <c r="U267" s="3">
        <v>4345935</v>
      </c>
      <c r="V267" s="3">
        <v>5038801</v>
      </c>
      <c r="W267" s="14">
        <f t="shared" si="27"/>
        <v>1.1594285234362687</v>
      </c>
      <c r="X267" s="3">
        <v>4055609</v>
      </c>
      <c r="Y267" s="18">
        <f t="shared" si="28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>
        <v>30</v>
      </c>
      <c r="AF267" s="10">
        <v>47006</v>
      </c>
      <c r="AG267" t="s">
        <v>63</v>
      </c>
      <c r="AH267" t="s">
        <v>43</v>
      </c>
      <c r="AI267" t="s">
        <v>44</v>
      </c>
      <c r="AJ267" s="8" t="s">
        <v>106</v>
      </c>
      <c r="AK267" s="3">
        <v>0</v>
      </c>
      <c r="AL267" s="3">
        <v>0</v>
      </c>
      <c r="AM267">
        <v>0</v>
      </c>
      <c r="AN267" t="s">
        <v>45</v>
      </c>
      <c r="AO267">
        <v>0</v>
      </c>
      <c r="AP267" s="8">
        <v>0</v>
      </c>
      <c r="AQ267">
        <v>0</v>
      </c>
      <c r="AR267" t="s">
        <v>46</v>
      </c>
      <c r="AS267">
        <v>0</v>
      </c>
      <c r="AT267" s="11" t="s">
        <v>106</v>
      </c>
      <c r="AU267" s="3">
        <v>0</v>
      </c>
      <c r="AV267" s="3">
        <v>0</v>
      </c>
      <c r="AW267">
        <v>0</v>
      </c>
      <c r="AX267">
        <v>0</v>
      </c>
      <c r="AY267">
        <v>0</v>
      </c>
      <c r="AZ267" s="8">
        <v>0</v>
      </c>
      <c r="BA267">
        <v>0</v>
      </c>
      <c r="BB267" t="s">
        <v>46</v>
      </c>
      <c r="BC267">
        <v>0</v>
      </c>
      <c r="BD267" s="11" t="s">
        <v>106</v>
      </c>
      <c r="BE267" s="3">
        <v>0</v>
      </c>
      <c r="BF267" s="3">
        <v>0</v>
      </c>
      <c r="BG267">
        <v>0</v>
      </c>
      <c r="BH267">
        <v>0</v>
      </c>
      <c r="BI267">
        <v>0</v>
      </c>
      <c r="BJ267" s="8">
        <v>0</v>
      </c>
      <c r="BK267">
        <v>0</v>
      </c>
      <c r="BL267" t="s">
        <v>46</v>
      </c>
      <c r="BM267">
        <v>0</v>
      </c>
      <c r="BN267" s="3">
        <v>4345935</v>
      </c>
      <c r="BO267" t="s">
        <v>255</v>
      </c>
      <c r="BP267" s="19">
        <f t="shared" si="29"/>
        <v>290326</v>
      </c>
      <c r="BQ267" s="19">
        <f t="shared" si="24"/>
        <v>4345935</v>
      </c>
      <c r="BR267" s="13">
        <f t="shared" si="25"/>
        <v>1</v>
      </c>
    </row>
    <row r="268" spans="1:70" hidden="1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26"/>
        <v>0.10131158312168456</v>
      </c>
      <c r="U268" s="3">
        <v>2998285</v>
      </c>
      <c r="V268" s="3">
        <v>3485271</v>
      </c>
      <c r="W268" s="14">
        <f t="shared" si="27"/>
        <v>1.1624215176342476</v>
      </c>
      <c r="X268" s="3">
        <v>2390296</v>
      </c>
      <c r="Y268" s="18">
        <f t="shared" si="28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>
        <v>20</v>
      </c>
      <c r="AF268" s="10">
        <v>48039</v>
      </c>
      <c r="AG268">
        <v>0</v>
      </c>
      <c r="AH268" t="s">
        <v>100</v>
      </c>
      <c r="AI268" t="s">
        <v>181</v>
      </c>
      <c r="AJ268" s="8">
        <v>40528</v>
      </c>
      <c r="AK268" s="3">
        <v>238000</v>
      </c>
      <c r="AL268" s="3">
        <v>238000</v>
      </c>
      <c r="AM268">
        <v>0</v>
      </c>
      <c r="AN268">
        <v>17</v>
      </c>
      <c r="AO268">
        <v>17</v>
      </c>
      <c r="AP268" s="8">
        <v>46904</v>
      </c>
      <c r="AQ268">
        <v>0</v>
      </c>
      <c r="AR268" t="s">
        <v>100</v>
      </c>
      <c r="AS268" t="s">
        <v>456</v>
      </c>
      <c r="AT268" s="11">
        <v>41016</v>
      </c>
      <c r="AU268" s="3">
        <v>70000</v>
      </c>
      <c r="AV268" s="3">
        <v>39683</v>
      </c>
      <c r="AW268">
        <v>0.06</v>
      </c>
      <c r="AX268">
        <v>10</v>
      </c>
      <c r="AY268">
        <v>10</v>
      </c>
      <c r="AZ268" s="8">
        <v>44722</v>
      </c>
      <c r="BA268">
        <v>0</v>
      </c>
      <c r="BB268" t="s">
        <v>46</v>
      </c>
      <c r="BC268" t="s">
        <v>457</v>
      </c>
      <c r="BD268" s="11" t="s">
        <v>106</v>
      </c>
      <c r="BE268" s="3">
        <v>0</v>
      </c>
      <c r="BF268" s="3">
        <v>0</v>
      </c>
      <c r="BG268">
        <v>0</v>
      </c>
      <c r="BH268">
        <v>0</v>
      </c>
      <c r="BI268">
        <v>0</v>
      </c>
      <c r="BJ268" s="8">
        <v>0</v>
      </c>
      <c r="BK268">
        <v>0</v>
      </c>
      <c r="BL268" t="s">
        <v>46</v>
      </c>
      <c r="BM268">
        <v>0</v>
      </c>
      <c r="BN268" s="3">
        <v>2998296</v>
      </c>
      <c r="BO268" t="s">
        <v>62</v>
      </c>
      <c r="BP268" s="19">
        <f t="shared" si="29"/>
        <v>608000</v>
      </c>
      <c r="BQ268" s="19">
        <f t="shared" si="24"/>
        <v>2998296</v>
      </c>
      <c r="BR268" s="13">
        <f t="shared" si="25"/>
        <v>1.0000036687639768</v>
      </c>
    </row>
    <row r="269" spans="1:70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26"/>
        <v>9.8388284773838888E-2</v>
      </c>
      <c r="U269" s="3">
        <v>4508799</v>
      </c>
      <c r="V269" s="3">
        <v>5443801</v>
      </c>
      <c r="W269" s="14">
        <f t="shared" si="27"/>
        <v>1.2073727393924636</v>
      </c>
      <c r="X269" s="3">
        <v>8256</v>
      </c>
      <c r="Y269" s="18">
        <f t="shared" si="28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>
        <v>0</v>
      </c>
      <c r="AF269" s="10">
        <v>0</v>
      </c>
      <c r="AG269">
        <v>0</v>
      </c>
      <c r="AH269" t="s">
        <v>46</v>
      </c>
      <c r="AI269">
        <v>0</v>
      </c>
      <c r="AJ269" s="8" t="s">
        <v>106</v>
      </c>
      <c r="AK269" s="3">
        <v>500000</v>
      </c>
      <c r="AL269" s="3">
        <v>500000</v>
      </c>
      <c r="AM269">
        <v>0</v>
      </c>
      <c r="AN269">
        <v>50</v>
      </c>
      <c r="AO269">
        <v>0</v>
      </c>
      <c r="AP269" s="8">
        <v>0</v>
      </c>
      <c r="AQ269">
        <v>0</v>
      </c>
      <c r="AR269" t="s">
        <v>46</v>
      </c>
      <c r="AS269">
        <v>0</v>
      </c>
      <c r="AT269" s="11" t="s">
        <v>106</v>
      </c>
      <c r="AU269" s="3">
        <v>180000</v>
      </c>
      <c r="AV269" s="3">
        <v>149425</v>
      </c>
      <c r="AW269">
        <v>5.8000000000000003E-2</v>
      </c>
      <c r="AX269">
        <v>15</v>
      </c>
      <c r="AY269">
        <v>0</v>
      </c>
      <c r="AZ269" s="8">
        <v>0</v>
      </c>
      <c r="BA269">
        <v>0</v>
      </c>
      <c r="BB269" t="s">
        <v>46</v>
      </c>
      <c r="BC269">
        <v>0</v>
      </c>
      <c r="BD269" s="11" t="s">
        <v>106</v>
      </c>
      <c r="BE269" s="3">
        <v>316000</v>
      </c>
      <c r="BF269" s="3">
        <v>297834</v>
      </c>
      <c r="BG269">
        <v>0.04</v>
      </c>
      <c r="BH269">
        <v>15</v>
      </c>
      <c r="BI269">
        <v>0</v>
      </c>
      <c r="BJ269" s="8">
        <v>0</v>
      </c>
      <c r="BK269">
        <v>0</v>
      </c>
      <c r="BL269" t="s">
        <v>46</v>
      </c>
      <c r="BM269">
        <v>0</v>
      </c>
      <c r="BN269" s="3">
        <v>4508799</v>
      </c>
      <c r="BO269">
        <v>0</v>
      </c>
      <c r="BP269" s="19">
        <f t="shared" si="29"/>
        <v>4500543</v>
      </c>
      <c r="BQ269" s="19">
        <f t="shared" si="24"/>
        <v>4508799</v>
      </c>
      <c r="BR269" s="13">
        <f t="shared" si="25"/>
        <v>1</v>
      </c>
    </row>
    <row r="270" spans="1:70" hidden="1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26"/>
        <v>9.6351825503007305E-2</v>
      </c>
      <c r="U270" s="3">
        <v>1695204</v>
      </c>
      <c r="V270" s="3">
        <v>1946981</v>
      </c>
      <c r="W270" s="14">
        <f t="shared" si="27"/>
        <v>1.1485231275999821</v>
      </c>
      <c r="X270" s="3">
        <v>1370224</v>
      </c>
      <c r="Y270" s="18">
        <f t="shared" si="28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>
        <v>20</v>
      </c>
      <c r="AF270" s="10">
        <v>47118</v>
      </c>
      <c r="AG270">
        <v>0</v>
      </c>
      <c r="AH270" t="s">
        <v>58</v>
      </c>
      <c r="AI270">
        <v>0</v>
      </c>
      <c r="AJ270" s="8" t="s">
        <v>106</v>
      </c>
      <c r="AK270" s="3">
        <v>0</v>
      </c>
      <c r="AL270" s="3">
        <v>0</v>
      </c>
      <c r="AM270">
        <v>0</v>
      </c>
      <c r="AN270" t="s">
        <v>45</v>
      </c>
      <c r="AO270">
        <v>0</v>
      </c>
      <c r="AP270" s="8">
        <v>0</v>
      </c>
      <c r="AQ270">
        <v>0</v>
      </c>
      <c r="AR270" t="s">
        <v>46</v>
      </c>
      <c r="AS270">
        <v>0</v>
      </c>
      <c r="AT270" s="11" t="s">
        <v>106</v>
      </c>
      <c r="AU270" s="3">
        <v>0</v>
      </c>
      <c r="AV270" s="3">
        <v>0</v>
      </c>
      <c r="AW270">
        <v>0</v>
      </c>
      <c r="AX270">
        <v>0</v>
      </c>
      <c r="AY270">
        <v>0</v>
      </c>
      <c r="AZ270" s="8">
        <v>0</v>
      </c>
      <c r="BA270">
        <v>0</v>
      </c>
      <c r="BB270" t="s">
        <v>46</v>
      </c>
      <c r="BC270">
        <v>0</v>
      </c>
      <c r="BD270" s="11" t="s">
        <v>106</v>
      </c>
      <c r="BE270" s="3">
        <v>0</v>
      </c>
      <c r="BF270" s="3">
        <v>0</v>
      </c>
      <c r="BG270">
        <v>0</v>
      </c>
      <c r="BH270">
        <v>0</v>
      </c>
      <c r="BI270">
        <v>0</v>
      </c>
      <c r="BJ270" s="8">
        <v>0</v>
      </c>
      <c r="BK270">
        <v>0</v>
      </c>
      <c r="BL270" t="s">
        <v>46</v>
      </c>
      <c r="BM270">
        <v>0</v>
      </c>
      <c r="BN270" s="3">
        <v>0</v>
      </c>
      <c r="BO270">
        <v>0</v>
      </c>
      <c r="BP270" s="19">
        <f t="shared" si="29"/>
        <v>324980</v>
      </c>
      <c r="BQ270" s="19">
        <f t="shared" si="24"/>
        <v>1695204</v>
      </c>
      <c r="BR270" s="13">
        <f t="shared" si="25"/>
        <v>1</v>
      </c>
    </row>
    <row r="271" spans="1:70" hidden="1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26"/>
        <v>0.10889772384529255</v>
      </c>
      <c r="U271" s="3">
        <v>1936248</v>
      </c>
      <c r="V271" s="3">
        <v>2351122</v>
      </c>
      <c r="W271" s="14">
        <f t="shared" si="27"/>
        <v>1.2142669740653056</v>
      </c>
      <c r="X271" s="3">
        <v>1776048</v>
      </c>
      <c r="Y271" s="18">
        <f t="shared" si="28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>
        <v>30</v>
      </c>
      <c r="AF271" s="10">
        <v>46701</v>
      </c>
      <c r="AG271" t="s">
        <v>63</v>
      </c>
      <c r="AH271" t="s">
        <v>43</v>
      </c>
      <c r="AI271" t="s">
        <v>44</v>
      </c>
      <c r="AJ271" s="8" t="s">
        <v>106</v>
      </c>
      <c r="AK271" s="3">
        <v>0</v>
      </c>
      <c r="AL271" s="3">
        <v>0</v>
      </c>
      <c r="AM271">
        <v>0</v>
      </c>
      <c r="AN271" t="s">
        <v>45</v>
      </c>
      <c r="AO271">
        <v>0</v>
      </c>
      <c r="AP271" s="8">
        <v>0</v>
      </c>
      <c r="AQ271">
        <v>0</v>
      </c>
      <c r="AR271" t="s">
        <v>46</v>
      </c>
      <c r="AS271">
        <v>0</v>
      </c>
      <c r="AT271" s="11" t="s">
        <v>106</v>
      </c>
      <c r="AU271" s="3">
        <v>0</v>
      </c>
      <c r="AV271" s="3">
        <v>0</v>
      </c>
      <c r="AW271">
        <v>0</v>
      </c>
      <c r="AX271">
        <v>0</v>
      </c>
      <c r="AY271">
        <v>0</v>
      </c>
      <c r="AZ271" s="8">
        <v>0</v>
      </c>
      <c r="BA271">
        <v>0</v>
      </c>
      <c r="BB271" t="s">
        <v>46</v>
      </c>
      <c r="BC271">
        <v>0</v>
      </c>
      <c r="BD271" s="11" t="s">
        <v>106</v>
      </c>
      <c r="BE271" s="3">
        <v>0</v>
      </c>
      <c r="BF271" s="3">
        <v>0</v>
      </c>
      <c r="BG271">
        <v>0</v>
      </c>
      <c r="BH271">
        <v>0</v>
      </c>
      <c r="BI271">
        <v>0</v>
      </c>
      <c r="BJ271" s="8">
        <v>0</v>
      </c>
      <c r="BK271">
        <v>0</v>
      </c>
      <c r="BL271" t="s">
        <v>46</v>
      </c>
      <c r="BM271">
        <v>0</v>
      </c>
      <c r="BN271" s="3">
        <v>1936248</v>
      </c>
      <c r="BO271" t="s">
        <v>255</v>
      </c>
      <c r="BP271" s="19">
        <f t="shared" si="29"/>
        <v>160200</v>
      </c>
      <c r="BQ271" s="19">
        <f t="shared" si="24"/>
        <v>1936248</v>
      </c>
      <c r="BR271" s="13">
        <f t="shared" si="25"/>
        <v>1</v>
      </c>
    </row>
    <row r="272" spans="1:70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26"/>
        <v>9.6690301154235422E-2</v>
      </c>
      <c r="U272" s="3">
        <v>4326587</v>
      </c>
      <c r="V272" s="3">
        <v>4764958</v>
      </c>
      <c r="W272" s="14">
        <f t="shared" si="27"/>
        <v>1.1013202785475018</v>
      </c>
      <c r="X272" s="3">
        <v>3555536</v>
      </c>
      <c r="Y272" s="18">
        <f t="shared" si="28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>
        <v>20</v>
      </c>
      <c r="AF272" s="10">
        <v>46265</v>
      </c>
      <c r="AG272">
        <v>0</v>
      </c>
      <c r="AH272" t="s">
        <v>58</v>
      </c>
      <c r="AI272" t="s">
        <v>243</v>
      </c>
      <c r="AJ272" s="8">
        <v>41122</v>
      </c>
      <c r="AK272" s="3">
        <v>271051</v>
      </c>
      <c r="AL272" s="3">
        <v>254948</v>
      </c>
      <c r="AM272">
        <v>5.3999999999999999E-2</v>
      </c>
      <c r="AN272">
        <v>16</v>
      </c>
      <c r="AO272">
        <v>16</v>
      </c>
      <c r="AP272" s="8">
        <v>47036</v>
      </c>
      <c r="AQ272" t="s">
        <v>63</v>
      </c>
      <c r="AR272" t="s">
        <v>43</v>
      </c>
      <c r="AS272" t="s">
        <v>244</v>
      </c>
      <c r="AT272" s="11" t="s">
        <v>106</v>
      </c>
      <c r="AU272" s="3">
        <v>0</v>
      </c>
      <c r="AV272" s="3">
        <v>0</v>
      </c>
      <c r="AW272">
        <v>0</v>
      </c>
      <c r="AX272">
        <v>0</v>
      </c>
      <c r="AY272">
        <v>0</v>
      </c>
      <c r="AZ272" s="8">
        <v>0</v>
      </c>
      <c r="BA272">
        <v>0</v>
      </c>
      <c r="BB272" t="s">
        <v>46</v>
      </c>
      <c r="BC272">
        <v>0</v>
      </c>
      <c r="BD272" s="11" t="s">
        <v>106</v>
      </c>
      <c r="BE272" s="3">
        <v>0</v>
      </c>
      <c r="BF272" s="3">
        <v>0</v>
      </c>
      <c r="BG272">
        <v>0</v>
      </c>
      <c r="BH272">
        <v>0</v>
      </c>
      <c r="BI272">
        <v>0</v>
      </c>
      <c r="BJ272" s="8">
        <v>0</v>
      </c>
      <c r="BK272">
        <v>0</v>
      </c>
      <c r="BL272" t="s">
        <v>46</v>
      </c>
      <c r="BM272">
        <v>0</v>
      </c>
      <c r="BN272" s="3">
        <v>4326587</v>
      </c>
      <c r="BO272" t="s">
        <v>62</v>
      </c>
      <c r="BP272" s="19">
        <f t="shared" si="29"/>
        <v>771051</v>
      </c>
      <c r="BQ272" s="19">
        <f t="shared" si="24"/>
        <v>4326587</v>
      </c>
      <c r="BR272" s="13">
        <f t="shared" si="25"/>
        <v>1</v>
      </c>
    </row>
    <row r="273" spans="1:70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26"/>
        <v>0</v>
      </c>
      <c r="U273" s="3">
        <v>7854930</v>
      </c>
      <c r="V273" s="3">
        <v>7632644</v>
      </c>
      <c r="W273" s="14">
        <f t="shared" si="27"/>
        <v>0.97170108454181003</v>
      </c>
      <c r="X273" s="3">
        <v>0</v>
      </c>
      <c r="Y273" s="18">
        <f t="shared" si="28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>
        <v>16</v>
      </c>
      <c r="AF273" s="10">
        <v>47128</v>
      </c>
      <c r="AG273">
        <v>0</v>
      </c>
      <c r="AH273" t="s">
        <v>43</v>
      </c>
      <c r="AI273">
        <v>0</v>
      </c>
      <c r="AJ273" s="8">
        <v>41680</v>
      </c>
      <c r="AK273" s="3">
        <v>163992</v>
      </c>
      <c r="AL273" s="3">
        <v>152131.19</v>
      </c>
      <c r="AM273">
        <v>6.25E-2</v>
      </c>
      <c r="AN273">
        <v>15</v>
      </c>
      <c r="AO273">
        <v>15</v>
      </c>
      <c r="AP273" s="8">
        <v>47618</v>
      </c>
      <c r="AQ273">
        <v>0</v>
      </c>
      <c r="AR273">
        <v>0</v>
      </c>
      <c r="AS273">
        <v>0</v>
      </c>
      <c r="AT273" s="11">
        <v>41244</v>
      </c>
      <c r="AU273" s="3">
        <v>1575059</v>
      </c>
      <c r="AV273" s="3">
        <v>837187</v>
      </c>
      <c r="AW273">
        <v>6.5000000000000002E-2</v>
      </c>
      <c r="AX273">
        <v>8</v>
      </c>
      <c r="AY273">
        <v>8</v>
      </c>
      <c r="AZ273" s="8">
        <v>44119</v>
      </c>
      <c r="BA273">
        <v>0</v>
      </c>
      <c r="BB273" t="s">
        <v>43</v>
      </c>
      <c r="BC273">
        <v>0</v>
      </c>
      <c r="BD273" s="11">
        <v>41201</v>
      </c>
      <c r="BE273" s="3">
        <v>500000</v>
      </c>
      <c r="BF273" s="3">
        <v>500000</v>
      </c>
      <c r="BG273">
        <v>0</v>
      </c>
      <c r="BH273">
        <v>50</v>
      </c>
      <c r="BI273">
        <v>30</v>
      </c>
      <c r="BJ273" s="8">
        <v>59537</v>
      </c>
      <c r="BK273">
        <v>0</v>
      </c>
      <c r="BL273" t="s">
        <v>100</v>
      </c>
      <c r="BM273">
        <v>0</v>
      </c>
      <c r="BN273" s="3">
        <v>0</v>
      </c>
      <c r="BO273">
        <v>0</v>
      </c>
      <c r="BP273" s="19">
        <f t="shared" si="29"/>
        <v>3089051</v>
      </c>
      <c r="BQ273" s="19">
        <f t="shared" si="24"/>
        <v>3089051</v>
      </c>
      <c r="BR273" s="13">
        <f t="shared" si="25"/>
        <v>0.39326270253204038</v>
      </c>
    </row>
    <row r="274" spans="1:70" hidden="1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26"/>
        <v>8.559618449283328E-2</v>
      </c>
      <c r="U274" s="3">
        <v>4348570</v>
      </c>
      <c r="V274" s="3">
        <v>4135789</v>
      </c>
      <c r="W274" s="14">
        <f t="shared" si="27"/>
        <v>0.95106874213822012</v>
      </c>
      <c r="X274" s="3">
        <v>3163562</v>
      </c>
      <c r="Y274" s="18">
        <f t="shared" si="28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>
        <v>20</v>
      </c>
      <c r="AF274" s="10">
        <v>48414</v>
      </c>
      <c r="AG274">
        <v>0</v>
      </c>
      <c r="AH274" t="s">
        <v>58</v>
      </c>
      <c r="AI274" t="s">
        <v>240</v>
      </c>
      <c r="AJ274" s="8">
        <v>41091</v>
      </c>
      <c r="AK274" s="3">
        <v>112500</v>
      </c>
      <c r="AL274" s="3">
        <v>112500</v>
      </c>
      <c r="AM274">
        <v>0</v>
      </c>
      <c r="AN274">
        <v>17</v>
      </c>
      <c r="AO274">
        <v>17</v>
      </c>
      <c r="AP274" s="8">
        <v>47150</v>
      </c>
      <c r="AQ274">
        <v>0</v>
      </c>
      <c r="AR274" t="s">
        <v>100</v>
      </c>
      <c r="AS274" t="s">
        <v>434</v>
      </c>
      <c r="AT274" s="11">
        <v>41110</v>
      </c>
      <c r="AU274" s="3">
        <v>822509</v>
      </c>
      <c r="AV274" s="3">
        <v>951979</v>
      </c>
      <c r="AW274">
        <v>0.04</v>
      </c>
      <c r="AX274">
        <v>20</v>
      </c>
      <c r="AY274">
        <v>20</v>
      </c>
      <c r="AZ274" s="8">
        <v>48414</v>
      </c>
      <c r="BA274">
        <v>0</v>
      </c>
      <c r="BB274" t="s">
        <v>100</v>
      </c>
      <c r="BC274" t="s">
        <v>240</v>
      </c>
      <c r="BD274" s="11" t="s">
        <v>106</v>
      </c>
      <c r="BE274" s="3">
        <v>0</v>
      </c>
      <c r="BF274" s="3">
        <v>0</v>
      </c>
      <c r="BG274">
        <v>0</v>
      </c>
      <c r="BH274">
        <v>0</v>
      </c>
      <c r="BI274">
        <v>0</v>
      </c>
      <c r="BJ274" s="8">
        <v>0</v>
      </c>
      <c r="BK274">
        <v>0</v>
      </c>
      <c r="BL274" t="s">
        <v>46</v>
      </c>
      <c r="BM274">
        <v>0</v>
      </c>
      <c r="BN274" s="3">
        <v>4348571</v>
      </c>
      <c r="BO274" t="s">
        <v>62</v>
      </c>
      <c r="BP274" s="19">
        <f t="shared" si="29"/>
        <v>1185009</v>
      </c>
      <c r="BQ274" s="19">
        <f t="shared" si="24"/>
        <v>4348571</v>
      </c>
      <c r="BR274" s="13">
        <f t="shared" si="25"/>
        <v>1.0000002299606536</v>
      </c>
    </row>
    <row r="275" spans="1:70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26"/>
        <v>0.75596834695259929</v>
      </c>
      <c r="U275" s="3">
        <v>4490942</v>
      </c>
      <c r="V275" s="3">
        <v>4300194</v>
      </c>
      <c r="W275" s="14">
        <f t="shared" si="27"/>
        <v>0.95752606023413356</v>
      </c>
      <c r="X275" s="3">
        <v>3448706</v>
      </c>
      <c r="Y275" s="18">
        <f t="shared" si="28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>
        <v>13</v>
      </c>
      <c r="AF275" s="10">
        <v>46356</v>
      </c>
      <c r="AG275">
        <v>0</v>
      </c>
      <c r="AH275" t="s">
        <v>58</v>
      </c>
      <c r="AI275" t="s">
        <v>205</v>
      </c>
      <c r="AJ275" s="8">
        <v>41201</v>
      </c>
      <c r="AK275" s="3">
        <v>102434</v>
      </c>
      <c r="AL275" s="3">
        <v>80872</v>
      </c>
      <c r="AM275">
        <v>6.25E-2</v>
      </c>
      <c r="AN275">
        <v>13</v>
      </c>
      <c r="AO275">
        <v>13</v>
      </c>
      <c r="AP275" s="8">
        <v>46356</v>
      </c>
      <c r="AQ275">
        <v>0</v>
      </c>
      <c r="AR275" t="s">
        <v>58</v>
      </c>
      <c r="AS275" t="s">
        <v>205</v>
      </c>
      <c r="AT275" s="11">
        <v>41201</v>
      </c>
      <c r="AU275" s="3">
        <v>3500000</v>
      </c>
      <c r="AV275" s="3">
        <v>670329</v>
      </c>
      <c r="AW275">
        <v>6.25E-2</v>
      </c>
      <c r="AX275">
        <v>17</v>
      </c>
      <c r="AY275">
        <v>17</v>
      </c>
      <c r="AZ275" s="8">
        <v>47349</v>
      </c>
      <c r="BA275">
        <v>0</v>
      </c>
      <c r="BB275" t="s">
        <v>43</v>
      </c>
      <c r="BC275" t="s">
        <v>205</v>
      </c>
      <c r="BD275" s="11" t="s">
        <v>106</v>
      </c>
      <c r="BE275" s="3">
        <v>0</v>
      </c>
      <c r="BF275" s="3">
        <v>0</v>
      </c>
      <c r="BG275">
        <v>0</v>
      </c>
      <c r="BH275">
        <v>0</v>
      </c>
      <c r="BI275">
        <v>0</v>
      </c>
      <c r="BJ275" s="8">
        <v>0</v>
      </c>
      <c r="BK275">
        <v>0</v>
      </c>
      <c r="BL275" t="s">
        <v>46</v>
      </c>
      <c r="BM275">
        <v>0</v>
      </c>
      <c r="BN275" s="3">
        <v>4490942</v>
      </c>
      <c r="BO275">
        <v>0</v>
      </c>
      <c r="BP275" s="19">
        <f t="shared" si="29"/>
        <v>3740861</v>
      </c>
      <c r="BQ275" s="19">
        <f t="shared" si="24"/>
        <v>7189567</v>
      </c>
      <c r="BR275" s="13">
        <f t="shared" si="25"/>
        <v>1.6009039974241484</v>
      </c>
    </row>
    <row r="276" spans="1:70" hidden="1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26"/>
        <v>7.0645522180970546E-2</v>
      </c>
      <c r="U276" s="3">
        <v>1711715</v>
      </c>
      <c r="V276" s="3">
        <v>1453411</v>
      </c>
      <c r="W276" s="14">
        <f t="shared" si="27"/>
        <v>0.84909637410433392</v>
      </c>
      <c r="X276" s="3">
        <v>1067654</v>
      </c>
      <c r="Y276" s="18">
        <f t="shared" si="28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>
        <v>0</v>
      </c>
      <c r="AF276" s="10">
        <v>48821</v>
      </c>
      <c r="AG276">
        <v>0</v>
      </c>
      <c r="AH276" t="s">
        <v>58</v>
      </c>
      <c r="AI276">
        <v>0</v>
      </c>
      <c r="AJ276" s="8" t="s">
        <v>106</v>
      </c>
      <c r="AK276" s="3">
        <v>218676</v>
      </c>
      <c r="AL276" s="3">
        <v>208371</v>
      </c>
      <c r="AM276">
        <v>0.04</v>
      </c>
      <c r="AN276">
        <v>15</v>
      </c>
      <c r="AO276">
        <v>0</v>
      </c>
      <c r="AP276" s="8">
        <v>46568</v>
      </c>
      <c r="AQ276">
        <v>0</v>
      </c>
      <c r="AR276" t="s">
        <v>58</v>
      </c>
      <c r="AS276">
        <v>0</v>
      </c>
      <c r="AT276" s="11" t="s">
        <v>106</v>
      </c>
      <c r="AU276" s="3">
        <v>100385</v>
      </c>
      <c r="AV276" s="3">
        <v>0</v>
      </c>
      <c r="AW276">
        <v>0</v>
      </c>
      <c r="AX276">
        <v>15</v>
      </c>
      <c r="AY276">
        <v>0</v>
      </c>
      <c r="AZ276" s="8">
        <v>47331</v>
      </c>
      <c r="BA276">
        <v>0</v>
      </c>
      <c r="BB276" t="s">
        <v>100</v>
      </c>
      <c r="BC276">
        <v>0</v>
      </c>
      <c r="BD276" s="11" t="s">
        <v>106</v>
      </c>
      <c r="BE276" s="3">
        <v>0</v>
      </c>
      <c r="BF276" s="3">
        <v>0</v>
      </c>
      <c r="BG276">
        <v>0</v>
      </c>
      <c r="BH276">
        <v>0</v>
      </c>
      <c r="BI276">
        <v>0</v>
      </c>
      <c r="BJ276" s="8">
        <v>0</v>
      </c>
      <c r="BK276">
        <v>0</v>
      </c>
      <c r="BL276" t="s">
        <v>46</v>
      </c>
      <c r="BM276">
        <v>0</v>
      </c>
      <c r="BN276" s="3">
        <v>1711715</v>
      </c>
      <c r="BO276" t="s">
        <v>47</v>
      </c>
      <c r="BP276" s="19">
        <f t="shared" si="29"/>
        <v>644061</v>
      </c>
      <c r="BQ276" s="19">
        <f t="shared" si="24"/>
        <v>1711715</v>
      </c>
      <c r="BR276" s="13">
        <f t="shared" si="25"/>
        <v>1</v>
      </c>
    </row>
    <row r="277" spans="1:70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26"/>
        <v>8.3593655659465249E-2</v>
      </c>
      <c r="U277" s="3">
        <v>5068076</v>
      </c>
      <c r="V277" s="3">
        <v>4742386</v>
      </c>
      <c r="W277" s="14">
        <f t="shared" si="27"/>
        <v>0.93573695422089176</v>
      </c>
      <c r="X277" s="3">
        <v>4087901</v>
      </c>
      <c r="Y277" s="18">
        <f t="shared" si="28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>
        <v>30</v>
      </c>
      <c r="AF277" s="10">
        <v>42644</v>
      </c>
      <c r="AG277" t="s">
        <v>63</v>
      </c>
      <c r="AH277" t="s">
        <v>43</v>
      </c>
      <c r="AI277" t="s">
        <v>55</v>
      </c>
      <c r="AJ277" s="8">
        <v>41653</v>
      </c>
      <c r="AK277" s="3">
        <v>250000</v>
      </c>
      <c r="AL277" s="3">
        <v>250000</v>
      </c>
      <c r="AM277">
        <v>0</v>
      </c>
      <c r="AN277">
        <v>20</v>
      </c>
      <c r="AO277" t="s">
        <v>165</v>
      </c>
      <c r="AP277" s="8">
        <v>48957</v>
      </c>
      <c r="AQ277" t="s">
        <v>206</v>
      </c>
      <c r="AR277" t="s">
        <v>100</v>
      </c>
      <c r="AS277" t="s">
        <v>55</v>
      </c>
      <c r="AT277" s="11">
        <v>41906</v>
      </c>
      <c r="AU277" s="3">
        <v>230175</v>
      </c>
      <c r="AV277" s="3">
        <v>251640</v>
      </c>
      <c r="AW277">
        <v>0</v>
      </c>
      <c r="AX277" t="s">
        <v>165</v>
      </c>
      <c r="AY277" t="s">
        <v>165</v>
      </c>
      <c r="AZ277" s="8">
        <v>42637</v>
      </c>
      <c r="BA277" t="s">
        <v>165</v>
      </c>
      <c r="BB277" t="s">
        <v>58</v>
      </c>
      <c r="BC277" t="s">
        <v>62</v>
      </c>
      <c r="BD277" s="11" t="s">
        <v>106</v>
      </c>
      <c r="BE277" s="3">
        <v>0</v>
      </c>
      <c r="BF277" s="3">
        <v>0</v>
      </c>
      <c r="BG277">
        <v>0</v>
      </c>
      <c r="BH277">
        <v>0</v>
      </c>
      <c r="BI277">
        <v>0</v>
      </c>
      <c r="BJ277" s="8">
        <v>0</v>
      </c>
      <c r="BK277">
        <v>0</v>
      </c>
      <c r="BL277" t="s">
        <v>46</v>
      </c>
      <c r="BM277">
        <v>0</v>
      </c>
      <c r="BN277" s="3">
        <v>5068076</v>
      </c>
      <c r="BO277" t="s">
        <v>62</v>
      </c>
      <c r="BP277" s="19">
        <f t="shared" si="29"/>
        <v>980175</v>
      </c>
      <c r="BQ277" s="19">
        <f t="shared" si="24"/>
        <v>5068076</v>
      </c>
      <c r="BR277" s="13">
        <f t="shared" si="25"/>
        <v>1</v>
      </c>
    </row>
    <row r="278" spans="1:70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26"/>
        <v>9.7781332167384896E-2</v>
      </c>
      <c r="U278" s="3">
        <v>7199861</v>
      </c>
      <c r="V278" s="3">
        <v>6396997</v>
      </c>
      <c r="W278" s="14">
        <f t="shared" si="27"/>
        <v>0.88848895832850106</v>
      </c>
      <c r="X278" s="3">
        <v>6617051</v>
      </c>
      <c r="Y278" s="18">
        <f t="shared" si="28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>
        <v>30</v>
      </c>
      <c r="AF278" s="10">
        <v>48335</v>
      </c>
      <c r="AG278" t="s">
        <v>63</v>
      </c>
      <c r="AH278" t="s">
        <v>43</v>
      </c>
      <c r="AI278" t="s">
        <v>55</v>
      </c>
      <c r="AJ278" s="8">
        <v>41731</v>
      </c>
      <c r="AK278" s="3">
        <v>82810</v>
      </c>
      <c r="AL278" s="3">
        <v>0</v>
      </c>
      <c r="AM278">
        <v>0</v>
      </c>
      <c r="AN278">
        <v>13</v>
      </c>
      <c r="AO278" t="s">
        <v>165</v>
      </c>
      <c r="AP278" s="8">
        <v>42827</v>
      </c>
      <c r="AQ278" t="s">
        <v>165</v>
      </c>
      <c r="AR278" t="s">
        <v>58</v>
      </c>
      <c r="AS278" t="s">
        <v>47</v>
      </c>
      <c r="AT278" s="11" t="s">
        <v>106</v>
      </c>
      <c r="AU278" s="3">
        <v>0</v>
      </c>
      <c r="AV278" s="3">
        <v>0</v>
      </c>
      <c r="AW278">
        <v>0</v>
      </c>
      <c r="AX278">
        <v>0</v>
      </c>
      <c r="AY278">
        <v>0</v>
      </c>
      <c r="AZ278" s="8">
        <v>0</v>
      </c>
      <c r="BA278">
        <v>0</v>
      </c>
      <c r="BB278" t="s">
        <v>46</v>
      </c>
      <c r="BC278">
        <v>0</v>
      </c>
      <c r="BD278" s="11" t="s">
        <v>106</v>
      </c>
      <c r="BE278" s="3">
        <v>0</v>
      </c>
      <c r="BF278" s="3">
        <v>0</v>
      </c>
      <c r="BG278">
        <v>0</v>
      </c>
      <c r="BH278">
        <v>0</v>
      </c>
      <c r="BI278">
        <v>0</v>
      </c>
      <c r="BJ278" s="8">
        <v>0</v>
      </c>
      <c r="BK278">
        <v>0</v>
      </c>
      <c r="BL278" t="s">
        <v>46</v>
      </c>
      <c r="BM278">
        <v>0</v>
      </c>
      <c r="BN278" s="3">
        <v>7199861</v>
      </c>
      <c r="BO278" t="s">
        <v>62</v>
      </c>
      <c r="BP278" s="19">
        <f t="shared" si="29"/>
        <v>582810</v>
      </c>
      <c r="BQ278" s="19">
        <f t="shared" si="24"/>
        <v>7199861</v>
      </c>
      <c r="BR278" s="13">
        <f t="shared" si="25"/>
        <v>1</v>
      </c>
    </row>
    <row r="279" spans="1:70" hidden="1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26"/>
        <v>0.10220278195589826</v>
      </c>
      <c r="U279" s="3">
        <v>2602845</v>
      </c>
      <c r="V279" s="3">
        <v>2955756</v>
      </c>
      <c r="W279" s="14">
        <f t="shared" si="27"/>
        <v>1.1355866369299747</v>
      </c>
      <c r="X279" s="3">
        <v>2281374</v>
      </c>
      <c r="Y279" s="18">
        <f t="shared" si="28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>
        <v>30</v>
      </c>
      <c r="AF279" s="10">
        <v>47797</v>
      </c>
      <c r="AG279" t="s">
        <v>54</v>
      </c>
      <c r="AH279" t="s">
        <v>43</v>
      </c>
      <c r="AI279" t="s">
        <v>55</v>
      </c>
      <c r="AJ279" s="8">
        <v>41964</v>
      </c>
      <c r="AK279" s="3">
        <v>151851</v>
      </c>
      <c r="AL279" s="3">
        <v>138755</v>
      </c>
      <c r="AM279">
        <v>2.3699999999999999E-2</v>
      </c>
      <c r="AN279">
        <v>15</v>
      </c>
      <c r="AO279" t="s">
        <v>391</v>
      </c>
      <c r="AP279" s="8">
        <v>47427</v>
      </c>
      <c r="AQ279" t="s">
        <v>71</v>
      </c>
      <c r="AR279" t="s">
        <v>58</v>
      </c>
      <c r="AS279" t="s">
        <v>55</v>
      </c>
      <c r="AT279" s="11" t="s">
        <v>106</v>
      </c>
      <c r="AU279" s="3">
        <v>0</v>
      </c>
      <c r="AV279" s="3">
        <v>0</v>
      </c>
      <c r="AW279">
        <v>0</v>
      </c>
      <c r="AX279">
        <v>0</v>
      </c>
      <c r="AY279">
        <v>0</v>
      </c>
      <c r="AZ279" s="8">
        <v>0</v>
      </c>
      <c r="BA279">
        <v>0</v>
      </c>
      <c r="BB279" t="s">
        <v>46</v>
      </c>
      <c r="BC279">
        <v>0</v>
      </c>
      <c r="BD279" s="11" t="s">
        <v>106</v>
      </c>
      <c r="BE279" s="3">
        <v>0</v>
      </c>
      <c r="BF279" s="3">
        <v>0</v>
      </c>
      <c r="BG279">
        <v>0</v>
      </c>
      <c r="BH279">
        <v>0</v>
      </c>
      <c r="BI279">
        <v>0</v>
      </c>
      <c r="BJ279" s="8">
        <v>0</v>
      </c>
      <c r="BK279">
        <v>0</v>
      </c>
      <c r="BL279" t="s">
        <v>46</v>
      </c>
      <c r="BM279">
        <v>0</v>
      </c>
      <c r="BN279" s="3">
        <v>2602845</v>
      </c>
      <c r="BO279" t="s">
        <v>255</v>
      </c>
      <c r="BP279" s="19">
        <f t="shared" si="29"/>
        <v>321471</v>
      </c>
      <c r="BQ279" s="19">
        <f t="shared" si="24"/>
        <v>2602845</v>
      </c>
      <c r="BR279" s="13">
        <f t="shared" si="25"/>
        <v>1</v>
      </c>
    </row>
    <row r="280" spans="1:70" hidden="1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26"/>
        <v>9.9223852274101201E-2</v>
      </c>
      <c r="U280" s="3">
        <v>4557251</v>
      </c>
      <c r="V280" s="3">
        <v>5048648</v>
      </c>
      <c r="W280" s="14">
        <f t="shared" si="27"/>
        <v>1.1078275039053149</v>
      </c>
      <c r="X280" s="3">
        <v>3843604</v>
      </c>
      <c r="Y280" s="18">
        <f t="shared" si="28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>
        <v>30</v>
      </c>
      <c r="AF280" s="10">
        <v>47245</v>
      </c>
      <c r="AG280" t="s">
        <v>54</v>
      </c>
      <c r="AH280" t="s">
        <v>43</v>
      </c>
      <c r="AI280" t="s">
        <v>55</v>
      </c>
      <c r="AJ280" s="8">
        <v>41255</v>
      </c>
      <c r="AK280" s="3">
        <v>394147</v>
      </c>
      <c r="AL280" s="3">
        <v>379943.01</v>
      </c>
      <c r="AM280">
        <v>1.4E-2</v>
      </c>
      <c r="AN280">
        <v>17</v>
      </c>
      <c r="AO280" t="s">
        <v>358</v>
      </c>
      <c r="AP280" s="8">
        <v>47119</v>
      </c>
      <c r="AQ280" t="s">
        <v>71</v>
      </c>
      <c r="AR280" t="s">
        <v>58</v>
      </c>
      <c r="AS280" t="s">
        <v>55</v>
      </c>
      <c r="AT280" s="11" t="s">
        <v>358</v>
      </c>
      <c r="AU280" s="3">
        <v>5840</v>
      </c>
      <c r="AV280" s="3">
        <v>0</v>
      </c>
      <c r="AW280">
        <v>0</v>
      </c>
      <c r="AX280">
        <v>0</v>
      </c>
      <c r="AY280">
        <v>0</v>
      </c>
      <c r="AZ280" s="8">
        <v>0</v>
      </c>
      <c r="BA280" t="s">
        <v>75</v>
      </c>
      <c r="BB280" t="s">
        <v>100</v>
      </c>
      <c r="BC280" t="s">
        <v>47</v>
      </c>
      <c r="BD280" s="11" t="s">
        <v>106</v>
      </c>
      <c r="BE280" s="3">
        <v>0</v>
      </c>
      <c r="BF280" s="3">
        <v>0</v>
      </c>
      <c r="BG280">
        <v>0</v>
      </c>
      <c r="BH280">
        <v>0</v>
      </c>
      <c r="BI280">
        <v>0</v>
      </c>
      <c r="BJ280" s="8">
        <v>0</v>
      </c>
      <c r="BK280">
        <v>0</v>
      </c>
      <c r="BL280" t="s">
        <v>46</v>
      </c>
      <c r="BM280">
        <v>0</v>
      </c>
      <c r="BN280" s="3">
        <v>4557251</v>
      </c>
      <c r="BO280" t="s">
        <v>47</v>
      </c>
      <c r="BP280" s="19">
        <f t="shared" si="29"/>
        <v>713647</v>
      </c>
      <c r="BQ280" s="19">
        <f t="shared" si="24"/>
        <v>4557251</v>
      </c>
      <c r="BR280" s="13">
        <f t="shared" si="25"/>
        <v>1</v>
      </c>
    </row>
    <row r="281" spans="1:70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26"/>
        <v>0.10608942586877904</v>
      </c>
      <c r="U281" s="3">
        <v>3355226</v>
      </c>
      <c r="V281" s="3">
        <v>4092539.39</v>
      </c>
      <c r="W281" s="14">
        <f t="shared" si="27"/>
        <v>1.2197507381022918</v>
      </c>
      <c r="X281" s="3">
        <v>7080</v>
      </c>
      <c r="Y281" s="18">
        <f t="shared" si="28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>
        <v>0</v>
      </c>
      <c r="AF281" s="10">
        <v>0</v>
      </c>
      <c r="AG281">
        <v>0</v>
      </c>
      <c r="AH281" t="s">
        <v>46</v>
      </c>
      <c r="AI281">
        <v>0</v>
      </c>
      <c r="AJ281" s="8" t="s">
        <v>106</v>
      </c>
      <c r="AK281" s="3">
        <v>228020</v>
      </c>
      <c r="AL281" s="3">
        <v>178434</v>
      </c>
      <c r="AM281">
        <v>0.05</v>
      </c>
      <c r="AN281" t="s">
        <v>45</v>
      </c>
      <c r="AO281">
        <v>0</v>
      </c>
      <c r="AP281" s="8">
        <v>0</v>
      </c>
      <c r="AQ281">
        <v>0</v>
      </c>
      <c r="AR281" t="s">
        <v>46</v>
      </c>
      <c r="AS281">
        <v>0</v>
      </c>
      <c r="AT281" s="11" t="s">
        <v>106</v>
      </c>
      <c r="AU281" s="3">
        <v>0</v>
      </c>
      <c r="AV281" s="3">
        <v>0</v>
      </c>
      <c r="AW281">
        <v>0</v>
      </c>
      <c r="AX281">
        <v>0</v>
      </c>
      <c r="AY281">
        <v>0</v>
      </c>
      <c r="AZ281" s="8">
        <v>0</v>
      </c>
      <c r="BA281">
        <v>0</v>
      </c>
      <c r="BB281" t="s">
        <v>46</v>
      </c>
      <c r="BC281">
        <v>0</v>
      </c>
      <c r="BD281" s="11" t="s">
        <v>106</v>
      </c>
      <c r="BE281" s="3">
        <v>0</v>
      </c>
      <c r="BF281" s="3">
        <v>0</v>
      </c>
      <c r="BG281">
        <v>0</v>
      </c>
      <c r="BH281">
        <v>0</v>
      </c>
      <c r="BI281">
        <v>0</v>
      </c>
      <c r="BJ281" s="8">
        <v>0</v>
      </c>
      <c r="BK281">
        <v>0</v>
      </c>
      <c r="BL281" t="s">
        <v>46</v>
      </c>
      <c r="BM281">
        <v>0</v>
      </c>
      <c r="BN281" s="3">
        <v>3355226</v>
      </c>
      <c r="BO281">
        <v>0</v>
      </c>
      <c r="BP281" s="19">
        <f t="shared" si="29"/>
        <v>3348146</v>
      </c>
      <c r="BQ281" s="19">
        <f t="shared" si="24"/>
        <v>3355226</v>
      </c>
      <c r="BR281" s="13">
        <f t="shared" si="25"/>
        <v>1</v>
      </c>
    </row>
    <row r="282" spans="1:70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26"/>
        <v>0.674633120402367</v>
      </c>
      <c r="U282" s="3">
        <v>8162896</v>
      </c>
      <c r="V282" s="3">
        <v>6599388</v>
      </c>
      <c r="W282" s="14">
        <f t="shared" si="27"/>
        <v>0.80846160480300133</v>
      </c>
      <c r="X282" s="3">
        <v>5231089</v>
      </c>
      <c r="Y282" s="18">
        <f t="shared" si="28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>
        <v>30</v>
      </c>
      <c r="AF282" s="10">
        <v>47836</v>
      </c>
      <c r="AG282" t="s">
        <v>63</v>
      </c>
      <c r="AH282" t="s">
        <v>43</v>
      </c>
      <c r="AI282" t="s">
        <v>44</v>
      </c>
      <c r="AJ282" s="8">
        <v>42943</v>
      </c>
      <c r="AK282" s="3">
        <v>3720</v>
      </c>
      <c r="AL282" s="3">
        <v>3720</v>
      </c>
      <c r="AM282">
        <v>0</v>
      </c>
      <c r="AN282" t="s">
        <v>45</v>
      </c>
      <c r="AO282">
        <v>0</v>
      </c>
      <c r="AP282" s="8">
        <v>0</v>
      </c>
      <c r="AQ282">
        <v>0</v>
      </c>
      <c r="AR282" t="s">
        <v>58</v>
      </c>
      <c r="AS282" t="s">
        <v>98</v>
      </c>
      <c r="AT282" s="11" t="s">
        <v>106</v>
      </c>
      <c r="AU282" s="3">
        <v>0</v>
      </c>
      <c r="AV282" s="3">
        <v>0</v>
      </c>
      <c r="AW282">
        <v>0</v>
      </c>
      <c r="AX282">
        <v>0</v>
      </c>
      <c r="AY282">
        <v>0</v>
      </c>
      <c r="AZ282" s="8">
        <v>0</v>
      </c>
      <c r="BA282">
        <v>0</v>
      </c>
      <c r="BB282" t="s">
        <v>46</v>
      </c>
      <c r="BC282">
        <v>0</v>
      </c>
      <c r="BD282" s="11" t="s">
        <v>106</v>
      </c>
      <c r="BE282" s="3">
        <v>0</v>
      </c>
      <c r="BF282" s="3">
        <v>0</v>
      </c>
      <c r="BG282">
        <v>0</v>
      </c>
      <c r="BH282">
        <v>0</v>
      </c>
      <c r="BI282">
        <v>0</v>
      </c>
      <c r="BJ282" s="8">
        <v>0</v>
      </c>
      <c r="BK282">
        <v>0</v>
      </c>
      <c r="BL282" t="s">
        <v>46</v>
      </c>
      <c r="BM282">
        <v>0</v>
      </c>
      <c r="BN282" s="3">
        <v>8162896</v>
      </c>
      <c r="BO282" t="s">
        <v>47</v>
      </c>
      <c r="BP282" s="19">
        <f t="shared" si="29"/>
        <v>2203720</v>
      </c>
      <c r="BQ282" s="19">
        <f t="shared" si="24"/>
        <v>7434809</v>
      </c>
      <c r="BR282" s="13">
        <f t="shared" si="25"/>
        <v>0.91080530733210374</v>
      </c>
    </row>
    <row r="283" spans="1:70" hidden="1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26"/>
        <v>7.0244647566439083E-2</v>
      </c>
      <c r="U283" s="3">
        <v>2156449</v>
      </c>
      <c r="V283" s="3">
        <v>1683100</v>
      </c>
      <c r="W283" s="14">
        <f t="shared" si="27"/>
        <v>0.78049608407154536</v>
      </c>
      <c r="X283" s="3">
        <v>1354199</v>
      </c>
      <c r="Y283" s="18">
        <f t="shared" si="28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>
        <v>15</v>
      </c>
      <c r="AF283" s="10">
        <v>47757</v>
      </c>
      <c r="AG283" t="s">
        <v>63</v>
      </c>
      <c r="AH283" t="s">
        <v>43</v>
      </c>
      <c r="AI283" t="s">
        <v>44</v>
      </c>
      <c r="AJ283" s="8">
        <v>41939</v>
      </c>
      <c r="AK283" s="3">
        <v>480000</v>
      </c>
      <c r="AL283" s="3">
        <v>497575</v>
      </c>
      <c r="AM283">
        <v>2.5000000000000001E-2</v>
      </c>
      <c r="AN283">
        <v>20</v>
      </c>
      <c r="AO283" t="s">
        <v>165</v>
      </c>
      <c r="AP283" s="8">
        <v>49155</v>
      </c>
      <c r="AQ283" t="s">
        <v>206</v>
      </c>
      <c r="AR283" t="s">
        <v>58</v>
      </c>
      <c r="AS283" t="s">
        <v>44</v>
      </c>
      <c r="AT283" s="11">
        <v>42309</v>
      </c>
      <c r="AU283" s="3">
        <v>72250</v>
      </c>
      <c r="AV283" s="3">
        <v>32287</v>
      </c>
      <c r="AW283">
        <v>0</v>
      </c>
      <c r="AX283" t="s">
        <v>165</v>
      </c>
      <c r="AY283" t="s">
        <v>165</v>
      </c>
      <c r="AZ283" s="8" t="s">
        <v>165</v>
      </c>
      <c r="BA283" t="s">
        <v>165</v>
      </c>
      <c r="BB283" t="s">
        <v>58</v>
      </c>
      <c r="BC283">
        <v>0</v>
      </c>
      <c r="BD283" s="11" t="s">
        <v>106</v>
      </c>
      <c r="BE283" s="3">
        <v>0</v>
      </c>
      <c r="BF283" s="3">
        <v>0</v>
      </c>
      <c r="BG283">
        <v>0</v>
      </c>
      <c r="BH283">
        <v>0</v>
      </c>
      <c r="BI283">
        <v>0</v>
      </c>
      <c r="BJ283" s="8">
        <v>0</v>
      </c>
      <c r="BK283">
        <v>0</v>
      </c>
      <c r="BL283" t="s">
        <v>46</v>
      </c>
      <c r="BM283">
        <v>0</v>
      </c>
      <c r="BN283" s="3">
        <v>2156499</v>
      </c>
      <c r="BO283" t="s">
        <v>255</v>
      </c>
      <c r="BP283" s="19">
        <f t="shared" si="29"/>
        <v>802250</v>
      </c>
      <c r="BQ283" s="19">
        <f t="shared" si="24"/>
        <v>2156449</v>
      </c>
      <c r="BR283" s="13">
        <f t="shared" si="25"/>
        <v>1</v>
      </c>
    </row>
    <row r="284" spans="1:70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26"/>
        <v>0</v>
      </c>
      <c r="U284" s="3">
        <v>0</v>
      </c>
      <c r="V284" s="3">
        <v>0</v>
      </c>
      <c r="W284" s="14">
        <f t="shared" si="27"/>
        <v>0</v>
      </c>
      <c r="X284" s="3">
        <v>0</v>
      </c>
      <c r="Y284" s="18">
        <f t="shared" si="28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>
        <v>40</v>
      </c>
      <c r="AF284" s="10">
        <v>56431</v>
      </c>
      <c r="AG284">
        <v>0</v>
      </c>
      <c r="AH284" t="s">
        <v>43</v>
      </c>
      <c r="AI284" t="s">
        <v>44</v>
      </c>
      <c r="AJ284" s="8" t="s">
        <v>106</v>
      </c>
      <c r="AK284" s="3">
        <v>0</v>
      </c>
      <c r="AL284" s="3">
        <v>0</v>
      </c>
      <c r="AM284">
        <v>0</v>
      </c>
      <c r="AN284">
        <v>0</v>
      </c>
      <c r="AO284">
        <v>0</v>
      </c>
      <c r="AP284" s="8">
        <v>0</v>
      </c>
      <c r="AQ284">
        <v>0</v>
      </c>
      <c r="AR284">
        <v>0</v>
      </c>
      <c r="AS284">
        <v>0</v>
      </c>
      <c r="AT284" s="11" t="s">
        <v>106</v>
      </c>
      <c r="AU284" s="3">
        <v>0</v>
      </c>
      <c r="AV284" s="3">
        <v>0</v>
      </c>
      <c r="AW284">
        <v>0</v>
      </c>
      <c r="AX284">
        <v>0</v>
      </c>
      <c r="AY284">
        <v>0</v>
      </c>
      <c r="AZ284" s="8">
        <v>0</v>
      </c>
      <c r="BA284">
        <v>0</v>
      </c>
      <c r="BB284" t="s">
        <v>46</v>
      </c>
      <c r="BC284">
        <v>0</v>
      </c>
      <c r="BD284" s="11" t="s">
        <v>106</v>
      </c>
      <c r="BE284" s="3">
        <v>0</v>
      </c>
      <c r="BF284" s="3">
        <v>0</v>
      </c>
      <c r="BG284">
        <v>0</v>
      </c>
      <c r="BH284">
        <v>0</v>
      </c>
      <c r="BI284">
        <v>0</v>
      </c>
      <c r="BJ284" s="8">
        <v>0</v>
      </c>
      <c r="BK284">
        <v>0</v>
      </c>
      <c r="BL284" t="s">
        <v>46</v>
      </c>
      <c r="BM284">
        <v>0</v>
      </c>
      <c r="BN284" s="3">
        <v>0</v>
      </c>
      <c r="BO284">
        <v>0</v>
      </c>
      <c r="BP284" s="19">
        <f t="shared" si="29"/>
        <v>10312900</v>
      </c>
      <c r="BQ284" s="19">
        <f t="shared" si="24"/>
        <v>10312900</v>
      </c>
      <c r="BR284" s="13">
        <f t="shared" si="25"/>
        <v>0</v>
      </c>
    </row>
    <row r="285" spans="1:70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26"/>
        <v>7.5251144206622003E-2</v>
      </c>
      <c r="U285" s="3">
        <v>9634405</v>
      </c>
      <c r="V285" s="3">
        <v>8055555.5599999996</v>
      </c>
      <c r="W285" s="14">
        <f t="shared" si="27"/>
        <v>0.8361238249793318</v>
      </c>
      <c r="X285" s="3">
        <v>7859405</v>
      </c>
      <c r="Y285" s="18">
        <f t="shared" si="28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>
        <v>15</v>
      </c>
      <c r="AF285" s="10">
        <v>47412</v>
      </c>
      <c r="AG285" t="s">
        <v>54</v>
      </c>
      <c r="AH285" t="s">
        <v>43</v>
      </c>
      <c r="AI285" t="s">
        <v>122</v>
      </c>
      <c r="AJ285" s="8">
        <v>41638</v>
      </c>
      <c r="AK285" s="3">
        <v>400000</v>
      </c>
      <c r="AL285" s="3">
        <v>400000</v>
      </c>
      <c r="AM285">
        <v>4.7500000000000001E-2</v>
      </c>
      <c r="AN285">
        <v>15</v>
      </c>
      <c r="AO285">
        <v>0</v>
      </c>
      <c r="AP285" s="8">
        <v>47482</v>
      </c>
      <c r="AQ285">
        <v>0</v>
      </c>
      <c r="AR285" t="s">
        <v>100</v>
      </c>
      <c r="AS285" t="s">
        <v>122</v>
      </c>
      <c r="AT285" s="11">
        <v>41638</v>
      </c>
      <c r="AU285" s="3">
        <v>500000</v>
      </c>
      <c r="AV285" s="3">
        <v>500000</v>
      </c>
      <c r="AW285">
        <v>0.05</v>
      </c>
      <c r="AX285">
        <v>15</v>
      </c>
      <c r="AY285">
        <v>0</v>
      </c>
      <c r="AZ285" s="8">
        <v>47482</v>
      </c>
      <c r="BA285">
        <v>0</v>
      </c>
      <c r="BB285" t="s">
        <v>100</v>
      </c>
      <c r="BC285" t="s">
        <v>122</v>
      </c>
      <c r="BD285" s="11">
        <v>41638</v>
      </c>
      <c r="BE285" s="3">
        <v>300000</v>
      </c>
      <c r="BF285" s="3">
        <v>300000</v>
      </c>
      <c r="BG285">
        <v>0.05</v>
      </c>
      <c r="BH285">
        <v>15</v>
      </c>
      <c r="BI285">
        <v>0</v>
      </c>
      <c r="BJ285" s="8">
        <v>47453</v>
      </c>
      <c r="BK285">
        <v>0</v>
      </c>
      <c r="BL285" t="s">
        <v>58</v>
      </c>
      <c r="BM285" t="s">
        <v>122</v>
      </c>
      <c r="BN285" s="3">
        <v>9634405</v>
      </c>
      <c r="BO285" t="s">
        <v>497</v>
      </c>
      <c r="BP285" s="19">
        <f t="shared" si="29"/>
        <v>1775000</v>
      </c>
      <c r="BQ285" s="19">
        <f t="shared" si="24"/>
        <v>9634405</v>
      </c>
      <c r="BR285" s="13">
        <f t="shared" si="25"/>
        <v>1</v>
      </c>
    </row>
    <row r="286" spans="1:70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26"/>
        <v>0</v>
      </c>
      <c r="U286" s="3">
        <v>0</v>
      </c>
      <c r="V286" s="3">
        <v>0</v>
      </c>
      <c r="W286" s="14">
        <f t="shared" si="27"/>
        <v>0</v>
      </c>
      <c r="X286" s="3">
        <v>0</v>
      </c>
      <c r="Y286" s="18">
        <f t="shared" si="28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>
        <v>25</v>
      </c>
      <c r="AF286" s="10">
        <v>47726</v>
      </c>
      <c r="AG286">
        <v>0</v>
      </c>
      <c r="AH286" t="s">
        <v>43</v>
      </c>
      <c r="AI286" t="s">
        <v>299</v>
      </c>
      <c r="AJ286" s="8">
        <v>42309</v>
      </c>
      <c r="AK286" s="3">
        <v>670061</v>
      </c>
      <c r="AL286" s="3">
        <v>670061</v>
      </c>
      <c r="AM286">
        <v>0.04</v>
      </c>
      <c r="AN286">
        <v>20</v>
      </c>
      <c r="AO286">
        <v>20</v>
      </c>
      <c r="AP286" s="8">
        <v>49675</v>
      </c>
      <c r="AQ286">
        <v>0</v>
      </c>
      <c r="AR286" t="s">
        <v>100</v>
      </c>
      <c r="AS286">
        <v>0</v>
      </c>
      <c r="AT286" s="11" t="s">
        <v>106</v>
      </c>
      <c r="AU286" s="3">
        <v>0</v>
      </c>
      <c r="AV286" s="3">
        <v>0</v>
      </c>
      <c r="AW286">
        <v>0</v>
      </c>
      <c r="AX286">
        <v>0</v>
      </c>
      <c r="AY286">
        <v>0</v>
      </c>
      <c r="AZ286" s="8">
        <v>0</v>
      </c>
      <c r="BA286">
        <v>0</v>
      </c>
      <c r="BB286" t="s">
        <v>46</v>
      </c>
      <c r="BC286">
        <v>0</v>
      </c>
      <c r="BD286" s="11" t="s">
        <v>106</v>
      </c>
      <c r="BE286" s="3">
        <v>0</v>
      </c>
      <c r="BF286" s="3">
        <v>0</v>
      </c>
      <c r="BG286">
        <v>0</v>
      </c>
      <c r="BH286">
        <v>0</v>
      </c>
      <c r="BI286">
        <v>0</v>
      </c>
      <c r="BJ286" s="8">
        <v>0</v>
      </c>
      <c r="BK286">
        <v>0</v>
      </c>
      <c r="BL286" t="s">
        <v>46</v>
      </c>
      <c r="BM286">
        <v>0</v>
      </c>
      <c r="BN286" s="3">
        <v>0</v>
      </c>
      <c r="BO286">
        <v>0</v>
      </c>
      <c r="BP286" s="19">
        <f t="shared" si="29"/>
        <v>1000061</v>
      </c>
      <c r="BQ286" s="19">
        <f t="shared" si="24"/>
        <v>1000061</v>
      </c>
      <c r="BR286" s="13">
        <f t="shared" si="25"/>
        <v>0</v>
      </c>
    </row>
    <row r="287" spans="1:70" hidden="1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26"/>
        <v>7.8247463065256859E-2</v>
      </c>
      <c r="U287" s="3">
        <v>8735542</v>
      </c>
      <c r="V287" s="3">
        <v>8527327</v>
      </c>
      <c r="W287" s="14">
        <f t="shared" si="27"/>
        <v>0.97616461577312552</v>
      </c>
      <c r="X287" s="3">
        <v>6206247</v>
      </c>
      <c r="Y287" s="18">
        <f t="shared" si="28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>
        <v>69</v>
      </c>
      <c r="AF287" s="10">
        <v>59079</v>
      </c>
      <c r="AG287">
        <v>0</v>
      </c>
      <c r="AH287" t="s">
        <v>46</v>
      </c>
      <c r="AI287" t="s">
        <v>459</v>
      </c>
      <c r="AJ287" s="8">
        <v>41883</v>
      </c>
      <c r="AK287" s="3">
        <v>534081</v>
      </c>
      <c r="AL287" s="3">
        <v>569555</v>
      </c>
      <c r="AM287">
        <v>0.04</v>
      </c>
      <c r="AN287">
        <v>18</v>
      </c>
      <c r="AO287">
        <v>18</v>
      </c>
      <c r="AP287" s="8">
        <v>48488</v>
      </c>
      <c r="AQ287">
        <v>0</v>
      </c>
      <c r="AR287" t="s">
        <v>100</v>
      </c>
      <c r="AS287" t="s">
        <v>460</v>
      </c>
      <c r="AT287" s="11">
        <v>41921</v>
      </c>
      <c r="AU287" s="3">
        <v>708380</v>
      </c>
      <c r="AV287" s="3">
        <v>763317</v>
      </c>
      <c r="AW287">
        <v>0.04</v>
      </c>
      <c r="AX287">
        <v>20</v>
      </c>
      <c r="AY287">
        <v>20</v>
      </c>
      <c r="AZ287" s="8">
        <v>49225</v>
      </c>
      <c r="BA287">
        <v>0</v>
      </c>
      <c r="BB287" t="s">
        <v>58</v>
      </c>
      <c r="BC287" t="s">
        <v>461</v>
      </c>
      <c r="BD287" s="11">
        <v>42340</v>
      </c>
      <c r="BE287" s="3">
        <v>414000</v>
      </c>
      <c r="BF287" s="3">
        <v>397415</v>
      </c>
      <c r="BG287">
        <v>5.7500000000000002E-2</v>
      </c>
      <c r="BH287">
        <v>16</v>
      </c>
      <c r="BI287">
        <v>16</v>
      </c>
      <c r="BJ287" s="8">
        <v>48223</v>
      </c>
      <c r="BK287">
        <v>0</v>
      </c>
      <c r="BL287" t="s">
        <v>46</v>
      </c>
      <c r="BM287" t="s">
        <v>462</v>
      </c>
      <c r="BN287" s="3">
        <v>8735542</v>
      </c>
      <c r="BO287" t="s">
        <v>62</v>
      </c>
      <c r="BP287" s="19">
        <f t="shared" si="29"/>
        <v>2529295</v>
      </c>
      <c r="BQ287" s="19">
        <f t="shared" si="24"/>
        <v>8735542</v>
      </c>
      <c r="BR287" s="13">
        <f t="shared" si="25"/>
        <v>1</v>
      </c>
    </row>
    <row r="288" spans="1:70" hidden="1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26"/>
        <v>9.6672215075320381E-2</v>
      </c>
      <c r="U288" s="3">
        <v>4126108</v>
      </c>
      <c r="V288" s="3">
        <v>3930353</v>
      </c>
      <c r="W288" s="14">
        <f t="shared" si="27"/>
        <v>0.95255698590536164</v>
      </c>
      <c r="X288" s="3">
        <v>3410435</v>
      </c>
      <c r="Y288" s="18">
        <f t="shared" si="28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>
        <v>15</v>
      </c>
      <c r="AF288" s="10">
        <v>47604</v>
      </c>
      <c r="AG288" t="s">
        <v>464</v>
      </c>
      <c r="AH288" t="s">
        <v>43</v>
      </c>
      <c r="AI288" t="s">
        <v>465</v>
      </c>
      <c r="AJ288" s="8">
        <v>41792</v>
      </c>
      <c r="AK288" s="3">
        <v>322473</v>
      </c>
      <c r="AL288" s="3">
        <v>333071</v>
      </c>
      <c r="AM288">
        <v>2.3599999999999999E-2</v>
      </c>
      <c r="AN288">
        <v>15</v>
      </c>
      <c r="AO288">
        <v>15</v>
      </c>
      <c r="AP288" s="8">
        <v>47573</v>
      </c>
      <c r="AQ288" t="s">
        <v>464</v>
      </c>
      <c r="AR288" t="s">
        <v>58</v>
      </c>
      <c r="AS288">
        <v>0</v>
      </c>
      <c r="AT288" s="11">
        <v>41788</v>
      </c>
      <c r="AU288" s="3">
        <v>100000</v>
      </c>
      <c r="AV288" s="3">
        <v>100000</v>
      </c>
      <c r="AW288">
        <v>2.3599999999999999E-2</v>
      </c>
      <c r="AX288">
        <v>15</v>
      </c>
      <c r="AY288">
        <v>15</v>
      </c>
      <c r="AZ288" s="8">
        <v>47573</v>
      </c>
      <c r="BA288" t="s">
        <v>466</v>
      </c>
      <c r="BB288" t="s">
        <v>100</v>
      </c>
      <c r="BC288">
        <v>0</v>
      </c>
      <c r="BD288" s="11" t="s">
        <v>106</v>
      </c>
      <c r="BE288" s="3">
        <v>0</v>
      </c>
      <c r="BF288" s="3">
        <v>0</v>
      </c>
      <c r="BG288">
        <v>0</v>
      </c>
      <c r="BH288">
        <v>0</v>
      </c>
      <c r="BI288">
        <v>0</v>
      </c>
      <c r="BJ288" s="8">
        <v>0</v>
      </c>
      <c r="BK288">
        <v>0</v>
      </c>
      <c r="BL288" t="s">
        <v>46</v>
      </c>
      <c r="BM288">
        <v>0</v>
      </c>
      <c r="BN288" s="3">
        <v>4126108</v>
      </c>
      <c r="BO288" t="s">
        <v>62</v>
      </c>
      <c r="BP288" s="19">
        <f t="shared" si="29"/>
        <v>715673</v>
      </c>
      <c r="BQ288" s="19">
        <f t="shared" si="24"/>
        <v>4126108</v>
      </c>
      <c r="BR288" s="13">
        <f t="shared" si="25"/>
        <v>1</v>
      </c>
    </row>
    <row r="289" spans="1:70" hidden="1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26"/>
        <v>8.6937392437815453E-2</v>
      </c>
      <c r="U289" s="3">
        <v>9614206</v>
      </c>
      <c r="V289" s="3">
        <v>9813450</v>
      </c>
      <c r="W289" s="14">
        <f t="shared" si="27"/>
        <v>1.0207239162547588</v>
      </c>
      <c r="X289" s="3">
        <v>7381157</v>
      </c>
      <c r="Y289" s="18">
        <f t="shared" si="28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>
        <v>50</v>
      </c>
      <c r="AF289" s="10">
        <v>60267</v>
      </c>
      <c r="AG289">
        <v>1</v>
      </c>
      <c r="AH289" t="s">
        <v>58</v>
      </c>
      <c r="AI289" t="s">
        <v>467</v>
      </c>
      <c r="AJ289" s="8">
        <v>41817</v>
      </c>
      <c r="AK289" s="3">
        <v>1222266</v>
      </c>
      <c r="AL289" s="3">
        <v>1222266</v>
      </c>
      <c r="AM289">
        <v>3.27E-2</v>
      </c>
      <c r="AN289">
        <v>50</v>
      </c>
      <c r="AO289">
        <v>50</v>
      </c>
      <c r="AP289" s="8">
        <v>60267</v>
      </c>
      <c r="AQ289">
        <v>2</v>
      </c>
      <c r="AR289" t="s">
        <v>58</v>
      </c>
      <c r="AS289" t="s">
        <v>467</v>
      </c>
      <c r="AT289" s="11">
        <v>41817</v>
      </c>
      <c r="AU289" s="3">
        <v>121539</v>
      </c>
      <c r="AV289" s="3">
        <v>0</v>
      </c>
      <c r="AW289">
        <v>3.27E-2</v>
      </c>
      <c r="AX289">
        <v>15</v>
      </c>
      <c r="AY289">
        <v>15</v>
      </c>
      <c r="AZ289" s="8">
        <v>47118</v>
      </c>
      <c r="BA289">
        <v>3</v>
      </c>
      <c r="BB289" t="s">
        <v>58</v>
      </c>
      <c r="BC289" t="s">
        <v>468</v>
      </c>
      <c r="BD289" s="11" t="s">
        <v>106</v>
      </c>
      <c r="BE289" s="3">
        <v>0</v>
      </c>
      <c r="BF289" s="3">
        <v>0</v>
      </c>
      <c r="BG289">
        <v>0</v>
      </c>
      <c r="BH289">
        <v>0</v>
      </c>
      <c r="BI289">
        <v>0</v>
      </c>
      <c r="BJ289" s="8">
        <v>0</v>
      </c>
      <c r="BK289">
        <v>0</v>
      </c>
      <c r="BL289" t="s">
        <v>46</v>
      </c>
      <c r="BM289">
        <v>0</v>
      </c>
      <c r="BN289" s="3">
        <v>9614206</v>
      </c>
      <c r="BO289" t="s">
        <v>62</v>
      </c>
      <c r="BP289" s="19">
        <f t="shared" si="29"/>
        <v>2233049</v>
      </c>
      <c r="BQ289" s="19">
        <f t="shared" si="24"/>
        <v>9614206</v>
      </c>
      <c r="BR289" s="13">
        <f t="shared" si="25"/>
        <v>1</v>
      </c>
    </row>
    <row r="290" spans="1:70" hidden="1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26"/>
        <v>9.2185156867455084E-2</v>
      </c>
      <c r="U290" s="3">
        <v>2639362</v>
      </c>
      <c r="V290" s="3">
        <v>2916071</v>
      </c>
      <c r="W290" s="14">
        <f t="shared" si="27"/>
        <v>1.1048393513280861</v>
      </c>
      <c r="X290" s="3">
        <v>2049645</v>
      </c>
      <c r="Y290" s="18">
        <f t="shared" si="28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>
        <v>30</v>
      </c>
      <c r="AF290" s="10">
        <v>47462</v>
      </c>
      <c r="AG290" t="s">
        <v>63</v>
      </c>
      <c r="AH290" t="s">
        <v>43</v>
      </c>
      <c r="AI290" t="s">
        <v>469</v>
      </c>
      <c r="AJ290" s="8">
        <v>41589</v>
      </c>
      <c r="AK290" s="3">
        <v>270000</v>
      </c>
      <c r="AL290" s="3">
        <v>298495</v>
      </c>
      <c r="AM290">
        <v>0.05</v>
      </c>
      <c r="AN290">
        <v>20</v>
      </c>
      <c r="AO290" t="s">
        <v>165</v>
      </c>
      <c r="AP290" s="8">
        <v>48790</v>
      </c>
      <c r="AQ290" t="s">
        <v>206</v>
      </c>
      <c r="AR290" t="s">
        <v>58</v>
      </c>
      <c r="AS290" t="s">
        <v>44</v>
      </c>
      <c r="AT290" s="11">
        <v>42125</v>
      </c>
      <c r="AU290" s="3">
        <v>80187</v>
      </c>
      <c r="AV290" s="3">
        <v>45424</v>
      </c>
      <c r="AW290" t="s">
        <v>165</v>
      </c>
      <c r="AX290" t="s">
        <v>165</v>
      </c>
      <c r="AY290" t="s">
        <v>165</v>
      </c>
      <c r="AZ290" s="8" t="s">
        <v>165</v>
      </c>
      <c r="BA290" t="s">
        <v>165</v>
      </c>
      <c r="BB290" t="s">
        <v>58</v>
      </c>
      <c r="BC290">
        <v>0</v>
      </c>
      <c r="BD290" s="11" t="s">
        <v>106</v>
      </c>
      <c r="BE290" s="3">
        <v>0</v>
      </c>
      <c r="BF290" s="3">
        <v>0</v>
      </c>
      <c r="BG290">
        <v>0</v>
      </c>
      <c r="BH290">
        <v>0</v>
      </c>
      <c r="BI290">
        <v>0</v>
      </c>
      <c r="BJ290" s="8">
        <v>0</v>
      </c>
      <c r="BK290">
        <v>0</v>
      </c>
      <c r="BL290" t="s">
        <v>46</v>
      </c>
      <c r="BM290">
        <v>0</v>
      </c>
      <c r="BN290" s="3">
        <v>2639362</v>
      </c>
      <c r="BO290" t="s">
        <v>255</v>
      </c>
      <c r="BP290" s="19">
        <f t="shared" si="29"/>
        <v>589717</v>
      </c>
      <c r="BQ290" s="19">
        <f t="shared" si="24"/>
        <v>2639362</v>
      </c>
      <c r="BR290" s="13">
        <f t="shared" si="25"/>
        <v>1</v>
      </c>
    </row>
    <row r="291" spans="1:70" hidden="1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26"/>
        <v>8.0505423851552016E-2</v>
      </c>
      <c r="U291" s="3">
        <v>1911188</v>
      </c>
      <c r="V291" s="3">
        <v>1719582</v>
      </c>
      <c r="W291" s="14">
        <f t="shared" si="27"/>
        <v>0.8997450800235246</v>
      </c>
      <c r="X291" s="3">
        <v>1384688</v>
      </c>
      <c r="Y291" s="18">
        <f t="shared" si="28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>
        <v>15</v>
      </c>
      <c r="AF291" s="10">
        <v>47514</v>
      </c>
      <c r="AG291" t="s">
        <v>63</v>
      </c>
      <c r="AH291" t="s">
        <v>43</v>
      </c>
      <c r="AI291" t="s">
        <v>44</v>
      </c>
      <c r="AJ291" s="8">
        <v>41589</v>
      </c>
      <c r="AK291" s="3">
        <v>216500</v>
      </c>
      <c r="AL291" s="3">
        <v>218970</v>
      </c>
      <c r="AM291">
        <v>0</v>
      </c>
      <c r="AN291">
        <v>20</v>
      </c>
      <c r="AO291" t="s">
        <v>165</v>
      </c>
      <c r="AP291" s="8">
        <v>48790</v>
      </c>
      <c r="AQ291" t="s">
        <v>206</v>
      </c>
      <c r="AR291" t="s">
        <v>58</v>
      </c>
      <c r="AS291" t="s">
        <v>44</v>
      </c>
      <c r="AT291" s="11" t="s">
        <v>106</v>
      </c>
      <c r="AU291" s="3">
        <v>0</v>
      </c>
      <c r="AV291" s="3">
        <v>0</v>
      </c>
      <c r="AW291">
        <v>0</v>
      </c>
      <c r="AX291">
        <v>0</v>
      </c>
      <c r="AY291">
        <v>0</v>
      </c>
      <c r="AZ291" s="8">
        <v>0</v>
      </c>
      <c r="BA291">
        <v>0</v>
      </c>
      <c r="BB291" t="s">
        <v>46</v>
      </c>
      <c r="BC291">
        <v>0</v>
      </c>
      <c r="BD291" s="11" t="s">
        <v>106</v>
      </c>
      <c r="BE291" s="3">
        <v>0</v>
      </c>
      <c r="BF291" s="3">
        <v>0</v>
      </c>
      <c r="BG291">
        <v>0</v>
      </c>
      <c r="BH291">
        <v>0</v>
      </c>
      <c r="BI291">
        <v>0</v>
      </c>
      <c r="BJ291" s="8">
        <v>0</v>
      </c>
      <c r="BK291">
        <v>0</v>
      </c>
      <c r="BL291" t="s">
        <v>46</v>
      </c>
      <c r="BM291">
        <v>0</v>
      </c>
      <c r="BN291" s="3">
        <v>1911188</v>
      </c>
      <c r="BO291" t="s">
        <v>255</v>
      </c>
      <c r="BP291" s="19">
        <f t="shared" si="29"/>
        <v>526500</v>
      </c>
      <c r="BQ291" s="19">
        <f t="shared" si="24"/>
        <v>1911188</v>
      </c>
      <c r="BR291" s="13">
        <f t="shared" si="25"/>
        <v>1</v>
      </c>
    </row>
    <row r="292" spans="1:70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26"/>
        <v>8.7556665625764515E-2</v>
      </c>
      <c r="U292" s="3">
        <v>5914741</v>
      </c>
      <c r="V292" s="3">
        <v>7261427</v>
      </c>
      <c r="W292" s="14">
        <f t="shared" si="27"/>
        <v>1.2276830042093136</v>
      </c>
      <c r="X292" s="3">
        <v>110</v>
      </c>
      <c r="Y292" s="18">
        <f t="shared" si="28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>
        <v>0</v>
      </c>
      <c r="AF292" s="10">
        <v>0</v>
      </c>
      <c r="AG292">
        <v>0</v>
      </c>
      <c r="AH292" t="s">
        <v>46</v>
      </c>
      <c r="AI292">
        <v>0</v>
      </c>
      <c r="AJ292" s="8" t="s">
        <v>106</v>
      </c>
      <c r="AK292" s="3">
        <v>200000</v>
      </c>
      <c r="AL292" s="3">
        <v>200000</v>
      </c>
      <c r="AM292">
        <v>3.5999999999999997E-2</v>
      </c>
      <c r="AN292">
        <v>50</v>
      </c>
      <c r="AO292">
        <v>0</v>
      </c>
      <c r="AP292" s="8">
        <v>0</v>
      </c>
      <c r="AQ292">
        <v>0</v>
      </c>
      <c r="AR292" t="s">
        <v>46</v>
      </c>
      <c r="AS292">
        <v>0</v>
      </c>
      <c r="AT292" s="11" t="s">
        <v>106</v>
      </c>
      <c r="AU292" s="3">
        <v>200000</v>
      </c>
      <c r="AV292" s="3">
        <v>198393</v>
      </c>
      <c r="AW292">
        <v>5.7500000000000002E-2</v>
      </c>
      <c r="AX292">
        <v>16.5</v>
      </c>
      <c r="AY292">
        <v>0</v>
      </c>
      <c r="AZ292" s="8">
        <v>0</v>
      </c>
      <c r="BA292">
        <v>0</v>
      </c>
      <c r="BB292" t="s">
        <v>46</v>
      </c>
      <c r="BC292">
        <v>0</v>
      </c>
      <c r="BD292" s="11" t="s">
        <v>106</v>
      </c>
      <c r="BE292" s="3">
        <v>4538713</v>
      </c>
      <c r="BF292" s="3">
        <v>4538713</v>
      </c>
      <c r="BG292">
        <v>0</v>
      </c>
      <c r="BH292">
        <v>0</v>
      </c>
      <c r="BI292">
        <v>0</v>
      </c>
      <c r="BJ292" s="8">
        <v>0</v>
      </c>
      <c r="BK292">
        <v>0</v>
      </c>
      <c r="BL292" t="s">
        <v>46</v>
      </c>
      <c r="BM292">
        <v>0</v>
      </c>
      <c r="BN292" s="3">
        <v>5914741</v>
      </c>
      <c r="BO292">
        <v>0</v>
      </c>
      <c r="BP292" s="19">
        <f t="shared" si="29"/>
        <v>5914631</v>
      </c>
      <c r="BQ292" s="19">
        <f t="shared" si="24"/>
        <v>5914741</v>
      </c>
      <c r="BR292" s="13">
        <f t="shared" si="25"/>
        <v>1</v>
      </c>
    </row>
    <row r="293" spans="1:70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26"/>
        <v>0</v>
      </c>
      <c r="U293" s="3">
        <v>0</v>
      </c>
      <c r="V293" s="3">
        <v>0</v>
      </c>
      <c r="W293" s="14">
        <f t="shared" si="27"/>
        <v>0</v>
      </c>
      <c r="X293" s="3">
        <v>0</v>
      </c>
      <c r="Y293" s="18">
        <f t="shared" si="28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>
        <v>40</v>
      </c>
      <c r="AF293" s="10">
        <v>56705</v>
      </c>
      <c r="AG293">
        <v>0</v>
      </c>
      <c r="AH293" t="s">
        <v>43</v>
      </c>
      <c r="AI293">
        <v>0</v>
      </c>
      <c r="AJ293" s="8" t="s">
        <v>106</v>
      </c>
      <c r="AK293" s="3">
        <v>0</v>
      </c>
      <c r="AL293" s="3">
        <v>0</v>
      </c>
      <c r="AM293">
        <v>0</v>
      </c>
      <c r="AN293">
        <v>0</v>
      </c>
      <c r="AO293">
        <v>0</v>
      </c>
      <c r="AP293" s="8">
        <v>0</v>
      </c>
      <c r="AQ293">
        <v>0</v>
      </c>
      <c r="AR293">
        <v>0</v>
      </c>
      <c r="AS293">
        <v>0</v>
      </c>
      <c r="AT293" s="11" t="s">
        <v>106</v>
      </c>
      <c r="AU293" s="3">
        <v>0</v>
      </c>
      <c r="AV293" s="3">
        <v>0</v>
      </c>
      <c r="AW293">
        <v>0</v>
      </c>
      <c r="AX293">
        <v>0</v>
      </c>
      <c r="AY293">
        <v>0</v>
      </c>
      <c r="AZ293" s="8">
        <v>0</v>
      </c>
      <c r="BA293">
        <v>0</v>
      </c>
      <c r="BB293" t="s">
        <v>46</v>
      </c>
      <c r="BC293">
        <v>0</v>
      </c>
      <c r="BD293" s="11" t="s">
        <v>106</v>
      </c>
      <c r="BE293" s="3">
        <v>0</v>
      </c>
      <c r="BF293" s="3">
        <v>0</v>
      </c>
      <c r="BG293">
        <v>0</v>
      </c>
      <c r="BH293">
        <v>0</v>
      </c>
      <c r="BI293">
        <v>0</v>
      </c>
      <c r="BJ293" s="8">
        <v>0</v>
      </c>
      <c r="BK293">
        <v>0</v>
      </c>
      <c r="BL293" t="s">
        <v>46</v>
      </c>
      <c r="BM293">
        <v>0</v>
      </c>
      <c r="BN293" s="3">
        <v>0</v>
      </c>
      <c r="BO293">
        <v>0</v>
      </c>
      <c r="BP293" s="19">
        <f t="shared" si="29"/>
        <v>6574000</v>
      </c>
      <c r="BQ293" s="19">
        <f t="shared" si="24"/>
        <v>6574000</v>
      </c>
      <c r="BR293" s="13">
        <f t="shared" si="25"/>
        <v>0</v>
      </c>
    </row>
    <row r="294" spans="1:70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26"/>
        <v>0</v>
      </c>
      <c r="U294" s="3">
        <v>0</v>
      </c>
      <c r="V294" s="3">
        <v>0</v>
      </c>
      <c r="W294" s="14">
        <f t="shared" si="27"/>
        <v>0</v>
      </c>
      <c r="X294" s="3">
        <v>0</v>
      </c>
      <c r="Y294" s="18">
        <f t="shared" si="28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>
        <v>0</v>
      </c>
      <c r="AF294" s="10">
        <v>0</v>
      </c>
      <c r="AG294">
        <v>0</v>
      </c>
      <c r="AH294" t="s">
        <v>46</v>
      </c>
      <c r="AI294" t="s">
        <v>240</v>
      </c>
      <c r="AJ294" s="8" t="s">
        <v>106</v>
      </c>
      <c r="AK294" s="3">
        <v>250000</v>
      </c>
      <c r="AL294" s="3">
        <v>250000</v>
      </c>
      <c r="AM294">
        <v>2.5000000000000001E-3</v>
      </c>
      <c r="AN294">
        <v>50</v>
      </c>
      <c r="AO294">
        <v>0</v>
      </c>
      <c r="AP294" s="8">
        <v>0</v>
      </c>
      <c r="AQ294">
        <v>0</v>
      </c>
      <c r="AR294" t="s">
        <v>46</v>
      </c>
      <c r="AS294" t="s">
        <v>171</v>
      </c>
      <c r="AT294" s="11" t="s">
        <v>106</v>
      </c>
      <c r="AU294" s="3">
        <v>441055</v>
      </c>
      <c r="AV294" s="3">
        <v>441055</v>
      </c>
      <c r="AW294">
        <v>0.04</v>
      </c>
      <c r="AX294">
        <v>16</v>
      </c>
      <c r="AY294">
        <v>0</v>
      </c>
      <c r="AZ294" s="8">
        <v>0</v>
      </c>
      <c r="BA294">
        <v>0</v>
      </c>
      <c r="BB294" t="s">
        <v>46</v>
      </c>
      <c r="BC294">
        <v>0</v>
      </c>
      <c r="BD294" s="11" t="s">
        <v>106</v>
      </c>
      <c r="BE294" s="3">
        <v>0</v>
      </c>
      <c r="BF294" s="3">
        <v>0</v>
      </c>
      <c r="BG294">
        <v>0</v>
      </c>
      <c r="BH294">
        <v>0</v>
      </c>
      <c r="BI294">
        <v>0</v>
      </c>
      <c r="BJ294" s="8">
        <v>0</v>
      </c>
      <c r="BK294">
        <v>0</v>
      </c>
      <c r="BL294" t="s">
        <v>46</v>
      </c>
      <c r="BM294">
        <v>0</v>
      </c>
      <c r="BN294" s="3">
        <v>1241055</v>
      </c>
      <c r="BO294" t="s">
        <v>62</v>
      </c>
      <c r="BP294" s="19">
        <f t="shared" si="29"/>
        <v>1241055</v>
      </c>
      <c r="BQ294" s="19">
        <f t="shared" si="24"/>
        <v>1241055</v>
      </c>
      <c r="BR294" s="13">
        <f t="shared" si="25"/>
        <v>0</v>
      </c>
    </row>
    <row r="295" spans="1:70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26"/>
        <v>8.7298081576036177E-2</v>
      </c>
      <c r="U295" s="3">
        <v>10524733</v>
      </c>
      <c r="V295" s="3">
        <v>10208767</v>
      </c>
      <c r="W295" s="14">
        <f t="shared" si="27"/>
        <v>0.96997871584960871</v>
      </c>
      <c r="X295" s="3">
        <v>8846011</v>
      </c>
      <c r="Y295" s="18">
        <f t="shared" si="28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>
        <v>16</v>
      </c>
      <c r="AF295" s="10">
        <v>47788</v>
      </c>
      <c r="AG295" t="s">
        <v>63</v>
      </c>
      <c r="AH295" t="s">
        <v>43</v>
      </c>
      <c r="AI295" t="s">
        <v>291</v>
      </c>
      <c r="AJ295" s="8">
        <v>41990</v>
      </c>
      <c r="AK295" s="3">
        <v>275000</v>
      </c>
      <c r="AL295" s="3">
        <v>281367</v>
      </c>
      <c r="AM295">
        <v>0.05</v>
      </c>
      <c r="AN295">
        <v>16</v>
      </c>
      <c r="AO295">
        <v>16</v>
      </c>
      <c r="AP295" s="8">
        <v>47036</v>
      </c>
      <c r="AQ295">
        <v>0</v>
      </c>
      <c r="AR295" t="s">
        <v>100</v>
      </c>
      <c r="AS295" t="s">
        <v>245</v>
      </c>
      <c r="AT295" s="11">
        <v>42409</v>
      </c>
      <c r="AU295" s="3">
        <v>668773</v>
      </c>
      <c r="AV295" s="3">
        <v>668773</v>
      </c>
      <c r="AW295">
        <v>5.5E-2</v>
      </c>
      <c r="AX295">
        <v>14</v>
      </c>
      <c r="AY295">
        <v>14</v>
      </c>
      <c r="AZ295" s="8">
        <v>47827</v>
      </c>
      <c r="BA295">
        <v>0</v>
      </c>
      <c r="BB295" t="s">
        <v>43</v>
      </c>
      <c r="BC295" t="s">
        <v>472</v>
      </c>
      <c r="BD295" s="11" t="s">
        <v>106</v>
      </c>
      <c r="BE295" s="3">
        <v>0</v>
      </c>
      <c r="BF295" s="3">
        <v>0</v>
      </c>
      <c r="BG295">
        <v>0</v>
      </c>
      <c r="BH295">
        <v>0</v>
      </c>
      <c r="BI295">
        <v>0</v>
      </c>
      <c r="BJ295" s="8">
        <v>0</v>
      </c>
      <c r="BK295">
        <v>0</v>
      </c>
      <c r="BL295" t="s">
        <v>46</v>
      </c>
      <c r="BM295">
        <v>0</v>
      </c>
      <c r="BN295" s="3">
        <v>10524733</v>
      </c>
      <c r="BO295" t="s">
        <v>62</v>
      </c>
      <c r="BP295" s="19">
        <f t="shared" si="29"/>
        <v>2347495</v>
      </c>
      <c r="BQ295" s="19">
        <f t="shared" si="24"/>
        <v>11193506</v>
      </c>
      <c r="BR295" s="13">
        <f t="shared" si="25"/>
        <v>1.0635429896416375</v>
      </c>
    </row>
    <row r="296" spans="1:70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26"/>
        <v>0</v>
      </c>
      <c r="U296" s="3">
        <v>0</v>
      </c>
      <c r="V296" s="3">
        <v>0</v>
      </c>
      <c r="W296" s="14">
        <f t="shared" si="27"/>
        <v>0</v>
      </c>
      <c r="X296" s="3">
        <v>0</v>
      </c>
      <c r="Y296" s="18">
        <f t="shared" si="28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>
        <v>0</v>
      </c>
      <c r="AF296" s="10">
        <v>49674</v>
      </c>
      <c r="AG296">
        <v>0</v>
      </c>
      <c r="AH296" t="s">
        <v>58</v>
      </c>
      <c r="AI296" t="s">
        <v>339</v>
      </c>
      <c r="AJ296" s="8" t="s">
        <v>106</v>
      </c>
      <c r="AK296" s="3">
        <v>430000</v>
      </c>
      <c r="AL296" s="3">
        <v>422270</v>
      </c>
      <c r="AM296">
        <v>0.04</v>
      </c>
      <c r="AN296" t="s">
        <v>45</v>
      </c>
      <c r="AO296">
        <v>0</v>
      </c>
      <c r="AP296" s="8">
        <v>48458</v>
      </c>
      <c r="AQ296" t="s">
        <v>54</v>
      </c>
      <c r="AR296" t="s">
        <v>46</v>
      </c>
      <c r="AS296" t="s">
        <v>122</v>
      </c>
      <c r="AT296" s="11" t="s">
        <v>106</v>
      </c>
      <c r="AU296" s="3">
        <v>160000</v>
      </c>
      <c r="AV296" s="3">
        <v>159577</v>
      </c>
      <c r="AW296">
        <v>5.1499999999999997E-2</v>
      </c>
      <c r="AX296">
        <v>0</v>
      </c>
      <c r="AY296">
        <v>0</v>
      </c>
      <c r="AZ296" s="8">
        <v>48349</v>
      </c>
      <c r="BA296">
        <v>0</v>
      </c>
      <c r="BB296" t="s">
        <v>43</v>
      </c>
      <c r="BC296" t="s">
        <v>473</v>
      </c>
      <c r="BD296" s="11" t="s">
        <v>106</v>
      </c>
      <c r="BE296" s="3">
        <v>125000</v>
      </c>
      <c r="BF296" s="3">
        <v>125000</v>
      </c>
      <c r="BG296">
        <v>0</v>
      </c>
      <c r="BH296">
        <v>0</v>
      </c>
      <c r="BI296">
        <v>0</v>
      </c>
      <c r="BJ296" s="8">
        <v>48094</v>
      </c>
      <c r="BK296">
        <v>0</v>
      </c>
      <c r="BL296" t="s">
        <v>100</v>
      </c>
      <c r="BM296" t="s">
        <v>474</v>
      </c>
      <c r="BN296" s="3">
        <v>0</v>
      </c>
      <c r="BO296">
        <v>0</v>
      </c>
      <c r="BP296" s="19">
        <f t="shared" si="29"/>
        <v>1190000</v>
      </c>
      <c r="BQ296" s="19">
        <f t="shared" si="24"/>
        <v>1190000</v>
      </c>
      <c r="BR296" s="13">
        <f t="shared" si="25"/>
        <v>0</v>
      </c>
    </row>
    <row r="297" spans="1:70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26"/>
        <v>9.3432314565835464E-2</v>
      </c>
      <c r="U297" s="3">
        <v>4722242</v>
      </c>
      <c r="V297" s="3">
        <v>6031496</v>
      </c>
      <c r="W297" s="14">
        <f t="shared" si="27"/>
        <v>1.2772526270360562</v>
      </c>
      <c r="X297" s="3">
        <v>5011131</v>
      </c>
      <c r="Y297" s="18">
        <f t="shared" si="28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>
        <v>0</v>
      </c>
      <c r="AF297" s="10">
        <v>0</v>
      </c>
      <c r="AG297">
        <v>0</v>
      </c>
      <c r="AH297" t="s">
        <v>46</v>
      </c>
      <c r="AI297">
        <v>0</v>
      </c>
      <c r="AJ297" s="8" t="s">
        <v>106</v>
      </c>
      <c r="AK297" s="3">
        <v>0</v>
      </c>
      <c r="AL297" s="3">
        <v>0</v>
      </c>
      <c r="AM297">
        <v>0</v>
      </c>
      <c r="AN297" t="s">
        <v>45</v>
      </c>
      <c r="AO297">
        <v>0</v>
      </c>
      <c r="AP297" s="8">
        <v>0</v>
      </c>
      <c r="AQ297">
        <v>0</v>
      </c>
      <c r="AR297" t="s">
        <v>46</v>
      </c>
      <c r="AS297">
        <v>0</v>
      </c>
      <c r="AT297" s="11" t="s">
        <v>106</v>
      </c>
      <c r="AU297" s="3">
        <v>0</v>
      </c>
      <c r="AV297" s="3">
        <v>0</v>
      </c>
      <c r="AW297">
        <v>0</v>
      </c>
      <c r="AX297">
        <v>0</v>
      </c>
      <c r="AY297">
        <v>0</v>
      </c>
      <c r="AZ297" s="8">
        <v>0</v>
      </c>
      <c r="BA297">
        <v>0</v>
      </c>
      <c r="BB297" t="s">
        <v>46</v>
      </c>
      <c r="BC297">
        <v>0</v>
      </c>
      <c r="BD297" s="11" t="s">
        <v>106</v>
      </c>
      <c r="BE297" s="3">
        <v>0</v>
      </c>
      <c r="BF297" s="3">
        <v>0</v>
      </c>
      <c r="BG297">
        <v>0</v>
      </c>
      <c r="BH297">
        <v>0</v>
      </c>
      <c r="BI297">
        <v>0</v>
      </c>
      <c r="BJ297" s="8">
        <v>0</v>
      </c>
      <c r="BK297">
        <v>0</v>
      </c>
      <c r="BL297" t="s">
        <v>46</v>
      </c>
      <c r="BM297">
        <v>0</v>
      </c>
      <c r="BN297" s="3">
        <v>0</v>
      </c>
      <c r="BO297">
        <v>0</v>
      </c>
      <c r="BP297" s="19">
        <f t="shared" si="29"/>
        <v>0</v>
      </c>
      <c r="BQ297" s="19">
        <f t="shared" si="24"/>
        <v>5011131</v>
      </c>
      <c r="BR297" s="13">
        <f t="shared" si="25"/>
        <v>1.0611762378971683</v>
      </c>
    </row>
    <row r="298" spans="1:70" hidden="1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26"/>
        <v>9.1592902365015952E-2</v>
      </c>
      <c r="U298" s="3">
        <v>2705690</v>
      </c>
      <c r="V298" s="3">
        <v>2810308</v>
      </c>
      <c r="W298" s="14">
        <f t="shared" si="27"/>
        <v>1.038665922555799</v>
      </c>
      <c r="X298" s="3">
        <v>2156051</v>
      </c>
      <c r="Y298" s="18">
        <f t="shared" si="28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>
        <v>30</v>
      </c>
      <c r="AF298" s="10">
        <v>48580</v>
      </c>
      <c r="AG298" t="s">
        <v>54</v>
      </c>
      <c r="AH298" t="s">
        <v>43</v>
      </c>
      <c r="AI298" t="s">
        <v>55</v>
      </c>
      <c r="AJ298" s="8">
        <v>42079</v>
      </c>
      <c r="AK298" s="3">
        <v>376139</v>
      </c>
      <c r="AL298" s="3">
        <v>396113</v>
      </c>
      <c r="AM298">
        <v>0.04</v>
      </c>
      <c r="AN298">
        <v>18</v>
      </c>
      <c r="AO298" t="s">
        <v>358</v>
      </c>
      <c r="AP298" s="8">
        <v>48848</v>
      </c>
      <c r="AQ298" t="s">
        <v>71</v>
      </c>
      <c r="AR298" t="s">
        <v>100</v>
      </c>
      <c r="AS298" t="s">
        <v>55</v>
      </c>
      <c r="AT298" s="11">
        <v>42079</v>
      </c>
      <c r="AU298" s="3">
        <v>120000</v>
      </c>
      <c r="AV298" s="3">
        <v>128191</v>
      </c>
      <c r="AW298">
        <v>0.04</v>
      </c>
      <c r="AX298">
        <v>16</v>
      </c>
      <c r="AY298" t="s">
        <v>358</v>
      </c>
      <c r="AZ298" s="8">
        <v>47938</v>
      </c>
      <c r="BA298" t="s">
        <v>75</v>
      </c>
      <c r="BB298" t="s">
        <v>58</v>
      </c>
      <c r="BC298" t="s">
        <v>55</v>
      </c>
      <c r="BD298" s="11" t="s">
        <v>106</v>
      </c>
      <c r="BE298" s="3">
        <v>0</v>
      </c>
      <c r="BF298" s="3">
        <v>0</v>
      </c>
      <c r="BG298">
        <v>0</v>
      </c>
      <c r="BH298">
        <v>0</v>
      </c>
      <c r="BI298">
        <v>0</v>
      </c>
      <c r="BJ298" s="8">
        <v>0</v>
      </c>
      <c r="BK298">
        <v>0</v>
      </c>
      <c r="BL298" t="s">
        <v>46</v>
      </c>
      <c r="BM298">
        <v>0</v>
      </c>
      <c r="BN298" s="3">
        <v>2705690</v>
      </c>
      <c r="BO298" t="s">
        <v>47</v>
      </c>
      <c r="BP298" s="19">
        <f t="shared" si="29"/>
        <v>549639</v>
      </c>
      <c r="BQ298" s="19">
        <f t="shared" si="24"/>
        <v>2705690</v>
      </c>
      <c r="BR298" s="13">
        <f t="shared" si="25"/>
        <v>1</v>
      </c>
    </row>
    <row r="299" spans="1:70" hidden="1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26"/>
        <v>9.1649878460314277E-2</v>
      </c>
      <c r="U299" s="3">
        <v>3897081</v>
      </c>
      <c r="V299" s="3">
        <v>4111924</v>
      </c>
      <c r="W299" s="14">
        <f t="shared" si="27"/>
        <v>1.0551292108118873</v>
      </c>
      <c r="X299" s="3">
        <v>3178787</v>
      </c>
      <c r="Y299" s="18">
        <f t="shared" si="28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>
        <v>30</v>
      </c>
      <c r="AF299" s="10">
        <v>48550</v>
      </c>
      <c r="AG299" t="s">
        <v>54</v>
      </c>
      <c r="AH299" t="s">
        <v>43</v>
      </c>
      <c r="AI299" t="s">
        <v>55</v>
      </c>
      <c r="AJ299" s="8">
        <v>42352</v>
      </c>
      <c r="AK299" s="3">
        <v>96600</v>
      </c>
      <c r="AL299" s="3">
        <v>74972.5</v>
      </c>
      <c r="AM299">
        <v>0.05</v>
      </c>
      <c r="AN299">
        <v>17</v>
      </c>
      <c r="AO299" t="s">
        <v>358</v>
      </c>
      <c r="AP299" s="8" t="s">
        <v>475</v>
      </c>
      <c r="AQ299" t="s">
        <v>71</v>
      </c>
      <c r="AR299" t="s">
        <v>58</v>
      </c>
      <c r="AS299" t="s">
        <v>55</v>
      </c>
      <c r="AT299" s="11">
        <v>42005</v>
      </c>
      <c r="AU299" s="3">
        <v>263159</v>
      </c>
      <c r="AV299" s="3">
        <v>263159</v>
      </c>
      <c r="AW299">
        <v>0.05</v>
      </c>
      <c r="AX299">
        <v>17</v>
      </c>
      <c r="AY299" t="s">
        <v>358</v>
      </c>
      <c r="AZ299" s="8">
        <v>48853</v>
      </c>
      <c r="BA299" t="s">
        <v>75</v>
      </c>
      <c r="BB299" t="s">
        <v>100</v>
      </c>
      <c r="BC299" t="s">
        <v>55</v>
      </c>
      <c r="BD299" s="11" t="s">
        <v>106</v>
      </c>
      <c r="BE299" s="3">
        <v>20900</v>
      </c>
      <c r="BF299" s="3">
        <v>20900</v>
      </c>
      <c r="BG299">
        <v>0.02</v>
      </c>
      <c r="BH299">
        <v>7</v>
      </c>
      <c r="BI299" t="s">
        <v>358</v>
      </c>
      <c r="BJ299" s="8" t="s">
        <v>476</v>
      </c>
      <c r="BK299" t="s">
        <v>346</v>
      </c>
      <c r="BL299" t="s">
        <v>58</v>
      </c>
      <c r="BM299" t="s">
        <v>47</v>
      </c>
      <c r="BN299" s="3">
        <v>3897081</v>
      </c>
      <c r="BO299" t="s">
        <v>47</v>
      </c>
      <c r="BP299" s="19">
        <f t="shared" si="29"/>
        <v>718294</v>
      </c>
      <c r="BQ299" s="19">
        <f t="shared" si="24"/>
        <v>3897081</v>
      </c>
      <c r="BR299" s="13">
        <f t="shared" si="25"/>
        <v>1</v>
      </c>
    </row>
    <row r="300" spans="1:70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26"/>
        <v>7.4408316967991411E-2</v>
      </c>
      <c r="U300" s="3">
        <v>2173292</v>
      </c>
      <c r="V300" s="3">
        <v>2554652</v>
      </c>
      <c r="W300" s="14">
        <f t="shared" si="27"/>
        <v>1.1754757299065197</v>
      </c>
      <c r="X300" s="3">
        <v>1424466</v>
      </c>
      <c r="Y300" s="18">
        <f t="shared" si="28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>
        <v>30</v>
      </c>
      <c r="AF300" s="10">
        <v>47757</v>
      </c>
      <c r="AG300" t="s">
        <v>63</v>
      </c>
      <c r="AH300" t="s">
        <v>43</v>
      </c>
      <c r="AI300" t="s">
        <v>44</v>
      </c>
      <c r="AJ300" s="8">
        <v>41939</v>
      </c>
      <c r="AK300" s="3">
        <v>415000</v>
      </c>
      <c r="AL300" s="3">
        <v>391787</v>
      </c>
      <c r="AM300">
        <v>0.03</v>
      </c>
      <c r="AN300">
        <v>30</v>
      </c>
      <c r="AO300" t="s">
        <v>165</v>
      </c>
      <c r="AP300" s="8">
        <v>49155</v>
      </c>
      <c r="AQ300" t="s">
        <v>206</v>
      </c>
      <c r="AR300" t="s">
        <v>58</v>
      </c>
      <c r="AS300" t="s">
        <v>44</v>
      </c>
      <c r="AT300" s="11">
        <v>42278</v>
      </c>
      <c r="AU300" s="3">
        <v>146207</v>
      </c>
      <c r="AV300" s="3">
        <v>118187</v>
      </c>
      <c r="AW300">
        <v>0</v>
      </c>
      <c r="AX300" t="s">
        <v>165</v>
      </c>
      <c r="AY300" t="s">
        <v>165</v>
      </c>
      <c r="AZ300" s="8" t="s">
        <v>165</v>
      </c>
      <c r="BA300" t="s">
        <v>165</v>
      </c>
      <c r="BB300" t="s">
        <v>58</v>
      </c>
      <c r="BC300">
        <v>0</v>
      </c>
      <c r="BD300" s="11" t="s">
        <v>106</v>
      </c>
      <c r="BE300" s="3">
        <v>0</v>
      </c>
      <c r="BF300" s="3">
        <v>0</v>
      </c>
      <c r="BG300">
        <v>0</v>
      </c>
      <c r="BH300">
        <v>0</v>
      </c>
      <c r="BI300">
        <v>0</v>
      </c>
      <c r="BJ300" s="8">
        <v>0</v>
      </c>
      <c r="BK300">
        <v>0</v>
      </c>
      <c r="BL300" t="s">
        <v>46</v>
      </c>
      <c r="BM300">
        <v>0</v>
      </c>
      <c r="BN300" s="3">
        <v>2173292</v>
      </c>
      <c r="BO300" t="s">
        <v>255</v>
      </c>
      <c r="BP300" s="19">
        <f t="shared" si="29"/>
        <v>786207</v>
      </c>
      <c r="BQ300" s="19">
        <f t="shared" si="24"/>
        <v>2210673</v>
      </c>
      <c r="BR300" s="13">
        <f t="shared" si="25"/>
        <v>1.0172001737456358</v>
      </c>
    </row>
    <row r="301" spans="1:70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26"/>
        <v>9.4210114381807181E-2</v>
      </c>
      <c r="U301" s="3">
        <v>5246114</v>
      </c>
      <c r="V301" s="3">
        <v>5503644</v>
      </c>
      <c r="W301" s="14">
        <f t="shared" si="27"/>
        <v>1.0490896690388352</v>
      </c>
      <c r="X301" s="3">
        <v>4260429</v>
      </c>
      <c r="Y301" s="18">
        <f t="shared" si="28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>
        <v>15</v>
      </c>
      <c r="AF301" s="10">
        <v>47818</v>
      </c>
      <c r="AG301" t="s">
        <v>63</v>
      </c>
      <c r="AH301" t="s">
        <v>43</v>
      </c>
      <c r="AI301" t="s">
        <v>44</v>
      </c>
      <c r="AJ301" s="8">
        <v>42522</v>
      </c>
      <c r="AK301" s="3">
        <v>500054</v>
      </c>
      <c r="AL301" s="3">
        <v>224071</v>
      </c>
      <c r="AM301">
        <v>0</v>
      </c>
      <c r="AN301" t="s">
        <v>165</v>
      </c>
      <c r="AO301" t="s">
        <v>165</v>
      </c>
      <c r="AP301" s="8">
        <v>47818</v>
      </c>
      <c r="AQ301" t="s">
        <v>165</v>
      </c>
      <c r="AR301" t="s">
        <v>58</v>
      </c>
      <c r="AS301">
        <v>0</v>
      </c>
      <c r="AT301" s="11">
        <v>41939</v>
      </c>
      <c r="AU301" s="3">
        <v>495000</v>
      </c>
      <c r="AV301" s="3">
        <v>523520</v>
      </c>
      <c r="AW301">
        <v>0.04</v>
      </c>
      <c r="AX301">
        <v>20</v>
      </c>
      <c r="AY301" t="s">
        <v>165</v>
      </c>
      <c r="AZ301" s="8">
        <v>49126</v>
      </c>
      <c r="BA301" t="s">
        <v>206</v>
      </c>
      <c r="BB301" t="s">
        <v>58</v>
      </c>
      <c r="BC301" t="s">
        <v>44</v>
      </c>
      <c r="BD301" s="11" t="s">
        <v>106</v>
      </c>
      <c r="BE301" s="3">
        <v>0</v>
      </c>
      <c r="BF301" s="3">
        <v>0</v>
      </c>
      <c r="BG301">
        <v>0</v>
      </c>
      <c r="BH301">
        <v>0</v>
      </c>
      <c r="BI301">
        <v>0</v>
      </c>
      <c r="BJ301" s="8">
        <v>0</v>
      </c>
      <c r="BK301">
        <v>0</v>
      </c>
      <c r="BL301" t="s">
        <v>46</v>
      </c>
      <c r="BM301">
        <v>0</v>
      </c>
      <c r="BN301" s="3">
        <v>0</v>
      </c>
      <c r="BO301">
        <v>0</v>
      </c>
      <c r="BP301" s="19">
        <f t="shared" si="29"/>
        <v>1163168</v>
      </c>
      <c r="BQ301" s="19">
        <f t="shared" si="24"/>
        <v>5423597</v>
      </c>
      <c r="BR301" s="13">
        <f t="shared" si="25"/>
        <v>1.0338313273405801</v>
      </c>
    </row>
    <row r="302" spans="1:70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26"/>
        <v>9.4210114381807181E-2</v>
      </c>
      <c r="U302" s="3">
        <v>5246114</v>
      </c>
      <c r="V302" s="3">
        <v>5503644</v>
      </c>
      <c r="W302" s="14">
        <f t="shared" si="27"/>
        <v>1.0490896690388352</v>
      </c>
      <c r="X302" s="3">
        <v>4260429</v>
      </c>
      <c r="Y302" s="18">
        <f t="shared" si="28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>
        <v>15</v>
      </c>
      <c r="AF302" s="10">
        <v>47818</v>
      </c>
      <c r="AG302" t="s">
        <v>63</v>
      </c>
      <c r="AH302" t="s">
        <v>43</v>
      </c>
      <c r="AI302" t="s">
        <v>44</v>
      </c>
      <c r="AJ302" s="8">
        <v>42522</v>
      </c>
      <c r="AK302" s="3">
        <v>500054</v>
      </c>
      <c r="AL302" s="3">
        <v>224071</v>
      </c>
      <c r="AM302">
        <v>0</v>
      </c>
      <c r="AN302" t="s">
        <v>165</v>
      </c>
      <c r="AO302" t="s">
        <v>165</v>
      </c>
      <c r="AP302" s="8">
        <v>47818</v>
      </c>
      <c r="AQ302" t="s">
        <v>165</v>
      </c>
      <c r="AR302" t="s">
        <v>58</v>
      </c>
      <c r="AS302">
        <v>0</v>
      </c>
      <c r="AT302" s="11">
        <v>41939</v>
      </c>
      <c r="AU302" s="3">
        <v>495000</v>
      </c>
      <c r="AV302" s="3">
        <v>523520</v>
      </c>
      <c r="AW302">
        <v>0.04</v>
      </c>
      <c r="AX302">
        <v>20</v>
      </c>
      <c r="AY302" t="s">
        <v>165</v>
      </c>
      <c r="AZ302" s="8">
        <v>49126</v>
      </c>
      <c r="BA302" t="s">
        <v>206</v>
      </c>
      <c r="BB302" t="s">
        <v>58</v>
      </c>
      <c r="BC302" t="s">
        <v>44</v>
      </c>
      <c r="BD302" s="11" t="s">
        <v>106</v>
      </c>
      <c r="BE302" s="3">
        <v>0</v>
      </c>
      <c r="BF302" s="3">
        <v>0</v>
      </c>
      <c r="BG302">
        <v>0</v>
      </c>
      <c r="BH302">
        <v>0</v>
      </c>
      <c r="BI302">
        <v>0</v>
      </c>
      <c r="BJ302" s="8">
        <v>0</v>
      </c>
      <c r="BK302">
        <v>0</v>
      </c>
      <c r="BL302" t="s">
        <v>46</v>
      </c>
      <c r="BM302">
        <v>0</v>
      </c>
      <c r="BN302" s="3">
        <v>0</v>
      </c>
      <c r="BO302">
        <v>0</v>
      </c>
      <c r="BP302" s="19">
        <f t="shared" si="29"/>
        <v>1163168</v>
      </c>
      <c r="BQ302" s="19">
        <f t="shared" si="24"/>
        <v>5423597</v>
      </c>
      <c r="BR302" s="13">
        <f t="shared" si="25"/>
        <v>1.0338313273405801</v>
      </c>
    </row>
    <row r="303" spans="1:70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26"/>
        <v>9.4210114381807181E-2</v>
      </c>
      <c r="U303" s="3">
        <v>5246114</v>
      </c>
      <c r="V303" s="3">
        <v>5503644</v>
      </c>
      <c r="W303" s="14">
        <f t="shared" si="27"/>
        <v>1.0490896690388352</v>
      </c>
      <c r="X303" s="3">
        <v>4260429</v>
      </c>
      <c r="Y303" s="18">
        <f t="shared" si="28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>
        <v>15</v>
      </c>
      <c r="AF303" s="10">
        <v>47818</v>
      </c>
      <c r="AG303" t="s">
        <v>63</v>
      </c>
      <c r="AH303" t="s">
        <v>43</v>
      </c>
      <c r="AI303" t="s">
        <v>44</v>
      </c>
      <c r="AJ303" s="8">
        <v>42522</v>
      </c>
      <c r="AK303" s="3">
        <v>500054</v>
      </c>
      <c r="AL303" s="3">
        <v>224071</v>
      </c>
      <c r="AM303">
        <v>0</v>
      </c>
      <c r="AN303" t="s">
        <v>165</v>
      </c>
      <c r="AO303" t="s">
        <v>165</v>
      </c>
      <c r="AP303" s="8">
        <v>47818</v>
      </c>
      <c r="AQ303" t="s">
        <v>165</v>
      </c>
      <c r="AR303" t="s">
        <v>58</v>
      </c>
      <c r="AS303">
        <v>0</v>
      </c>
      <c r="AT303" s="11">
        <v>41939</v>
      </c>
      <c r="AU303" s="3">
        <v>495000</v>
      </c>
      <c r="AV303" s="3">
        <v>523520</v>
      </c>
      <c r="AW303">
        <v>0.04</v>
      </c>
      <c r="AX303">
        <v>20</v>
      </c>
      <c r="AY303" t="s">
        <v>165</v>
      </c>
      <c r="AZ303" s="8">
        <v>49126</v>
      </c>
      <c r="BA303" t="s">
        <v>206</v>
      </c>
      <c r="BB303" t="s">
        <v>58</v>
      </c>
      <c r="BC303" t="s">
        <v>44</v>
      </c>
      <c r="BD303" s="11" t="s">
        <v>106</v>
      </c>
      <c r="BE303" s="3">
        <v>0</v>
      </c>
      <c r="BF303" s="3">
        <v>0</v>
      </c>
      <c r="BG303">
        <v>0</v>
      </c>
      <c r="BH303">
        <v>0</v>
      </c>
      <c r="BI303">
        <v>0</v>
      </c>
      <c r="BJ303" s="8">
        <v>0</v>
      </c>
      <c r="BK303">
        <v>0</v>
      </c>
      <c r="BL303" t="s">
        <v>46</v>
      </c>
      <c r="BM303">
        <v>0</v>
      </c>
      <c r="BN303" s="3">
        <v>0</v>
      </c>
      <c r="BO303">
        <v>0</v>
      </c>
      <c r="BP303" s="19">
        <f t="shared" si="29"/>
        <v>1163168</v>
      </c>
      <c r="BQ303" s="19">
        <f t="shared" si="24"/>
        <v>5423597</v>
      </c>
      <c r="BR303" s="13">
        <f t="shared" si="25"/>
        <v>1.0338313273405801</v>
      </c>
    </row>
    <row r="304" spans="1:70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26"/>
        <v>9.4210114381807181E-2</v>
      </c>
      <c r="U304" s="3">
        <v>5246114</v>
      </c>
      <c r="V304" s="3">
        <v>5503644</v>
      </c>
      <c r="W304" s="14">
        <f t="shared" si="27"/>
        <v>1.0490896690388352</v>
      </c>
      <c r="X304" s="3">
        <v>4260429</v>
      </c>
      <c r="Y304" s="18">
        <f t="shared" si="28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>
        <v>15</v>
      </c>
      <c r="AF304" s="10">
        <v>47818</v>
      </c>
      <c r="AG304" t="s">
        <v>63</v>
      </c>
      <c r="AH304" t="s">
        <v>43</v>
      </c>
      <c r="AI304" t="s">
        <v>44</v>
      </c>
      <c r="AJ304" s="8">
        <v>42522</v>
      </c>
      <c r="AK304" s="3">
        <v>500054</v>
      </c>
      <c r="AL304" s="3">
        <v>224071</v>
      </c>
      <c r="AM304">
        <v>0</v>
      </c>
      <c r="AN304" t="s">
        <v>165</v>
      </c>
      <c r="AO304" t="s">
        <v>165</v>
      </c>
      <c r="AP304" s="8">
        <v>47818</v>
      </c>
      <c r="AQ304" t="s">
        <v>165</v>
      </c>
      <c r="AR304" t="s">
        <v>58</v>
      </c>
      <c r="AS304">
        <v>0</v>
      </c>
      <c r="AT304" s="11">
        <v>41939</v>
      </c>
      <c r="AU304" s="3">
        <v>495000</v>
      </c>
      <c r="AV304" s="3">
        <v>523520</v>
      </c>
      <c r="AW304">
        <v>0.04</v>
      </c>
      <c r="AX304">
        <v>20</v>
      </c>
      <c r="AY304" t="s">
        <v>165</v>
      </c>
      <c r="AZ304" s="8">
        <v>49126</v>
      </c>
      <c r="BA304" t="s">
        <v>206</v>
      </c>
      <c r="BB304" t="s">
        <v>58</v>
      </c>
      <c r="BC304" t="s">
        <v>44</v>
      </c>
      <c r="BD304" s="11" t="s">
        <v>106</v>
      </c>
      <c r="BE304" s="3">
        <v>0</v>
      </c>
      <c r="BF304" s="3">
        <v>0</v>
      </c>
      <c r="BG304">
        <v>0</v>
      </c>
      <c r="BH304">
        <v>0</v>
      </c>
      <c r="BI304">
        <v>0</v>
      </c>
      <c r="BJ304" s="8">
        <v>0</v>
      </c>
      <c r="BK304">
        <v>0</v>
      </c>
      <c r="BL304" t="s">
        <v>46</v>
      </c>
      <c r="BM304">
        <v>0</v>
      </c>
      <c r="BN304" s="3">
        <v>0</v>
      </c>
      <c r="BO304">
        <v>0</v>
      </c>
      <c r="BP304" s="19">
        <f t="shared" si="29"/>
        <v>1163168</v>
      </c>
      <c r="BQ304" s="19">
        <f t="shared" si="24"/>
        <v>5423597</v>
      </c>
      <c r="BR304" s="13">
        <f t="shared" si="25"/>
        <v>1.0338313273405801</v>
      </c>
    </row>
    <row r="305" spans="1:70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26"/>
        <v>6.0614962074216794E-2</v>
      </c>
      <c r="U305" s="3">
        <v>13154112</v>
      </c>
      <c r="V305" s="3">
        <v>8859294</v>
      </c>
      <c r="W305" s="14">
        <f t="shared" si="27"/>
        <v>0.67349996715855853</v>
      </c>
      <c r="X305" s="3">
        <v>0</v>
      </c>
      <c r="Y305" s="18">
        <f t="shared" si="28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>
        <v>0</v>
      </c>
      <c r="AF305" s="10">
        <v>56949</v>
      </c>
      <c r="AG305">
        <v>0</v>
      </c>
      <c r="AH305" t="s">
        <v>43</v>
      </c>
      <c r="AI305">
        <v>0</v>
      </c>
      <c r="AJ305" s="8" t="s">
        <v>106</v>
      </c>
      <c r="AK305" s="3">
        <v>3400000</v>
      </c>
      <c r="AL305" s="3">
        <v>3400000</v>
      </c>
      <c r="AM305">
        <v>2.5000000000000001E-3</v>
      </c>
      <c r="AN305">
        <v>0</v>
      </c>
      <c r="AO305">
        <v>0</v>
      </c>
      <c r="AP305" s="8">
        <v>56949</v>
      </c>
      <c r="AQ305">
        <v>0</v>
      </c>
      <c r="AR305" t="s">
        <v>43</v>
      </c>
      <c r="AS305">
        <v>0</v>
      </c>
      <c r="AT305" s="11" t="s">
        <v>106</v>
      </c>
      <c r="AU305" s="3">
        <v>0</v>
      </c>
      <c r="AV305" s="3">
        <v>0</v>
      </c>
      <c r="AW305">
        <v>0</v>
      </c>
      <c r="AX305">
        <v>0</v>
      </c>
      <c r="AY305">
        <v>0</v>
      </c>
      <c r="AZ305" s="8">
        <v>0</v>
      </c>
      <c r="BA305">
        <v>0</v>
      </c>
      <c r="BB305" t="s">
        <v>46</v>
      </c>
      <c r="BC305">
        <v>0</v>
      </c>
      <c r="BD305" s="11" t="s">
        <v>106</v>
      </c>
      <c r="BE305" s="3">
        <v>0</v>
      </c>
      <c r="BF305" s="3">
        <v>0</v>
      </c>
      <c r="BG305">
        <v>0</v>
      </c>
      <c r="BH305">
        <v>0</v>
      </c>
      <c r="BI305">
        <v>0</v>
      </c>
      <c r="BJ305" s="8">
        <v>0</v>
      </c>
      <c r="BK305">
        <v>0</v>
      </c>
      <c r="BL305" t="s">
        <v>46</v>
      </c>
      <c r="BM305">
        <v>0</v>
      </c>
      <c r="BN305" s="3">
        <v>0</v>
      </c>
      <c r="BO305">
        <v>0</v>
      </c>
      <c r="BP305" s="19">
        <f t="shared" si="29"/>
        <v>13400000</v>
      </c>
      <c r="BQ305" s="19">
        <f t="shared" si="24"/>
        <v>13400000</v>
      </c>
      <c r="BR305" s="13">
        <f t="shared" si="25"/>
        <v>1.0186928619735029</v>
      </c>
    </row>
    <row r="306" spans="1:70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26"/>
        <v>8.6783854861957346E-2</v>
      </c>
      <c r="U306" s="3">
        <v>10019041</v>
      </c>
      <c r="V306" s="3">
        <v>8929763</v>
      </c>
      <c r="W306" s="14">
        <f t="shared" si="27"/>
        <v>0.89127921524624965</v>
      </c>
      <c r="X306" s="3">
        <v>8694041</v>
      </c>
      <c r="Y306" s="18">
        <f t="shared" si="28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>
        <v>30</v>
      </c>
      <c r="AF306" s="10">
        <v>0</v>
      </c>
      <c r="AG306" t="s">
        <v>63</v>
      </c>
      <c r="AH306" t="s">
        <v>43</v>
      </c>
      <c r="AI306" t="s">
        <v>55</v>
      </c>
      <c r="AJ306" s="8" t="s">
        <v>106</v>
      </c>
      <c r="AK306" s="3">
        <v>175000</v>
      </c>
      <c r="AL306" s="3">
        <v>550000</v>
      </c>
      <c r="AM306">
        <v>0</v>
      </c>
      <c r="AN306" t="s">
        <v>165</v>
      </c>
      <c r="AO306" t="s">
        <v>165</v>
      </c>
      <c r="AP306" s="8" t="s">
        <v>165</v>
      </c>
      <c r="AQ306" t="s">
        <v>165</v>
      </c>
      <c r="AR306" t="s">
        <v>58</v>
      </c>
      <c r="AS306" t="s">
        <v>62</v>
      </c>
      <c r="AT306" s="11" t="s">
        <v>106</v>
      </c>
      <c r="AU306" s="3">
        <v>0</v>
      </c>
      <c r="AV306" s="3">
        <v>0</v>
      </c>
      <c r="AW306">
        <v>0</v>
      </c>
      <c r="AX306">
        <v>0</v>
      </c>
      <c r="AY306">
        <v>0</v>
      </c>
      <c r="AZ306" s="8">
        <v>0</v>
      </c>
      <c r="BA306">
        <v>0</v>
      </c>
      <c r="BB306" t="s">
        <v>46</v>
      </c>
      <c r="BC306">
        <v>0</v>
      </c>
      <c r="BD306" s="11" t="s">
        <v>106</v>
      </c>
      <c r="BE306" s="3">
        <v>0</v>
      </c>
      <c r="BF306" s="3">
        <v>0</v>
      </c>
      <c r="BG306">
        <v>0</v>
      </c>
      <c r="BH306">
        <v>0</v>
      </c>
      <c r="BI306">
        <v>0</v>
      </c>
      <c r="BJ306" s="8">
        <v>0</v>
      </c>
      <c r="BK306">
        <v>0</v>
      </c>
      <c r="BL306" t="s">
        <v>46</v>
      </c>
      <c r="BM306">
        <v>0</v>
      </c>
      <c r="BN306" s="3">
        <v>10019041</v>
      </c>
      <c r="BO306" t="s">
        <v>62</v>
      </c>
      <c r="BP306" s="19">
        <f t="shared" si="29"/>
        <v>1325000</v>
      </c>
      <c r="BQ306" s="19">
        <f t="shared" si="24"/>
        <v>10019041</v>
      </c>
      <c r="BR306" s="13">
        <f t="shared" si="25"/>
        <v>1</v>
      </c>
    </row>
    <row r="307" spans="1:70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26"/>
        <v>0.10703517100115521</v>
      </c>
      <c r="U307" s="3">
        <v>6695715</v>
      </c>
      <c r="V307" s="3">
        <v>7963073</v>
      </c>
      <c r="W307" s="14">
        <f t="shared" si="27"/>
        <v>1.1892789642330954</v>
      </c>
      <c r="X307" s="3">
        <v>12461</v>
      </c>
      <c r="Y307" s="18">
        <f t="shared" si="28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>
        <v>0</v>
      </c>
      <c r="AF307" s="10">
        <v>0</v>
      </c>
      <c r="AG307">
        <v>0</v>
      </c>
      <c r="AH307" t="s">
        <v>46</v>
      </c>
      <c r="AI307">
        <v>0</v>
      </c>
      <c r="AJ307" s="8" t="s">
        <v>106</v>
      </c>
      <c r="AK307" s="3">
        <v>300000</v>
      </c>
      <c r="AL307" s="3">
        <v>295648</v>
      </c>
      <c r="AM307">
        <v>0.04</v>
      </c>
      <c r="AN307">
        <v>16</v>
      </c>
      <c r="AO307">
        <v>0</v>
      </c>
      <c r="AP307" s="8">
        <v>0</v>
      </c>
      <c r="AQ307">
        <v>0</v>
      </c>
      <c r="AR307" t="s">
        <v>46</v>
      </c>
      <c r="AS307">
        <v>0</v>
      </c>
      <c r="AT307" s="11" t="s">
        <v>106</v>
      </c>
      <c r="AU307" s="3">
        <v>670000</v>
      </c>
      <c r="AV307" s="3">
        <v>670000</v>
      </c>
      <c r="AW307">
        <v>0.04</v>
      </c>
      <c r="AX307">
        <v>16</v>
      </c>
      <c r="AY307">
        <v>0</v>
      </c>
      <c r="AZ307" s="8">
        <v>0</v>
      </c>
      <c r="BA307">
        <v>0</v>
      </c>
      <c r="BB307" t="s">
        <v>46</v>
      </c>
      <c r="BC307">
        <v>0</v>
      </c>
      <c r="BD307" s="11" t="s">
        <v>106</v>
      </c>
      <c r="BE307" s="3">
        <v>0</v>
      </c>
      <c r="BF307" s="3">
        <v>0</v>
      </c>
      <c r="BG307">
        <v>0</v>
      </c>
      <c r="BH307">
        <v>0</v>
      </c>
      <c r="BI307">
        <v>0</v>
      </c>
      <c r="BJ307" s="8">
        <v>0</v>
      </c>
      <c r="BK307">
        <v>0</v>
      </c>
      <c r="BL307" t="s">
        <v>46</v>
      </c>
      <c r="BM307">
        <v>0</v>
      </c>
      <c r="BN307" s="3">
        <v>6695715</v>
      </c>
      <c r="BO307">
        <v>0</v>
      </c>
      <c r="BP307" s="19">
        <f t="shared" si="29"/>
        <v>6683254</v>
      </c>
      <c r="BQ307" s="19">
        <f t="shared" si="24"/>
        <v>6695715</v>
      </c>
      <c r="BR307" s="13">
        <f t="shared" si="25"/>
        <v>1</v>
      </c>
    </row>
    <row r="308" spans="1:70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26"/>
        <v>0</v>
      </c>
      <c r="U308" s="3">
        <v>0</v>
      </c>
      <c r="V308" s="3">
        <v>0</v>
      </c>
      <c r="W308" s="14">
        <f t="shared" si="27"/>
        <v>0</v>
      </c>
      <c r="X308" s="3">
        <v>0</v>
      </c>
      <c r="Y308" s="18">
        <f t="shared" si="28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>
        <v>0</v>
      </c>
      <c r="AF308" s="10">
        <v>0</v>
      </c>
      <c r="AG308">
        <v>0</v>
      </c>
      <c r="AH308" t="s">
        <v>100</v>
      </c>
      <c r="AI308" t="s">
        <v>477</v>
      </c>
      <c r="AJ308" s="8" t="s">
        <v>106</v>
      </c>
      <c r="AK308" s="3">
        <v>500000</v>
      </c>
      <c r="AL308" s="3">
        <v>450000</v>
      </c>
      <c r="AM308">
        <v>1.7999999999999999E-2</v>
      </c>
      <c r="AN308">
        <v>15</v>
      </c>
      <c r="AO308">
        <v>0</v>
      </c>
      <c r="AP308" s="8">
        <v>0</v>
      </c>
      <c r="AQ308">
        <v>0</v>
      </c>
      <c r="AR308" t="s">
        <v>100</v>
      </c>
      <c r="AS308" t="s">
        <v>477</v>
      </c>
      <c r="AT308" s="11" t="s">
        <v>106</v>
      </c>
      <c r="AU308" s="3">
        <v>500000</v>
      </c>
      <c r="AV308" s="3">
        <v>400000</v>
      </c>
      <c r="AW308">
        <v>1.7999999999999999E-2</v>
      </c>
      <c r="AX308">
        <v>30</v>
      </c>
      <c r="AY308">
        <v>0</v>
      </c>
      <c r="AZ308" s="8">
        <v>0</v>
      </c>
      <c r="BA308">
        <v>0</v>
      </c>
      <c r="BB308" t="s">
        <v>58</v>
      </c>
      <c r="BC308">
        <v>0</v>
      </c>
      <c r="BD308" s="11" t="s">
        <v>106</v>
      </c>
      <c r="BE308" s="3">
        <v>0</v>
      </c>
      <c r="BF308" s="3">
        <v>0</v>
      </c>
      <c r="BG308">
        <v>0</v>
      </c>
      <c r="BH308">
        <v>0</v>
      </c>
      <c r="BI308">
        <v>0</v>
      </c>
      <c r="BJ308" s="8">
        <v>0</v>
      </c>
      <c r="BK308">
        <v>0</v>
      </c>
      <c r="BL308" t="s">
        <v>46</v>
      </c>
      <c r="BM308">
        <v>0</v>
      </c>
      <c r="BN308" s="3">
        <v>0</v>
      </c>
      <c r="BO308">
        <v>0</v>
      </c>
      <c r="BP308" s="19">
        <f t="shared" si="29"/>
        <v>1348000</v>
      </c>
      <c r="BQ308" s="19">
        <f t="shared" si="24"/>
        <v>1348000</v>
      </c>
      <c r="BR308" s="13">
        <f t="shared" si="25"/>
        <v>0</v>
      </c>
    </row>
    <row r="309" spans="1:70" hidden="1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26"/>
        <v>9.1383512129429564E-2</v>
      </c>
      <c r="U309" s="3">
        <v>3865763</v>
      </c>
      <c r="V309" s="3">
        <v>3908279</v>
      </c>
      <c r="W309" s="14">
        <f t="shared" si="27"/>
        <v>1.0109980875702933</v>
      </c>
      <c r="X309" s="3">
        <v>3285383</v>
      </c>
      <c r="Y309" s="18">
        <f t="shared" si="28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>
        <v>30</v>
      </c>
      <c r="AF309" s="10">
        <v>49065</v>
      </c>
      <c r="AG309" t="s">
        <v>54</v>
      </c>
      <c r="AH309" t="s">
        <v>43</v>
      </c>
      <c r="AI309" t="s">
        <v>55</v>
      </c>
      <c r="AJ309" s="8">
        <v>42522</v>
      </c>
      <c r="AK309" s="3">
        <v>78500</v>
      </c>
      <c r="AL309" s="3">
        <v>78500</v>
      </c>
      <c r="AM309">
        <v>0.03</v>
      </c>
      <c r="AN309">
        <v>16</v>
      </c>
      <c r="AO309" t="s">
        <v>358</v>
      </c>
      <c r="AP309" s="8">
        <v>48366</v>
      </c>
      <c r="AQ309" t="s">
        <v>71</v>
      </c>
      <c r="AR309" t="s">
        <v>58</v>
      </c>
      <c r="AS309" t="s">
        <v>55</v>
      </c>
      <c r="AT309" s="11">
        <v>42549</v>
      </c>
      <c r="AU309" s="3">
        <v>268369</v>
      </c>
      <c r="AV309" s="3">
        <v>268920</v>
      </c>
      <c r="AW309">
        <v>0.03</v>
      </c>
      <c r="AX309">
        <v>17</v>
      </c>
      <c r="AY309" t="s">
        <v>358</v>
      </c>
      <c r="AZ309" s="8">
        <v>48758</v>
      </c>
      <c r="BA309" t="s">
        <v>75</v>
      </c>
      <c r="BB309" t="s">
        <v>100</v>
      </c>
      <c r="BC309" t="s">
        <v>55</v>
      </c>
      <c r="BD309" s="11" t="s">
        <v>106</v>
      </c>
      <c r="BE309" s="3">
        <v>0</v>
      </c>
      <c r="BF309" s="3">
        <v>0</v>
      </c>
      <c r="BG309">
        <v>0</v>
      </c>
      <c r="BH309">
        <v>0</v>
      </c>
      <c r="BI309">
        <v>0</v>
      </c>
      <c r="BJ309" s="8">
        <v>0</v>
      </c>
      <c r="BK309">
        <v>0</v>
      </c>
      <c r="BL309" t="s">
        <v>46</v>
      </c>
      <c r="BM309">
        <v>0</v>
      </c>
      <c r="BN309" s="3">
        <v>3865763</v>
      </c>
      <c r="BO309" t="s">
        <v>47</v>
      </c>
      <c r="BP309" s="19">
        <f t="shared" si="29"/>
        <v>580380</v>
      </c>
      <c r="BQ309" s="19">
        <f t="shared" si="24"/>
        <v>3865763</v>
      </c>
      <c r="BR309" s="13">
        <f t="shared" si="25"/>
        <v>1</v>
      </c>
    </row>
    <row r="310" spans="1:70" hidden="1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26"/>
        <v>9.210641709569356E-2</v>
      </c>
      <c r="U310" s="3">
        <v>2930469</v>
      </c>
      <c r="V310" s="3">
        <v>3323326</v>
      </c>
      <c r="W310" s="14">
        <f t="shared" si="27"/>
        <v>1.1340594287126053</v>
      </c>
      <c r="X310" s="3">
        <v>2672169</v>
      </c>
      <c r="Y310" s="18">
        <f t="shared" si="28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>
        <v>15</v>
      </c>
      <c r="AF310" s="10">
        <v>47791</v>
      </c>
      <c r="AG310">
        <v>0</v>
      </c>
      <c r="AH310" t="s">
        <v>100</v>
      </c>
      <c r="AI310" t="s">
        <v>288</v>
      </c>
      <c r="AJ310" s="8">
        <v>42309</v>
      </c>
      <c r="AK310" s="3">
        <v>143300</v>
      </c>
      <c r="AL310" s="3">
        <v>141573</v>
      </c>
      <c r="AM310">
        <v>5.7500000000000002E-2</v>
      </c>
      <c r="AN310">
        <v>16</v>
      </c>
      <c r="AO310">
        <v>16</v>
      </c>
      <c r="AP310" s="8">
        <v>48122</v>
      </c>
      <c r="AQ310">
        <v>0</v>
      </c>
      <c r="AR310" t="s">
        <v>100</v>
      </c>
      <c r="AS310" t="s">
        <v>291</v>
      </c>
      <c r="AT310" s="11" t="s">
        <v>106</v>
      </c>
      <c r="AU310" s="3">
        <v>0</v>
      </c>
      <c r="AV310" s="3">
        <v>0</v>
      </c>
      <c r="AW310">
        <v>0</v>
      </c>
      <c r="AX310">
        <v>0</v>
      </c>
      <c r="AY310">
        <v>0</v>
      </c>
      <c r="AZ310" s="8">
        <v>0</v>
      </c>
      <c r="BA310">
        <v>0</v>
      </c>
      <c r="BB310" t="s">
        <v>46</v>
      </c>
      <c r="BC310">
        <v>0</v>
      </c>
      <c r="BD310" s="11" t="s">
        <v>106</v>
      </c>
      <c r="BE310" s="3">
        <v>0</v>
      </c>
      <c r="BF310" s="3">
        <v>0</v>
      </c>
      <c r="BG310">
        <v>0</v>
      </c>
      <c r="BH310">
        <v>0</v>
      </c>
      <c r="BI310">
        <v>0</v>
      </c>
      <c r="BJ310" s="8">
        <v>0</v>
      </c>
      <c r="BK310">
        <v>0</v>
      </c>
      <c r="BL310" t="s">
        <v>46</v>
      </c>
      <c r="BM310">
        <v>0</v>
      </c>
      <c r="BN310" s="3">
        <v>2930469</v>
      </c>
      <c r="BO310" t="s">
        <v>62</v>
      </c>
      <c r="BP310" s="19">
        <f t="shared" si="29"/>
        <v>258300</v>
      </c>
      <c r="BQ310" s="19">
        <f t="shared" si="24"/>
        <v>2930469</v>
      </c>
      <c r="BR310" s="13">
        <f t="shared" si="25"/>
        <v>1</v>
      </c>
    </row>
    <row r="311" spans="1:70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26"/>
        <v>8.1948828936857829E-2</v>
      </c>
      <c r="U311" s="3">
        <v>3282402</v>
      </c>
      <c r="V311" s="3">
        <v>3607523</v>
      </c>
      <c r="W311" s="14">
        <f t="shared" si="27"/>
        <v>1.0990497202962952</v>
      </c>
      <c r="X311" s="3">
        <v>2514000</v>
      </c>
      <c r="Y311" s="18">
        <f t="shared" si="28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>
        <v>30</v>
      </c>
      <c r="AF311" s="10">
        <v>48122</v>
      </c>
      <c r="AG311" t="s">
        <v>42</v>
      </c>
      <c r="AH311" t="s">
        <v>43</v>
      </c>
      <c r="AI311" t="s">
        <v>479</v>
      </c>
      <c r="AJ311" s="8" t="s">
        <v>106</v>
      </c>
      <c r="AK311" s="3">
        <v>2200000</v>
      </c>
      <c r="AL311" s="3" t="s">
        <v>480</v>
      </c>
      <c r="AM311">
        <v>0.04</v>
      </c>
      <c r="AN311">
        <v>16</v>
      </c>
      <c r="AO311">
        <v>30</v>
      </c>
      <c r="AP311" s="8">
        <v>42917</v>
      </c>
      <c r="AQ311" t="s">
        <v>71</v>
      </c>
      <c r="AR311" t="s">
        <v>100</v>
      </c>
      <c r="AS311" t="s">
        <v>55</v>
      </c>
      <c r="AT311" s="11">
        <v>42324</v>
      </c>
      <c r="AU311" s="3">
        <v>496301</v>
      </c>
      <c r="AV311" s="3">
        <v>503414</v>
      </c>
      <c r="AW311">
        <v>0.04</v>
      </c>
      <c r="AX311">
        <v>17</v>
      </c>
      <c r="AY311" t="s">
        <v>358</v>
      </c>
      <c r="AZ311" s="8">
        <v>48214</v>
      </c>
      <c r="BA311" t="s">
        <v>75</v>
      </c>
      <c r="BB311" t="s">
        <v>58</v>
      </c>
      <c r="BC311" t="s">
        <v>55</v>
      </c>
      <c r="BD311" s="11">
        <v>42324</v>
      </c>
      <c r="BE311" s="3">
        <v>58500</v>
      </c>
      <c r="BF311" s="3">
        <v>58500</v>
      </c>
      <c r="BG311">
        <v>0.04</v>
      </c>
      <c r="BH311">
        <v>17</v>
      </c>
      <c r="BI311" t="s">
        <v>358</v>
      </c>
      <c r="BJ311" s="8">
        <v>48304</v>
      </c>
      <c r="BK311" t="s">
        <v>346</v>
      </c>
      <c r="BL311" t="s">
        <v>58</v>
      </c>
      <c r="BM311" t="s">
        <v>55</v>
      </c>
      <c r="BN311" s="3">
        <v>3282402</v>
      </c>
      <c r="BO311" t="s">
        <v>47</v>
      </c>
      <c r="BP311" s="19">
        <f t="shared" si="29"/>
        <v>2953402</v>
      </c>
      <c r="BQ311" s="19">
        <f t="shared" si="24"/>
        <v>5467402</v>
      </c>
      <c r="BR311" s="13">
        <f t="shared" si="25"/>
        <v>1.6656710543071811</v>
      </c>
    </row>
    <row r="312" spans="1:70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26"/>
        <v>0</v>
      </c>
      <c r="U312" s="3" t="s">
        <v>132</v>
      </c>
      <c r="V312" s="3">
        <v>0</v>
      </c>
      <c r="W312" s="14">
        <f t="shared" si="27"/>
        <v>0</v>
      </c>
      <c r="X312" s="3" t="s">
        <v>132</v>
      </c>
      <c r="Y312" s="18">
        <f t="shared" si="28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t="s">
        <v>132</v>
      </c>
      <c r="AF312" s="10" t="s">
        <v>132</v>
      </c>
      <c r="AG312">
        <v>0</v>
      </c>
      <c r="AH312" t="s">
        <v>46</v>
      </c>
      <c r="AI312" t="s">
        <v>482</v>
      </c>
      <c r="AJ312" s="8" t="s">
        <v>132</v>
      </c>
      <c r="AK312" s="3" t="s">
        <v>132</v>
      </c>
      <c r="AL312" s="3" t="s">
        <v>132</v>
      </c>
      <c r="AM312" t="s">
        <v>132</v>
      </c>
      <c r="AN312" t="s">
        <v>132</v>
      </c>
      <c r="AO312" t="s">
        <v>132</v>
      </c>
      <c r="AP312" s="8" t="s">
        <v>132</v>
      </c>
      <c r="AQ312">
        <v>0</v>
      </c>
      <c r="AR312" t="s">
        <v>46</v>
      </c>
      <c r="AS312" t="s">
        <v>482</v>
      </c>
      <c r="AT312" s="11" t="s">
        <v>132</v>
      </c>
      <c r="AU312" s="3" t="s">
        <v>132</v>
      </c>
      <c r="AV312" s="3" t="s">
        <v>132</v>
      </c>
      <c r="AW312" t="s">
        <v>132</v>
      </c>
      <c r="AX312" t="s">
        <v>132</v>
      </c>
      <c r="AY312" t="s">
        <v>132</v>
      </c>
      <c r="AZ312" s="8" t="s">
        <v>132</v>
      </c>
      <c r="BA312">
        <v>0</v>
      </c>
      <c r="BB312" t="s">
        <v>46</v>
      </c>
      <c r="BC312" t="s">
        <v>482</v>
      </c>
      <c r="BD312" s="11" t="s">
        <v>106</v>
      </c>
      <c r="BE312" s="3">
        <v>0</v>
      </c>
      <c r="BF312" s="3">
        <v>0</v>
      </c>
      <c r="BG312">
        <v>0</v>
      </c>
      <c r="BH312">
        <v>0</v>
      </c>
      <c r="BI312">
        <v>0</v>
      </c>
      <c r="BJ312" s="8">
        <v>0</v>
      </c>
      <c r="BK312">
        <v>0</v>
      </c>
      <c r="BL312" t="s">
        <v>46</v>
      </c>
      <c r="BM312">
        <v>0</v>
      </c>
      <c r="BN312" s="3">
        <v>0</v>
      </c>
      <c r="BO312">
        <v>0</v>
      </c>
      <c r="BP312" s="19" t="e">
        <f t="shared" si="29"/>
        <v>#VALUE!</v>
      </c>
      <c r="BQ312" s="19" t="e">
        <f t="shared" si="24"/>
        <v>#VALUE!</v>
      </c>
      <c r="BR312" s="13">
        <f t="shared" si="25"/>
        <v>0</v>
      </c>
    </row>
    <row r="313" spans="1:70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26"/>
        <v>7.285762078092746E-2</v>
      </c>
      <c r="U313" s="3">
        <v>3494281</v>
      </c>
      <c r="V313" s="3">
        <v>3509836</v>
      </c>
      <c r="W313" s="14">
        <f t="shared" si="27"/>
        <v>1.0044515595626111</v>
      </c>
      <c r="X313" s="3">
        <v>2392862</v>
      </c>
      <c r="Y313" s="18">
        <f t="shared" si="28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>
        <v>30</v>
      </c>
      <c r="AF313" s="10">
        <v>48183</v>
      </c>
      <c r="AG313" t="s">
        <v>63</v>
      </c>
      <c r="AH313" t="s">
        <v>43</v>
      </c>
      <c r="AI313" t="s">
        <v>44</v>
      </c>
      <c r="AJ313" s="8">
        <v>42339</v>
      </c>
      <c r="AK313" s="3">
        <v>804743</v>
      </c>
      <c r="AL313" s="3">
        <v>810248</v>
      </c>
      <c r="AM313">
        <v>0</v>
      </c>
      <c r="AN313">
        <v>20</v>
      </c>
      <c r="AO313" t="s">
        <v>165</v>
      </c>
      <c r="AP313" s="8">
        <v>49483</v>
      </c>
      <c r="AQ313" t="s">
        <v>206</v>
      </c>
      <c r="AR313" t="s">
        <v>58</v>
      </c>
      <c r="AS313">
        <v>0</v>
      </c>
      <c r="AT313" s="11">
        <v>42339</v>
      </c>
      <c r="AU313" s="3">
        <v>467000</v>
      </c>
      <c r="AV313" s="3">
        <v>209353</v>
      </c>
      <c r="AW313">
        <v>0</v>
      </c>
      <c r="AX313" t="s">
        <v>165</v>
      </c>
      <c r="AY313" t="s">
        <v>165</v>
      </c>
      <c r="AZ313" s="8" t="s">
        <v>165</v>
      </c>
      <c r="BA313" t="s">
        <v>165</v>
      </c>
      <c r="BB313" t="s">
        <v>58</v>
      </c>
      <c r="BC313">
        <v>0</v>
      </c>
      <c r="BD313" s="11" t="s">
        <v>106</v>
      </c>
      <c r="BE313" s="3">
        <v>0</v>
      </c>
      <c r="BF313" s="3">
        <v>0</v>
      </c>
      <c r="BG313">
        <v>0</v>
      </c>
      <c r="BH313">
        <v>0</v>
      </c>
      <c r="BI313">
        <v>0</v>
      </c>
      <c r="BJ313" s="8">
        <v>0</v>
      </c>
      <c r="BK313">
        <v>0</v>
      </c>
      <c r="BL313" t="s">
        <v>46</v>
      </c>
      <c r="BM313">
        <v>0</v>
      </c>
      <c r="BN313" s="3">
        <v>3494281</v>
      </c>
      <c r="BO313" t="s">
        <v>255</v>
      </c>
      <c r="BP313" s="19">
        <f t="shared" si="29"/>
        <v>1451669</v>
      </c>
      <c r="BQ313" s="19">
        <f t="shared" si="24"/>
        <v>3844531</v>
      </c>
      <c r="BR313" s="13">
        <f t="shared" si="25"/>
        <v>1.1002352129093225</v>
      </c>
    </row>
    <row r="314" spans="1:70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26"/>
        <v>0.43139821037837428</v>
      </c>
      <c r="U314" s="3">
        <v>5366274</v>
      </c>
      <c r="V314" s="3">
        <v>4982216</v>
      </c>
      <c r="W314" s="14">
        <f t="shared" si="27"/>
        <v>0.92843116098805245</v>
      </c>
      <c r="X314" s="3">
        <v>400000</v>
      </c>
      <c r="Y314" s="18">
        <f t="shared" si="28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>
        <v>0</v>
      </c>
      <c r="AF314" s="10">
        <v>12610</v>
      </c>
      <c r="AG314">
        <v>0</v>
      </c>
      <c r="AH314" t="s">
        <v>43</v>
      </c>
      <c r="AI314">
        <v>0</v>
      </c>
      <c r="AJ314" s="8" t="s">
        <v>106</v>
      </c>
      <c r="AK314" s="3">
        <v>426569</v>
      </c>
      <c r="AL314" s="3">
        <v>0</v>
      </c>
      <c r="AM314">
        <v>0.02</v>
      </c>
      <c r="AN314">
        <v>0</v>
      </c>
      <c r="AO314">
        <v>0</v>
      </c>
      <c r="AP314" s="8">
        <v>0</v>
      </c>
      <c r="AQ314">
        <v>0</v>
      </c>
      <c r="AR314" t="s">
        <v>58</v>
      </c>
      <c r="AS314">
        <v>0</v>
      </c>
      <c r="AT314" s="11" t="s">
        <v>106</v>
      </c>
      <c r="AU314" s="3">
        <v>110000</v>
      </c>
      <c r="AV314" s="3">
        <v>0</v>
      </c>
      <c r="AW314">
        <v>5.45E-2</v>
      </c>
      <c r="AX314">
        <v>0</v>
      </c>
      <c r="AY314">
        <v>0</v>
      </c>
      <c r="AZ314" s="8">
        <v>0</v>
      </c>
      <c r="BA314">
        <v>0</v>
      </c>
      <c r="BB314" t="s">
        <v>46</v>
      </c>
      <c r="BC314">
        <v>0</v>
      </c>
      <c r="BD314" s="11">
        <v>42905</v>
      </c>
      <c r="BE314" s="3">
        <v>500000</v>
      </c>
      <c r="BF314" s="3">
        <v>0</v>
      </c>
      <c r="BG314">
        <v>0.02</v>
      </c>
      <c r="BH314">
        <v>0</v>
      </c>
      <c r="BI314">
        <v>0</v>
      </c>
      <c r="BJ314" s="8">
        <v>0</v>
      </c>
      <c r="BK314">
        <v>0</v>
      </c>
      <c r="BL314" t="s">
        <v>46</v>
      </c>
      <c r="BM314">
        <v>0</v>
      </c>
      <c r="BN314" s="3">
        <v>5366274</v>
      </c>
      <c r="BO314">
        <v>0</v>
      </c>
      <c r="BP314" s="19">
        <f t="shared" si="29"/>
        <v>1541569</v>
      </c>
      <c r="BQ314" s="19">
        <f t="shared" si="24"/>
        <v>1941569</v>
      </c>
      <c r="BR314" s="13">
        <f t="shared" si="25"/>
        <v>0.36180951624907709</v>
      </c>
    </row>
    <row r="315" spans="1:70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26"/>
        <v>7.8423360395984784E-2</v>
      </c>
      <c r="U315" s="3">
        <v>7331999</v>
      </c>
      <c r="V315" s="3">
        <v>8008956</v>
      </c>
      <c r="W315" s="14">
        <f t="shared" si="27"/>
        <v>1.0923291178844952</v>
      </c>
      <c r="X315" s="3">
        <v>6008249</v>
      </c>
      <c r="Y315" s="18">
        <f t="shared" si="28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>
        <v>30</v>
      </c>
      <c r="AF315" s="10" t="s">
        <v>165</v>
      </c>
      <c r="AG315" t="s">
        <v>63</v>
      </c>
      <c r="AH315" t="s">
        <v>43</v>
      </c>
      <c r="AI315" t="s">
        <v>55</v>
      </c>
      <c r="AJ315" s="8">
        <v>42643</v>
      </c>
      <c r="AK315" s="3">
        <v>600000</v>
      </c>
      <c r="AL315" s="3">
        <v>541500</v>
      </c>
      <c r="AM315">
        <v>0</v>
      </c>
      <c r="AN315">
        <v>20</v>
      </c>
      <c r="AO315">
        <v>20</v>
      </c>
      <c r="AP315" s="8">
        <v>49948</v>
      </c>
      <c r="AQ315" t="s">
        <v>206</v>
      </c>
      <c r="AR315" t="s">
        <v>58</v>
      </c>
      <c r="AS315" t="s">
        <v>55</v>
      </c>
      <c r="AT315" s="11">
        <v>42643</v>
      </c>
      <c r="AU315" s="3">
        <v>123750</v>
      </c>
      <c r="AV315" s="3">
        <v>495000</v>
      </c>
      <c r="AW315">
        <v>0</v>
      </c>
      <c r="AX315" t="s">
        <v>165</v>
      </c>
      <c r="AY315" t="s">
        <v>165</v>
      </c>
      <c r="AZ315" s="8" t="s">
        <v>165</v>
      </c>
      <c r="BA315" t="s">
        <v>47</v>
      </c>
      <c r="BB315" t="s">
        <v>58</v>
      </c>
      <c r="BC315" t="s">
        <v>47</v>
      </c>
      <c r="BD315" s="11" t="s">
        <v>106</v>
      </c>
      <c r="BE315" s="3">
        <v>0</v>
      </c>
      <c r="BF315" s="3">
        <v>0</v>
      </c>
      <c r="BG315">
        <v>0</v>
      </c>
      <c r="BH315">
        <v>0</v>
      </c>
      <c r="BI315">
        <v>0</v>
      </c>
      <c r="BJ315" s="8">
        <v>0</v>
      </c>
      <c r="BK315">
        <v>0</v>
      </c>
      <c r="BL315" t="s">
        <v>46</v>
      </c>
      <c r="BM315">
        <v>0</v>
      </c>
      <c r="BN315" s="3">
        <v>7331999</v>
      </c>
      <c r="BO315" t="s">
        <v>62</v>
      </c>
      <c r="BP315" s="19">
        <f t="shared" si="29"/>
        <v>1323750</v>
      </c>
      <c r="BQ315" s="19">
        <f t="shared" si="24"/>
        <v>7331999</v>
      </c>
      <c r="BR315" s="13">
        <f t="shared" si="25"/>
        <v>1</v>
      </c>
    </row>
    <row r="316" spans="1:70" hidden="1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26"/>
        <v>9.1072950784232137E-2</v>
      </c>
      <c r="U316" s="3">
        <v>5042002</v>
      </c>
      <c r="V316" s="3">
        <v>4794664</v>
      </c>
      <c r="W316" s="14">
        <f t="shared" si="27"/>
        <v>0.950944485940307</v>
      </c>
      <c r="X316" s="3">
        <v>4442663</v>
      </c>
      <c r="Y316" s="18">
        <f t="shared" si="28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>
        <v>30</v>
      </c>
      <c r="AF316" s="10">
        <v>49188</v>
      </c>
      <c r="AG316" t="s">
        <v>54</v>
      </c>
      <c r="AH316" t="s">
        <v>43</v>
      </c>
      <c r="AI316" t="s">
        <v>55</v>
      </c>
      <c r="AJ316" s="8" t="s">
        <v>106</v>
      </c>
      <c r="AK316" s="3">
        <v>114000</v>
      </c>
      <c r="AL316" s="3">
        <v>114000</v>
      </c>
      <c r="AM316">
        <v>0</v>
      </c>
      <c r="AN316">
        <v>0</v>
      </c>
      <c r="AO316">
        <v>0</v>
      </c>
      <c r="AP316" s="8">
        <v>46752</v>
      </c>
      <c r="AQ316">
        <v>0</v>
      </c>
      <c r="AR316" t="s">
        <v>58</v>
      </c>
      <c r="AS316" t="s">
        <v>484</v>
      </c>
      <c r="AT316" s="11" t="s">
        <v>106</v>
      </c>
      <c r="AU316" s="3">
        <v>0</v>
      </c>
      <c r="AV316" s="3">
        <v>0</v>
      </c>
      <c r="AW316">
        <v>0</v>
      </c>
      <c r="AX316">
        <v>0</v>
      </c>
      <c r="AY316">
        <v>0</v>
      </c>
      <c r="AZ316" s="8">
        <v>0</v>
      </c>
      <c r="BA316">
        <v>0</v>
      </c>
      <c r="BB316" t="s">
        <v>46</v>
      </c>
      <c r="BC316">
        <v>0</v>
      </c>
      <c r="BD316" s="11" t="s">
        <v>106</v>
      </c>
      <c r="BE316" s="3">
        <v>0</v>
      </c>
      <c r="BF316" s="3">
        <v>0</v>
      </c>
      <c r="BG316">
        <v>0</v>
      </c>
      <c r="BH316">
        <v>0</v>
      </c>
      <c r="BI316">
        <v>0</v>
      </c>
      <c r="BJ316" s="8">
        <v>0</v>
      </c>
      <c r="BK316">
        <v>0</v>
      </c>
      <c r="BL316" t="s">
        <v>46</v>
      </c>
      <c r="BM316">
        <v>0</v>
      </c>
      <c r="BN316" s="3">
        <v>5042002</v>
      </c>
      <c r="BO316">
        <v>0</v>
      </c>
      <c r="BP316" s="19">
        <f t="shared" si="29"/>
        <v>599339</v>
      </c>
      <c r="BQ316" s="19">
        <f t="shared" si="24"/>
        <v>5042002</v>
      </c>
      <c r="BR316" s="13">
        <f t="shared" si="25"/>
        <v>1</v>
      </c>
    </row>
    <row r="317" spans="1:70" hidden="1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26"/>
        <v>7.5163263612019318E-2</v>
      </c>
      <c r="U317" s="3">
        <v>2927321</v>
      </c>
      <c r="V317" s="3">
        <v>3030717</v>
      </c>
      <c r="W317" s="14">
        <f t="shared" si="27"/>
        <v>1.0353210324388751</v>
      </c>
      <c r="X317" s="3">
        <v>2090250</v>
      </c>
      <c r="Y317" s="18">
        <f t="shared" si="28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>
        <v>30</v>
      </c>
      <c r="AF317" s="10">
        <v>49218</v>
      </c>
      <c r="AG317" t="s">
        <v>54</v>
      </c>
      <c r="AH317" t="s">
        <v>43</v>
      </c>
      <c r="AI317" t="s">
        <v>55</v>
      </c>
      <c r="AJ317" s="8">
        <v>42644</v>
      </c>
      <c r="AK317" s="3">
        <v>67000</v>
      </c>
      <c r="AL317" s="3">
        <v>67000</v>
      </c>
      <c r="AM317">
        <v>0.03</v>
      </c>
      <c r="AN317">
        <v>16</v>
      </c>
      <c r="AO317" t="s">
        <v>358</v>
      </c>
      <c r="AP317" s="8" t="s">
        <v>485</v>
      </c>
      <c r="AQ317" t="s">
        <v>71</v>
      </c>
      <c r="AR317" t="s">
        <v>58</v>
      </c>
      <c r="AS317" t="s">
        <v>55</v>
      </c>
      <c r="AT317" s="11">
        <v>42644</v>
      </c>
      <c r="AU317" s="3">
        <v>586265</v>
      </c>
      <c r="AV317" s="3">
        <v>527638.5</v>
      </c>
      <c r="AW317">
        <v>0.03</v>
      </c>
      <c r="AX317">
        <v>16</v>
      </c>
      <c r="AY317" t="s">
        <v>358</v>
      </c>
      <c r="AZ317" s="8" t="s">
        <v>485</v>
      </c>
      <c r="BA317" t="s">
        <v>75</v>
      </c>
      <c r="BB317" t="s">
        <v>100</v>
      </c>
      <c r="BC317" t="s">
        <v>55</v>
      </c>
      <c r="BD317" s="11" t="s">
        <v>106</v>
      </c>
      <c r="BE317" s="3">
        <v>0</v>
      </c>
      <c r="BF317" s="3">
        <v>0</v>
      </c>
      <c r="BG317">
        <v>0</v>
      </c>
      <c r="BH317">
        <v>0</v>
      </c>
      <c r="BI317">
        <v>0</v>
      </c>
      <c r="BJ317" s="8">
        <v>0</v>
      </c>
      <c r="BK317">
        <v>0</v>
      </c>
      <c r="BL317" t="s">
        <v>46</v>
      </c>
      <c r="BM317">
        <v>0</v>
      </c>
      <c r="BN317" s="3">
        <v>2927321</v>
      </c>
      <c r="BO317" t="s">
        <v>47</v>
      </c>
      <c r="BP317" s="19">
        <f t="shared" si="29"/>
        <v>837071</v>
      </c>
      <c r="BQ317" s="19">
        <f t="shared" si="24"/>
        <v>2927321</v>
      </c>
      <c r="BR317" s="13">
        <f t="shared" si="25"/>
        <v>1</v>
      </c>
    </row>
    <row r="318" spans="1:70" hidden="1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26"/>
        <v>7.9290926085155256E-2</v>
      </c>
      <c r="U318" s="3">
        <v>2271357</v>
      </c>
      <c r="V318" s="3">
        <v>1890187</v>
      </c>
      <c r="W318" s="14">
        <f t="shared" si="27"/>
        <v>0.83218402038957329</v>
      </c>
      <c r="X318" s="3">
        <v>1710761</v>
      </c>
      <c r="Y318" s="18">
        <f t="shared" si="28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>
        <v>30</v>
      </c>
      <c r="AF318" s="10">
        <v>48731</v>
      </c>
      <c r="AG318" t="s">
        <v>63</v>
      </c>
      <c r="AH318" t="s">
        <v>43</v>
      </c>
      <c r="AI318" t="s">
        <v>44</v>
      </c>
      <c r="AJ318" s="8">
        <v>42704</v>
      </c>
      <c r="AK318" s="3">
        <v>368000</v>
      </c>
      <c r="AL318" s="3">
        <v>0</v>
      </c>
      <c r="AM318">
        <v>0.04</v>
      </c>
      <c r="AN318">
        <v>20</v>
      </c>
      <c r="AO318" t="s">
        <v>165</v>
      </c>
      <c r="AP318" s="8">
        <v>50010</v>
      </c>
      <c r="AQ318" t="s">
        <v>206</v>
      </c>
      <c r="AR318" t="s">
        <v>58</v>
      </c>
      <c r="AS318" t="s">
        <v>44</v>
      </c>
      <c r="AT318" s="11">
        <v>43312</v>
      </c>
      <c r="AU318" s="3">
        <v>114696</v>
      </c>
      <c r="AV318" s="3">
        <v>0</v>
      </c>
      <c r="AW318">
        <v>0</v>
      </c>
      <c r="AX318" t="s">
        <v>165</v>
      </c>
      <c r="AY318" t="s">
        <v>165</v>
      </c>
      <c r="AZ318" s="8" t="s">
        <v>165</v>
      </c>
      <c r="BA318" t="s">
        <v>165</v>
      </c>
      <c r="BB318" t="s">
        <v>58</v>
      </c>
      <c r="BC318">
        <v>0</v>
      </c>
      <c r="BD318" s="11" t="s">
        <v>106</v>
      </c>
      <c r="BE318" s="3">
        <v>0</v>
      </c>
      <c r="BF318" s="3">
        <v>0</v>
      </c>
      <c r="BG318">
        <v>0</v>
      </c>
      <c r="BH318">
        <v>0</v>
      </c>
      <c r="BI318">
        <v>0</v>
      </c>
      <c r="BJ318" s="8">
        <v>0</v>
      </c>
      <c r="BK318">
        <v>0</v>
      </c>
      <c r="BL318" t="s">
        <v>46</v>
      </c>
      <c r="BM318">
        <v>0</v>
      </c>
      <c r="BN318" s="3">
        <v>0</v>
      </c>
      <c r="BO318" t="s">
        <v>255</v>
      </c>
      <c r="BP318" s="19">
        <f t="shared" si="29"/>
        <v>560596</v>
      </c>
      <c r="BQ318" s="19">
        <f t="shared" si="24"/>
        <v>2271357</v>
      </c>
      <c r="BR318" s="13">
        <f t="shared" si="25"/>
        <v>1</v>
      </c>
    </row>
    <row r="319" spans="1:70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26"/>
        <v>0</v>
      </c>
      <c r="U319" s="3">
        <v>2058815</v>
      </c>
      <c r="V319" s="3">
        <v>1732221</v>
      </c>
      <c r="W319" s="14">
        <f t="shared" si="27"/>
        <v>0.84136797138159569</v>
      </c>
      <c r="X319" s="3">
        <v>1802041</v>
      </c>
      <c r="Y319" s="18">
        <f t="shared" si="28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>
        <v>30</v>
      </c>
      <c r="AF319" s="10">
        <v>48853</v>
      </c>
      <c r="AG319" t="s">
        <v>63</v>
      </c>
      <c r="AH319" t="s">
        <v>43</v>
      </c>
      <c r="AI319" t="s">
        <v>44</v>
      </c>
      <c r="AJ319" s="8">
        <v>43281</v>
      </c>
      <c r="AK319" s="3">
        <v>139395</v>
      </c>
      <c r="AL319" s="3">
        <v>125855</v>
      </c>
      <c r="AM319">
        <v>0</v>
      </c>
      <c r="AN319" t="s">
        <v>165</v>
      </c>
      <c r="AO319" t="s">
        <v>165</v>
      </c>
      <c r="AP319" s="8" t="s">
        <v>165</v>
      </c>
      <c r="AQ319" t="s">
        <v>165</v>
      </c>
      <c r="AR319" t="s">
        <v>58</v>
      </c>
      <c r="AS319">
        <v>0</v>
      </c>
      <c r="AT319" s="11" t="s">
        <v>106</v>
      </c>
      <c r="AU319" s="3">
        <v>0</v>
      </c>
      <c r="AV319" s="3">
        <v>0</v>
      </c>
      <c r="AW319">
        <v>0</v>
      </c>
      <c r="AX319">
        <v>0</v>
      </c>
      <c r="AY319">
        <v>0</v>
      </c>
      <c r="AZ319" s="8">
        <v>0</v>
      </c>
      <c r="BA319">
        <v>0</v>
      </c>
      <c r="BB319" t="s">
        <v>46</v>
      </c>
      <c r="BC319">
        <v>0</v>
      </c>
      <c r="BD319" s="11" t="s">
        <v>106</v>
      </c>
      <c r="BE319" s="3">
        <v>0</v>
      </c>
      <c r="BF319" s="3">
        <v>0</v>
      </c>
      <c r="BG319">
        <v>0</v>
      </c>
      <c r="BH319">
        <v>0</v>
      </c>
      <c r="BI319">
        <v>0</v>
      </c>
      <c r="BJ319" s="8">
        <v>0</v>
      </c>
      <c r="BK319">
        <v>0</v>
      </c>
      <c r="BL319" t="s">
        <v>46</v>
      </c>
      <c r="BM319">
        <v>0</v>
      </c>
      <c r="BN319" s="3">
        <v>2058815</v>
      </c>
      <c r="BO319" t="s">
        <v>255</v>
      </c>
      <c r="BP319" s="19">
        <f t="shared" si="29"/>
        <v>314567</v>
      </c>
      <c r="BQ319" s="19">
        <f t="shared" si="24"/>
        <v>2116608</v>
      </c>
      <c r="BR319" s="13">
        <f t="shared" si="25"/>
        <v>1.0280710020084369</v>
      </c>
    </row>
    <row r="320" spans="1:70" hidden="1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26"/>
        <v>7.1003299461467564E-2</v>
      </c>
      <c r="U320" s="3">
        <v>3275383</v>
      </c>
      <c r="V320" s="3">
        <v>2649808</v>
      </c>
      <c r="W320" s="14">
        <f t="shared" si="27"/>
        <v>0.80900706879164974</v>
      </c>
      <c r="X320" s="3">
        <v>2232382</v>
      </c>
      <c r="Y320" s="18">
        <f t="shared" si="28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>
        <v>30</v>
      </c>
      <c r="AF320" s="10">
        <v>49157</v>
      </c>
      <c r="AG320" t="s">
        <v>63</v>
      </c>
      <c r="AH320" t="s">
        <v>43</v>
      </c>
      <c r="AI320" t="s">
        <v>44</v>
      </c>
      <c r="AJ320" s="8">
        <v>42566</v>
      </c>
      <c r="AK320" s="3">
        <v>572848</v>
      </c>
      <c r="AL320" s="3">
        <v>572848</v>
      </c>
      <c r="AM320">
        <v>0.04</v>
      </c>
      <c r="AN320">
        <v>20</v>
      </c>
      <c r="AO320" t="s">
        <v>165</v>
      </c>
      <c r="AP320" s="8">
        <v>49888</v>
      </c>
      <c r="AQ320" t="s">
        <v>206</v>
      </c>
      <c r="AR320" t="s">
        <v>58</v>
      </c>
      <c r="AS320" t="s">
        <v>44</v>
      </c>
      <c r="AT320" s="11" t="s">
        <v>106</v>
      </c>
      <c r="AU320" s="3">
        <v>106800</v>
      </c>
      <c r="AV320" s="3">
        <v>106800</v>
      </c>
      <c r="AW320">
        <v>0</v>
      </c>
      <c r="AX320">
        <v>15</v>
      </c>
      <c r="AY320" t="s">
        <v>165</v>
      </c>
      <c r="AZ320" s="8" t="s">
        <v>165</v>
      </c>
      <c r="BA320" t="s">
        <v>165</v>
      </c>
      <c r="BB320" t="s">
        <v>58</v>
      </c>
      <c r="BC320">
        <v>0</v>
      </c>
      <c r="BD320" s="11" t="s">
        <v>106</v>
      </c>
      <c r="BE320" s="3">
        <v>0</v>
      </c>
      <c r="BF320" s="3">
        <v>0</v>
      </c>
      <c r="BG320">
        <v>0</v>
      </c>
      <c r="BH320">
        <v>0</v>
      </c>
      <c r="BI320">
        <v>0</v>
      </c>
      <c r="BJ320" s="8">
        <v>0</v>
      </c>
      <c r="BK320">
        <v>0</v>
      </c>
      <c r="BL320" t="s">
        <v>46</v>
      </c>
      <c r="BM320">
        <v>0</v>
      </c>
      <c r="BN320" s="3">
        <v>3275383</v>
      </c>
      <c r="BO320" t="s">
        <v>255</v>
      </c>
      <c r="BP320" s="19">
        <f t="shared" si="29"/>
        <v>1043001</v>
      </c>
      <c r="BQ320" s="19">
        <f t="shared" si="24"/>
        <v>3275383</v>
      </c>
      <c r="BR320" s="13">
        <f t="shared" si="25"/>
        <v>1</v>
      </c>
    </row>
    <row r="321" spans="1:70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26"/>
        <v>1.0931120483840151E-2</v>
      </c>
      <c r="U321" s="3">
        <v>30006439</v>
      </c>
      <c r="V321" s="3">
        <v>2038668</v>
      </c>
      <c r="W321" s="14">
        <f t="shared" si="27"/>
        <v>6.7941017592923966E-2</v>
      </c>
      <c r="X321" s="3">
        <v>2236439</v>
      </c>
      <c r="Y321" s="18">
        <f t="shared" si="28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>
        <v>30</v>
      </c>
      <c r="AF321" s="10">
        <v>48944</v>
      </c>
      <c r="AG321" t="s">
        <v>63</v>
      </c>
      <c r="AH321" t="s">
        <v>43</v>
      </c>
      <c r="AI321" t="s">
        <v>55</v>
      </c>
      <c r="AJ321" s="8">
        <v>43059</v>
      </c>
      <c r="AK321" s="3">
        <v>500000</v>
      </c>
      <c r="AL321" s="3">
        <v>500000</v>
      </c>
      <c r="AM321">
        <v>4.4999999999999998E-2</v>
      </c>
      <c r="AN321">
        <v>20</v>
      </c>
      <c r="AO321" t="s">
        <v>490</v>
      </c>
      <c r="AP321" s="8">
        <v>50364</v>
      </c>
      <c r="AQ321" t="s">
        <v>206</v>
      </c>
      <c r="AR321" t="s">
        <v>100</v>
      </c>
      <c r="AS321" t="s">
        <v>55</v>
      </c>
      <c r="BB321" t="s">
        <v>46</v>
      </c>
      <c r="BC321">
        <v>0</v>
      </c>
      <c r="BL321" t="s">
        <v>46</v>
      </c>
      <c r="BM321">
        <v>0</v>
      </c>
      <c r="BN321" s="3">
        <v>3006439</v>
      </c>
      <c r="BO321" t="s">
        <v>62</v>
      </c>
      <c r="BP321" s="19">
        <f t="shared" si="29"/>
        <v>770000</v>
      </c>
      <c r="BQ321" s="19">
        <f t="shared" si="24"/>
        <v>3006439</v>
      </c>
      <c r="BR321" s="13">
        <f t="shared" si="25"/>
        <v>0.10019312854817594</v>
      </c>
    </row>
    <row r="322" spans="1:70" hidden="1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26"/>
        <v>0.11825448776388545</v>
      </c>
      <c r="U322" s="3">
        <v>6815031</v>
      </c>
      <c r="V322" s="3">
        <v>5803727</v>
      </c>
      <c r="W322" s="14">
        <f t="shared" si="27"/>
        <v>0.85160683788525682</v>
      </c>
      <c r="X322" s="3">
        <v>5046894</v>
      </c>
      <c r="Y322" s="18">
        <f t="shared" si="28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>
        <v>30</v>
      </c>
      <c r="AF322" s="10">
        <v>49461</v>
      </c>
      <c r="AG322" t="s">
        <v>63</v>
      </c>
      <c r="AH322" t="s">
        <v>43</v>
      </c>
      <c r="AI322" t="s">
        <v>44</v>
      </c>
      <c r="AJ322" s="8">
        <v>43252</v>
      </c>
      <c r="AK322" s="3">
        <v>713000</v>
      </c>
      <c r="AL322" s="3">
        <v>0</v>
      </c>
      <c r="AM322">
        <v>0.04</v>
      </c>
      <c r="AN322">
        <v>20</v>
      </c>
      <c r="AO322" t="s">
        <v>165</v>
      </c>
      <c r="AP322" s="8" t="s">
        <v>165</v>
      </c>
      <c r="AQ322" t="s">
        <v>206</v>
      </c>
      <c r="AR322" t="s">
        <v>58</v>
      </c>
      <c r="AS322" t="s">
        <v>44</v>
      </c>
      <c r="AT322" s="11" t="s">
        <v>106</v>
      </c>
      <c r="AU322" s="3">
        <v>190310</v>
      </c>
      <c r="AV322" s="3">
        <v>0</v>
      </c>
      <c r="AW322">
        <v>0</v>
      </c>
      <c r="AX322" t="s">
        <v>165</v>
      </c>
      <c r="AY322" t="s">
        <v>165</v>
      </c>
      <c r="AZ322" s="8" t="s">
        <v>165</v>
      </c>
      <c r="BA322" t="s">
        <v>165</v>
      </c>
      <c r="BB322" t="s">
        <v>58</v>
      </c>
      <c r="BC322">
        <v>0</v>
      </c>
      <c r="BD322" s="11" t="s">
        <v>106</v>
      </c>
      <c r="BE322" s="3">
        <v>0</v>
      </c>
      <c r="BF322" s="3">
        <v>0</v>
      </c>
      <c r="BG322">
        <v>0</v>
      </c>
      <c r="BH322">
        <v>0</v>
      </c>
      <c r="BI322">
        <v>0</v>
      </c>
      <c r="BJ322" s="8">
        <v>0</v>
      </c>
      <c r="BK322">
        <v>0</v>
      </c>
      <c r="BL322" t="s">
        <v>46</v>
      </c>
      <c r="BM322">
        <v>0</v>
      </c>
      <c r="BN322" s="3">
        <v>6815031</v>
      </c>
      <c r="BO322" t="s">
        <v>255</v>
      </c>
      <c r="BP322" s="19">
        <f t="shared" si="29"/>
        <v>1768137</v>
      </c>
      <c r="BQ322" s="19">
        <f t="shared" si="24"/>
        <v>6815031</v>
      </c>
      <c r="BR322" s="13">
        <f t="shared" si="25"/>
        <v>1</v>
      </c>
    </row>
    <row r="323" spans="1:70" hidden="1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26"/>
        <v>0.12804872862219238</v>
      </c>
      <c r="U323" s="3">
        <v>9875428</v>
      </c>
      <c r="V323" s="3">
        <v>8545471</v>
      </c>
      <c r="W323" s="14">
        <f t="shared" si="27"/>
        <v>0.86532664710835827</v>
      </c>
      <c r="X323" s="3">
        <v>7918849</v>
      </c>
      <c r="Y323" s="18">
        <f t="shared" si="28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>
        <v>30</v>
      </c>
      <c r="AF323" s="10">
        <v>49553</v>
      </c>
      <c r="AG323" t="s">
        <v>63</v>
      </c>
      <c r="AH323" t="s">
        <v>43</v>
      </c>
      <c r="AI323" t="s">
        <v>44</v>
      </c>
      <c r="AJ323" s="8">
        <v>43344</v>
      </c>
      <c r="AK323" s="3">
        <v>588325</v>
      </c>
      <c r="AL323" s="3">
        <v>0</v>
      </c>
      <c r="AM323">
        <v>0.04</v>
      </c>
      <c r="AN323">
        <v>20</v>
      </c>
      <c r="AO323" t="s">
        <v>165</v>
      </c>
      <c r="AP323" s="8" t="s">
        <v>165</v>
      </c>
      <c r="AQ323" t="s">
        <v>206</v>
      </c>
      <c r="AR323" t="s">
        <v>58</v>
      </c>
      <c r="AS323" t="s">
        <v>44</v>
      </c>
      <c r="AT323" s="11" t="s">
        <v>106</v>
      </c>
      <c r="AU323" s="3">
        <v>461750</v>
      </c>
      <c r="AV323" s="3">
        <v>0</v>
      </c>
      <c r="AW323">
        <v>0</v>
      </c>
      <c r="AX323" t="s">
        <v>165</v>
      </c>
      <c r="AY323" t="s">
        <v>165</v>
      </c>
      <c r="AZ323" s="8" t="s">
        <v>165</v>
      </c>
      <c r="BA323" t="s">
        <v>165</v>
      </c>
      <c r="BB323" t="s">
        <v>58</v>
      </c>
      <c r="BC323" t="s">
        <v>494</v>
      </c>
      <c r="BD323" s="11" t="s">
        <v>106</v>
      </c>
      <c r="BE323" s="3">
        <v>0</v>
      </c>
      <c r="BF323" s="3">
        <v>0</v>
      </c>
      <c r="BG323">
        <v>0</v>
      </c>
      <c r="BH323">
        <v>0</v>
      </c>
      <c r="BI323">
        <v>0</v>
      </c>
      <c r="BJ323" s="8">
        <v>0</v>
      </c>
      <c r="BK323">
        <v>0</v>
      </c>
      <c r="BL323" t="s">
        <v>46</v>
      </c>
      <c r="BM323">
        <v>0</v>
      </c>
      <c r="BN323" s="3">
        <v>9875428</v>
      </c>
      <c r="BO323" t="s">
        <v>255</v>
      </c>
      <c r="BP323" s="19">
        <f t="shared" si="29"/>
        <v>1956579</v>
      </c>
      <c r="BQ323" s="19">
        <f t="shared" ref="BQ323:BQ324" si="30">+BP323+X323</f>
        <v>9875428</v>
      </c>
      <c r="BR323" s="13">
        <f t="shared" ref="BR323:BR324" si="31">IFERROR(+BQ323/U323,0)</f>
        <v>1</v>
      </c>
    </row>
    <row r="324" spans="1:70" hidden="1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32">IFERROR(H324/U324,0)</f>
        <v>0.14774026001971599</v>
      </c>
      <c r="U324" s="23">
        <v>3717795</v>
      </c>
      <c r="V324" s="23">
        <v>3089357</v>
      </c>
      <c r="W324" s="26">
        <f t="shared" ref="W324" si="33">IFERROR(+V324/U324,0)</f>
        <v>0.83096485954712407</v>
      </c>
      <c r="X324" s="23">
        <v>3323072</v>
      </c>
      <c r="Y324" s="27">
        <f t="shared" ref="Y324" si="3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24">
        <v>30</v>
      </c>
      <c r="AF324" s="30" t="s">
        <v>104</v>
      </c>
      <c r="AG324" s="24" t="s">
        <v>54</v>
      </c>
      <c r="AH324" s="24" t="s">
        <v>43</v>
      </c>
      <c r="AI324" s="24" t="s">
        <v>55</v>
      </c>
      <c r="AJ324" s="28" t="s">
        <v>495</v>
      </c>
      <c r="AK324" s="23">
        <v>62500</v>
      </c>
      <c r="AL324" s="23">
        <v>62500</v>
      </c>
      <c r="AM324" s="24">
        <v>0.03</v>
      </c>
      <c r="AN324" s="24">
        <v>17</v>
      </c>
      <c r="AO324" s="24" t="s">
        <v>476</v>
      </c>
      <c r="AP324" s="28" t="s">
        <v>104</v>
      </c>
      <c r="AQ324" s="24" t="s">
        <v>358</v>
      </c>
      <c r="AR324" s="24" t="s">
        <v>100</v>
      </c>
      <c r="AS324" s="24" t="s">
        <v>47</v>
      </c>
      <c r="AT324" s="31" t="s">
        <v>106</v>
      </c>
      <c r="AU324" s="23">
        <v>0</v>
      </c>
      <c r="AV324" s="23">
        <v>0</v>
      </c>
      <c r="AW324" s="24">
        <v>0</v>
      </c>
      <c r="AX324" s="24">
        <v>0</v>
      </c>
      <c r="AY324" s="24">
        <v>0</v>
      </c>
      <c r="AZ324" s="28">
        <v>0</v>
      </c>
      <c r="BA324" s="24">
        <v>0</v>
      </c>
      <c r="BB324" s="24">
        <v>0</v>
      </c>
      <c r="BC324" s="24">
        <v>0</v>
      </c>
      <c r="BD324" s="31" t="s">
        <v>106</v>
      </c>
      <c r="BE324" s="23">
        <v>0</v>
      </c>
      <c r="BF324" s="23">
        <v>0</v>
      </c>
      <c r="BG324" s="24">
        <v>0</v>
      </c>
      <c r="BH324" s="24">
        <v>0</v>
      </c>
      <c r="BI324" s="24">
        <v>0</v>
      </c>
      <c r="BJ324" s="28">
        <v>0</v>
      </c>
      <c r="BK324" s="24">
        <v>0</v>
      </c>
      <c r="BL324" s="24">
        <v>0</v>
      </c>
      <c r="BM324" s="24">
        <v>0</v>
      </c>
      <c r="BN324" s="23">
        <v>3717795</v>
      </c>
      <c r="BO324" s="24" t="s">
        <v>47</v>
      </c>
      <c r="BP324" s="32">
        <f t="shared" ref="BP324" si="35">+AA324+AK324+AU324+BE324</f>
        <v>394723</v>
      </c>
      <c r="BQ324" s="32">
        <f t="shared" si="30"/>
        <v>3717795</v>
      </c>
      <c r="BR324" s="33">
        <f t="shared" si="31"/>
        <v>1</v>
      </c>
    </row>
    <row r="325" spans="1:70" x14ac:dyDescent="0.25">
      <c r="T325" s="22">
        <f>SUBTOTAL(101,T3:T324)</f>
        <v>0.1877468755901594</v>
      </c>
      <c r="U325" s="21"/>
      <c r="V325" s="21"/>
      <c r="W325" s="21"/>
      <c r="X325" s="21"/>
      <c r="Y325" s="22">
        <f>SUBTOTAL(101,Y3:Y324)</f>
        <v>0.50504257517004336</v>
      </c>
      <c r="AE325">
        <f>SUBTOTAL(109,AE3:AE324)</f>
        <v>1218</v>
      </c>
      <c r="AP325">
        <f>SUBTOTAL(109,AP3:AP324)</f>
        <v>1149315</v>
      </c>
      <c r="BA325">
        <f>SUBTOTAL(109,BA3:BA324)</f>
        <v>3</v>
      </c>
      <c r="BL325">
        <f>SUBTOTAL(109,BL3:BL324)</f>
        <v>0</v>
      </c>
    </row>
    <row r="326" spans="1:70" ht="15.75" thickBot="1" x14ac:dyDescent="0.3">
      <c r="AE326" s="72">
        <v>31</v>
      </c>
      <c r="AF326" s="72"/>
      <c r="AN326" s="72"/>
      <c r="AO326" s="72"/>
      <c r="AP326" s="72">
        <v>25</v>
      </c>
      <c r="AY326" s="72"/>
      <c r="AZ326" s="72"/>
      <c r="BA326" s="72">
        <v>13</v>
      </c>
      <c r="BJ326" s="72"/>
      <c r="BK326" s="72"/>
      <c r="BL326" s="72">
        <v>6</v>
      </c>
    </row>
    <row r="327" spans="1:70" x14ac:dyDescent="0.25">
      <c r="V327" s="42" t="str">
        <f>CONCATENATE("Count ",SUBTOTAL(102,W3:W324))</f>
        <v>Count 37</v>
      </c>
      <c r="W327" s="84"/>
      <c r="X327" s="68" t="s">
        <v>506</v>
      </c>
      <c r="AE327" s="14">
        <f>+AE325/AE326</f>
        <v>39.29032258064516</v>
      </c>
      <c r="AF327" s="14"/>
      <c r="AN327" s="14"/>
      <c r="AO327" s="14"/>
      <c r="AP327" s="14">
        <f>+AP325/AP326</f>
        <v>45972.6</v>
      </c>
      <c r="AY327" s="14"/>
      <c r="AZ327" s="14"/>
      <c r="BA327" s="14">
        <f>+BA325/BA326</f>
        <v>0.23076923076923078</v>
      </c>
      <c r="BJ327" s="14"/>
      <c r="BK327" s="14"/>
      <c r="BL327" s="14">
        <f>+BL325/BL326</f>
        <v>0</v>
      </c>
    </row>
    <row r="328" spans="1:70" x14ac:dyDescent="0.25">
      <c r="V328" s="43" t="s">
        <v>504</v>
      </c>
      <c r="W328" s="85">
        <f>+Y325</f>
        <v>0.50504257517004336</v>
      </c>
      <c r="X328" s="86">
        <v>0.5</v>
      </c>
    </row>
    <row r="329" spans="1:70" x14ac:dyDescent="0.25">
      <c r="V329" s="88" t="s">
        <v>505</v>
      </c>
      <c r="W329" s="89">
        <f>1-W328</f>
        <v>0.49495742482995664</v>
      </c>
      <c r="X329" s="90">
        <v>0.5</v>
      </c>
    </row>
    <row r="330" spans="1:70" ht="15.75" thickBot="1" x14ac:dyDescent="0.3">
      <c r="V330" s="45"/>
      <c r="W330" s="87"/>
      <c r="X330" s="80">
        <f>SUM(X328:X329)</f>
        <v>1</v>
      </c>
    </row>
    <row r="331" spans="1:70" x14ac:dyDescent="0.25">
      <c r="AE331" s="34">
        <f>AVERAGE(AE327,AP327,BA327,BL327)</f>
        <v>11503.030272952852</v>
      </c>
    </row>
    <row r="332" spans="1:70" x14ac:dyDescent="0.25">
      <c r="AE332" s="34">
        <v>7.4999999999999997E-2</v>
      </c>
    </row>
  </sheetData>
  <sheetProtection algorithmName="SHA-512" hashValue="FwyGdeQhEhYGtWW2e18vCCXxkxBFvRR3uMkDTr7W0PXcbDv4GHuBfkdzpJe9uIXVWos0qDOuAhXR020M3HTiTQ==" saltValue="gPUaUmDShWeF66K3YgTw/A==" spinCount="100000" sheet="1" objects="1" scenarios="1"/>
  <autoFilter ref="A2:BR324">
    <filterColumn colId="1">
      <filters>
        <filter val="Douglas"/>
        <filter val="Sarpy"/>
      </filters>
    </filterColumn>
    <filterColumn colId="69">
      <filters>
        <filter val="100%"/>
      </filters>
    </filterColumn>
  </autoFilter>
  <mergeCells count="3">
    <mergeCell ref="A1:E1"/>
    <mergeCell ref="F1:S1"/>
    <mergeCell ref="U1:BO1"/>
  </mergeCells>
  <pageMargins left="0.7" right="0.7" top="0.5" bottom="0.5" header="0.3" footer="0.3"/>
  <pageSetup paperSize="17" scale="60" fitToHeight="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V336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4.7109375" hidden="1" customWidth="1"/>
    <col min="2" max="2" width="11.140625" customWidth="1"/>
    <col min="3" max="3" width="7.7109375" hidden="1" customWidth="1"/>
    <col min="4" max="4" width="21" hidden="1" customWidth="1"/>
    <col min="5" max="5" width="13.42578125" hidden="1" customWidth="1"/>
    <col min="6" max="6" width="13.28515625" hidden="1" customWidth="1"/>
    <col min="7" max="7" width="12.140625" hidden="1" customWidth="1"/>
    <col min="8" max="8" width="11.28515625" hidden="1" customWidth="1"/>
    <col min="9" max="12" width="18.7109375" hidden="1" customWidth="1"/>
    <col min="13" max="16" width="5.7109375" hidden="1" customWidth="1"/>
    <col min="17" max="17" width="10.42578125" hidden="1" customWidth="1"/>
    <col min="18" max="18" width="7.28515625" hidden="1" customWidth="1"/>
    <col min="19" max="19" width="10.42578125" hidden="1" customWidth="1"/>
    <col min="20" max="20" width="7" style="21" hidden="1" customWidth="1"/>
    <col min="21" max="22" width="18.7109375" hidden="1" customWidth="1"/>
    <col min="23" max="23" width="13.85546875" hidden="1" customWidth="1"/>
    <col min="24" max="24" width="18.7109375" hidden="1" customWidth="1"/>
    <col min="25" max="25" width="8.28515625" style="21" hidden="1" customWidth="1"/>
    <col min="26" max="28" width="18.7109375" hidden="1" customWidth="1"/>
    <col min="29" max="30" width="18.7109375" customWidth="1"/>
    <col min="31" max="31" width="18.7109375" style="40" customWidth="1"/>
    <col min="32" max="32" width="10.7109375" customWidth="1"/>
    <col min="33" max="37" width="18.7109375" hidden="1" customWidth="1"/>
    <col min="38" max="38" width="0" hidden="1" customWidth="1"/>
    <col min="39" max="39" width="18.7109375" hidden="1" customWidth="1"/>
    <col min="40" max="41" width="18.7109375" customWidth="1"/>
    <col min="42" max="42" width="18.7109375" style="40" customWidth="1"/>
    <col min="43" max="48" width="18.7109375" hidden="1" customWidth="1"/>
    <col min="49" max="49" width="0" hidden="1" customWidth="1"/>
    <col min="50" max="50" width="18.7109375" hidden="1" customWidth="1"/>
    <col min="51" max="53" width="18.7109375" customWidth="1"/>
    <col min="54" max="59" width="18.7109375" hidden="1" customWidth="1"/>
    <col min="60" max="60" width="0" hidden="1" customWidth="1"/>
    <col min="61" max="61" width="18.7109375" hidden="1" customWidth="1"/>
    <col min="62" max="64" width="18.7109375" customWidth="1"/>
    <col min="65" max="69" width="18.7109375" hidden="1" customWidth="1"/>
    <col min="71" max="71" width="8.7109375" customWidth="1"/>
  </cols>
  <sheetData>
    <row r="1" spans="1:74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</row>
    <row r="2" spans="1:74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39" t="s">
        <v>509</v>
      </c>
      <c r="AF2" s="1" t="s">
        <v>28</v>
      </c>
      <c r="AG2" s="6" t="s">
        <v>29</v>
      </c>
      <c r="AH2" s="1" t="s">
        <v>30</v>
      </c>
      <c r="AI2" s="1" t="s">
        <v>31</v>
      </c>
      <c r="AJ2" s="1" t="s">
        <v>32</v>
      </c>
      <c r="AK2" s="1" t="s">
        <v>23</v>
      </c>
      <c r="AL2" s="4" t="s">
        <v>24</v>
      </c>
      <c r="AM2" s="4" t="s">
        <v>25</v>
      </c>
      <c r="AN2" s="1" t="s">
        <v>26</v>
      </c>
      <c r="AO2" s="1" t="s">
        <v>27</v>
      </c>
      <c r="AP2" s="39" t="s">
        <v>510</v>
      </c>
      <c r="AQ2" s="1" t="s">
        <v>28</v>
      </c>
      <c r="AR2" s="2" t="s">
        <v>29</v>
      </c>
      <c r="AS2" s="1" t="s">
        <v>30</v>
      </c>
      <c r="AT2" s="1" t="s">
        <v>31</v>
      </c>
      <c r="AU2" s="1" t="s">
        <v>32</v>
      </c>
      <c r="AV2" s="7" t="s">
        <v>23</v>
      </c>
      <c r="AW2" s="4" t="s">
        <v>24</v>
      </c>
      <c r="AX2" s="4" t="s">
        <v>25</v>
      </c>
      <c r="AY2" s="1" t="s">
        <v>26</v>
      </c>
      <c r="AZ2" s="1" t="s">
        <v>27</v>
      </c>
      <c r="BA2" s="1" t="s">
        <v>511</v>
      </c>
      <c r="BB2" s="1" t="s">
        <v>28</v>
      </c>
      <c r="BC2" s="2" t="s">
        <v>29</v>
      </c>
      <c r="BD2" s="1" t="s">
        <v>30</v>
      </c>
      <c r="BE2" s="1" t="s">
        <v>31</v>
      </c>
      <c r="BF2" s="1" t="s">
        <v>32</v>
      </c>
      <c r="BG2" s="7" t="s">
        <v>23</v>
      </c>
      <c r="BH2" s="4" t="s">
        <v>24</v>
      </c>
      <c r="BI2" s="4" t="s">
        <v>25</v>
      </c>
      <c r="BJ2" s="1" t="s">
        <v>26</v>
      </c>
      <c r="BK2" s="1" t="s">
        <v>27</v>
      </c>
      <c r="BL2" s="1" t="s">
        <v>512</v>
      </c>
      <c r="BM2" s="1" t="s">
        <v>28</v>
      </c>
      <c r="BN2" s="2" t="s">
        <v>29</v>
      </c>
      <c r="BO2" s="1" t="s">
        <v>30</v>
      </c>
      <c r="BP2" s="1" t="s">
        <v>31</v>
      </c>
      <c r="BQ2" s="1" t="s">
        <v>32</v>
      </c>
      <c r="BR2" s="4" t="s">
        <v>33</v>
      </c>
      <c r="BS2" s="1" t="s">
        <v>34</v>
      </c>
      <c r="BT2" s="1" t="s">
        <v>501</v>
      </c>
      <c r="BU2" s="1" t="s">
        <v>502</v>
      </c>
      <c r="BV2" s="1" t="s">
        <v>503</v>
      </c>
    </row>
    <row r="3" spans="1:74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 s="38">
        <f>-IFERROR(PMT(AC3,AD3,1), )</f>
        <v>9.4140897948373561E-2</v>
      </c>
      <c r="AF3">
        <v>35</v>
      </c>
      <c r="AG3" s="10">
        <v>48700</v>
      </c>
      <c r="AH3" t="s">
        <v>42</v>
      </c>
      <c r="AI3" t="s">
        <v>43</v>
      </c>
      <c r="AJ3" t="s">
        <v>44</v>
      </c>
      <c r="AK3" s="8">
        <v>0</v>
      </c>
      <c r="AL3" s="3">
        <v>0</v>
      </c>
      <c r="AM3" s="3">
        <v>0</v>
      </c>
      <c r="AN3">
        <v>0</v>
      </c>
      <c r="AO3" t="s">
        <v>45</v>
      </c>
      <c r="AP3" s="38">
        <f>-IFERROR(PMT(AN3,AO3,1),)</f>
        <v>0</v>
      </c>
      <c r="AQ3">
        <v>0</v>
      </c>
      <c r="AR3" s="8">
        <v>0</v>
      </c>
      <c r="AS3">
        <v>0</v>
      </c>
      <c r="AT3" t="s">
        <v>46</v>
      </c>
      <c r="AU3">
        <v>0</v>
      </c>
      <c r="AV3" s="11">
        <v>0</v>
      </c>
      <c r="AW3" s="3">
        <v>0</v>
      </c>
      <c r="AX3" s="3">
        <v>0</v>
      </c>
      <c r="AY3">
        <v>0</v>
      </c>
      <c r="AZ3">
        <v>0</v>
      </c>
      <c r="BA3" s="38">
        <f>-IFERROR(PMT(AY3,AZ3,1),0)</f>
        <v>0</v>
      </c>
      <c r="BB3">
        <v>0</v>
      </c>
      <c r="BC3" s="8">
        <v>0</v>
      </c>
      <c r="BD3">
        <v>0</v>
      </c>
      <c r="BE3" t="s">
        <v>46</v>
      </c>
      <c r="BF3">
        <v>0</v>
      </c>
      <c r="BG3" s="11">
        <v>0</v>
      </c>
      <c r="BH3" s="3">
        <v>0</v>
      </c>
      <c r="BI3" s="3">
        <v>0</v>
      </c>
      <c r="BJ3">
        <v>0</v>
      </c>
      <c r="BK3">
        <v>0</v>
      </c>
      <c r="BL3" s="38">
        <f>-IFERROR(PMT(BJ3,BK3,1),0)</f>
        <v>0</v>
      </c>
      <c r="BM3">
        <v>0</v>
      </c>
      <c r="BN3" s="8">
        <v>0</v>
      </c>
      <c r="BO3">
        <v>0</v>
      </c>
      <c r="BP3" t="s">
        <v>46</v>
      </c>
      <c r="BQ3">
        <v>0</v>
      </c>
      <c r="BR3" s="3">
        <v>25214726</v>
      </c>
      <c r="BS3" t="s">
        <v>47</v>
      </c>
      <c r="BT3" s="19">
        <f t="shared" ref="BT3:BT66" si="0">+AA3+AL3+AW3+BH3</f>
        <v>16100000</v>
      </c>
      <c r="BU3" s="19">
        <f t="shared" ref="BU3:BU66" si="1">+BT3+X3</f>
        <v>25214726</v>
      </c>
      <c r="BV3" s="13">
        <f t="shared" ref="BV3:BV66" si="2">IFERROR(+BU3/U3,0)</f>
        <v>1</v>
      </c>
    </row>
    <row r="4" spans="1:74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3">IFERROR(H4/U4,0)</f>
        <v>0</v>
      </c>
      <c r="U4" s="3">
        <v>0</v>
      </c>
      <c r="V4" s="3">
        <v>0</v>
      </c>
      <c r="W4" s="14">
        <f t="shared" ref="W4:W67" si="4">IFERROR(+V4/U4,0)</f>
        <v>0</v>
      </c>
      <c r="X4" s="3">
        <v>0</v>
      </c>
      <c r="Y4" s="18">
        <f t="shared" ref="Y4:Y67" si="5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 s="38">
        <f t="shared" ref="AE4:AE67" si="6">-IFERROR(PMT(AC4,AD4,1), )</f>
        <v>0.1597178683047823</v>
      </c>
      <c r="AF4">
        <v>0</v>
      </c>
      <c r="AG4" s="10">
        <v>44621</v>
      </c>
      <c r="AH4">
        <v>0</v>
      </c>
      <c r="AI4" t="s">
        <v>43</v>
      </c>
      <c r="AJ4" t="s">
        <v>50</v>
      </c>
      <c r="AK4" s="8">
        <v>0</v>
      </c>
      <c r="AL4" s="3">
        <v>0</v>
      </c>
      <c r="AM4" s="3">
        <v>0</v>
      </c>
      <c r="AN4">
        <v>0</v>
      </c>
      <c r="AO4">
        <v>0</v>
      </c>
      <c r="AP4" s="38">
        <f>-IFERROR(PMT(AN4,AO4,1), )</f>
        <v>0</v>
      </c>
      <c r="AQ4">
        <v>0</v>
      </c>
      <c r="AR4" s="8">
        <v>0</v>
      </c>
      <c r="AS4">
        <v>0</v>
      </c>
      <c r="AT4">
        <v>0</v>
      </c>
      <c r="AU4">
        <v>0</v>
      </c>
      <c r="AV4" s="11">
        <v>0</v>
      </c>
      <c r="AW4" s="3">
        <v>0</v>
      </c>
      <c r="AX4" s="3">
        <v>0</v>
      </c>
      <c r="AY4">
        <v>0</v>
      </c>
      <c r="AZ4">
        <v>0</v>
      </c>
      <c r="BA4" s="38">
        <f t="shared" ref="BA4:BA67" si="7">-IFERROR(PMT(AY4,AZ4,1),0)</f>
        <v>0</v>
      </c>
      <c r="BB4">
        <v>0</v>
      </c>
      <c r="BC4" s="8">
        <v>0</v>
      </c>
      <c r="BD4">
        <v>0</v>
      </c>
      <c r="BE4" t="s">
        <v>46</v>
      </c>
      <c r="BF4">
        <v>0</v>
      </c>
      <c r="BG4" s="11">
        <v>0</v>
      </c>
      <c r="BH4" s="3">
        <v>0</v>
      </c>
      <c r="BI4" s="3">
        <v>0</v>
      </c>
      <c r="BJ4">
        <v>0</v>
      </c>
      <c r="BK4">
        <v>0</v>
      </c>
      <c r="BL4" s="38">
        <f t="shared" ref="BL4:BL67" si="8">-IFERROR(PMT(BJ4,BK4,1),0)</f>
        <v>0</v>
      </c>
      <c r="BM4">
        <v>0</v>
      </c>
      <c r="BN4" s="8">
        <v>0</v>
      </c>
      <c r="BO4">
        <v>0</v>
      </c>
      <c r="BP4" t="s">
        <v>46</v>
      </c>
      <c r="BQ4">
        <v>0</v>
      </c>
      <c r="BR4" s="3">
        <v>0</v>
      </c>
      <c r="BS4">
        <v>0</v>
      </c>
      <c r="BT4" s="19">
        <f t="shared" si="0"/>
        <v>2300000</v>
      </c>
      <c r="BU4" s="19">
        <f t="shared" si="1"/>
        <v>2300000</v>
      </c>
      <c r="BV4" s="13">
        <f t="shared" si="2"/>
        <v>0</v>
      </c>
    </row>
    <row r="5" spans="1:74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3"/>
        <v>0</v>
      </c>
      <c r="U5" s="3">
        <v>0</v>
      </c>
      <c r="V5" s="3">
        <v>0</v>
      </c>
      <c r="W5" s="14">
        <f t="shared" si="4"/>
        <v>0</v>
      </c>
      <c r="X5" s="3">
        <v>0</v>
      </c>
      <c r="Y5" s="18">
        <f t="shared" si="5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 s="38">
        <f t="shared" si="6"/>
        <v>0</v>
      </c>
      <c r="AF5">
        <v>30</v>
      </c>
      <c r="AG5" s="10">
        <v>45658</v>
      </c>
      <c r="AH5" t="s">
        <v>54</v>
      </c>
      <c r="AI5" t="s">
        <v>43</v>
      </c>
      <c r="AJ5" t="s">
        <v>55</v>
      </c>
      <c r="AK5" s="8">
        <v>0</v>
      </c>
      <c r="AL5" s="3">
        <v>0</v>
      </c>
      <c r="AM5" s="3">
        <v>0</v>
      </c>
      <c r="AN5">
        <v>0</v>
      </c>
      <c r="AO5" t="s">
        <v>45</v>
      </c>
      <c r="AP5" s="38">
        <f t="shared" ref="AP5:AP68" si="9">-IFERROR(PMT(AN5,AO5,1),0)</f>
        <v>0</v>
      </c>
      <c r="AQ5">
        <v>0</v>
      </c>
      <c r="AR5" s="8">
        <v>0</v>
      </c>
      <c r="AS5">
        <v>0</v>
      </c>
      <c r="AT5" t="s">
        <v>46</v>
      </c>
      <c r="AU5">
        <v>0</v>
      </c>
      <c r="AV5" s="11">
        <v>0</v>
      </c>
      <c r="AW5" s="3">
        <v>0</v>
      </c>
      <c r="AX5" s="3">
        <v>0</v>
      </c>
      <c r="AY5">
        <v>0</v>
      </c>
      <c r="AZ5">
        <v>0</v>
      </c>
      <c r="BA5" s="38">
        <f>-IFERROR(PMT(AY5,AZ5,1),0)</f>
        <v>0</v>
      </c>
      <c r="BB5">
        <v>0</v>
      </c>
      <c r="BC5" s="8">
        <v>0</v>
      </c>
      <c r="BD5">
        <v>0</v>
      </c>
      <c r="BE5" t="s">
        <v>46</v>
      </c>
      <c r="BF5">
        <v>0</v>
      </c>
      <c r="BG5" s="11">
        <v>0</v>
      </c>
      <c r="BH5" s="3">
        <v>0</v>
      </c>
      <c r="BI5" s="3">
        <v>0</v>
      </c>
      <c r="BJ5">
        <v>0</v>
      </c>
      <c r="BK5">
        <v>0</v>
      </c>
      <c r="BL5" s="38">
        <f t="shared" si="8"/>
        <v>0</v>
      </c>
      <c r="BM5">
        <v>0</v>
      </c>
      <c r="BN5" s="8">
        <v>0</v>
      </c>
      <c r="BO5">
        <v>0</v>
      </c>
      <c r="BP5" t="s">
        <v>46</v>
      </c>
      <c r="BQ5">
        <v>0</v>
      </c>
      <c r="BR5" s="3">
        <v>0</v>
      </c>
      <c r="BS5">
        <v>0</v>
      </c>
      <c r="BT5" s="19">
        <f t="shared" si="0"/>
        <v>16000000</v>
      </c>
      <c r="BU5" s="19">
        <f t="shared" si="1"/>
        <v>16000000</v>
      </c>
      <c r="BV5" s="13">
        <f t="shared" si="2"/>
        <v>0</v>
      </c>
    </row>
    <row r="6" spans="1:74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3"/>
        <v>0</v>
      </c>
      <c r="U6" s="3">
        <v>0</v>
      </c>
      <c r="V6" s="3">
        <v>0</v>
      </c>
      <c r="W6" s="14">
        <f t="shared" si="4"/>
        <v>0</v>
      </c>
      <c r="X6" s="3">
        <v>0</v>
      </c>
      <c r="Y6" s="18">
        <f t="shared" si="5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 s="38">
        <f t="shared" si="6"/>
        <v>0.12452152275269443</v>
      </c>
      <c r="AF6">
        <v>30</v>
      </c>
      <c r="AG6" s="10">
        <v>45412</v>
      </c>
      <c r="AH6" t="s">
        <v>54</v>
      </c>
      <c r="AI6" t="s">
        <v>43</v>
      </c>
      <c r="AJ6">
        <v>0</v>
      </c>
      <c r="AK6" s="8">
        <v>0</v>
      </c>
      <c r="AL6" s="3">
        <v>0</v>
      </c>
      <c r="AM6" s="3">
        <v>2765504</v>
      </c>
      <c r="AN6">
        <v>0</v>
      </c>
      <c r="AO6">
        <v>30</v>
      </c>
      <c r="AP6" s="38">
        <f t="shared" si="9"/>
        <v>3.3333333333333333E-2</v>
      </c>
      <c r="AQ6">
        <v>30</v>
      </c>
      <c r="AR6" s="8">
        <v>0</v>
      </c>
      <c r="AS6">
        <v>0</v>
      </c>
      <c r="AT6" t="s">
        <v>58</v>
      </c>
      <c r="AU6">
        <v>0</v>
      </c>
      <c r="AV6" s="11">
        <v>0</v>
      </c>
      <c r="AW6" s="3">
        <v>0</v>
      </c>
      <c r="AX6" s="3">
        <v>0</v>
      </c>
      <c r="AY6">
        <v>0</v>
      </c>
      <c r="AZ6">
        <v>0</v>
      </c>
      <c r="BA6" s="38">
        <f t="shared" si="7"/>
        <v>0</v>
      </c>
      <c r="BB6">
        <v>0</v>
      </c>
      <c r="BC6" s="8">
        <v>0</v>
      </c>
      <c r="BD6">
        <v>0</v>
      </c>
      <c r="BE6" t="s">
        <v>46</v>
      </c>
      <c r="BF6">
        <v>0</v>
      </c>
      <c r="BG6" s="11">
        <v>0</v>
      </c>
      <c r="BH6" s="3">
        <v>0</v>
      </c>
      <c r="BI6" s="3">
        <v>0</v>
      </c>
      <c r="BJ6">
        <v>0</v>
      </c>
      <c r="BK6">
        <v>0</v>
      </c>
      <c r="BL6" s="38">
        <f t="shared" si="8"/>
        <v>0</v>
      </c>
      <c r="BM6">
        <v>0</v>
      </c>
      <c r="BN6" s="8">
        <v>0</v>
      </c>
      <c r="BO6">
        <v>0</v>
      </c>
      <c r="BP6" t="s">
        <v>46</v>
      </c>
      <c r="BQ6">
        <v>0</v>
      </c>
      <c r="BR6" s="3">
        <v>0</v>
      </c>
      <c r="BS6">
        <v>0</v>
      </c>
      <c r="BT6" s="19">
        <f t="shared" si="0"/>
        <v>2467500</v>
      </c>
      <c r="BU6" s="19">
        <f t="shared" si="1"/>
        <v>2467500</v>
      </c>
      <c r="BV6" s="13">
        <f t="shared" si="2"/>
        <v>0</v>
      </c>
    </row>
    <row r="7" spans="1:74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3"/>
        <v>0</v>
      </c>
      <c r="U7" s="3">
        <v>0</v>
      </c>
      <c r="V7" s="3">
        <v>0</v>
      </c>
      <c r="W7" s="14">
        <f t="shared" si="4"/>
        <v>0</v>
      </c>
      <c r="X7" s="3">
        <v>0</v>
      </c>
      <c r="Y7" s="18">
        <f t="shared" si="5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 s="38">
        <f t="shared" si="6"/>
        <v>0.12322957605285305</v>
      </c>
      <c r="AF7">
        <v>20</v>
      </c>
      <c r="AG7" s="10">
        <v>46377</v>
      </c>
      <c r="AH7" t="s">
        <v>54</v>
      </c>
      <c r="AI7" t="s">
        <v>43</v>
      </c>
      <c r="AJ7">
        <v>0</v>
      </c>
      <c r="AK7" s="8">
        <v>0</v>
      </c>
      <c r="AL7" s="3">
        <v>0</v>
      </c>
      <c r="AM7" s="3">
        <v>0</v>
      </c>
      <c r="AN7">
        <v>0</v>
      </c>
      <c r="AO7" t="s">
        <v>45</v>
      </c>
      <c r="AP7" s="38">
        <f t="shared" si="9"/>
        <v>0</v>
      </c>
      <c r="AQ7">
        <v>0</v>
      </c>
      <c r="AR7" s="8">
        <v>0</v>
      </c>
      <c r="AS7">
        <v>0</v>
      </c>
      <c r="AT7" t="s">
        <v>46</v>
      </c>
      <c r="AU7">
        <v>0</v>
      </c>
      <c r="AV7" s="11">
        <v>0</v>
      </c>
      <c r="AW7" s="3">
        <v>0</v>
      </c>
      <c r="AX7" s="3">
        <v>0</v>
      </c>
      <c r="AY7">
        <v>0</v>
      </c>
      <c r="AZ7">
        <v>0</v>
      </c>
      <c r="BA7" s="38">
        <f t="shared" si="7"/>
        <v>0</v>
      </c>
      <c r="BB7">
        <v>0</v>
      </c>
      <c r="BC7" s="8">
        <v>0</v>
      </c>
      <c r="BD7">
        <v>0</v>
      </c>
      <c r="BE7" t="s">
        <v>46</v>
      </c>
      <c r="BF7">
        <v>0</v>
      </c>
      <c r="BG7" s="11">
        <v>0</v>
      </c>
      <c r="BH7" s="3">
        <v>0</v>
      </c>
      <c r="BI7" s="3">
        <v>0</v>
      </c>
      <c r="BJ7">
        <v>0</v>
      </c>
      <c r="BK7">
        <v>0</v>
      </c>
      <c r="BL7" s="38">
        <f t="shared" si="8"/>
        <v>0</v>
      </c>
      <c r="BM7">
        <v>0</v>
      </c>
      <c r="BN7" s="8">
        <v>0</v>
      </c>
      <c r="BO7">
        <v>0</v>
      </c>
      <c r="BP7" t="s">
        <v>46</v>
      </c>
      <c r="BQ7">
        <v>0</v>
      </c>
      <c r="BR7" s="3">
        <v>0</v>
      </c>
      <c r="BS7">
        <v>0</v>
      </c>
      <c r="BT7" s="19">
        <f t="shared" si="0"/>
        <v>2400000</v>
      </c>
      <c r="BU7" s="19">
        <f t="shared" si="1"/>
        <v>2400000</v>
      </c>
      <c r="BV7" s="13">
        <f t="shared" si="2"/>
        <v>0</v>
      </c>
    </row>
    <row r="8" spans="1:74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3"/>
        <v>0</v>
      </c>
      <c r="U8" s="3">
        <v>0</v>
      </c>
      <c r="V8" s="3">
        <v>9988677</v>
      </c>
      <c r="W8" s="14">
        <f t="shared" si="4"/>
        <v>0</v>
      </c>
      <c r="X8" s="3">
        <v>2129846</v>
      </c>
      <c r="Y8" s="18">
        <f t="shared" si="5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 s="38">
        <f t="shared" si="6"/>
        <v>7.5697166329469573E-2</v>
      </c>
      <c r="AF8">
        <v>27</v>
      </c>
      <c r="AG8" s="10">
        <v>49796</v>
      </c>
      <c r="AH8">
        <v>0</v>
      </c>
      <c r="AI8" t="s">
        <v>43</v>
      </c>
      <c r="AJ8" t="s">
        <v>61</v>
      </c>
      <c r="AK8" s="8">
        <v>0</v>
      </c>
      <c r="AL8" s="3">
        <v>0</v>
      </c>
      <c r="AM8" s="3">
        <v>0</v>
      </c>
      <c r="AN8">
        <v>0</v>
      </c>
      <c r="AO8" t="s">
        <v>45</v>
      </c>
      <c r="AP8" s="38">
        <f t="shared" si="9"/>
        <v>0</v>
      </c>
      <c r="AQ8">
        <v>0</v>
      </c>
      <c r="AR8" s="8">
        <v>0</v>
      </c>
      <c r="AS8">
        <v>0</v>
      </c>
      <c r="AT8" t="s">
        <v>46</v>
      </c>
      <c r="AU8">
        <v>0</v>
      </c>
      <c r="AV8" s="11">
        <v>0</v>
      </c>
      <c r="AW8" s="3">
        <v>0</v>
      </c>
      <c r="AX8" s="3">
        <v>0</v>
      </c>
      <c r="AY8">
        <v>0</v>
      </c>
      <c r="AZ8">
        <v>0</v>
      </c>
      <c r="BA8" s="38">
        <f t="shared" si="7"/>
        <v>0</v>
      </c>
      <c r="BB8">
        <v>0</v>
      </c>
      <c r="BC8" s="8">
        <v>0</v>
      </c>
      <c r="BD8">
        <v>0</v>
      </c>
      <c r="BE8" t="s">
        <v>46</v>
      </c>
      <c r="BF8">
        <v>0</v>
      </c>
      <c r="BG8" s="11">
        <v>0</v>
      </c>
      <c r="BH8" s="3">
        <v>0</v>
      </c>
      <c r="BI8" s="3">
        <v>0</v>
      </c>
      <c r="BJ8">
        <v>0</v>
      </c>
      <c r="BK8">
        <v>0</v>
      </c>
      <c r="BL8" s="38">
        <f t="shared" si="8"/>
        <v>0</v>
      </c>
      <c r="BM8">
        <v>0</v>
      </c>
      <c r="BN8" s="8">
        <v>0</v>
      </c>
      <c r="BO8">
        <v>0</v>
      </c>
      <c r="BP8" t="s">
        <v>46</v>
      </c>
      <c r="BQ8">
        <v>0</v>
      </c>
      <c r="BR8" s="3">
        <v>0</v>
      </c>
      <c r="BS8" t="s">
        <v>62</v>
      </c>
      <c r="BT8" s="19">
        <f t="shared" si="0"/>
        <v>5100000</v>
      </c>
      <c r="BU8" s="19">
        <f t="shared" si="1"/>
        <v>7229846</v>
      </c>
      <c r="BV8" s="13">
        <f t="shared" si="2"/>
        <v>0</v>
      </c>
    </row>
    <row r="9" spans="1:74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3"/>
        <v>0</v>
      </c>
      <c r="U9" s="3">
        <v>0</v>
      </c>
      <c r="V9" s="3">
        <v>11709717</v>
      </c>
      <c r="W9" s="14">
        <f t="shared" si="4"/>
        <v>0</v>
      </c>
      <c r="X9" s="3">
        <v>8134953</v>
      </c>
      <c r="Y9" s="18">
        <f t="shared" si="5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s="38">
        <f t="shared" si="6"/>
        <v>0.16642494853132681</v>
      </c>
      <c r="AF9" t="s">
        <v>40</v>
      </c>
      <c r="AG9" s="10">
        <v>43922</v>
      </c>
      <c r="AH9" t="s">
        <v>63</v>
      </c>
      <c r="AI9" t="s">
        <v>43</v>
      </c>
      <c r="AJ9" t="s">
        <v>55</v>
      </c>
      <c r="AK9" s="8">
        <v>0</v>
      </c>
      <c r="AL9" s="3">
        <v>0</v>
      </c>
      <c r="AM9" s="3">
        <v>0</v>
      </c>
      <c r="AN9">
        <v>0</v>
      </c>
      <c r="AO9" t="s">
        <v>45</v>
      </c>
      <c r="AP9" s="38">
        <f t="shared" si="9"/>
        <v>0</v>
      </c>
      <c r="AQ9">
        <v>0</v>
      </c>
      <c r="AR9" s="8">
        <v>0</v>
      </c>
      <c r="AS9">
        <v>0</v>
      </c>
      <c r="AT9" t="s">
        <v>46</v>
      </c>
      <c r="AU9">
        <v>0</v>
      </c>
      <c r="AV9" s="11">
        <v>0</v>
      </c>
      <c r="AW9" s="3">
        <v>0</v>
      </c>
      <c r="AX9" s="3">
        <v>0</v>
      </c>
      <c r="AY9">
        <v>0</v>
      </c>
      <c r="AZ9">
        <v>0</v>
      </c>
      <c r="BA9" s="38">
        <f t="shared" si="7"/>
        <v>0</v>
      </c>
      <c r="BB9">
        <v>0</v>
      </c>
      <c r="BC9" s="8">
        <v>0</v>
      </c>
      <c r="BD9">
        <v>0</v>
      </c>
      <c r="BE9" t="s">
        <v>46</v>
      </c>
      <c r="BF9">
        <v>0</v>
      </c>
      <c r="BG9" s="11">
        <v>0</v>
      </c>
      <c r="BH9" s="3">
        <v>0</v>
      </c>
      <c r="BI9" s="3">
        <v>0</v>
      </c>
      <c r="BJ9">
        <v>0</v>
      </c>
      <c r="BK9">
        <v>0</v>
      </c>
      <c r="BL9" s="38">
        <f t="shared" si="8"/>
        <v>0</v>
      </c>
      <c r="BM9">
        <v>0</v>
      </c>
      <c r="BN9" s="8">
        <v>0</v>
      </c>
      <c r="BO9">
        <v>0</v>
      </c>
      <c r="BP9" t="s">
        <v>46</v>
      </c>
      <c r="BQ9">
        <v>0</v>
      </c>
      <c r="BR9" s="3">
        <v>0</v>
      </c>
      <c r="BS9" t="s">
        <v>62</v>
      </c>
      <c r="BT9" s="19">
        <f t="shared" si="0"/>
        <v>8100000</v>
      </c>
      <c r="BU9" s="19">
        <f t="shared" si="1"/>
        <v>16234953</v>
      </c>
      <c r="BV9" s="13">
        <f t="shared" si="2"/>
        <v>0</v>
      </c>
    </row>
    <row r="10" spans="1:74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3"/>
        <v>0</v>
      </c>
      <c r="U10" s="3">
        <v>0</v>
      </c>
      <c r="V10" s="3">
        <v>0</v>
      </c>
      <c r="W10" s="14">
        <f t="shared" si="4"/>
        <v>0</v>
      </c>
      <c r="X10" s="3">
        <v>0</v>
      </c>
      <c r="Y10" s="18">
        <f t="shared" si="5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 s="38">
        <f t="shared" si="6"/>
        <v>0</v>
      </c>
      <c r="AF10">
        <v>0</v>
      </c>
      <c r="AG10" s="10">
        <v>55763</v>
      </c>
      <c r="AH10">
        <v>0</v>
      </c>
      <c r="AI10" t="s">
        <v>43</v>
      </c>
      <c r="AJ10">
        <v>0</v>
      </c>
      <c r="AK10" s="8">
        <v>0</v>
      </c>
      <c r="AL10" s="3">
        <v>0</v>
      </c>
      <c r="AM10" s="3">
        <v>0</v>
      </c>
      <c r="AN10">
        <v>0</v>
      </c>
      <c r="AO10" t="s">
        <v>45</v>
      </c>
      <c r="AP10" s="38">
        <f t="shared" si="9"/>
        <v>0</v>
      </c>
      <c r="AQ10">
        <v>0</v>
      </c>
      <c r="AR10" s="8">
        <v>0</v>
      </c>
      <c r="AS10">
        <v>0</v>
      </c>
      <c r="AT10" t="s">
        <v>46</v>
      </c>
      <c r="AU10">
        <v>0</v>
      </c>
      <c r="AV10" s="11">
        <v>0</v>
      </c>
      <c r="AW10" s="3">
        <v>0</v>
      </c>
      <c r="AX10" s="3">
        <v>0</v>
      </c>
      <c r="AY10">
        <v>0</v>
      </c>
      <c r="AZ10">
        <v>0</v>
      </c>
      <c r="BA10" s="38">
        <f t="shared" si="7"/>
        <v>0</v>
      </c>
      <c r="BB10">
        <v>0</v>
      </c>
      <c r="BC10" s="8">
        <v>0</v>
      </c>
      <c r="BD10">
        <v>0</v>
      </c>
      <c r="BE10" t="s">
        <v>46</v>
      </c>
      <c r="BF10">
        <v>0</v>
      </c>
      <c r="BG10" s="11">
        <v>0</v>
      </c>
      <c r="BH10" s="3">
        <v>0</v>
      </c>
      <c r="BI10" s="3">
        <v>0</v>
      </c>
      <c r="BJ10">
        <v>0</v>
      </c>
      <c r="BK10">
        <v>0</v>
      </c>
      <c r="BL10" s="38">
        <f t="shared" si="8"/>
        <v>0</v>
      </c>
      <c r="BM10">
        <v>0</v>
      </c>
      <c r="BN10" s="8">
        <v>0</v>
      </c>
      <c r="BO10">
        <v>0</v>
      </c>
      <c r="BP10" t="s">
        <v>46</v>
      </c>
      <c r="BQ10">
        <v>0</v>
      </c>
      <c r="BR10" s="3">
        <v>0</v>
      </c>
      <c r="BS10">
        <v>0</v>
      </c>
      <c r="BT10" s="19">
        <f t="shared" si="0"/>
        <v>7282600</v>
      </c>
      <c r="BU10" s="19">
        <f t="shared" si="1"/>
        <v>7282600</v>
      </c>
      <c r="BV10" s="13">
        <f t="shared" si="2"/>
        <v>0</v>
      </c>
    </row>
    <row r="11" spans="1:74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3"/>
        <v>0</v>
      </c>
      <c r="U11" s="3">
        <v>0</v>
      </c>
      <c r="V11" s="3">
        <v>10857395</v>
      </c>
      <c r="W11" s="14">
        <f t="shared" si="4"/>
        <v>0</v>
      </c>
      <c r="X11" s="3">
        <v>6991420</v>
      </c>
      <c r="Y11" s="18">
        <f t="shared" si="5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s="38">
        <f t="shared" si="6"/>
        <v>0.16802855959407756</v>
      </c>
      <c r="AF11" t="s">
        <v>40</v>
      </c>
      <c r="AG11" s="10">
        <v>43922</v>
      </c>
      <c r="AH11" t="s">
        <v>63</v>
      </c>
      <c r="AI11" t="s">
        <v>43</v>
      </c>
      <c r="AJ11" t="s">
        <v>55</v>
      </c>
      <c r="AK11" s="8">
        <v>0</v>
      </c>
      <c r="AL11" s="3">
        <v>0</v>
      </c>
      <c r="AM11" s="3">
        <v>0</v>
      </c>
      <c r="AN11">
        <v>0</v>
      </c>
      <c r="AO11" t="s">
        <v>45</v>
      </c>
      <c r="AP11" s="38">
        <f t="shared" si="9"/>
        <v>0</v>
      </c>
      <c r="AQ11">
        <v>0</v>
      </c>
      <c r="AR11" s="8">
        <v>0</v>
      </c>
      <c r="AS11">
        <v>0</v>
      </c>
      <c r="AT11" t="s">
        <v>46</v>
      </c>
      <c r="AU11">
        <v>0</v>
      </c>
      <c r="AV11" s="11">
        <v>0</v>
      </c>
      <c r="AW11" s="3">
        <v>0</v>
      </c>
      <c r="AX11" s="3">
        <v>0</v>
      </c>
      <c r="AY11">
        <v>0</v>
      </c>
      <c r="AZ11">
        <v>0</v>
      </c>
      <c r="BA11" s="38">
        <f t="shared" si="7"/>
        <v>0</v>
      </c>
      <c r="BB11">
        <v>0</v>
      </c>
      <c r="BC11" s="8">
        <v>0</v>
      </c>
      <c r="BD11">
        <v>0</v>
      </c>
      <c r="BE11" t="s">
        <v>46</v>
      </c>
      <c r="BF11">
        <v>0</v>
      </c>
      <c r="BG11" s="11">
        <v>0</v>
      </c>
      <c r="BH11" s="3">
        <v>0</v>
      </c>
      <c r="BI11" s="3">
        <v>0</v>
      </c>
      <c r="BJ11">
        <v>0</v>
      </c>
      <c r="BK11">
        <v>0</v>
      </c>
      <c r="BL11" s="38">
        <f t="shared" si="8"/>
        <v>0</v>
      </c>
      <c r="BM11">
        <v>0</v>
      </c>
      <c r="BN11" s="8">
        <v>0</v>
      </c>
      <c r="BO11">
        <v>0</v>
      </c>
      <c r="BP11" t="s">
        <v>46</v>
      </c>
      <c r="BQ11">
        <v>0</v>
      </c>
      <c r="BR11" s="3">
        <v>0</v>
      </c>
      <c r="BS11" t="s">
        <v>62</v>
      </c>
      <c r="BT11" s="19">
        <f t="shared" si="0"/>
        <v>7310000</v>
      </c>
      <c r="BU11" s="19">
        <f t="shared" si="1"/>
        <v>14301420</v>
      </c>
      <c r="BV11" s="13">
        <f t="shared" si="2"/>
        <v>0</v>
      </c>
    </row>
    <row r="12" spans="1:74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3"/>
        <v>2.5424619765025417E-2</v>
      </c>
      <c r="U12" s="3">
        <v>1265073</v>
      </c>
      <c r="V12" s="3">
        <v>908946</v>
      </c>
      <c r="W12" s="14">
        <f t="shared" si="4"/>
        <v>0.71849292491421446</v>
      </c>
      <c r="X12" s="3">
        <v>0</v>
      </c>
      <c r="Y12" s="18">
        <f t="shared" si="5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 s="38">
        <f t="shared" si="6"/>
        <v>7.7372946469275936E-2</v>
      </c>
      <c r="AF12">
        <v>30</v>
      </c>
      <c r="AG12" s="10">
        <v>47757</v>
      </c>
      <c r="AH12" t="s">
        <v>54</v>
      </c>
      <c r="AI12" t="s">
        <v>43</v>
      </c>
      <c r="AJ12">
        <v>0</v>
      </c>
      <c r="AK12" s="8">
        <v>36433</v>
      </c>
      <c r="AL12" s="3">
        <v>60000</v>
      </c>
      <c r="AM12" s="3">
        <v>39999.53</v>
      </c>
      <c r="AN12">
        <v>6.83E-2</v>
      </c>
      <c r="AO12">
        <v>30</v>
      </c>
      <c r="AP12" s="38">
        <f t="shared" si="9"/>
        <v>7.9214616249606268E-2</v>
      </c>
      <c r="AQ12">
        <v>30</v>
      </c>
      <c r="AR12" s="8">
        <v>47757</v>
      </c>
      <c r="AS12" t="s">
        <v>71</v>
      </c>
      <c r="AT12" t="s">
        <v>43</v>
      </c>
      <c r="AU12">
        <v>0</v>
      </c>
      <c r="AV12" s="11">
        <v>35521</v>
      </c>
      <c r="AW12" s="3">
        <v>300000</v>
      </c>
      <c r="AX12" s="3">
        <v>300000</v>
      </c>
      <c r="AY12">
        <v>0.03</v>
      </c>
      <c r="AZ12">
        <v>40</v>
      </c>
      <c r="BA12" s="38">
        <f t="shared" si="7"/>
        <v>4.3262377890462875E-2</v>
      </c>
      <c r="BB12">
        <v>40</v>
      </c>
      <c r="BC12" s="8">
        <v>50131</v>
      </c>
      <c r="BD12">
        <v>0</v>
      </c>
      <c r="BE12" t="s">
        <v>58</v>
      </c>
      <c r="BF12">
        <v>0</v>
      </c>
      <c r="BG12" s="11">
        <v>0</v>
      </c>
      <c r="BH12" s="3">
        <v>0</v>
      </c>
      <c r="BI12" s="3">
        <v>0</v>
      </c>
      <c r="BJ12">
        <v>0</v>
      </c>
      <c r="BK12">
        <v>0</v>
      </c>
      <c r="BL12" s="38">
        <f t="shared" si="8"/>
        <v>0</v>
      </c>
      <c r="BM12">
        <v>0</v>
      </c>
      <c r="BN12" s="8">
        <v>0</v>
      </c>
      <c r="BO12">
        <v>0</v>
      </c>
      <c r="BP12" t="s">
        <v>46</v>
      </c>
      <c r="BQ12">
        <v>0</v>
      </c>
      <c r="BR12" s="3">
        <v>0</v>
      </c>
      <c r="BS12">
        <v>0</v>
      </c>
      <c r="BT12" s="19">
        <f t="shared" si="0"/>
        <v>970000</v>
      </c>
      <c r="BU12" s="19">
        <f t="shared" si="1"/>
        <v>970000</v>
      </c>
      <c r="BV12" s="13">
        <f t="shared" si="2"/>
        <v>0.76675417149840364</v>
      </c>
    </row>
    <row r="13" spans="1:74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3"/>
        <v>2.4902088152190992E-2</v>
      </c>
      <c r="U13" s="3">
        <v>1998226</v>
      </c>
      <c r="V13" s="3">
        <v>1423718</v>
      </c>
      <c r="W13" s="14">
        <f t="shared" si="4"/>
        <v>0.71249097949881546</v>
      </c>
      <c r="X13" s="3">
        <v>0</v>
      </c>
      <c r="Y13" s="18">
        <f t="shared" si="5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 s="38">
        <f t="shared" si="6"/>
        <v>7.7372946469275936E-2</v>
      </c>
      <c r="AF13">
        <v>30</v>
      </c>
      <c r="AG13" s="10">
        <v>47727</v>
      </c>
      <c r="AH13" t="s">
        <v>54</v>
      </c>
      <c r="AI13" t="s">
        <v>43</v>
      </c>
      <c r="AJ13" t="s">
        <v>74</v>
      </c>
      <c r="AK13" s="8">
        <v>36403</v>
      </c>
      <c r="AL13" s="3">
        <v>110000</v>
      </c>
      <c r="AM13" s="3">
        <v>73329</v>
      </c>
      <c r="AN13">
        <v>6.8250000000000005E-2</v>
      </c>
      <c r="AO13">
        <v>30</v>
      </c>
      <c r="AP13" s="38">
        <f t="shared" si="9"/>
        <v>7.9174404162087639E-2</v>
      </c>
      <c r="AQ13">
        <v>30</v>
      </c>
      <c r="AR13" s="8">
        <v>47727</v>
      </c>
      <c r="AS13" t="s">
        <v>71</v>
      </c>
      <c r="AT13" t="s">
        <v>43</v>
      </c>
      <c r="AU13" t="s">
        <v>74</v>
      </c>
      <c r="AV13" s="11">
        <v>35611</v>
      </c>
      <c r="AW13" s="3">
        <v>350000</v>
      </c>
      <c r="AX13" s="3">
        <v>350000</v>
      </c>
      <c r="AY13">
        <v>0.03</v>
      </c>
      <c r="AZ13">
        <v>40</v>
      </c>
      <c r="BA13" s="38">
        <f t="shared" si="7"/>
        <v>4.3262377890462875E-2</v>
      </c>
      <c r="BB13">
        <v>40</v>
      </c>
      <c r="BC13" s="8">
        <v>50221</v>
      </c>
      <c r="BD13" t="s">
        <v>75</v>
      </c>
      <c r="BE13" t="s">
        <v>58</v>
      </c>
      <c r="BF13">
        <v>0</v>
      </c>
      <c r="BG13" s="11">
        <v>0</v>
      </c>
      <c r="BH13" s="3">
        <v>0</v>
      </c>
      <c r="BI13" s="3">
        <v>0</v>
      </c>
      <c r="BJ13">
        <v>0</v>
      </c>
      <c r="BK13">
        <v>0</v>
      </c>
      <c r="BL13" s="38">
        <f t="shared" si="8"/>
        <v>0</v>
      </c>
      <c r="BM13">
        <v>0</v>
      </c>
      <c r="BN13" s="8">
        <v>0</v>
      </c>
      <c r="BO13">
        <v>0</v>
      </c>
      <c r="BP13" t="s">
        <v>46</v>
      </c>
      <c r="BQ13">
        <v>0</v>
      </c>
      <c r="BR13" s="3">
        <v>1998226</v>
      </c>
      <c r="BS13">
        <v>410117</v>
      </c>
      <c r="BT13" s="19">
        <f t="shared" si="0"/>
        <v>1480000</v>
      </c>
      <c r="BU13" s="19">
        <f t="shared" si="1"/>
        <v>1480000</v>
      </c>
      <c r="BV13" s="13">
        <f t="shared" si="2"/>
        <v>0.74065696272593795</v>
      </c>
    </row>
    <row r="14" spans="1:74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3"/>
        <v>2.4989786795658945E-2</v>
      </c>
      <c r="U14" s="3">
        <v>2026788</v>
      </c>
      <c r="V14" s="3">
        <v>1436767</v>
      </c>
      <c r="W14" s="14">
        <f t="shared" si="4"/>
        <v>0.7088886454824086</v>
      </c>
      <c r="X14" s="3">
        <v>0</v>
      </c>
      <c r="Y14" s="18">
        <f t="shared" si="5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 s="38">
        <f t="shared" si="6"/>
        <v>7.7372946469275936E-2</v>
      </c>
      <c r="AF14">
        <v>30</v>
      </c>
      <c r="AG14" s="10">
        <v>47757</v>
      </c>
      <c r="AH14" t="s">
        <v>54</v>
      </c>
      <c r="AI14" t="s">
        <v>43</v>
      </c>
      <c r="AJ14" t="s">
        <v>74</v>
      </c>
      <c r="AK14" s="8">
        <v>36433</v>
      </c>
      <c r="AL14" s="3">
        <v>85000</v>
      </c>
      <c r="AM14" s="3">
        <v>56664</v>
      </c>
      <c r="AN14">
        <v>6.83E-2</v>
      </c>
      <c r="AO14">
        <v>30</v>
      </c>
      <c r="AP14" s="38">
        <f t="shared" si="9"/>
        <v>7.9214616249606268E-2</v>
      </c>
      <c r="AQ14">
        <v>30</v>
      </c>
      <c r="AR14" s="8">
        <v>47757</v>
      </c>
      <c r="AS14" t="s">
        <v>71</v>
      </c>
      <c r="AT14" t="s">
        <v>43</v>
      </c>
      <c r="AU14" t="s">
        <v>74</v>
      </c>
      <c r="AV14" s="11">
        <v>0</v>
      </c>
      <c r="AW14" s="3">
        <v>0</v>
      </c>
      <c r="AX14" s="3">
        <v>0</v>
      </c>
      <c r="AY14">
        <v>0</v>
      </c>
      <c r="AZ14">
        <v>0</v>
      </c>
      <c r="BA14" s="38">
        <f t="shared" si="7"/>
        <v>0</v>
      </c>
      <c r="BB14">
        <v>0</v>
      </c>
      <c r="BC14" s="8">
        <v>0</v>
      </c>
      <c r="BD14">
        <v>0</v>
      </c>
      <c r="BE14" t="s">
        <v>46</v>
      </c>
      <c r="BF14">
        <v>0</v>
      </c>
      <c r="BG14" s="11">
        <v>35657</v>
      </c>
      <c r="BH14" s="3">
        <v>350000</v>
      </c>
      <c r="BI14" s="3">
        <v>350000</v>
      </c>
      <c r="BJ14">
        <v>0.03</v>
      </c>
      <c r="BK14">
        <v>40</v>
      </c>
      <c r="BL14" s="38">
        <f t="shared" si="8"/>
        <v>4.3262377890462875E-2</v>
      </c>
      <c r="BM14">
        <v>40</v>
      </c>
      <c r="BN14" s="8">
        <v>50267</v>
      </c>
      <c r="BO14">
        <v>0</v>
      </c>
      <c r="BP14" t="s">
        <v>58</v>
      </c>
      <c r="BQ14">
        <v>0</v>
      </c>
      <c r="BR14" s="3">
        <v>2026788</v>
      </c>
      <c r="BS14">
        <v>369362</v>
      </c>
      <c r="BT14" s="19">
        <f t="shared" si="0"/>
        <v>1465000</v>
      </c>
      <c r="BU14" s="19">
        <f t="shared" si="1"/>
        <v>1465000</v>
      </c>
      <c r="BV14" s="13">
        <f t="shared" si="2"/>
        <v>0.72281856809888356</v>
      </c>
    </row>
    <row r="15" spans="1:74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3"/>
        <v>2.5488735299830593E-2</v>
      </c>
      <c r="U15" s="3">
        <v>4067130</v>
      </c>
      <c r="V15" s="3">
        <v>2901994</v>
      </c>
      <c r="W15" s="14">
        <f t="shared" si="4"/>
        <v>0.71352378704393515</v>
      </c>
      <c r="X15" s="3">
        <v>0</v>
      </c>
      <c r="Y15" s="18">
        <f t="shared" si="5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 s="38">
        <f t="shared" si="6"/>
        <v>0.13780564160665729</v>
      </c>
      <c r="AF15">
        <v>30</v>
      </c>
      <c r="AG15" s="10">
        <v>43709</v>
      </c>
      <c r="AH15" t="s">
        <v>54</v>
      </c>
      <c r="AI15" t="s">
        <v>43</v>
      </c>
      <c r="AJ15">
        <v>0</v>
      </c>
      <c r="AK15" s="8">
        <v>35627</v>
      </c>
      <c r="AL15" s="3">
        <v>700000</v>
      </c>
      <c r="AM15" s="3">
        <v>700000</v>
      </c>
      <c r="AN15">
        <v>0.03</v>
      </c>
      <c r="AO15">
        <v>40</v>
      </c>
      <c r="AP15" s="38">
        <f t="shared" si="9"/>
        <v>4.3262377890462875E-2</v>
      </c>
      <c r="AQ15">
        <v>40</v>
      </c>
      <c r="AR15" s="8">
        <v>50237</v>
      </c>
      <c r="AS15">
        <v>0</v>
      </c>
      <c r="AT15" t="s">
        <v>58</v>
      </c>
      <c r="AU15">
        <v>0</v>
      </c>
      <c r="AV15" s="11">
        <v>0</v>
      </c>
      <c r="AW15" s="3">
        <v>0</v>
      </c>
      <c r="AX15" s="3">
        <v>0</v>
      </c>
      <c r="AY15">
        <v>0</v>
      </c>
      <c r="AZ15">
        <v>0</v>
      </c>
      <c r="BA15" s="38">
        <f t="shared" si="7"/>
        <v>0</v>
      </c>
      <c r="BB15">
        <v>0</v>
      </c>
      <c r="BC15" s="8">
        <v>0</v>
      </c>
      <c r="BD15">
        <v>0</v>
      </c>
      <c r="BE15" t="s">
        <v>46</v>
      </c>
      <c r="BF15">
        <v>0</v>
      </c>
      <c r="BG15" s="11">
        <v>0</v>
      </c>
      <c r="BH15" s="3">
        <v>0</v>
      </c>
      <c r="BI15" s="3">
        <v>0</v>
      </c>
      <c r="BJ15">
        <v>0</v>
      </c>
      <c r="BK15">
        <v>0</v>
      </c>
      <c r="BL15" s="38">
        <f t="shared" si="8"/>
        <v>0</v>
      </c>
      <c r="BM15">
        <v>0</v>
      </c>
      <c r="BN15" s="8">
        <v>0</v>
      </c>
      <c r="BO15">
        <v>0</v>
      </c>
      <c r="BP15" t="s">
        <v>46</v>
      </c>
      <c r="BQ15">
        <v>0</v>
      </c>
      <c r="BR15" s="3">
        <v>4067130</v>
      </c>
      <c r="BS15" t="s">
        <v>62</v>
      </c>
      <c r="BT15" s="19">
        <f t="shared" si="0"/>
        <v>2612000</v>
      </c>
      <c r="BU15" s="19">
        <f t="shared" si="1"/>
        <v>2612000</v>
      </c>
      <c r="BV15" s="13">
        <f t="shared" si="2"/>
        <v>0.64222191078229607</v>
      </c>
    </row>
    <row r="16" spans="1:74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3"/>
        <v>0</v>
      </c>
      <c r="U16" s="3">
        <v>0</v>
      </c>
      <c r="V16" s="3">
        <v>7725408</v>
      </c>
      <c r="W16" s="14">
        <f t="shared" si="4"/>
        <v>0</v>
      </c>
      <c r="X16" s="3">
        <v>6817628</v>
      </c>
      <c r="Y16" s="18">
        <f t="shared" si="5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 s="38">
        <f t="shared" si="6"/>
        <v>6.7292806147401615E-2</v>
      </c>
      <c r="AF16">
        <v>30</v>
      </c>
      <c r="AG16" s="10">
        <v>49949</v>
      </c>
      <c r="AH16">
        <v>0</v>
      </c>
      <c r="AI16" t="s">
        <v>43</v>
      </c>
      <c r="AJ16">
        <v>0</v>
      </c>
      <c r="AK16" s="8">
        <v>0</v>
      </c>
      <c r="AL16" s="3">
        <v>0</v>
      </c>
      <c r="AM16" s="3">
        <v>0</v>
      </c>
      <c r="AN16">
        <v>0</v>
      </c>
      <c r="AO16" t="s">
        <v>45</v>
      </c>
      <c r="AP16" s="38">
        <f t="shared" si="9"/>
        <v>0</v>
      </c>
      <c r="AQ16">
        <v>0</v>
      </c>
      <c r="AR16" s="8">
        <v>0</v>
      </c>
      <c r="AS16">
        <v>0</v>
      </c>
      <c r="AT16" t="s">
        <v>46</v>
      </c>
      <c r="AU16">
        <v>0</v>
      </c>
      <c r="AV16" s="11">
        <v>0</v>
      </c>
      <c r="AW16" s="3">
        <v>0</v>
      </c>
      <c r="AX16" s="3">
        <v>0</v>
      </c>
      <c r="AY16">
        <v>0</v>
      </c>
      <c r="AZ16">
        <v>0</v>
      </c>
      <c r="BA16" s="38">
        <f t="shared" si="7"/>
        <v>0</v>
      </c>
      <c r="BB16">
        <v>0</v>
      </c>
      <c r="BC16" s="8">
        <v>0</v>
      </c>
      <c r="BD16">
        <v>0</v>
      </c>
      <c r="BE16" t="s">
        <v>46</v>
      </c>
      <c r="BF16">
        <v>0</v>
      </c>
      <c r="BG16" s="11">
        <v>0</v>
      </c>
      <c r="BH16" s="3">
        <v>0</v>
      </c>
      <c r="BI16" s="3">
        <v>0</v>
      </c>
      <c r="BJ16">
        <v>0</v>
      </c>
      <c r="BK16">
        <v>0</v>
      </c>
      <c r="BL16" s="38">
        <f t="shared" si="8"/>
        <v>0</v>
      </c>
      <c r="BM16">
        <v>0</v>
      </c>
      <c r="BN16" s="8">
        <v>0</v>
      </c>
      <c r="BO16">
        <v>0</v>
      </c>
      <c r="BP16" t="s">
        <v>46</v>
      </c>
      <c r="BQ16">
        <v>0</v>
      </c>
      <c r="BR16" s="3">
        <v>0</v>
      </c>
      <c r="BS16" t="s">
        <v>62</v>
      </c>
      <c r="BT16" s="19">
        <f t="shared" si="0"/>
        <v>9480000</v>
      </c>
      <c r="BU16" s="19">
        <f t="shared" si="1"/>
        <v>16297628</v>
      </c>
      <c r="BV16" s="13">
        <f t="shared" si="2"/>
        <v>0</v>
      </c>
    </row>
    <row r="17" spans="1:74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3"/>
        <v>0.28514433351538621</v>
      </c>
      <c r="U17" s="3">
        <v>23487684</v>
      </c>
      <c r="V17" s="3">
        <v>21396424</v>
      </c>
      <c r="W17" s="14">
        <f t="shared" si="4"/>
        <v>0.91096355008863372</v>
      </c>
      <c r="X17" s="3">
        <v>7887684</v>
      </c>
      <c r="Y17" s="18">
        <f t="shared" si="5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 s="38">
        <f t="shared" si="6"/>
        <v>9.4140897948373561E-2</v>
      </c>
      <c r="AF17">
        <v>35</v>
      </c>
      <c r="AG17" s="10">
        <v>48639</v>
      </c>
      <c r="AH17" t="s">
        <v>42</v>
      </c>
      <c r="AI17" t="s">
        <v>43</v>
      </c>
      <c r="AJ17" t="s">
        <v>44</v>
      </c>
      <c r="AK17" s="8">
        <v>0</v>
      </c>
      <c r="AL17" s="3">
        <v>0</v>
      </c>
      <c r="AM17" s="3">
        <v>0</v>
      </c>
      <c r="AN17">
        <v>0</v>
      </c>
      <c r="AO17" t="s">
        <v>45</v>
      </c>
      <c r="AP17" s="38">
        <f t="shared" si="9"/>
        <v>0</v>
      </c>
      <c r="AQ17">
        <v>0</v>
      </c>
      <c r="AR17" s="8">
        <v>0</v>
      </c>
      <c r="AS17">
        <v>0</v>
      </c>
      <c r="AT17" t="s">
        <v>46</v>
      </c>
      <c r="AU17">
        <v>0</v>
      </c>
      <c r="AV17" s="11">
        <v>0</v>
      </c>
      <c r="AW17" s="3">
        <v>0</v>
      </c>
      <c r="AX17" s="3">
        <v>0</v>
      </c>
      <c r="AY17">
        <v>0</v>
      </c>
      <c r="AZ17">
        <v>0</v>
      </c>
      <c r="BA17" s="38">
        <f t="shared" si="7"/>
        <v>0</v>
      </c>
      <c r="BB17">
        <v>0</v>
      </c>
      <c r="BC17" s="8">
        <v>0</v>
      </c>
      <c r="BD17">
        <v>0</v>
      </c>
      <c r="BE17" t="s">
        <v>46</v>
      </c>
      <c r="BF17">
        <v>0</v>
      </c>
      <c r="BG17" s="11">
        <v>0</v>
      </c>
      <c r="BH17" s="3">
        <v>0</v>
      </c>
      <c r="BI17" s="3">
        <v>0</v>
      </c>
      <c r="BJ17">
        <v>0</v>
      </c>
      <c r="BK17">
        <v>0</v>
      </c>
      <c r="BL17" s="38">
        <f t="shared" si="8"/>
        <v>0</v>
      </c>
      <c r="BM17">
        <v>0</v>
      </c>
      <c r="BN17" s="8">
        <v>0</v>
      </c>
      <c r="BO17">
        <v>0</v>
      </c>
      <c r="BP17" t="s">
        <v>46</v>
      </c>
      <c r="BQ17">
        <v>0</v>
      </c>
      <c r="BR17" s="3">
        <v>23487684</v>
      </c>
      <c r="BS17" t="s">
        <v>47</v>
      </c>
      <c r="BT17" s="19">
        <f t="shared" si="0"/>
        <v>15600000</v>
      </c>
      <c r="BU17" s="19">
        <f t="shared" si="1"/>
        <v>23487684</v>
      </c>
      <c r="BV17" s="13">
        <f t="shared" si="2"/>
        <v>1</v>
      </c>
    </row>
    <row r="18" spans="1:74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3"/>
        <v>2.868748138942126E-2</v>
      </c>
      <c r="U18" s="3">
        <v>4349005</v>
      </c>
      <c r="V18" s="3">
        <v>3691198</v>
      </c>
      <c r="W18" s="14">
        <f t="shared" si="4"/>
        <v>0.84874540268406218</v>
      </c>
      <c r="X18" s="3">
        <v>0</v>
      </c>
      <c r="Y18" s="18">
        <f t="shared" si="5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 s="38">
        <f t="shared" si="6"/>
        <v>5.9005967433613679E-2</v>
      </c>
      <c r="AF18">
        <v>0</v>
      </c>
      <c r="AG18" s="10">
        <v>52932</v>
      </c>
      <c r="AH18">
        <v>0</v>
      </c>
      <c r="AI18" t="s">
        <v>43</v>
      </c>
      <c r="AJ18">
        <v>0</v>
      </c>
      <c r="AK18" s="8">
        <v>0</v>
      </c>
      <c r="AL18" s="3">
        <v>0</v>
      </c>
      <c r="AM18" s="3">
        <v>0</v>
      </c>
      <c r="AN18">
        <v>0</v>
      </c>
      <c r="AO18">
        <v>0</v>
      </c>
      <c r="AP18" s="38">
        <f t="shared" si="9"/>
        <v>0</v>
      </c>
      <c r="AQ18">
        <v>0</v>
      </c>
      <c r="AR18" s="8">
        <v>0</v>
      </c>
      <c r="AS18">
        <v>0</v>
      </c>
      <c r="AT18">
        <v>0</v>
      </c>
      <c r="AU18">
        <v>0</v>
      </c>
      <c r="AV18" s="11">
        <v>0</v>
      </c>
      <c r="AW18" s="3">
        <v>0</v>
      </c>
      <c r="AX18" s="3">
        <v>0</v>
      </c>
      <c r="AY18">
        <v>0</v>
      </c>
      <c r="AZ18">
        <v>0</v>
      </c>
      <c r="BA18" s="38">
        <f t="shared" si="7"/>
        <v>0</v>
      </c>
      <c r="BB18">
        <v>0</v>
      </c>
      <c r="BC18" s="8">
        <v>0</v>
      </c>
      <c r="BD18">
        <v>0</v>
      </c>
      <c r="BE18" t="s">
        <v>46</v>
      </c>
      <c r="BF18">
        <v>0</v>
      </c>
      <c r="BG18" s="11">
        <v>0</v>
      </c>
      <c r="BH18" s="3">
        <v>0</v>
      </c>
      <c r="BI18" s="3">
        <v>0</v>
      </c>
      <c r="BJ18">
        <v>0</v>
      </c>
      <c r="BK18">
        <v>0</v>
      </c>
      <c r="BL18" s="38">
        <f t="shared" si="8"/>
        <v>0</v>
      </c>
      <c r="BM18">
        <v>0</v>
      </c>
      <c r="BN18" s="8">
        <v>0</v>
      </c>
      <c r="BO18">
        <v>0</v>
      </c>
      <c r="BP18" t="s">
        <v>46</v>
      </c>
      <c r="BQ18">
        <v>0</v>
      </c>
      <c r="BR18" s="3">
        <v>0</v>
      </c>
      <c r="BS18">
        <v>0</v>
      </c>
      <c r="BT18" s="19">
        <f t="shared" si="0"/>
        <v>6311300</v>
      </c>
      <c r="BU18" s="19">
        <f t="shared" si="1"/>
        <v>6311300</v>
      </c>
      <c r="BV18" s="13">
        <f t="shared" si="2"/>
        <v>1.4512055056271491</v>
      </c>
    </row>
    <row r="19" spans="1:74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3"/>
        <v>1.98633865615927E-2</v>
      </c>
      <c r="U19" s="3">
        <v>1543040</v>
      </c>
      <c r="V19" s="3">
        <v>1061277</v>
      </c>
      <c r="W19" s="14">
        <f t="shared" si="4"/>
        <v>0.68778320717544583</v>
      </c>
      <c r="X19" s="3">
        <v>0</v>
      </c>
      <c r="Y19" s="18">
        <f t="shared" si="5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 s="38">
        <f t="shared" si="6"/>
        <v>0.22779163950446207</v>
      </c>
      <c r="AF19">
        <v>20</v>
      </c>
      <c r="AG19" s="10">
        <v>44227</v>
      </c>
      <c r="AH19" t="s">
        <v>54</v>
      </c>
      <c r="AI19" t="s">
        <v>43</v>
      </c>
      <c r="AJ19">
        <v>0</v>
      </c>
      <c r="AK19" s="8">
        <v>36221</v>
      </c>
      <c r="AL19" s="3">
        <v>120000</v>
      </c>
      <c r="AM19" s="3">
        <v>120000</v>
      </c>
      <c r="AN19">
        <v>0</v>
      </c>
      <c r="AO19">
        <v>40</v>
      </c>
      <c r="AP19" s="38">
        <f t="shared" si="9"/>
        <v>2.5000000000000001E-2</v>
      </c>
      <c r="AQ19">
        <v>40</v>
      </c>
      <c r="AR19" s="8">
        <v>47179</v>
      </c>
      <c r="AS19">
        <v>0</v>
      </c>
      <c r="AT19" t="s">
        <v>58</v>
      </c>
      <c r="AU19">
        <v>0</v>
      </c>
      <c r="AV19" s="11">
        <v>36221</v>
      </c>
      <c r="AW19" s="3">
        <v>239490</v>
      </c>
      <c r="AX19" s="3">
        <v>239490</v>
      </c>
      <c r="AY19">
        <v>0</v>
      </c>
      <c r="AZ19">
        <v>30</v>
      </c>
      <c r="BA19" s="38">
        <f t="shared" si="7"/>
        <v>3.3333333333333333E-2</v>
      </c>
      <c r="BB19">
        <v>30</v>
      </c>
      <c r="BC19" s="8">
        <v>47179</v>
      </c>
      <c r="BD19">
        <v>0</v>
      </c>
      <c r="BE19" t="s">
        <v>58</v>
      </c>
      <c r="BF19">
        <v>0</v>
      </c>
      <c r="BG19" s="11">
        <v>0</v>
      </c>
      <c r="BH19" s="3">
        <v>0</v>
      </c>
      <c r="BI19" s="3">
        <v>0</v>
      </c>
      <c r="BJ19">
        <v>0</v>
      </c>
      <c r="BK19">
        <v>0</v>
      </c>
      <c r="BL19" s="38">
        <f t="shared" si="8"/>
        <v>0</v>
      </c>
      <c r="BM19">
        <v>0</v>
      </c>
      <c r="BN19" s="8">
        <v>0</v>
      </c>
      <c r="BO19">
        <v>0</v>
      </c>
      <c r="BP19" t="s">
        <v>46</v>
      </c>
      <c r="BQ19">
        <v>0</v>
      </c>
      <c r="BR19" s="3">
        <v>1543040</v>
      </c>
      <c r="BS19">
        <v>0</v>
      </c>
      <c r="BT19" s="19">
        <f t="shared" si="0"/>
        <v>963715</v>
      </c>
      <c r="BU19" s="19">
        <f t="shared" si="1"/>
        <v>963715</v>
      </c>
      <c r="BV19" s="13">
        <f t="shared" si="2"/>
        <v>0.62455607113231026</v>
      </c>
    </row>
    <row r="20" spans="1:74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3"/>
        <v>2.5159938302538837E-2</v>
      </c>
      <c r="U20" s="3">
        <v>1536530</v>
      </c>
      <c r="V20" s="3">
        <v>1062064</v>
      </c>
      <c r="W20" s="14">
        <f t="shared" si="4"/>
        <v>0.69120941341854703</v>
      </c>
      <c r="X20" s="3">
        <v>0</v>
      </c>
      <c r="Y20" s="18">
        <f t="shared" si="5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 s="38">
        <f t="shared" si="6"/>
        <v>0.22779163950446207</v>
      </c>
      <c r="AF20">
        <v>20</v>
      </c>
      <c r="AG20" s="10">
        <v>44227</v>
      </c>
      <c r="AH20" t="s">
        <v>42</v>
      </c>
      <c r="AI20" t="s">
        <v>43</v>
      </c>
      <c r="AJ20">
        <v>0</v>
      </c>
      <c r="AK20" s="8">
        <v>36193</v>
      </c>
      <c r="AL20" s="3">
        <v>175000</v>
      </c>
      <c r="AM20" s="3">
        <v>175000</v>
      </c>
      <c r="AN20">
        <v>0</v>
      </c>
      <c r="AO20">
        <v>30</v>
      </c>
      <c r="AP20" s="38">
        <f t="shared" si="9"/>
        <v>3.3333333333333333E-2</v>
      </c>
      <c r="AQ20">
        <v>30</v>
      </c>
      <c r="AR20" s="8">
        <v>47151</v>
      </c>
      <c r="AS20">
        <v>0</v>
      </c>
      <c r="AT20" t="s">
        <v>58</v>
      </c>
      <c r="AU20">
        <v>0</v>
      </c>
      <c r="AV20" s="11">
        <v>36193</v>
      </c>
      <c r="AW20" s="3">
        <v>158340</v>
      </c>
      <c r="AX20" s="3">
        <v>158340</v>
      </c>
      <c r="AY20">
        <v>0</v>
      </c>
      <c r="AZ20">
        <v>30</v>
      </c>
      <c r="BA20" s="38">
        <f t="shared" si="7"/>
        <v>3.3333333333333333E-2</v>
      </c>
      <c r="BB20">
        <v>30</v>
      </c>
      <c r="BC20" s="8">
        <v>47151</v>
      </c>
      <c r="BD20">
        <v>0</v>
      </c>
      <c r="BE20" t="s">
        <v>58</v>
      </c>
      <c r="BF20">
        <v>0</v>
      </c>
      <c r="BG20" s="11">
        <v>0</v>
      </c>
      <c r="BH20" s="3">
        <v>0</v>
      </c>
      <c r="BI20" s="3">
        <v>0</v>
      </c>
      <c r="BJ20">
        <v>0</v>
      </c>
      <c r="BK20">
        <v>0</v>
      </c>
      <c r="BL20" s="38">
        <f t="shared" si="8"/>
        <v>0</v>
      </c>
      <c r="BM20">
        <v>0</v>
      </c>
      <c r="BN20" s="8">
        <v>0</v>
      </c>
      <c r="BO20">
        <v>0</v>
      </c>
      <c r="BP20" t="s">
        <v>46</v>
      </c>
      <c r="BQ20">
        <v>0</v>
      </c>
      <c r="BR20" s="3">
        <v>1536530</v>
      </c>
      <c r="BS20">
        <v>0</v>
      </c>
      <c r="BT20" s="19">
        <f t="shared" si="0"/>
        <v>995775</v>
      </c>
      <c r="BU20" s="19">
        <f t="shared" si="1"/>
        <v>995775</v>
      </c>
      <c r="BV20" s="13">
        <f t="shared" si="2"/>
        <v>0.64806739861896612</v>
      </c>
    </row>
    <row r="21" spans="1:74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3"/>
        <v>1.8494095884158741E-2</v>
      </c>
      <c r="U21" s="3">
        <v>2975382</v>
      </c>
      <c r="V21" s="3">
        <v>2055339</v>
      </c>
      <c r="W21" s="14">
        <f t="shared" si="4"/>
        <v>0.69078155342742542</v>
      </c>
      <c r="X21" s="3">
        <v>0</v>
      </c>
      <c r="Y21" s="18">
        <f t="shared" si="5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 s="38">
        <f t="shared" si="6"/>
        <v>0</v>
      </c>
      <c r="AF21">
        <v>0</v>
      </c>
      <c r="AG21" s="10">
        <v>0</v>
      </c>
      <c r="AH21">
        <v>0</v>
      </c>
      <c r="AI21" t="s">
        <v>46</v>
      </c>
      <c r="AJ21">
        <v>0</v>
      </c>
      <c r="AK21" s="8">
        <v>42398</v>
      </c>
      <c r="AL21" s="3">
        <v>1348988</v>
      </c>
      <c r="AM21" s="3">
        <v>1262338</v>
      </c>
      <c r="AN21">
        <v>4.4999999999999998E-2</v>
      </c>
      <c r="AO21">
        <v>5</v>
      </c>
      <c r="AP21" s="38">
        <f t="shared" si="9"/>
        <v>0.22779163950446207</v>
      </c>
      <c r="AQ21">
        <v>20</v>
      </c>
      <c r="AR21" s="8">
        <v>44227</v>
      </c>
      <c r="AS21" t="s">
        <v>54</v>
      </c>
      <c r="AT21" t="s">
        <v>43</v>
      </c>
      <c r="AU21">
        <v>0</v>
      </c>
      <c r="AV21" s="11">
        <v>36309</v>
      </c>
      <c r="AW21" s="3">
        <v>299962</v>
      </c>
      <c r="AX21" s="3">
        <v>299962</v>
      </c>
      <c r="AY21">
        <v>0</v>
      </c>
      <c r="AZ21">
        <v>30</v>
      </c>
      <c r="BA21" s="38">
        <f t="shared" si="7"/>
        <v>3.3333333333333333E-2</v>
      </c>
      <c r="BB21">
        <v>30</v>
      </c>
      <c r="BC21" s="8">
        <v>47267</v>
      </c>
      <c r="BD21">
        <v>0</v>
      </c>
      <c r="BE21" t="s">
        <v>58</v>
      </c>
      <c r="BF21">
        <v>0</v>
      </c>
      <c r="BG21" s="11">
        <v>36309</v>
      </c>
      <c r="BH21" s="3">
        <v>336000</v>
      </c>
      <c r="BI21" s="3">
        <v>336000</v>
      </c>
      <c r="BJ21">
        <v>0</v>
      </c>
      <c r="BK21">
        <v>30</v>
      </c>
      <c r="BL21" s="38">
        <f t="shared" si="8"/>
        <v>3.3333333333333333E-2</v>
      </c>
      <c r="BM21">
        <v>30</v>
      </c>
      <c r="BN21" s="8">
        <v>47267</v>
      </c>
      <c r="BO21">
        <v>0</v>
      </c>
      <c r="BP21" t="s">
        <v>46</v>
      </c>
      <c r="BQ21">
        <v>0</v>
      </c>
      <c r="BR21" s="3">
        <v>0</v>
      </c>
      <c r="BS21" t="s">
        <v>47</v>
      </c>
      <c r="BT21" s="19">
        <f t="shared" si="0"/>
        <v>1984950</v>
      </c>
      <c r="BU21" s="19">
        <f t="shared" si="1"/>
        <v>1984950</v>
      </c>
      <c r="BV21" s="13">
        <f t="shared" si="2"/>
        <v>0.6671244230152632</v>
      </c>
    </row>
    <row r="22" spans="1:74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3"/>
        <v>2.4777025848880935E-2</v>
      </c>
      <c r="U22" s="3">
        <v>1519795</v>
      </c>
      <c r="V22" s="3">
        <v>1043101</v>
      </c>
      <c r="W22" s="14">
        <f t="shared" si="4"/>
        <v>0.68634322392164737</v>
      </c>
      <c r="X22" s="3">
        <v>0</v>
      </c>
      <c r="Y22" s="18">
        <f t="shared" si="5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 s="38">
        <f t="shared" si="6"/>
        <v>0.22779163950446207</v>
      </c>
      <c r="AF22">
        <v>20</v>
      </c>
      <c r="AG22" s="10">
        <v>44227</v>
      </c>
      <c r="AH22" t="s">
        <v>54</v>
      </c>
      <c r="AI22" t="s">
        <v>43</v>
      </c>
      <c r="AJ22" t="s">
        <v>55</v>
      </c>
      <c r="AK22" s="8">
        <v>36199</v>
      </c>
      <c r="AL22" s="3">
        <v>120000</v>
      </c>
      <c r="AM22" s="3">
        <v>120000</v>
      </c>
      <c r="AN22">
        <v>0</v>
      </c>
      <c r="AO22">
        <v>30</v>
      </c>
      <c r="AP22" s="38">
        <f t="shared" si="9"/>
        <v>3.3333333333333333E-2</v>
      </c>
      <c r="AQ22">
        <v>30</v>
      </c>
      <c r="AR22" s="8">
        <v>47157</v>
      </c>
      <c r="AS22">
        <v>0</v>
      </c>
      <c r="AT22" t="s">
        <v>58</v>
      </c>
      <c r="AU22">
        <v>0</v>
      </c>
      <c r="AV22" s="11">
        <v>36199</v>
      </c>
      <c r="AW22" s="3">
        <v>234212</v>
      </c>
      <c r="AX22" s="3">
        <v>234212</v>
      </c>
      <c r="AY22">
        <v>0</v>
      </c>
      <c r="AZ22">
        <v>30</v>
      </c>
      <c r="BA22" s="38">
        <f t="shared" si="7"/>
        <v>3.3333333333333333E-2</v>
      </c>
      <c r="BB22">
        <v>30</v>
      </c>
      <c r="BC22" s="8">
        <v>47157</v>
      </c>
      <c r="BD22">
        <v>0</v>
      </c>
      <c r="BE22" t="s">
        <v>58</v>
      </c>
      <c r="BF22">
        <v>0</v>
      </c>
      <c r="BG22" s="11">
        <v>0</v>
      </c>
      <c r="BH22" s="3">
        <v>0</v>
      </c>
      <c r="BI22" s="3">
        <v>0</v>
      </c>
      <c r="BJ22">
        <v>0</v>
      </c>
      <c r="BK22">
        <v>0</v>
      </c>
      <c r="BL22" s="38">
        <f t="shared" si="8"/>
        <v>0</v>
      </c>
      <c r="BM22">
        <v>0</v>
      </c>
      <c r="BN22" s="8">
        <v>0</v>
      </c>
      <c r="BO22">
        <v>0</v>
      </c>
      <c r="BP22" t="s">
        <v>46</v>
      </c>
      <c r="BQ22">
        <v>0</v>
      </c>
      <c r="BR22" s="3">
        <v>1519795</v>
      </c>
      <c r="BS22" t="s">
        <v>62</v>
      </c>
      <c r="BT22" s="19">
        <f t="shared" si="0"/>
        <v>999390</v>
      </c>
      <c r="BU22" s="19">
        <f t="shared" si="1"/>
        <v>999390</v>
      </c>
      <c r="BV22" s="13">
        <f t="shared" si="2"/>
        <v>0.65758210811326523</v>
      </c>
    </row>
    <row r="23" spans="1:74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3"/>
        <v>1.7649757244536352E-2</v>
      </c>
      <c r="U23" s="3">
        <v>1665462</v>
      </c>
      <c r="V23" s="3">
        <v>832731</v>
      </c>
      <c r="W23" s="14">
        <f t="shared" si="4"/>
        <v>0.5</v>
      </c>
      <c r="X23" s="3">
        <v>0</v>
      </c>
      <c r="Y23" s="18">
        <f t="shared" si="5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 s="38">
        <f t="shared" si="6"/>
        <v>5.3017482396993991E-2</v>
      </c>
      <c r="AF23">
        <v>30</v>
      </c>
      <c r="AG23" s="10">
        <v>49491</v>
      </c>
      <c r="AH23" t="s">
        <v>42</v>
      </c>
      <c r="AI23" t="s">
        <v>43</v>
      </c>
      <c r="AJ23">
        <v>0</v>
      </c>
      <c r="AK23" s="8">
        <v>36725</v>
      </c>
      <c r="AL23" s="3">
        <v>437176</v>
      </c>
      <c r="AM23" s="3">
        <v>703061</v>
      </c>
      <c r="AN23">
        <v>0.03</v>
      </c>
      <c r="AO23">
        <v>30</v>
      </c>
      <c r="AP23" s="38">
        <f t="shared" si="9"/>
        <v>5.1019259320252565E-2</v>
      </c>
      <c r="AQ23">
        <v>30</v>
      </c>
      <c r="AR23" s="8">
        <v>47682</v>
      </c>
      <c r="AS23">
        <v>0</v>
      </c>
      <c r="AT23" t="s">
        <v>58</v>
      </c>
      <c r="AU23">
        <v>0</v>
      </c>
      <c r="AV23" s="11">
        <v>0</v>
      </c>
      <c r="AW23" s="3">
        <v>0</v>
      </c>
      <c r="AX23" s="3">
        <v>0</v>
      </c>
      <c r="AY23">
        <v>0</v>
      </c>
      <c r="AZ23">
        <v>0</v>
      </c>
      <c r="BA23" s="38">
        <f t="shared" si="7"/>
        <v>0</v>
      </c>
      <c r="BB23">
        <v>0</v>
      </c>
      <c r="BC23" s="8">
        <v>0</v>
      </c>
      <c r="BD23">
        <v>0</v>
      </c>
      <c r="BE23" t="s">
        <v>46</v>
      </c>
      <c r="BF23">
        <v>0</v>
      </c>
      <c r="BG23" s="11">
        <v>0</v>
      </c>
      <c r="BH23" s="3">
        <v>0</v>
      </c>
      <c r="BI23" s="3">
        <v>0</v>
      </c>
      <c r="BJ23">
        <v>0</v>
      </c>
      <c r="BK23">
        <v>0</v>
      </c>
      <c r="BL23" s="38">
        <f t="shared" si="8"/>
        <v>0</v>
      </c>
      <c r="BM23">
        <v>0</v>
      </c>
      <c r="BN23" s="8">
        <v>0</v>
      </c>
      <c r="BO23">
        <v>0</v>
      </c>
      <c r="BP23" t="s">
        <v>46</v>
      </c>
      <c r="BQ23">
        <v>0</v>
      </c>
      <c r="BR23" s="3">
        <v>0</v>
      </c>
      <c r="BS23">
        <v>0</v>
      </c>
      <c r="BT23" s="19">
        <f t="shared" si="0"/>
        <v>1349229</v>
      </c>
      <c r="BU23" s="19">
        <f t="shared" si="1"/>
        <v>1349229</v>
      </c>
      <c r="BV23" s="13">
        <f t="shared" si="2"/>
        <v>0.810122956873228</v>
      </c>
    </row>
    <row r="24" spans="1:74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3"/>
        <v>1.7650157908096733E-2</v>
      </c>
      <c r="U24" s="3">
        <v>1721571</v>
      </c>
      <c r="V24" s="3">
        <v>860786</v>
      </c>
      <c r="W24" s="14">
        <f t="shared" si="4"/>
        <v>0.50000029043240157</v>
      </c>
      <c r="X24" s="3">
        <v>0</v>
      </c>
      <c r="Y24" s="18">
        <f t="shared" si="5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 s="38">
        <f t="shared" si="6"/>
        <v>6.956707390343958E-2</v>
      </c>
      <c r="AF24">
        <v>30</v>
      </c>
      <c r="AG24" s="10">
        <v>49491</v>
      </c>
      <c r="AH24" t="s">
        <v>54</v>
      </c>
      <c r="AI24" t="s">
        <v>43</v>
      </c>
      <c r="AJ24">
        <v>0</v>
      </c>
      <c r="AK24" s="8">
        <v>36795</v>
      </c>
      <c r="AL24" s="3">
        <v>460693</v>
      </c>
      <c r="AM24" s="3">
        <v>753314</v>
      </c>
      <c r="AN24">
        <v>0.03</v>
      </c>
      <c r="AO24">
        <v>30</v>
      </c>
      <c r="AP24" s="38">
        <f t="shared" si="9"/>
        <v>5.1019259320252565E-2</v>
      </c>
      <c r="AQ24">
        <v>30</v>
      </c>
      <c r="AR24" s="8">
        <v>47752</v>
      </c>
      <c r="AS24">
        <v>0</v>
      </c>
      <c r="AT24" t="s">
        <v>58</v>
      </c>
      <c r="AU24">
        <v>0</v>
      </c>
      <c r="AV24" s="11">
        <v>0</v>
      </c>
      <c r="AW24" s="3">
        <v>0</v>
      </c>
      <c r="AX24" s="3">
        <v>0</v>
      </c>
      <c r="AY24">
        <v>0</v>
      </c>
      <c r="AZ24">
        <v>0</v>
      </c>
      <c r="BA24" s="38">
        <f t="shared" si="7"/>
        <v>0</v>
      </c>
      <c r="BB24">
        <v>0</v>
      </c>
      <c r="BC24" s="8">
        <v>0</v>
      </c>
      <c r="BD24">
        <v>0</v>
      </c>
      <c r="BE24" t="s">
        <v>46</v>
      </c>
      <c r="BF24">
        <v>0</v>
      </c>
      <c r="BG24" s="11">
        <v>0</v>
      </c>
      <c r="BH24" s="3">
        <v>0</v>
      </c>
      <c r="BI24" s="3">
        <v>0</v>
      </c>
      <c r="BJ24">
        <v>0</v>
      </c>
      <c r="BK24">
        <v>0</v>
      </c>
      <c r="BL24" s="38">
        <f t="shared" si="8"/>
        <v>0</v>
      </c>
      <c r="BM24">
        <v>0</v>
      </c>
      <c r="BN24" s="8">
        <v>0</v>
      </c>
      <c r="BO24">
        <v>0</v>
      </c>
      <c r="BP24" t="s">
        <v>46</v>
      </c>
      <c r="BQ24">
        <v>0</v>
      </c>
      <c r="BR24" s="3">
        <v>1721571</v>
      </c>
      <c r="BS24" t="s">
        <v>62</v>
      </c>
      <c r="BT24" s="19">
        <f t="shared" si="0"/>
        <v>1380723.83</v>
      </c>
      <c r="BU24" s="19">
        <f t="shared" si="1"/>
        <v>1380723.83</v>
      </c>
      <c r="BV24" s="13">
        <f t="shared" si="2"/>
        <v>0.80201387569841731</v>
      </c>
    </row>
    <row r="25" spans="1:74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3"/>
        <v>1.2066309608081456E-2</v>
      </c>
      <c r="U25" s="3">
        <v>1796904</v>
      </c>
      <c r="V25" s="3">
        <v>830712</v>
      </c>
      <c r="W25" s="14">
        <f t="shared" si="4"/>
        <v>0.46230182580705481</v>
      </c>
      <c r="X25" s="3">
        <v>0</v>
      </c>
      <c r="Y25" s="18">
        <f t="shared" si="5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 s="38">
        <f t="shared" si="6"/>
        <v>7.6876144324048032E-2</v>
      </c>
      <c r="AF25">
        <v>20</v>
      </c>
      <c r="AG25" s="10">
        <v>49980</v>
      </c>
      <c r="AH25" t="s">
        <v>54</v>
      </c>
      <c r="AI25" t="s">
        <v>43</v>
      </c>
      <c r="AJ25">
        <v>0</v>
      </c>
      <c r="AK25" s="8">
        <v>36721</v>
      </c>
      <c r="AL25" s="3">
        <v>459361</v>
      </c>
      <c r="AM25" s="3">
        <v>459361</v>
      </c>
      <c r="AN25">
        <v>0.03</v>
      </c>
      <c r="AO25">
        <v>30</v>
      </c>
      <c r="AP25" s="38">
        <f t="shared" si="9"/>
        <v>5.1019259320252565E-2</v>
      </c>
      <c r="AQ25">
        <v>30</v>
      </c>
      <c r="AR25" s="8">
        <v>47678</v>
      </c>
      <c r="AS25">
        <v>0</v>
      </c>
      <c r="AT25" t="s">
        <v>58</v>
      </c>
      <c r="AU25">
        <v>0</v>
      </c>
      <c r="AV25" s="11">
        <v>0</v>
      </c>
      <c r="AW25" s="3">
        <v>0</v>
      </c>
      <c r="AX25" s="3">
        <v>0</v>
      </c>
      <c r="AY25">
        <v>0</v>
      </c>
      <c r="AZ25">
        <v>0</v>
      </c>
      <c r="BA25" s="38">
        <f t="shared" si="7"/>
        <v>0</v>
      </c>
      <c r="BB25">
        <v>0</v>
      </c>
      <c r="BC25" s="8">
        <v>0</v>
      </c>
      <c r="BD25">
        <v>0</v>
      </c>
      <c r="BE25" t="s">
        <v>46</v>
      </c>
      <c r="BF25">
        <v>0</v>
      </c>
      <c r="BG25" s="11">
        <v>0</v>
      </c>
      <c r="BH25" s="3">
        <v>0</v>
      </c>
      <c r="BI25" s="3">
        <v>0</v>
      </c>
      <c r="BJ25">
        <v>0</v>
      </c>
      <c r="BK25">
        <v>0</v>
      </c>
      <c r="BL25" s="38">
        <f t="shared" si="8"/>
        <v>0</v>
      </c>
      <c r="BM25">
        <v>0</v>
      </c>
      <c r="BN25" s="8">
        <v>0</v>
      </c>
      <c r="BO25">
        <v>0</v>
      </c>
      <c r="BP25" t="s">
        <v>46</v>
      </c>
      <c r="BQ25">
        <v>0</v>
      </c>
      <c r="BR25" s="3">
        <v>0</v>
      </c>
      <c r="BS25">
        <v>0</v>
      </c>
      <c r="BT25" s="19">
        <f t="shared" si="0"/>
        <v>1159361</v>
      </c>
      <c r="BU25" s="19">
        <f t="shared" si="1"/>
        <v>1159361</v>
      </c>
      <c r="BV25" s="13">
        <f t="shared" si="2"/>
        <v>0.64519918704616386</v>
      </c>
    </row>
    <row r="26" spans="1:74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3"/>
        <v>1.7650064814269492E-2</v>
      </c>
      <c r="U26" s="3">
        <v>1680957</v>
      </c>
      <c r="V26" s="3">
        <v>840479</v>
      </c>
      <c r="W26" s="14">
        <f t="shared" si="4"/>
        <v>0.50000029744960761</v>
      </c>
      <c r="X26" s="3">
        <v>0</v>
      </c>
      <c r="Y26" s="18">
        <f t="shared" si="5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 s="38">
        <f t="shared" si="6"/>
        <v>7.6876144324048032E-2</v>
      </c>
      <c r="AF26">
        <v>30</v>
      </c>
      <c r="AG26" s="10">
        <v>50344</v>
      </c>
      <c r="AH26" t="s">
        <v>54</v>
      </c>
      <c r="AI26" t="s">
        <v>43</v>
      </c>
      <c r="AJ26">
        <v>0</v>
      </c>
      <c r="AK26" s="8">
        <v>36725</v>
      </c>
      <c r="AL26" s="3">
        <v>473464</v>
      </c>
      <c r="AM26" s="3">
        <v>747945</v>
      </c>
      <c r="AN26">
        <v>0.03</v>
      </c>
      <c r="AO26">
        <v>30</v>
      </c>
      <c r="AP26" s="38">
        <f t="shared" si="9"/>
        <v>5.1019259320252565E-2</v>
      </c>
      <c r="AQ26">
        <v>30</v>
      </c>
      <c r="AR26" s="8">
        <v>47682</v>
      </c>
      <c r="AS26">
        <v>0</v>
      </c>
      <c r="AT26" t="s">
        <v>58</v>
      </c>
      <c r="AU26">
        <v>0</v>
      </c>
      <c r="AV26" s="11">
        <v>0</v>
      </c>
      <c r="AW26" s="3">
        <v>0</v>
      </c>
      <c r="AX26" s="3">
        <v>0</v>
      </c>
      <c r="AY26">
        <v>0</v>
      </c>
      <c r="AZ26">
        <v>0</v>
      </c>
      <c r="BA26" s="38">
        <f t="shared" si="7"/>
        <v>0</v>
      </c>
      <c r="BB26">
        <v>0</v>
      </c>
      <c r="BC26" s="8">
        <v>0</v>
      </c>
      <c r="BD26">
        <v>0</v>
      </c>
      <c r="BE26" t="s">
        <v>46</v>
      </c>
      <c r="BF26">
        <v>0</v>
      </c>
      <c r="BG26" s="11">
        <v>0</v>
      </c>
      <c r="BH26" s="3">
        <v>0</v>
      </c>
      <c r="BI26" s="3">
        <v>0</v>
      </c>
      <c r="BJ26">
        <v>0</v>
      </c>
      <c r="BK26">
        <v>0</v>
      </c>
      <c r="BL26" s="38">
        <f t="shared" si="8"/>
        <v>0</v>
      </c>
      <c r="BM26">
        <v>0</v>
      </c>
      <c r="BN26" s="8">
        <v>0</v>
      </c>
      <c r="BO26">
        <v>0</v>
      </c>
      <c r="BP26" t="s">
        <v>46</v>
      </c>
      <c r="BQ26">
        <v>0</v>
      </c>
      <c r="BR26" s="3">
        <v>1680957</v>
      </c>
      <c r="BS26" t="s">
        <v>47</v>
      </c>
      <c r="BT26" s="19">
        <f t="shared" si="0"/>
        <v>1173464</v>
      </c>
      <c r="BU26" s="19">
        <f t="shared" si="1"/>
        <v>1173464</v>
      </c>
      <c r="BV26" s="13">
        <f t="shared" si="2"/>
        <v>0.6980928126061523</v>
      </c>
    </row>
    <row r="27" spans="1:74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3"/>
        <v>0.27191155085648433</v>
      </c>
      <c r="U27" s="3">
        <v>11166462</v>
      </c>
      <c r="V27" s="3">
        <v>8939039</v>
      </c>
      <c r="W27" s="14">
        <f t="shared" si="4"/>
        <v>0.80052562754433765</v>
      </c>
      <c r="X27" s="3">
        <v>2051073</v>
      </c>
      <c r="Y27" s="18">
        <f t="shared" si="5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 s="38">
        <f t="shared" si="6"/>
        <v>4.9436694222231604E-2</v>
      </c>
      <c r="AF27">
        <v>35</v>
      </c>
      <c r="AG27" s="10">
        <v>49919</v>
      </c>
      <c r="AH27" t="s">
        <v>63</v>
      </c>
      <c r="AI27" t="s">
        <v>43</v>
      </c>
      <c r="AJ27" t="s">
        <v>44</v>
      </c>
      <c r="AK27" s="8">
        <v>37135</v>
      </c>
      <c r="AL27" s="3">
        <v>2665389</v>
      </c>
      <c r="AM27" s="3">
        <v>2329639.81</v>
      </c>
      <c r="AN27">
        <v>0</v>
      </c>
      <c r="AO27" t="s">
        <v>45</v>
      </c>
      <c r="AP27" s="38">
        <f t="shared" si="9"/>
        <v>0</v>
      </c>
      <c r="AQ27">
        <v>0</v>
      </c>
      <c r="AR27" s="8">
        <v>0</v>
      </c>
      <c r="AS27">
        <v>0</v>
      </c>
      <c r="AT27" t="s">
        <v>58</v>
      </c>
      <c r="AU27" t="s">
        <v>98</v>
      </c>
      <c r="AV27" s="11">
        <v>37135</v>
      </c>
      <c r="AW27" s="3">
        <v>500000</v>
      </c>
      <c r="AX27" s="3">
        <v>412700.15999999997</v>
      </c>
      <c r="AY27">
        <v>0.1</v>
      </c>
      <c r="AZ27">
        <v>32</v>
      </c>
      <c r="BA27" s="38">
        <f t="shared" si="7"/>
        <v>0.10497171671268082</v>
      </c>
      <c r="BB27">
        <v>30</v>
      </c>
      <c r="BC27" s="8">
        <v>48823</v>
      </c>
      <c r="BD27">
        <v>0</v>
      </c>
      <c r="BE27" t="s">
        <v>43</v>
      </c>
      <c r="BF27">
        <v>0</v>
      </c>
      <c r="BG27" s="11">
        <v>0</v>
      </c>
      <c r="BH27" s="3">
        <v>0</v>
      </c>
      <c r="BI27" s="3">
        <v>0</v>
      </c>
      <c r="BJ27">
        <v>0</v>
      </c>
      <c r="BK27">
        <v>0</v>
      </c>
      <c r="BL27" s="38">
        <f t="shared" si="8"/>
        <v>0</v>
      </c>
      <c r="BM27">
        <v>0</v>
      </c>
      <c r="BN27" s="8">
        <v>0</v>
      </c>
      <c r="BO27">
        <v>0</v>
      </c>
      <c r="BP27" t="s">
        <v>46</v>
      </c>
      <c r="BQ27">
        <v>0</v>
      </c>
      <c r="BR27" s="3">
        <v>11166462</v>
      </c>
      <c r="BS27" t="s">
        <v>47</v>
      </c>
      <c r="BT27" s="19">
        <f t="shared" si="0"/>
        <v>9565389</v>
      </c>
      <c r="BU27" s="19">
        <f t="shared" si="1"/>
        <v>11616462</v>
      </c>
      <c r="BV27" s="13">
        <f t="shared" si="2"/>
        <v>1.0402992460817042</v>
      </c>
    </row>
    <row r="28" spans="1:74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3"/>
        <v>0</v>
      </c>
      <c r="U28" s="3">
        <v>0</v>
      </c>
      <c r="V28" s="3">
        <v>0</v>
      </c>
      <c r="W28" s="14">
        <f t="shared" si="4"/>
        <v>0</v>
      </c>
      <c r="X28" s="3">
        <v>0</v>
      </c>
      <c r="Y28" s="18">
        <f t="shared" si="5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 s="38">
        <f t="shared" si="6"/>
        <v>7.2648911490047222E-2</v>
      </c>
      <c r="AF28">
        <v>0</v>
      </c>
      <c r="AG28" s="10">
        <v>50587</v>
      </c>
      <c r="AH28">
        <v>0</v>
      </c>
      <c r="AI28" t="s">
        <v>100</v>
      </c>
      <c r="AJ28">
        <v>0</v>
      </c>
      <c r="AK28" s="8">
        <v>39630</v>
      </c>
      <c r="AL28" s="3">
        <v>1500000</v>
      </c>
      <c r="AM28" s="3">
        <v>152198</v>
      </c>
      <c r="AN28" t="s">
        <v>101</v>
      </c>
      <c r="AO28">
        <v>0</v>
      </c>
      <c r="AP28" s="38">
        <f t="shared" si="9"/>
        <v>0</v>
      </c>
      <c r="AQ28">
        <v>0</v>
      </c>
      <c r="AR28" s="8">
        <v>0</v>
      </c>
      <c r="AS28">
        <v>0</v>
      </c>
      <c r="AT28" t="s">
        <v>100</v>
      </c>
      <c r="AU28">
        <v>0</v>
      </c>
      <c r="AV28" s="11">
        <v>0</v>
      </c>
      <c r="AW28" s="3">
        <v>0</v>
      </c>
      <c r="AX28" s="3">
        <v>0</v>
      </c>
      <c r="AY28">
        <v>0</v>
      </c>
      <c r="AZ28">
        <v>0</v>
      </c>
      <c r="BA28" s="38">
        <f t="shared" si="7"/>
        <v>0</v>
      </c>
      <c r="BB28">
        <v>0</v>
      </c>
      <c r="BC28" s="8">
        <v>0</v>
      </c>
      <c r="BD28">
        <v>0</v>
      </c>
      <c r="BE28" t="s">
        <v>46</v>
      </c>
      <c r="BF28">
        <v>0</v>
      </c>
      <c r="BG28" s="11">
        <v>0</v>
      </c>
      <c r="BH28" s="3">
        <v>0</v>
      </c>
      <c r="BI28" s="3">
        <v>0</v>
      </c>
      <c r="BJ28">
        <v>0</v>
      </c>
      <c r="BK28">
        <v>0</v>
      </c>
      <c r="BL28" s="38">
        <f t="shared" si="8"/>
        <v>0</v>
      </c>
      <c r="BM28">
        <v>0</v>
      </c>
      <c r="BN28" s="8">
        <v>0</v>
      </c>
      <c r="BO28">
        <v>0</v>
      </c>
      <c r="BP28" t="s">
        <v>46</v>
      </c>
      <c r="BQ28">
        <v>0</v>
      </c>
      <c r="BR28" s="3">
        <v>0</v>
      </c>
      <c r="BS28">
        <v>0</v>
      </c>
      <c r="BT28" s="19">
        <f t="shared" si="0"/>
        <v>10450000</v>
      </c>
      <c r="BU28" s="19">
        <f t="shared" si="1"/>
        <v>10450000</v>
      </c>
      <c r="BV28" s="13">
        <f t="shared" si="2"/>
        <v>0</v>
      </c>
    </row>
    <row r="29" spans="1:74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3"/>
        <v>0</v>
      </c>
      <c r="U29" s="3">
        <v>0</v>
      </c>
      <c r="V29" s="3">
        <v>0</v>
      </c>
      <c r="W29" s="14">
        <f t="shared" si="4"/>
        <v>0</v>
      </c>
      <c r="X29" s="3">
        <v>0</v>
      </c>
      <c r="Y29" s="18">
        <f t="shared" si="5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 s="38">
        <f t="shared" si="6"/>
        <v>0.12365947561177036</v>
      </c>
      <c r="AF29">
        <v>30</v>
      </c>
      <c r="AG29" s="10">
        <v>45139</v>
      </c>
      <c r="AH29" t="s">
        <v>54</v>
      </c>
      <c r="AI29" t="s">
        <v>43</v>
      </c>
      <c r="AJ29">
        <v>0</v>
      </c>
      <c r="AK29" s="8">
        <v>0</v>
      </c>
      <c r="AL29" s="3">
        <v>0</v>
      </c>
      <c r="AM29" s="3">
        <v>0</v>
      </c>
      <c r="AN29">
        <v>0</v>
      </c>
      <c r="AO29" t="s">
        <v>45</v>
      </c>
      <c r="AP29" s="38">
        <f t="shared" si="9"/>
        <v>0</v>
      </c>
      <c r="AQ29">
        <v>0</v>
      </c>
      <c r="AR29" s="8">
        <v>0</v>
      </c>
      <c r="AS29">
        <v>0</v>
      </c>
      <c r="AT29" t="s">
        <v>46</v>
      </c>
      <c r="AU29">
        <v>0</v>
      </c>
      <c r="AV29" s="11">
        <v>0</v>
      </c>
      <c r="AW29" s="3">
        <v>0</v>
      </c>
      <c r="AX29" s="3">
        <v>0</v>
      </c>
      <c r="AY29">
        <v>0</v>
      </c>
      <c r="AZ29">
        <v>0</v>
      </c>
      <c r="BA29" s="38">
        <f t="shared" si="7"/>
        <v>0</v>
      </c>
      <c r="BB29">
        <v>0</v>
      </c>
      <c r="BC29" s="8">
        <v>0</v>
      </c>
      <c r="BD29">
        <v>0</v>
      </c>
      <c r="BE29" t="s">
        <v>46</v>
      </c>
      <c r="BF29">
        <v>0</v>
      </c>
      <c r="BG29" s="11">
        <v>0</v>
      </c>
      <c r="BH29" s="3">
        <v>0</v>
      </c>
      <c r="BI29" s="3">
        <v>0</v>
      </c>
      <c r="BJ29">
        <v>0</v>
      </c>
      <c r="BK29">
        <v>0</v>
      </c>
      <c r="BL29" s="38">
        <f t="shared" si="8"/>
        <v>0</v>
      </c>
      <c r="BM29">
        <v>0</v>
      </c>
      <c r="BN29" s="8">
        <v>0</v>
      </c>
      <c r="BO29">
        <v>0</v>
      </c>
      <c r="BP29" t="s">
        <v>46</v>
      </c>
      <c r="BQ29">
        <v>0</v>
      </c>
      <c r="BR29" s="3">
        <v>0</v>
      </c>
      <c r="BS29">
        <v>0</v>
      </c>
      <c r="BT29" s="19">
        <f t="shared" si="0"/>
        <v>5125000</v>
      </c>
      <c r="BU29" s="19">
        <f t="shared" si="1"/>
        <v>5125000</v>
      </c>
      <c r="BV29" s="13">
        <f t="shared" si="2"/>
        <v>0</v>
      </c>
    </row>
    <row r="30" spans="1:74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3"/>
        <v>0.2968129431449511</v>
      </c>
      <c r="U30" s="3">
        <v>18038398</v>
      </c>
      <c r="V30" s="3">
        <v>16094452</v>
      </c>
      <c r="W30" s="14">
        <f t="shared" si="4"/>
        <v>0.89223289119133531</v>
      </c>
      <c r="X30" s="3">
        <v>4755548</v>
      </c>
      <c r="Y30" s="18">
        <f t="shared" si="5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 s="38">
        <f t="shared" si="6"/>
        <v>4.9226870646460821E-2</v>
      </c>
      <c r="AF30">
        <v>35</v>
      </c>
      <c r="AG30" s="10">
        <v>52140</v>
      </c>
      <c r="AH30" t="s">
        <v>102</v>
      </c>
      <c r="AI30" t="s">
        <v>43</v>
      </c>
      <c r="AJ30" t="s">
        <v>44</v>
      </c>
      <c r="AK30" s="8">
        <v>39356</v>
      </c>
      <c r="AL30" s="3">
        <v>2132850</v>
      </c>
      <c r="AM30" s="3">
        <v>1063032.31</v>
      </c>
      <c r="AN30">
        <v>0</v>
      </c>
      <c r="AO30" t="s">
        <v>45</v>
      </c>
      <c r="AP30" s="38">
        <f t="shared" si="9"/>
        <v>0</v>
      </c>
      <c r="AQ30">
        <v>0</v>
      </c>
      <c r="AR30" s="8">
        <v>0</v>
      </c>
      <c r="AS30">
        <v>0</v>
      </c>
      <c r="AT30" t="s">
        <v>58</v>
      </c>
      <c r="AU30" t="s">
        <v>98</v>
      </c>
      <c r="AV30" s="11">
        <v>0</v>
      </c>
      <c r="AW30" s="3">
        <v>0</v>
      </c>
      <c r="AX30" s="3">
        <v>0</v>
      </c>
      <c r="AY30">
        <v>0</v>
      </c>
      <c r="AZ30">
        <v>0</v>
      </c>
      <c r="BA30" s="38">
        <f t="shared" si="7"/>
        <v>0</v>
      </c>
      <c r="BB30">
        <v>0</v>
      </c>
      <c r="BC30" s="8">
        <v>0</v>
      </c>
      <c r="BD30">
        <v>0</v>
      </c>
      <c r="BE30" t="s">
        <v>46</v>
      </c>
      <c r="BF30">
        <v>0</v>
      </c>
      <c r="BG30" s="11">
        <v>0</v>
      </c>
      <c r="BH30" s="3">
        <v>0</v>
      </c>
      <c r="BI30" s="3">
        <v>0</v>
      </c>
      <c r="BJ30">
        <v>0</v>
      </c>
      <c r="BK30">
        <v>0</v>
      </c>
      <c r="BL30" s="38">
        <f t="shared" si="8"/>
        <v>0</v>
      </c>
      <c r="BM30">
        <v>0</v>
      </c>
      <c r="BN30" s="8">
        <v>0</v>
      </c>
      <c r="BO30">
        <v>0</v>
      </c>
      <c r="BP30" t="s">
        <v>46</v>
      </c>
      <c r="BQ30">
        <v>0</v>
      </c>
      <c r="BR30" s="3">
        <v>18038398</v>
      </c>
      <c r="BS30" t="s">
        <v>47</v>
      </c>
      <c r="BT30" s="19">
        <f t="shared" si="0"/>
        <v>13282850</v>
      </c>
      <c r="BU30" s="19">
        <f t="shared" si="1"/>
        <v>18038398</v>
      </c>
      <c r="BV30" s="13">
        <f t="shared" si="2"/>
        <v>1</v>
      </c>
    </row>
    <row r="31" spans="1:74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3"/>
        <v>0</v>
      </c>
      <c r="U31" s="3" t="s">
        <v>104</v>
      </c>
      <c r="V31" s="3" t="s">
        <v>104</v>
      </c>
      <c r="W31" s="14">
        <f t="shared" si="4"/>
        <v>0</v>
      </c>
      <c r="X31" s="3">
        <v>0</v>
      </c>
      <c r="Y31" s="18">
        <f t="shared" si="5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 s="38">
        <f t="shared" si="6"/>
        <v>0</v>
      </c>
      <c r="AF31">
        <v>0</v>
      </c>
      <c r="AG31" s="10">
        <v>0</v>
      </c>
      <c r="AH31">
        <v>0</v>
      </c>
      <c r="AI31">
        <v>0</v>
      </c>
      <c r="AJ31">
        <v>0</v>
      </c>
      <c r="AK31" s="8">
        <v>0</v>
      </c>
      <c r="AL31" s="3">
        <v>0</v>
      </c>
      <c r="AM31" s="3">
        <v>0</v>
      </c>
      <c r="AN31">
        <v>0</v>
      </c>
      <c r="AO31">
        <v>0</v>
      </c>
      <c r="AP31" s="38">
        <f t="shared" si="9"/>
        <v>0</v>
      </c>
      <c r="AQ31">
        <v>0</v>
      </c>
      <c r="AR31" s="8">
        <v>0</v>
      </c>
      <c r="AS31">
        <v>0</v>
      </c>
      <c r="AT31">
        <v>0</v>
      </c>
      <c r="AU31">
        <v>0</v>
      </c>
      <c r="AV31" s="11">
        <v>0</v>
      </c>
      <c r="AW31" s="3">
        <v>0</v>
      </c>
      <c r="AX31" s="3">
        <v>0</v>
      </c>
      <c r="AY31">
        <v>0</v>
      </c>
      <c r="AZ31">
        <v>0</v>
      </c>
      <c r="BA31" s="38">
        <f t="shared" si="7"/>
        <v>0</v>
      </c>
      <c r="BB31">
        <v>0</v>
      </c>
      <c r="BC31" s="8">
        <v>0</v>
      </c>
      <c r="BD31">
        <v>0</v>
      </c>
      <c r="BE31">
        <v>0</v>
      </c>
      <c r="BF31">
        <v>0</v>
      </c>
      <c r="BG31" s="11">
        <v>0</v>
      </c>
      <c r="BH31" s="3">
        <v>0</v>
      </c>
      <c r="BI31" s="3">
        <v>0</v>
      </c>
      <c r="BJ31">
        <v>0</v>
      </c>
      <c r="BK31">
        <v>0</v>
      </c>
      <c r="BL31" s="38">
        <f t="shared" si="8"/>
        <v>0</v>
      </c>
      <c r="BM31">
        <v>0</v>
      </c>
      <c r="BN31" s="8">
        <v>0</v>
      </c>
      <c r="BO31">
        <v>0</v>
      </c>
      <c r="BP31" t="s">
        <v>46</v>
      </c>
      <c r="BQ31">
        <v>0</v>
      </c>
      <c r="BR31" s="3">
        <v>0</v>
      </c>
      <c r="BS31">
        <v>0</v>
      </c>
      <c r="BT31" s="19">
        <f t="shared" si="0"/>
        <v>0</v>
      </c>
      <c r="BU31" s="19">
        <f t="shared" si="1"/>
        <v>0</v>
      </c>
      <c r="BV31" s="13">
        <f t="shared" si="2"/>
        <v>0</v>
      </c>
    </row>
    <row r="32" spans="1:74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3"/>
        <v>0.28514433351538621</v>
      </c>
      <c r="U32" s="3">
        <v>23487684</v>
      </c>
      <c r="V32" s="3">
        <v>21396424</v>
      </c>
      <c r="W32" s="14">
        <f t="shared" si="4"/>
        <v>0.91096355008863372</v>
      </c>
      <c r="X32" s="3">
        <v>7887684</v>
      </c>
      <c r="Y32" s="18">
        <f t="shared" si="5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 s="38">
        <f t="shared" si="6"/>
        <v>9.4140897948373561E-2</v>
      </c>
      <c r="AF32">
        <v>35</v>
      </c>
      <c r="AG32" s="10">
        <v>48639</v>
      </c>
      <c r="AH32" t="s">
        <v>42</v>
      </c>
      <c r="AI32" t="s">
        <v>43</v>
      </c>
      <c r="AJ32" t="s">
        <v>44</v>
      </c>
      <c r="AK32" s="8">
        <v>0</v>
      </c>
      <c r="AL32" s="3">
        <v>0</v>
      </c>
      <c r="AM32" s="3">
        <v>0</v>
      </c>
      <c r="AN32">
        <v>0</v>
      </c>
      <c r="AO32" t="s">
        <v>45</v>
      </c>
      <c r="AP32" s="38">
        <f t="shared" si="9"/>
        <v>0</v>
      </c>
      <c r="AQ32">
        <v>0</v>
      </c>
      <c r="AR32" s="8">
        <v>0</v>
      </c>
      <c r="AS32">
        <v>0</v>
      </c>
      <c r="AT32" t="s">
        <v>46</v>
      </c>
      <c r="AU32">
        <v>0</v>
      </c>
      <c r="AV32" s="11">
        <v>0</v>
      </c>
      <c r="AW32" s="3">
        <v>0</v>
      </c>
      <c r="AX32" s="3">
        <v>0</v>
      </c>
      <c r="AY32">
        <v>0</v>
      </c>
      <c r="AZ32">
        <v>0</v>
      </c>
      <c r="BA32" s="38">
        <f t="shared" si="7"/>
        <v>0</v>
      </c>
      <c r="BB32">
        <v>0</v>
      </c>
      <c r="BC32" s="8">
        <v>0</v>
      </c>
      <c r="BD32">
        <v>0</v>
      </c>
      <c r="BE32" t="s">
        <v>46</v>
      </c>
      <c r="BF32">
        <v>0</v>
      </c>
      <c r="BG32" s="11">
        <v>0</v>
      </c>
      <c r="BH32" s="3">
        <v>0</v>
      </c>
      <c r="BI32" s="3">
        <v>0</v>
      </c>
      <c r="BJ32">
        <v>0</v>
      </c>
      <c r="BK32">
        <v>0</v>
      </c>
      <c r="BL32" s="38">
        <f t="shared" si="8"/>
        <v>0</v>
      </c>
      <c r="BM32">
        <v>0</v>
      </c>
      <c r="BN32" s="8">
        <v>0</v>
      </c>
      <c r="BO32">
        <v>0</v>
      </c>
      <c r="BP32" t="s">
        <v>46</v>
      </c>
      <c r="BQ32">
        <v>0</v>
      </c>
      <c r="BR32" s="3">
        <v>23487684</v>
      </c>
      <c r="BS32" t="s">
        <v>47</v>
      </c>
      <c r="BT32" s="19">
        <f t="shared" si="0"/>
        <v>15600000</v>
      </c>
      <c r="BU32" s="19">
        <f t="shared" si="1"/>
        <v>23487684</v>
      </c>
      <c r="BV32" s="13">
        <f t="shared" si="2"/>
        <v>1</v>
      </c>
    </row>
    <row r="33" spans="1:74" hidden="1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3"/>
        <v>3.615834425884E-2</v>
      </c>
      <c r="U33" s="3">
        <v>1655911</v>
      </c>
      <c r="V33" s="3">
        <v>1543181</v>
      </c>
      <c r="W33" s="14">
        <f t="shared" si="4"/>
        <v>0.93192266975700988</v>
      </c>
      <c r="X33" s="3">
        <v>345441</v>
      </c>
      <c r="Y33" s="18">
        <f t="shared" si="5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 s="38">
        <f t="shared" si="6"/>
        <v>0</v>
      </c>
      <c r="AF33">
        <v>0</v>
      </c>
      <c r="AG33" s="10">
        <v>0</v>
      </c>
      <c r="AH33">
        <v>0</v>
      </c>
      <c r="AI33" t="s">
        <v>46</v>
      </c>
      <c r="AJ33">
        <v>0</v>
      </c>
      <c r="AK33" s="8">
        <v>33451</v>
      </c>
      <c r="AL33" s="3">
        <v>1310470</v>
      </c>
      <c r="AM33" s="3">
        <v>1158825.17</v>
      </c>
      <c r="AN33">
        <v>8.7499999999999994E-2</v>
      </c>
      <c r="AO33">
        <v>50</v>
      </c>
      <c r="AP33" s="38">
        <f t="shared" si="9"/>
        <v>8.8840126787649978E-2</v>
      </c>
      <c r="AQ33">
        <v>0</v>
      </c>
      <c r="AR33" s="8">
        <v>51714</v>
      </c>
      <c r="AS33">
        <v>0</v>
      </c>
      <c r="AT33" t="s">
        <v>43</v>
      </c>
      <c r="AU33">
        <v>0</v>
      </c>
      <c r="AV33" s="11" t="s">
        <v>106</v>
      </c>
      <c r="AW33" s="3">
        <v>0</v>
      </c>
      <c r="AX33" s="3">
        <v>0</v>
      </c>
      <c r="AY33">
        <v>0</v>
      </c>
      <c r="AZ33">
        <v>0</v>
      </c>
      <c r="BA33" s="38">
        <f t="shared" si="7"/>
        <v>0</v>
      </c>
      <c r="BB33">
        <v>0</v>
      </c>
      <c r="BC33" s="8">
        <v>0</v>
      </c>
      <c r="BD33">
        <v>0</v>
      </c>
      <c r="BE33" t="s">
        <v>46</v>
      </c>
      <c r="BF33">
        <v>0</v>
      </c>
      <c r="BG33" s="11" t="s">
        <v>106</v>
      </c>
      <c r="BH33" s="3">
        <v>0</v>
      </c>
      <c r="BI33" s="3">
        <v>0</v>
      </c>
      <c r="BJ33">
        <v>0</v>
      </c>
      <c r="BK33">
        <v>0</v>
      </c>
      <c r="BL33" s="38">
        <f t="shared" si="8"/>
        <v>0</v>
      </c>
      <c r="BM33">
        <v>0</v>
      </c>
      <c r="BN33" s="8">
        <v>0</v>
      </c>
      <c r="BO33">
        <v>0</v>
      </c>
      <c r="BP33" t="s">
        <v>46</v>
      </c>
      <c r="BQ33">
        <v>0</v>
      </c>
      <c r="BR33" s="3">
        <v>1655911</v>
      </c>
      <c r="BS33" t="s">
        <v>47</v>
      </c>
      <c r="BT33" s="19">
        <f t="shared" si="0"/>
        <v>1310470</v>
      </c>
      <c r="BU33" s="19">
        <f t="shared" si="1"/>
        <v>1655911</v>
      </c>
      <c r="BV33" s="13">
        <f t="shared" si="2"/>
        <v>1</v>
      </c>
    </row>
    <row r="34" spans="1:74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3"/>
        <v>3.5856931292913882E-2</v>
      </c>
      <c r="U34" s="3">
        <v>668490</v>
      </c>
      <c r="V34" s="3">
        <v>617783</v>
      </c>
      <c r="W34" s="14">
        <f t="shared" si="4"/>
        <v>0.92414695806967939</v>
      </c>
      <c r="X34" s="3">
        <v>617783</v>
      </c>
      <c r="Y34" s="18">
        <f t="shared" si="5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 s="38">
        <f t="shared" si="6"/>
        <v>2.5512730928169743E-2</v>
      </c>
      <c r="AF34">
        <v>50</v>
      </c>
      <c r="AG34" s="10">
        <v>2041</v>
      </c>
      <c r="AH34" t="s">
        <v>54</v>
      </c>
      <c r="AI34" t="s">
        <v>108</v>
      </c>
      <c r="AJ34" t="s">
        <v>44</v>
      </c>
      <c r="AK34" s="8" t="s">
        <v>106</v>
      </c>
      <c r="AL34" s="3">
        <v>0</v>
      </c>
      <c r="AM34" s="3">
        <v>0</v>
      </c>
      <c r="AN34">
        <v>0</v>
      </c>
      <c r="AO34" t="s">
        <v>45</v>
      </c>
      <c r="AP34" s="38">
        <f t="shared" si="9"/>
        <v>0</v>
      </c>
      <c r="AQ34">
        <v>0</v>
      </c>
      <c r="AR34" s="8">
        <v>0</v>
      </c>
      <c r="AS34">
        <v>0</v>
      </c>
      <c r="AT34" t="s">
        <v>46</v>
      </c>
      <c r="AU34">
        <v>0</v>
      </c>
      <c r="AV34" s="11" t="s">
        <v>106</v>
      </c>
      <c r="AW34" s="3">
        <v>0</v>
      </c>
      <c r="AX34" s="3">
        <v>0</v>
      </c>
      <c r="AY34">
        <v>0</v>
      </c>
      <c r="AZ34">
        <v>0</v>
      </c>
      <c r="BA34" s="38">
        <f t="shared" si="7"/>
        <v>0</v>
      </c>
      <c r="BB34">
        <v>0</v>
      </c>
      <c r="BC34" s="8">
        <v>0</v>
      </c>
      <c r="BD34">
        <v>0</v>
      </c>
      <c r="BE34" t="s">
        <v>46</v>
      </c>
      <c r="BF34">
        <v>0</v>
      </c>
      <c r="BG34" s="11" t="s">
        <v>106</v>
      </c>
      <c r="BH34" s="3">
        <v>0</v>
      </c>
      <c r="BI34" s="3">
        <v>0</v>
      </c>
      <c r="BJ34">
        <v>0</v>
      </c>
      <c r="BK34">
        <v>0</v>
      </c>
      <c r="BL34" s="38">
        <f t="shared" si="8"/>
        <v>0</v>
      </c>
      <c r="BM34">
        <v>0</v>
      </c>
      <c r="BN34" s="8">
        <v>0</v>
      </c>
      <c r="BO34">
        <v>0</v>
      </c>
      <c r="BP34" t="s">
        <v>46</v>
      </c>
      <c r="BQ34">
        <v>0</v>
      </c>
      <c r="BR34" s="3">
        <v>0</v>
      </c>
      <c r="BS34">
        <v>0</v>
      </c>
      <c r="BT34" s="19">
        <f t="shared" si="0"/>
        <v>566778</v>
      </c>
      <c r="BU34" s="19">
        <f t="shared" si="1"/>
        <v>1184561</v>
      </c>
      <c r="BV34" s="13">
        <f t="shared" si="2"/>
        <v>1.7719950934194977</v>
      </c>
    </row>
    <row r="35" spans="1:74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3"/>
        <v>3.5856931292913882E-2</v>
      </c>
      <c r="U35" s="3">
        <v>668490</v>
      </c>
      <c r="V35" s="3">
        <v>617783</v>
      </c>
      <c r="W35" s="14">
        <f t="shared" si="4"/>
        <v>0.92414695806967939</v>
      </c>
      <c r="X35" s="3">
        <v>617783</v>
      </c>
      <c r="Y35" s="18">
        <f t="shared" si="5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 s="38">
        <f t="shared" si="6"/>
        <v>2.5512730928169743E-2</v>
      </c>
      <c r="AF35">
        <v>50</v>
      </c>
      <c r="AG35" s="10">
        <v>51715</v>
      </c>
      <c r="AH35" t="s">
        <v>54</v>
      </c>
      <c r="AI35" t="s">
        <v>109</v>
      </c>
      <c r="AJ35" t="s">
        <v>44</v>
      </c>
      <c r="AK35" s="8" t="s">
        <v>106</v>
      </c>
      <c r="AL35" s="3">
        <v>0</v>
      </c>
      <c r="AM35" s="3">
        <v>0</v>
      </c>
      <c r="AN35">
        <v>0</v>
      </c>
      <c r="AO35" t="s">
        <v>45</v>
      </c>
      <c r="AP35" s="38">
        <f t="shared" si="9"/>
        <v>0</v>
      </c>
      <c r="AQ35">
        <v>0</v>
      </c>
      <c r="AR35" s="8">
        <v>0</v>
      </c>
      <c r="AS35">
        <v>0</v>
      </c>
      <c r="AT35" t="s">
        <v>46</v>
      </c>
      <c r="AU35">
        <v>0</v>
      </c>
      <c r="AV35" s="11" t="s">
        <v>106</v>
      </c>
      <c r="AW35" s="3">
        <v>0</v>
      </c>
      <c r="AX35" s="3">
        <v>0</v>
      </c>
      <c r="AY35">
        <v>0</v>
      </c>
      <c r="AZ35">
        <v>0</v>
      </c>
      <c r="BA35" s="38">
        <f t="shared" si="7"/>
        <v>0</v>
      </c>
      <c r="BB35">
        <v>0</v>
      </c>
      <c r="BC35" s="8">
        <v>0</v>
      </c>
      <c r="BD35">
        <v>0</v>
      </c>
      <c r="BE35" t="s">
        <v>46</v>
      </c>
      <c r="BF35">
        <v>0</v>
      </c>
      <c r="BG35" s="11" t="s">
        <v>106</v>
      </c>
      <c r="BH35" s="3">
        <v>0</v>
      </c>
      <c r="BI35" s="3">
        <v>0</v>
      </c>
      <c r="BJ35">
        <v>0</v>
      </c>
      <c r="BK35">
        <v>0</v>
      </c>
      <c r="BL35" s="38">
        <f t="shared" si="8"/>
        <v>0</v>
      </c>
      <c r="BM35">
        <v>0</v>
      </c>
      <c r="BN35" s="8">
        <v>0</v>
      </c>
      <c r="BO35">
        <v>0</v>
      </c>
      <c r="BP35" t="s">
        <v>46</v>
      </c>
      <c r="BQ35">
        <v>0</v>
      </c>
      <c r="BR35" s="3">
        <v>658490</v>
      </c>
      <c r="BS35">
        <v>0</v>
      </c>
      <c r="BT35" s="19">
        <f t="shared" si="0"/>
        <v>566778</v>
      </c>
      <c r="BU35" s="19">
        <f t="shared" si="1"/>
        <v>1184561</v>
      </c>
      <c r="BV35" s="13">
        <f t="shared" si="2"/>
        <v>1.7719950934194977</v>
      </c>
    </row>
    <row r="36" spans="1:74" hidden="1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3"/>
        <v>3.5839233550748396E-2</v>
      </c>
      <c r="U36" s="3">
        <v>817484</v>
      </c>
      <c r="V36" s="3">
        <v>755098</v>
      </c>
      <c r="W36" s="14">
        <f t="shared" si="4"/>
        <v>0.9236853565329719</v>
      </c>
      <c r="X36" s="3">
        <v>155944</v>
      </c>
      <c r="Y36" s="18">
        <f t="shared" si="5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 s="38">
        <f t="shared" si="6"/>
        <v>0</v>
      </c>
      <c r="AF36">
        <v>0</v>
      </c>
      <c r="AG36" s="10">
        <v>0</v>
      </c>
      <c r="AH36">
        <v>0</v>
      </c>
      <c r="AI36" t="s">
        <v>46</v>
      </c>
      <c r="AJ36">
        <v>0</v>
      </c>
      <c r="AK36" s="8">
        <v>33573</v>
      </c>
      <c r="AL36" s="3">
        <v>661540</v>
      </c>
      <c r="AM36" s="3">
        <v>579072</v>
      </c>
      <c r="AN36">
        <v>8.2500000000000004E-2</v>
      </c>
      <c r="AO36">
        <v>50</v>
      </c>
      <c r="AP36" s="38">
        <f t="shared" si="9"/>
        <v>8.409730116139269E-2</v>
      </c>
      <c r="AQ36">
        <v>0</v>
      </c>
      <c r="AR36" s="8">
        <v>51836</v>
      </c>
      <c r="AS36">
        <v>0</v>
      </c>
      <c r="AT36" t="s">
        <v>43</v>
      </c>
      <c r="AU36">
        <v>0</v>
      </c>
      <c r="AV36" s="11" t="s">
        <v>106</v>
      </c>
      <c r="AW36" s="3">
        <v>0</v>
      </c>
      <c r="AX36" s="3">
        <v>0</v>
      </c>
      <c r="AY36">
        <v>0</v>
      </c>
      <c r="AZ36">
        <v>0</v>
      </c>
      <c r="BA36" s="38">
        <f t="shared" si="7"/>
        <v>0</v>
      </c>
      <c r="BB36">
        <v>0</v>
      </c>
      <c r="BC36" s="8">
        <v>0</v>
      </c>
      <c r="BD36">
        <v>0</v>
      </c>
      <c r="BE36" t="s">
        <v>46</v>
      </c>
      <c r="BF36">
        <v>0</v>
      </c>
      <c r="BG36" s="11" t="s">
        <v>106</v>
      </c>
      <c r="BH36" s="3">
        <v>0</v>
      </c>
      <c r="BI36" s="3">
        <v>0</v>
      </c>
      <c r="BJ36">
        <v>0</v>
      </c>
      <c r="BK36">
        <v>0</v>
      </c>
      <c r="BL36" s="38">
        <f t="shared" si="8"/>
        <v>0</v>
      </c>
      <c r="BM36">
        <v>0</v>
      </c>
      <c r="BN36" s="8">
        <v>0</v>
      </c>
      <c r="BO36">
        <v>0</v>
      </c>
      <c r="BP36" t="s">
        <v>46</v>
      </c>
      <c r="BQ36">
        <v>0</v>
      </c>
      <c r="BR36" s="3">
        <v>817484</v>
      </c>
      <c r="BS36" t="s">
        <v>47</v>
      </c>
      <c r="BT36" s="19">
        <f t="shared" si="0"/>
        <v>661540</v>
      </c>
      <c r="BU36" s="19">
        <f t="shared" si="1"/>
        <v>817484</v>
      </c>
      <c r="BV36" s="13">
        <f t="shared" si="2"/>
        <v>1</v>
      </c>
    </row>
    <row r="37" spans="1:74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3"/>
        <v>3.6195878464792289E-2</v>
      </c>
      <c r="U37" s="3">
        <v>966436</v>
      </c>
      <c r="V37" s="3">
        <v>901561</v>
      </c>
      <c r="W37" s="14">
        <f t="shared" si="4"/>
        <v>0.93287191288403992</v>
      </c>
      <c r="X37" s="3">
        <v>901561</v>
      </c>
      <c r="Y37" s="18">
        <f t="shared" si="5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 s="38">
        <f t="shared" si="6"/>
        <v>2.5512730928169743E-2</v>
      </c>
      <c r="AF37">
        <v>50</v>
      </c>
      <c r="AG37" s="10">
        <v>2040</v>
      </c>
      <c r="AH37" t="s">
        <v>54</v>
      </c>
      <c r="AI37" t="s">
        <v>114</v>
      </c>
      <c r="AJ37" t="s">
        <v>44</v>
      </c>
      <c r="AK37" s="8" t="s">
        <v>106</v>
      </c>
      <c r="AL37" s="3">
        <v>0</v>
      </c>
      <c r="AM37" s="3">
        <v>0</v>
      </c>
      <c r="AN37">
        <v>0</v>
      </c>
      <c r="AO37" t="s">
        <v>45</v>
      </c>
      <c r="AP37" s="38">
        <f t="shared" si="9"/>
        <v>0</v>
      </c>
      <c r="AQ37">
        <v>0</v>
      </c>
      <c r="AR37" s="8">
        <v>0</v>
      </c>
      <c r="AS37">
        <v>0</v>
      </c>
      <c r="AT37" t="s">
        <v>46</v>
      </c>
      <c r="AU37">
        <v>0</v>
      </c>
      <c r="AV37" s="11" t="s">
        <v>106</v>
      </c>
      <c r="AW37" s="3">
        <v>0</v>
      </c>
      <c r="AX37" s="3">
        <v>0</v>
      </c>
      <c r="AY37">
        <v>0</v>
      </c>
      <c r="AZ37">
        <v>0</v>
      </c>
      <c r="BA37" s="38">
        <f t="shared" si="7"/>
        <v>0</v>
      </c>
      <c r="BB37">
        <v>0</v>
      </c>
      <c r="BC37" s="8">
        <v>0</v>
      </c>
      <c r="BD37">
        <v>0</v>
      </c>
      <c r="BE37" t="s">
        <v>46</v>
      </c>
      <c r="BF37">
        <v>0</v>
      </c>
      <c r="BG37" s="11" t="s">
        <v>106</v>
      </c>
      <c r="BH37" s="3">
        <v>0</v>
      </c>
      <c r="BI37" s="3">
        <v>0</v>
      </c>
      <c r="BJ37">
        <v>0</v>
      </c>
      <c r="BK37">
        <v>0</v>
      </c>
      <c r="BL37" s="38">
        <f t="shared" si="8"/>
        <v>0</v>
      </c>
      <c r="BM37">
        <v>0</v>
      </c>
      <c r="BN37" s="8">
        <v>0</v>
      </c>
      <c r="BO37">
        <v>0</v>
      </c>
      <c r="BP37" t="s">
        <v>46</v>
      </c>
      <c r="BQ37">
        <v>0</v>
      </c>
      <c r="BR37" s="3">
        <v>966436</v>
      </c>
      <c r="BS37">
        <v>0</v>
      </c>
      <c r="BT37" s="19">
        <f t="shared" si="0"/>
        <v>858174</v>
      </c>
      <c r="BU37" s="19">
        <f t="shared" si="1"/>
        <v>1759735</v>
      </c>
      <c r="BV37" s="13">
        <f t="shared" si="2"/>
        <v>1.8208500097264588</v>
      </c>
    </row>
    <row r="38" spans="1:74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3"/>
        <v>3.6195878464792289E-2</v>
      </c>
      <c r="U38" s="3">
        <v>966436</v>
      </c>
      <c r="V38" s="3">
        <v>901561</v>
      </c>
      <c r="W38" s="14">
        <f t="shared" si="4"/>
        <v>0.93287191288403992</v>
      </c>
      <c r="X38" s="3">
        <v>901561</v>
      </c>
      <c r="Y38" s="18">
        <f t="shared" si="5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 s="38">
        <f t="shared" si="6"/>
        <v>0.50000000078416429</v>
      </c>
      <c r="AF38">
        <v>50</v>
      </c>
      <c r="AG38" s="10">
        <v>51349</v>
      </c>
      <c r="AH38" t="s">
        <v>54</v>
      </c>
      <c r="AI38" t="s">
        <v>115</v>
      </c>
      <c r="AJ38" t="s">
        <v>44</v>
      </c>
      <c r="AK38" s="8" t="s">
        <v>106</v>
      </c>
      <c r="AL38" s="3">
        <v>0</v>
      </c>
      <c r="AM38" s="3">
        <v>0</v>
      </c>
      <c r="AN38">
        <v>0</v>
      </c>
      <c r="AO38" t="s">
        <v>45</v>
      </c>
      <c r="AP38" s="38">
        <f t="shared" si="9"/>
        <v>0</v>
      </c>
      <c r="AQ38">
        <v>0</v>
      </c>
      <c r="AR38" s="8">
        <v>0</v>
      </c>
      <c r="AS38">
        <v>0</v>
      </c>
      <c r="AT38" t="s">
        <v>46</v>
      </c>
      <c r="AU38">
        <v>0</v>
      </c>
      <c r="AV38" s="11" t="s">
        <v>106</v>
      </c>
      <c r="AW38" s="3">
        <v>0</v>
      </c>
      <c r="AX38" s="3">
        <v>0</v>
      </c>
      <c r="AY38">
        <v>0</v>
      </c>
      <c r="AZ38">
        <v>0</v>
      </c>
      <c r="BA38" s="38">
        <f t="shared" si="7"/>
        <v>0</v>
      </c>
      <c r="BB38">
        <v>0</v>
      </c>
      <c r="BC38" s="8">
        <v>0</v>
      </c>
      <c r="BD38">
        <v>0</v>
      </c>
      <c r="BE38" t="s">
        <v>46</v>
      </c>
      <c r="BF38">
        <v>0</v>
      </c>
      <c r="BG38" s="11" t="s">
        <v>106</v>
      </c>
      <c r="BH38" s="3">
        <v>0</v>
      </c>
      <c r="BI38" s="3">
        <v>0</v>
      </c>
      <c r="BJ38">
        <v>0</v>
      </c>
      <c r="BK38">
        <v>0</v>
      </c>
      <c r="BL38" s="38">
        <f t="shared" si="8"/>
        <v>0</v>
      </c>
      <c r="BM38">
        <v>0</v>
      </c>
      <c r="BN38" s="8">
        <v>0</v>
      </c>
      <c r="BO38">
        <v>0</v>
      </c>
      <c r="BP38" t="s">
        <v>46</v>
      </c>
      <c r="BQ38">
        <v>0</v>
      </c>
      <c r="BR38" s="3">
        <v>966436</v>
      </c>
      <c r="BS38">
        <v>0</v>
      </c>
      <c r="BT38" s="19">
        <f t="shared" si="0"/>
        <v>685198.57</v>
      </c>
      <c r="BU38" s="19">
        <f t="shared" si="1"/>
        <v>1586759.5699999998</v>
      </c>
      <c r="BV38" s="13">
        <f t="shared" si="2"/>
        <v>1.6418672007251385</v>
      </c>
    </row>
    <row r="39" spans="1:74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3"/>
        <v>0</v>
      </c>
      <c r="U39" s="3">
        <v>0</v>
      </c>
      <c r="V39" s="3">
        <v>0</v>
      </c>
      <c r="W39" s="14">
        <f t="shared" si="4"/>
        <v>0</v>
      </c>
      <c r="X39" s="3">
        <v>8400</v>
      </c>
      <c r="Y39" s="18">
        <f t="shared" si="5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 s="38">
        <f t="shared" si="6"/>
        <v>0</v>
      </c>
      <c r="AF39">
        <v>0</v>
      </c>
      <c r="AG39" s="10">
        <v>0</v>
      </c>
      <c r="AH39">
        <v>0</v>
      </c>
      <c r="AI39" t="s">
        <v>46</v>
      </c>
      <c r="AJ39">
        <v>0</v>
      </c>
      <c r="AK39" s="8" t="s">
        <v>106</v>
      </c>
      <c r="AL39" s="3">
        <v>0</v>
      </c>
      <c r="AM39" s="3">
        <v>0</v>
      </c>
      <c r="AN39">
        <v>0</v>
      </c>
      <c r="AO39" t="s">
        <v>45</v>
      </c>
      <c r="AP39" s="38">
        <f t="shared" si="9"/>
        <v>0</v>
      </c>
      <c r="AQ39">
        <v>0</v>
      </c>
      <c r="AR39" s="8">
        <v>0</v>
      </c>
      <c r="AS39">
        <v>0</v>
      </c>
      <c r="AT39" t="s">
        <v>46</v>
      </c>
      <c r="AU39">
        <v>0</v>
      </c>
      <c r="AV39" s="11" t="s">
        <v>106</v>
      </c>
      <c r="AW39" s="3">
        <v>0</v>
      </c>
      <c r="AX39" s="3">
        <v>0</v>
      </c>
      <c r="AY39">
        <v>0</v>
      </c>
      <c r="AZ39">
        <v>0</v>
      </c>
      <c r="BA39" s="38">
        <f t="shared" si="7"/>
        <v>0</v>
      </c>
      <c r="BB39">
        <v>0</v>
      </c>
      <c r="BC39" s="8">
        <v>0</v>
      </c>
      <c r="BD39">
        <v>0</v>
      </c>
      <c r="BE39" t="s">
        <v>46</v>
      </c>
      <c r="BF39">
        <v>0</v>
      </c>
      <c r="BG39" s="11" t="s">
        <v>106</v>
      </c>
      <c r="BH39" s="3">
        <v>0</v>
      </c>
      <c r="BI39" s="3">
        <v>0</v>
      </c>
      <c r="BJ39">
        <v>0</v>
      </c>
      <c r="BK39">
        <v>0</v>
      </c>
      <c r="BL39" s="38">
        <f t="shared" si="8"/>
        <v>0</v>
      </c>
      <c r="BM39">
        <v>0</v>
      </c>
      <c r="BN39" s="8">
        <v>0</v>
      </c>
      <c r="BO39">
        <v>0</v>
      </c>
      <c r="BP39" t="s">
        <v>46</v>
      </c>
      <c r="BQ39">
        <v>0</v>
      </c>
      <c r="BR39" s="3">
        <v>0</v>
      </c>
      <c r="BS39">
        <v>0</v>
      </c>
      <c r="BT39" s="19">
        <f t="shared" si="0"/>
        <v>0</v>
      </c>
      <c r="BU39" s="19">
        <f t="shared" si="1"/>
        <v>8400</v>
      </c>
      <c r="BV39" s="13">
        <f t="shared" si="2"/>
        <v>0</v>
      </c>
    </row>
    <row r="40" spans="1:74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3"/>
        <v>1.3341557924862003E-2</v>
      </c>
      <c r="U40" s="3">
        <v>598206</v>
      </c>
      <c r="V40" s="3">
        <v>545496</v>
      </c>
      <c r="W40" s="14">
        <f t="shared" si="4"/>
        <v>0.91188654075686304</v>
      </c>
      <c r="X40" s="3">
        <v>0</v>
      </c>
      <c r="Y40" s="18">
        <f t="shared" si="5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 s="38">
        <f t="shared" si="6"/>
        <v>0</v>
      </c>
      <c r="AF40">
        <v>0</v>
      </c>
      <c r="AG40" s="8">
        <v>0</v>
      </c>
      <c r="AH40">
        <v>0</v>
      </c>
      <c r="AI40" t="s">
        <v>46</v>
      </c>
      <c r="AJ40" t="s">
        <v>121</v>
      </c>
      <c r="AK40" s="8">
        <v>0</v>
      </c>
      <c r="AL40" s="3">
        <v>0</v>
      </c>
      <c r="AM40" s="3">
        <v>0</v>
      </c>
      <c r="AN40">
        <v>0</v>
      </c>
      <c r="AO40" t="s">
        <v>45</v>
      </c>
      <c r="AP40" s="38">
        <f t="shared" si="9"/>
        <v>0</v>
      </c>
      <c r="AQ40">
        <v>0</v>
      </c>
      <c r="AR40" s="8">
        <v>0</v>
      </c>
      <c r="AS40">
        <v>0</v>
      </c>
      <c r="AT40" t="s">
        <v>46</v>
      </c>
      <c r="AU40">
        <v>0</v>
      </c>
      <c r="AV40" s="11" t="s">
        <v>106</v>
      </c>
      <c r="AW40" s="3">
        <v>0</v>
      </c>
      <c r="AX40" s="3">
        <v>0</v>
      </c>
      <c r="AY40">
        <v>0</v>
      </c>
      <c r="AZ40">
        <v>0</v>
      </c>
      <c r="BA40" s="38">
        <f t="shared" si="7"/>
        <v>0</v>
      </c>
      <c r="BB40">
        <v>0</v>
      </c>
      <c r="BC40" s="8">
        <v>0</v>
      </c>
      <c r="BD40">
        <v>0</v>
      </c>
      <c r="BE40" t="s">
        <v>46</v>
      </c>
      <c r="BF40">
        <v>0</v>
      </c>
      <c r="BG40" s="11" t="s">
        <v>106</v>
      </c>
      <c r="BH40" s="3">
        <v>0</v>
      </c>
      <c r="BI40" s="3">
        <v>0</v>
      </c>
      <c r="BJ40">
        <v>0</v>
      </c>
      <c r="BK40">
        <v>0</v>
      </c>
      <c r="BL40" s="38">
        <f t="shared" si="8"/>
        <v>0</v>
      </c>
      <c r="BM40">
        <v>0</v>
      </c>
      <c r="BN40" s="8">
        <v>0</v>
      </c>
      <c r="BO40">
        <v>0</v>
      </c>
      <c r="BP40" t="s">
        <v>46</v>
      </c>
      <c r="BQ40">
        <v>0</v>
      </c>
      <c r="BR40" s="3">
        <v>0</v>
      </c>
      <c r="BS40">
        <v>0</v>
      </c>
      <c r="BT40" s="19">
        <f t="shared" si="0"/>
        <v>538350</v>
      </c>
      <c r="BU40" s="19">
        <f t="shared" si="1"/>
        <v>538350</v>
      </c>
      <c r="BV40" s="13">
        <f t="shared" si="2"/>
        <v>0.89994082306095224</v>
      </c>
    </row>
    <row r="41" spans="1:74" hidden="1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3"/>
        <v>5.0037669891209351E-3</v>
      </c>
      <c r="U41" s="3">
        <v>829575</v>
      </c>
      <c r="V41" s="3">
        <v>78024</v>
      </c>
      <c r="W41" s="14">
        <f t="shared" si="4"/>
        <v>9.4052978934996839E-2</v>
      </c>
      <c r="X41" s="3">
        <v>24475</v>
      </c>
      <c r="Y41" s="18">
        <f t="shared" si="5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 s="38">
        <f t="shared" si="6"/>
        <v>9.122686808260394E-2</v>
      </c>
      <c r="AF41">
        <v>50</v>
      </c>
      <c r="AG41" s="10">
        <v>51288</v>
      </c>
      <c r="AH41">
        <v>14763</v>
      </c>
      <c r="AI41" t="s">
        <v>43</v>
      </c>
      <c r="AJ41" t="s">
        <v>122</v>
      </c>
      <c r="AK41" s="8" t="s">
        <v>106</v>
      </c>
      <c r="AL41" s="3">
        <v>0</v>
      </c>
      <c r="AM41" s="3">
        <v>0</v>
      </c>
      <c r="AN41">
        <v>0</v>
      </c>
      <c r="AO41" t="s">
        <v>45</v>
      </c>
      <c r="AP41" s="38">
        <f t="shared" si="9"/>
        <v>0</v>
      </c>
      <c r="AQ41">
        <v>0</v>
      </c>
      <c r="AR41" s="8">
        <v>0</v>
      </c>
      <c r="AS41">
        <v>0</v>
      </c>
      <c r="AT41" t="s">
        <v>46</v>
      </c>
      <c r="AU41">
        <v>0</v>
      </c>
      <c r="AV41" s="11" t="s">
        <v>106</v>
      </c>
      <c r="AW41" s="3">
        <v>0</v>
      </c>
      <c r="AX41" s="3">
        <v>0</v>
      </c>
      <c r="AY41">
        <v>0</v>
      </c>
      <c r="AZ41">
        <v>0</v>
      </c>
      <c r="BA41" s="38">
        <f t="shared" si="7"/>
        <v>0</v>
      </c>
      <c r="BB41">
        <v>0</v>
      </c>
      <c r="BC41" s="8">
        <v>0</v>
      </c>
      <c r="BD41">
        <v>0</v>
      </c>
      <c r="BE41" t="s">
        <v>46</v>
      </c>
      <c r="BF41">
        <v>0</v>
      </c>
      <c r="BG41" s="11" t="s">
        <v>106</v>
      </c>
      <c r="BH41" s="3">
        <v>0</v>
      </c>
      <c r="BI41" s="3">
        <v>0</v>
      </c>
      <c r="BJ41">
        <v>0</v>
      </c>
      <c r="BK41">
        <v>0</v>
      </c>
      <c r="BL41" s="38">
        <f t="shared" si="8"/>
        <v>0</v>
      </c>
      <c r="BM41">
        <v>0</v>
      </c>
      <c r="BN41" s="8">
        <v>0</v>
      </c>
      <c r="BO41">
        <v>0</v>
      </c>
      <c r="BP41" t="s">
        <v>46</v>
      </c>
      <c r="BQ41">
        <v>0</v>
      </c>
      <c r="BR41" s="3">
        <v>805100</v>
      </c>
      <c r="BS41">
        <v>0</v>
      </c>
      <c r="BT41" s="19">
        <f t="shared" si="0"/>
        <v>805100</v>
      </c>
      <c r="BU41" s="19">
        <f t="shared" si="1"/>
        <v>829575</v>
      </c>
      <c r="BV41" s="13">
        <f t="shared" si="2"/>
        <v>1</v>
      </c>
    </row>
    <row r="42" spans="1:74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3"/>
        <v>7.0085999999999996E-2</v>
      </c>
      <c r="U42" s="3">
        <v>500000</v>
      </c>
      <c r="V42" s="3">
        <v>472600</v>
      </c>
      <c r="W42" s="14">
        <f t="shared" si="4"/>
        <v>0.94520000000000004</v>
      </c>
      <c r="X42" s="3">
        <v>472600</v>
      </c>
      <c r="Y42" s="18">
        <f t="shared" si="5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 s="38">
        <f t="shared" si="6"/>
        <v>0</v>
      </c>
      <c r="AF42">
        <v>0</v>
      </c>
      <c r="AG42" s="10">
        <v>0</v>
      </c>
      <c r="AH42">
        <v>0</v>
      </c>
      <c r="AI42" t="s">
        <v>46</v>
      </c>
      <c r="AJ42">
        <v>0</v>
      </c>
      <c r="AK42" s="8" t="s">
        <v>106</v>
      </c>
      <c r="AL42" s="3">
        <v>0</v>
      </c>
      <c r="AM42" s="3">
        <v>0</v>
      </c>
      <c r="AN42">
        <v>0</v>
      </c>
      <c r="AO42" t="s">
        <v>45</v>
      </c>
      <c r="AP42" s="38">
        <f t="shared" si="9"/>
        <v>0</v>
      </c>
      <c r="AQ42">
        <v>0</v>
      </c>
      <c r="AR42" s="8">
        <v>0</v>
      </c>
      <c r="AS42">
        <v>0</v>
      </c>
      <c r="AT42" t="s">
        <v>46</v>
      </c>
      <c r="AU42">
        <v>0</v>
      </c>
      <c r="AV42" s="11" t="s">
        <v>106</v>
      </c>
      <c r="AW42" s="3">
        <v>0</v>
      </c>
      <c r="AX42" s="3">
        <v>0</v>
      </c>
      <c r="AY42">
        <v>0</v>
      </c>
      <c r="AZ42">
        <v>0</v>
      </c>
      <c r="BA42" s="38">
        <f t="shared" si="7"/>
        <v>0</v>
      </c>
      <c r="BB42">
        <v>0</v>
      </c>
      <c r="BC42" s="8">
        <v>0</v>
      </c>
      <c r="BD42">
        <v>0</v>
      </c>
      <c r="BE42" t="s">
        <v>46</v>
      </c>
      <c r="BF42">
        <v>0</v>
      </c>
      <c r="BG42" s="11" t="s">
        <v>106</v>
      </c>
      <c r="BH42" s="3">
        <v>0</v>
      </c>
      <c r="BI42" s="3">
        <v>0</v>
      </c>
      <c r="BJ42">
        <v>0</v>
      </c>
      <c r="BK42">
        <v>0</v>
      </c>
      <c r="BL42" s="38">
        <f t="shared" si="8"/>
        <v>0</v>
      </c>
      <c r="BM42">
        <v>0</v>
      </c>
      <c r="BN42" s="8">
        <v>0</v>
      </c>
      <c r="BO42">
        <v>0</v>
      </c>
      <c r="BP42" t="s">
        <v>46</v>
      </c>
      <c r="BQ42">
        <v>0</v>
      </c>
      <c r="BR42" s="3">
        <v>0</v>
      </c>
      <c r="BS42">
        <v>0</v>
      </c>
      <c r="BT42" s="19">
        <f t="shared" si="0"/>
        <v>0</v>
      </c>
      <c r="BU42" s="19">
        <f t="shared" si="1"/>
        <v>472600</v>
      </c>
      <c r="BV42" s="13">
        <f t="shared" si="2"/>
        <v>0.94520000000000004</v>
      </c>
    </row>
    <row r="43" spans="1:74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3"/>
        <v>2.8406183031936694E-2</v>
      </c>
      <c r="U43" s="3">
        <v>980878</v>
      </c>
      <c r="V43" s="3">
        <v>895400</v>
      </c>
      <c r="W43" s="14">
        <f t="shared" si="4"/>
        <v>0.91285562526634301</v>
      </c>
      <c r="X43" s="3">
        <v>167178</v>
      </c>
      <c r="Y43" s="18">
        <f t="shared" si="5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 s="38">
        <f t="shared" si="6"/>
        <v>0</v>
      </c>
      <c r="AF43">
        <v>0</v>
      </c>
      <c r="AG43" s="10">
        <v>0</v>
      </c>
      <c r="AH43">
        <v>0</v>
      </c>
      <c r="AI43" t="s">
        <v>46</v>
      </c>
      <c r="AJ43">
        <v>0</v>
      </c>
      <c r="AK43" s="8">
        <v>33178</v>
      </c>
      <c r="AL43" s="3">
        <v>813700</v>
      </c>
      <c r="AM43" s="3">
        <v>712456</v>
      </c>
      <c r="AN43">
        <v>8.7499999999999994E-2</v>
      </c>
      <c r="AO43">
        <v>50</v>
      </c>
      <c r="AP43" s="38">
        <f t="shared" si="9"/>
        <v>8.8840126787649978E-2</v>
      </c>
      <c r="AQ43">
        <v>0</v>
      </c>
      <c r="AR43" s="8">
        <v>51441</v>
      </c>
      <c r="AS43">
        <v>0</v>
      </c>
      <c r="AT43" t="s">
        <v>43</v>
      </c>
      <c r="AU43">
        <v>0</v>
      </c>
      <c r="AV43" s="11">
        <v>34731</v>
      </c>
      <c r="AW43" s="3">
        <v>575910</v>
      </c>
      <c r="AX43" s="3">
        <v>403013.26</v>
      </c>
      <c r="AY43">
        <v>7.2499999999999995E-2</v>
      </c>
      <c r="AZ43">
        <v>50</v>
      </c>
      <c r="BA43" s="38">
        <f t="shared" si="7"/>
        <v>7.4758368309622486E-2</v>
      </c>
      <c r="BB43">
        <v>0</v>
      </c>
      <c r="BC43" s="8">
        <v>52994</v>
      </c>
      <c r="BD43">
        <v>0</v>
      </c>
      <c r="BE43" t="s">
        <v>43</v>
      </c>
      <c r="BF43">
        <v>0</v>
      </c>
      <c r="BG43" s="11" t="s">
        <v>106</v>
      </c>
      <c r="BH43" s="3">
        <v>0</v>
      </c>
      <c r="BI43" s="3">
        <v>0</v>
      </c>
      <c r="BJ43">
        <v>0</v>
      </c>
      <c r="BK43">
        <v>0</v>
      </c>
      <c r="BL43" s="38">
        <f t="shared" si="8"/>
        <v>0</v>
      </c>
      <c r="BM43">
        <v>0</v>
      </c>
      <c r="BN43" s="8">
        <v>0</v>
      </c>
      <c r="BO43">
        <v>0</v>
      </c>
      <c r="BP43" t="s">
        <v>46</v>
      </c>
      <c r="BQ43">
        <v>0</v>
      </c>
      <c r="BR43" s="3">
        <v>980878</v>
      </c>
      <c r="BS43" t="s">
        <v>47</v>
      </c>
      <c r="BT43" s="19">
        <f t="shared" si="0"/>
        <v>1389610</v>
      </c>
      <c r="BU43" s="19">
        <f t="shared" si="1"/>
        <v>1556788</v>
      </c>
      <c r="BV43" s="13">
        <f t="shared" si="2"/>
        <v>1.5871372382702029</v>
      </c>
    </row>
    <row r="44" spans="1:74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3"/>
        <v>2.7240831353545526E-2</v>
      </c>
      <c r="U44" s="3">
        <v>317795</v>
      </c>
      <c r="V44" s="3">
        <v>280420</v>
      </c>
      <c r="W44" s="14">
        <f t="shared" si="4"/>
        <v>0.88239273745653646</v>
      </c>
      <c r="X44" s="3">
        <v>8490</v>
      </c>
      <c r="Y44" s="18">
        <f t="shared" si="5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 s="38">
        <f t="shared" si="6"/>
        <v>8.409730116139269E-2</v>
      </c>
      <c r="AF44">
        <v>50</v>
      </c>
      <c r="AG44" s="10">
        <v>52018</v>
      </c>
      <c r="AH44">
        <v>0</v>
      </c>
      <c r="AI44" t="s">
        <v>43</v>
      </c>
      <c r="AJ44">
        <v>0</v>
      </c>
      <c r="AK44" s="8" t="s">
        <v>106</v>
      </c>
      <c r="AL44" s="3">
        <v>0</v>
      </c>
      <c r="AM44" s="3">
        <v>0</v>
      </c>
      <c r="AN44">
        <v>0</v>
      </c>
      <c r="AO44" t="s">
        <v>45</v>
      </c>
      <c r="AP44" s="38">
        <f t="shared" si="9"/>
        <v>0</v>
      </c>
      <c r="AQ44">
        <v>0</v>
      </c>
      <c r="AR44" s="8">
        <v>0</v>
      </c>
      <c r="AS44">
        <v>0</v>
      </c>
      <c r="AT44" t="s">
        <v>46</v>
      </c>
      <c r="AU44">
        <v>0</v>
      </c>
      <c r="AV44" s="11" t="s">
        <v>106</v>
      </c>
      <c r="AW44" s="3">
        <v>0</v>
      </c>
      <c r="AX44" s="3">
        <v>0</v>
      </c>
      <c r="AY44">
        <v>0</v>
      </c>
      <c r="AZ44">
        <v>0</v>
      </c>
      <c r="BA44" s="38">
        <f t="shared" si="7"/>
        <v>0</v>
      </c>
      <c r="BB44">
        <v>0</v>
      </c>
      <c r="BC44" s="8">
        <v>0</v>
      </c>
      <c r="BD44">
        <v>0</v>
      </c>
      <c r="BE44" t="s">
        <v>46</v>
      </c>
      <c r="BF44">
        <v>0</v>
      </c>
      <c r="BG44" s="11" t="s">
        <v>106</v>
      </c>
      <c r="BH44" s="3">
        <v>0</v>
      </c>
      <c r="BI44" s="3">
        <v>0</v>
      </c>
      <c r="BJ44">
        <v>0</v>
      </c>
      <c r="BK44">
        <v>0</v>
      </c>
      <c r="BL44" s="38">
        <f t="shared" si="8"/>
        <v>0</v>
      </c>
      <c r="BM44">
        <v>0</v>
      </c>
      <c r="BN44" s="8">
        <v>0</v>
      </c>
      <c r="BO44">
        <v>0</v>
      </c>
      <c r="BP44" t="s">
        <v>46</v>
      </c>
      <c r="BQ44">
        <v>0</v>
      </c>
      <c r="BR44" s="3">
        <v>274510</v>
      </c>
      <c r="BS44">
        <v>0</v>
      </c>
      <c r="BT44" s="19">
        <f t="shared" si="0"/>
        <v>274510</v>
      </c>
      <c r="BU44" s="19">
        <f t="shared" si="1"/>
        <v>283000</v>
      </c>
      <c r="BV44" s="13">
        <f t="shared" si="2"/>
        <v>0.89051117858997153</v>
      </c>
    </row>
    <row r="45" spans="1:74" hidden="1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3"/>
        <v>3.5988165844465382E-2</v>
      </c>
      <c r="U45" s="3">
        <v>1443280</v>
      </c>
      <c r="V45" s="3">
        <v>1349104</v>
      </c>
      <c r="W45" s="14">
        <f t="shared" si="4"/>
        <v>0.93474862812482673</v>
      </c>
      <c r="X45" s="3">
        <v>305280</v>
      </c>
      <c r="Y45" s="18">
        <f t="shared" si="5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 s="38">
        <f t="shared" si="6"/>
        <v>0</v>
      </c>
      <c r="AF45">
        <v>0</v>
      </c>
      <c r="AG45" s="10">
        <v>0</v>
      </c>
      <c r="AH45">
        <v>0</v>
      </c>
      <c r="AI45" t="s">
        <v>46</v>
      </c>
      <c r="AJ45">
        <v>0</v>
      </c>
      <c r="AK45" s="8">
        <v>33450</v>
      </c>
      <c r="AL45" s="3">
        <v>1138000</v>
      </c>
      <c r="AM45" s="3">
        <v>1043440</v>
      </c>
      <c r="AN45">
        <v>8.7499999999999994E-2</v>
      </c>
      <c r="AO45">
        <v>50</v>
      </c>
      <c r="AP45" s="38">
        <f t="shared" si="9"/>
        <v>8.8840126787649978E-2</v>
      </c>
      <c r="AQ45">
        <v>0</v>
      </c>
      <c r="AR45" s="8">
        <v>51713</v>
      </c>
      <c r="AS45">
        <v>0</v>
      </c>
      <c r="AT45" t="s">
        <v>43</v>
      </c>
      <c r="AU45">
        <v>0</v>
      </c>
      <c r="AV45" s="11" t="s">
        <v>106</v>
      </c>
      <c r="AW45" s="3">
        <v>0</v>
      </c>
      <c r="AX45" s="3">
        <v>0</v>
      </c>
      <c r="AY45">
        <v>0</v>
      </c>
      <c r="AZ45">
        <v>0</v>
      </c>
      <c r="BA45" s="38">
        <f t="shared" si="7"/>
        <v>0</v>
      </c>
      <c r="BB45">
        <v>0</v>
      </c>
      <c r="BC45" s="8">
        <v>0</v>
      </c>
      <c r="BD45">
        <v>0</v>
      </c>
      <c r="BE45" t="s">
        <v>46</v>
      </c>
      <c r="BF45">
        <v>0</v>
      </c>
      <c r="BG45" s="11" t="s">
        <v>106</v>
      </c>
      <c r="BH45" s="3">
        <v>0</v>
      </c>
      <c r="BI45" s="3">
        <v>0</v>
      </c>
      <c r="BJ45">
        <v>0</v>
      </c>
      <c r="BK45">
        <v>0</v>
      </c>
      <c r="BL45" s="38">
        <f t="shared" si="8"/>
        <v>0</v>
      </c>
      <c r="BM45">
        <v>0</v>
      </c>
      <c r="BN45" s="8">
        <v>0</v>
      </c>
      <c r="BO45">
        <v>0</v>
      </c>
      <c r="BP45" t="s">
        <v>46</v>
      </c>
      <c r="BQ45">
        <v>0</v>
      </c>
      <c r="BR45" s="3">
        <v>1443280</v>
      </c>
      <c r="BS45" t="s">
        <v>47</v>
      </c>
      <c r="BT45" s="19">
        <f t="shared" si="0"/>
        <v>1138000</v>
      </c>
      <c r="BU45" s="19">
        <f t="shared" si="1"/>
        <v>1443280</v>
      </c>
      <c r="BV45" s="13">
        <f t="shared" si="2"/>
        <v>1</v>
      </c>
    </row>
    <row r="46" spans="1:74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3"/>
        <v>0.10025454864493991</v>
      </c>
      <c r="U46" s="3">
        <v>1743871</v>
      </c>
      <c r="V46" s="3">
        <v>1995787</v>
      </c>
      <c r="W46" s="14">
        <f t="shared" si="4"/>
        <v>1.1444579329549032</v>
      </c>
      <c r="X46" s="3">
        <v>0</v>
      </c>
      <c r="Y46" s="18">
        <f t="shared" si="5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 s="38">
        <f t="shared" si="6"/>
        <v>0.1012875108131331</v>
      </c>
      <c r="AF46">
        <v>0</v>
      </c>
      <c r="AG46" s="10">
        <v>44562</v>
      </c>
      <c r="AH46" t="s">
        <v>54</v>
      </c>
      <c r="AI46" t="s">
        <v>43</v>
      </c>
      <c r="AJ46" t="s">
        <v>122</v>
      </c>
      <c r="AK46" s="8" t="s">
        <v>106</v>
      </c>
      <c r="AL46" s="3">
        <v>360000</v>
      </c>
      <c r="AM46" s="3">
        <v>360000</v>
      </c>
      <c r="AN46">
        <v>0</v>
      </c>
      <c r="AO46">
        <v>30</v>
      </c>
      <c r="AP46" s="38">
        <f t="shared" si="9"/>
        <v>3.3333333333333333E-2</v>
      </c>
      <c r="AQ46">
        <v>15</v>
      </c>
      <c r="AR46" s="8">
        <v>45047</v>
      </c>
      <c r="AS46" t="s">
        <v>71</v>
      </c>
      <c r="AT46" t="s">
        <v>100</v>
      </c>
      <c r="AU46" t="s">
        <v>126</v>
      </c>
      <c r="AV46" s="11" t="s">
        <v>106</v>
      </c>
      <c r="AW46" s="3">
        <v>0</v>
      </c>
      <c r="AX46" s="3">
        <v>0</v>
      </c>
      <c r="AY46">
        <v>0</v>
      </c>
      <c r="AZ46">
        <v>0</v>
      </c>
      <c r="BA46" s="38">
        <f t="shared" si="7"/>
        <v>0</v>
      </c>
      <c r="BB46">
        <v>0</v>
      </c>
      <c r="BC46" s="8">
        <v>0</v>
      </c>
      <c r="BD46">
        <v>0</v>
      </c>
      <c r="BE46" t="s">
        <v>46</v>
      </c>
      <c r="BF46">
        <v>0</v>
      </c>
      <c r="BG46" s="11" t="s">
        <v>106</v>
      </c>
      <c r="BH46" s="3">
        <v>0</v>
      </c>
      <c r="BI46" s="3">
        <v>0</v>
      </c>
      <c r="BJ46">
        <v>0</v>
      </c>
      <c r="BK46">
        <v>0</v>
      </c>
      <c r="BL46" s="38">
        <f t="shared" si="8"/>
        <v>0</v>
      </c>
      <c r="BM46">
        <v>0</v>
      </c>
      <c r="BN46" s="8">
        <v>0</v>
      </c>
      <c r="BO46">
        <v>0</v>
      </c>
      <c r="BP46" t="s">
        <v>46</v>
      </c>
      <c r="BQ46">
        <v>0</v>
      </c>
      <c r="BR46" s="3">
        <v>471564</v>
      </c>
      <c r="BS46" t="s">
        <v>62</v>
      </c>
      <c r="BT46" s="19">
        <f t="shared" si="0"/>
        <v>640000</v>
      </c>
      <c r="BU46" s="19">
        <f t="shared" si="1"/>
        <v>640000</v>
      </c>
      <c r="BV46" s="13">
        <f t="shared" si="2"/>
        <v>0.36699962325194924</v>
      </c>
    </row>
    <row r="47" spans="1:74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3"/>
        <v>0</v>
      </c>
      <c r="U47" s="3">
        <v>0</v>
      </c>
      <c r="V47" s="3">
        <v>0</v>
      </c>
      <c r="W47" s="14">
        <f t="shared" si="4"/>
        <v>0</v>
      </c>
      <c r="X47" s="3">
        <v>0</v>
      </c>
      <c r="Y47" s="18">
        <f t="shared" si="5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 s="38">
        <f t="shared" si="6"/>
        <v>0.12452152275269443</v>
      </c>
      <c r="AF47">
        <v>20</v>
      </c>
      <c r="AG47" s="10">
        <v>46113</v>
      </c>
      <c r="AH47" t="s">
        <v>54</v>
      </c>
      <c r="AI47" t="s">
        <v>100</v>
      </c>
      <c r="AJ47" t="s">
        <v>122</v>
      </c>
      <c r="AK47" s="8" t="s">
        <v>106</v>
      </c>
      <c r="AL47" s="3">
        <v>360000</v>
      </c>
      <c r="AM47" s="3">
        <v>360000</v>
      </c>
      <c r="AN47">
        <v>0</v>
      </c>
      <c r="AO47">
        <v>0</v>
      </c>
      <c r="AP47" s="38">
        <f t="shared" si="9"/>
        <v>0</v>
      </c>
      <c r="AQ47">
        <v>0</v>
      </c>
      <c r="AR47" s="8" t="s">
        <v>129</v>
      </c>
      <c r="AS47" t="s">
        <v>71</v>
      </c>
      <c r="AT47" t="s">
        <v>100</v>
      </c>
      <c r="AU47" t="s">
        <v>126</v>
      </c>
      <c r="AV47" s="11" t="s">
        <v>106</v>
      </c>
      <c r="AW47" s="3">
        <v>0</v>
      </c>
      <c r="AX47" s="3">
        <v>0</v>
      </c>
      <c r="AY47">
        <v>0</v>
      </c>
      <c r="AZ47">
        <v>0</v>
      </c>
      <c r="BA47" s="38">
        <f t="shared" si="7"/>
        <v>0</v>
      </c>
      <c r="BB47">
        <v>0</v>
      </c>
      <c r="BC47" s="8">
        <v>0</v>
      </c>
      <c r="BD47">
        <v>0</v>
      </c>
      <c r="BE47" t="s">
        <v>46</v>
      </c>
      <c r="BF47">
        <v>0</v>
      </c>
      <c r="BG47" s="11" t="s">
        <v>106</v>
      </c>
      <c r="BH47" s="3">
        <v>0</v>
      </c>
      <c r="BI47" s="3">
        <v>0</v>
      </c>
      <c r="BJ47">
        <v>0</v>
      </c>
      <c r="BK47">
        <v>0</v>
      </c>
      <c r="BL47" s="38">
        <f t="shared" si="8"/>
        <v>0</v>
      </c>
      <c r="BM47">
        <v>0</v>
      </c>
      <c r="BN47" s="8">
        <v>0</v>
      </c>
      <c r="BO47">
        <v>0</v>
      </c>
      <c r="BP47" t="s">
        <v>46</v>
      </c>
      <c r="BQ47">
        <v>0</v>
      </c>
      <c r="BR47" s="3">
        <v>360000</v>
      </c>
      <c r="BS47" t="s">
        <v>62</v>
      </c>
      <c r="BT47" s="19">
        <f t="shared" si="0"/>
        <v>560000</v>
      </c>
      <c r="BU47" s="19">
        <f t="shared" si="1"/>
        <v>560000</v>
      </c>
      <c r="BV47" s="13">
        <f t="shared" si="2"/>
        <v>0</v>
      </c>
    </row>
    <row r="48" spans="1:74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3"/>
        <v>0</v>
      </c>
      <c r="U48" s="3">
        <v>0</v>
      </c>
      <c r="V48" s="3">
        <v>0</v>
      </c>
      <c r="W48" s="14">
        <f t="shared" si="4"/>
        <v>0</v>
      </c>
      <c r="X48" s="3">
        <v>0</v>
      </c>
      <c r="Y48" s="18">
        <f t="shared" si="5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 s="38">
        <f t="shared" si="6"/>
        <v>0</v>
      </c>
      <c r="AF48">
        <v>0</v>
      </c>
      <c r="AG48" s="10">
        <v>0</v>
      </c>
      <c r="AH48">
        <v>0</v>
      </c>
      <c r="AI48" t="s">
        <v>46</v>
      </c>
      <c r="AJ48">
        <v>0</v>
      </c>
      <c r="AK48" s="8" t="s">
        <v>106</v>
      </c>
      <c r="AL48" s="3">
        <v>0</v>
      </c>
      <c r="AM48" s="3">
        <v>0</v>
      </c>
      <c r="AN48">
        <v>0</v>
      </c>
      <c r="AO48" t="s">
        <v>45</v>
      </c>
      <c r="AP48" s="38">
        <f t="shared" si="9"/>
        <v>0</v>
      </c>
      <c r="AQ48">
        <v>0</v>
      </c>
      <c r="AR48" s="8">
        <v>0</v>
      </c>
      <c r="AS48">
        <v>0</v>
      </c>
      <c r="AT48" t="s">
        <v>46</v>
      </c>
      <c r="AU48">
        <v>0</v>
      </c>
      <c r="AV48" s="11" t="s">
        <v>106</v>
      </c>
      <c r="AW48" s="3">
        <v>0</v>
      </c>
      <c r="AX48" s="3">
        <v>0</v>
      </c>
      <c r="AY48">
        <v>0</v>
      </c>
      <c r="AZ48">
        <v>0</v>
      </c>
      <c r="BA48" s="38">
        <f t="shared" si="7"/>
        <v>0</v>
      </c>
      <c r="BB48">
        <v>0</v>
      </c>
      <c r="BC48" s="8">
        <v>0</v>
      </c>
      <c r="BD48">
        <v>0</v>
      </c>
      <c r="BE48" t="s">
        <v>46</v>
      </c>
      <c r="BF48">
        <v>0</v>
      </c>
      <c r="BG48" s="11" t="s">
        <v>106</v>
      </c>
      <c r="BH48" s="3">
        <v>0</v>
      </c>
      <c r="BI48" s="3">
        <v>0</v>
      </c>
      <c r="BJ48">
        <v>0</v>
      </c>
      <c r="BK48">
        <v>0</v>
      </c>
      <c r="BL48" s="38">
        <f t="shared" si="8"/>
        <v>0</v>
      </c>
      <c r="BM48">
        <v>0</v>
      </c>
      <c r="BN48" s="8">
        <v>0</v>
      </c>
      <c r="BO48">
        <v>0</v>
      </c>
      <c r="BP48" t="s">
        <v>46</v>
      </c>
      <c r="BQ48">
        <v>0</v>
      </c>
      <c r="BR48" s="3">
        <v>0</v>
      </c>
      <c r="BS48" t="s">
        <v>62</v>
      </c>
      <c r="BT48" s="19">
        <f t="shared" si="0"/>
        <v>0</v>
      </c>
      <c r="BU48" s="19">
        <f t="shared" si="1"/>
        <v>0</v>
      </c>
      <c r="BV48" s="13">
        <f t="shared" si="2"/>
        <v>0</v>
      </c>
    </row>
    <row r="49" spans="1:74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3"/>
        <v>0.10709429235999285</v>
      </c>
      <c r="U49" s="3">
        <v>1117800</v>
      </c>
      <c r="V49" s="3">
        <v>1001000</v>
      </c>
      <c r="W49" s="14">
        <f t="shared" si="4"/>
        <v>0.89550903560565398</v>
      </c>
      <c r="X49" s="3">
        <v>0</v>
      </c>
      <c r="Y49" s="18">
        <f t="shared" si="5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 s="38">
        <f t="shared" si="6"/>
        <v>0</v>
      </c>
      <c r="AF49">
        <v>0</v>
      </c>
      <c r="AG49" s="10">
        <v>0</v>
      </c>
      <c r="AH49">
        <v>0</v>
      </c>
      <c r="AI49" t="s">
        <v>46</v>
      </c>
      <c r="AJ49">
        <v>0</v>
      </c>
      <c r="AK49" s="8">
        <v>42501</v>
      </c>
      <c r="AL49" s="3">
        <v>336000</v>
      </c>
      <c r="AM49" s="3">
        <v>328000</v>
      </c>
      <c r="AN49">
        <v>4.7500000000000001E-2</v>
      </c>
      <c r="AO49">
        <v>20</v>
      </c>
      <c r="AP49" s="38">
        <f t="shared" si="9"/>
        <v>7.8550467263651655E-2</v>
      </c>
      <c r="AQ49">
        <v>20</v>
      </c>
      <c r="AR49" s="8">
        <v>44327</v>
      </c>
      <c r="AS49" t="s">
        <v>42</v>
      </c>
      <c r="AT49" t="s">
        <v>46</v>
      </c>
      <c r="AU49">
        <v>0</v>
      </c>
      <c r="AV49" s="11" t="s">
        <v>106</v>
      </c>
      <c r="AW49" s="3">
        <v>0</v>
      </c>
      <c r="AX49" s="3">
        <v>0</v>
      </c>
      <c r="AY49">
        <v>0</v>
      </c>
      <c r="AZ49">
        <v>0</v>
      </c>
      <c r="BA49" s="38">
        <f t="shared" si="7"/>
        <v>0</v>
      </c>
      <c r="BB49">
        <v>0</v>
      </c>
      <c r="BC49" s="8">
        <v>0</v>
      </c>
      <c r="BD49">
        <v>0</v>
      </c>
      <c r="BE49" t="s">
        <v>46</v>
      </c>
      <c r="BF49">
        <v>0</v>
      </c>
      <c r="BG49" s="11" t="s">
        <v>106</v>
      </c>
      <c r="BH49" s="3">
        <v>0</v>
      </c>
      <c r="BI49" s="3">
        <v>0</v>
      </c>
      <c r="BJ49">
        <v>0</v>
      </c>
      <c r="BK49">
        <v>0</v>
      </c>
      <c r="BL49" s="38">
        <f t="shared" si="8"/>
        <v>0</v>
      </c>
      <c r="BM49">
        <v>0</v>
      </c>
      <c r="BN49" s="8">
        <v>0</v>
      </c>
      <c r="BO49">
        <v>0</v>
      </c>
      <c r="BP49" t="s">
        <v>46</v>
      </c>
      <c r="BQ49">
        <v>0</v>
      </c>
      <c r="BR49" s="3">
        <v>0</v>
      </c>
      <c r="BS49" t="s">
        <v>47</v>
      </c>
      <c r="BT49" s="19">
        <f t="shared" si="0"/>
        <v>336000</v>
      </c>
      <c r="BU49" s="19">
        <f t="shared" si="1"/>
        <v>336000</v>
      </c>
      <c r="BV49" s="13">
        <f t="shared" si="2"/>
        <v>0.30059044551798175</v>
      </c>
    </row>
    <row r="50" spans="1:74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3"/>
        <v>7.781159900416898E-2</v>
      </c>
      <c r="U50" s="3">
        <v>2438968</v>
      </c>
      <c r="V50" s="3">
        <v>2232705</v>
      </c>
      <c r="W50" s="14">
        <f t="shared" si="4"/>
        <v>0.91543021474656494</v>
      </c>
      <c r="X50" s="3">
        <v>0</v>
      </c>
      <c r="Y50" s="18">
        <f t="shared" si="5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 s="38">
        <f t="shared" si="6"/>
        <v>0</v>
      </c>
      <c r="AF50">
        <v>0</v>
      </c>
      <c r="AG50" s="10">
        <v>0</v>
      </c>
      <c r="AH50">
        <v>0</v>
      </c>
      <c r="AI50" t="s">
        <v>43</v>
      </c>
      <c r="AJ50" t="s">
        <v>44</v>
      </c>
      <c r="AK50" s="8" t="s">
        <v>106</v>
      </c>
      <c r="AL50" s="3">
        <v>0</v>
      </c>
      <c r="AM50" s="3">
        <v>0</v>
      </c>
      <c r="AN50">
        <v>0</v>
      </c>
      <c r="AO50">
        <v>0</v>
      </c>
      <c r="AP50" s="38">
        <f t="shared" si="9"/>
        <v>0</v>
      </c>
      <c r="AQ50">
        <v>0</v>
      </c>
      <c r="AR50" s="8">
        <v>0</v>
      </c>
      <c r="AS50">
        <v>0</v>
      </c>
      <c r="AT50">
        <v>0</v>
      </c>
      <c r="AU50">
        <v>0</v>
      </c>
      <c r="AV50" s="11" t="s">
        <v>106</v>
      </c>
      <c r="AW50" s="3">
        <v>0</v>
      </c>
      <c r="AX50" s="3">
        <v>0</v>
      </c>
      <c r="AY50">
        <v>0</v>
      </c>
      <c r="AZ50">
        <v>0</v>
      </c>
      <c r="BA50" s="38">
        <f t="shared" si="7"/>
        <v>0</v>
      </c>
      <c r="BB50">
        <v>0</v>
      </c>
      <c r="BC50" s="8">
        <v>0</v>
      </c>
      <c r="BD50">
        <v>0</v>
      </c>
      <c r="BE50" t="s">
        <v>46</v>
      </c>
      <c r="BF50">
        <v>0</v>
      </c>
      <c r="BG50" s="11" t="s">
        <v>106</v>
      </c>
      <c r="BH50" s="3">
        <v>0</v>
      </c>
      <c r="BI50" s="3">
        <v>0</v>
      </c>
      <c r="BJ50">
        <v>0</v>
      </c>
      <c r="BK50">
        <v>0</v>
      </c>
      <c r="BL50" s="38">
        <f t="shared" si="8"/>
        <v>0</v>
      </c>
      <c r="BM50">
        <v>0</v>
      </c>
      <c r="BN50" s="8">
        <v>0</v>
      </c>
      <c r="BO50">
        <v>0</v>
      </c>
      <c r="BP50" t="s">
        <v>46</v>
      </c>
      <c r="BQ50">
        <v>0</v>
      </c>
      <c r="BR50" s="3">
        <v>0</v>
      </c>
      <c r="BS50">
        <v>0</v>
      </c>
      <c r="BT50" s="19">
        <f t="shared" si="0"/>
        <v>1040000</v>
      </c>
      <c r="BU50" s="19">
        <f t="shared" si="1"/>
        <v>1040000</v>
      </c>
      <c r="BV50" s="13">
        <f t="shared" si="2"/>
        <v>0.42640985859593072</v>
      </c>
    </row>
    <row r="51" spans="1:74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3"/>
        <v>0.10138198481983063</v>
      </c>
      <c r="U51" s="3">
        <v>3074274</v>
      </c>
      <c r="V51" s="3">
        <v>2867832</v>
      </c>
      <c r="W51" s="14">
        <f t="shared" si="4"/>
        <v>0.93284853594702355</v>
      </c>
      <c r="X51" s="3">
        <v>0</v>
      </c>
      <c r="Y51" s="18">
        <f t="shared" si="5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 s="38">
        <f t="shared" si="6"/>
        <v>0.1829737075416808</v>
      </c>
      <c r="AF51">
        <v>0</v>
      </c>
      <c r="AG51" s="10">
        <v>42979</v>
      </c>
      <c r="AH51" t="s">
        <v>54</v>
      </c>
      <c r="AI51" t="s">
        <v>43</v>
      </c>
      <c r="AJ51" t="s">
        <v>122</v>
      </c>
      <c r="AK51" s="8">
        <v>34304</v>
      </c>
      <c r="AL51" s="3">
        <v>680000</v>
      </c>
      <c r="AM51" s="3">
        <v>680000</v>
      </c>
      <c r="AN51">
        <v>0</v>
      </c>
      <c r="AO51">
        <v>40</v>
      </c>
      <c r="AP51" s="38">
        <f t="shared" si="9"/>
        <v>2.5000000000000001E-2</v>
      </c>
      <c r="AQ51">
        <v>30</v>
      </c>
      <c r="AR51" s="8">
        <v>46753</v>
      </c>
      <c r="AS51" t="s">
        <v>71</v>
      </c>
      <c r="AT51" t="s">
        <v>100</v>
      </c>
      <c r="AU51" t="s">
        <v>126</v>
      </c>
      <c r="AV51" s="11">
        <v>43039</v>
      </c>
      <c r="AW51" s="3">
        <v>247000</v>
      </c>
      <c r="AX51" s="3">
        <v>245219</v>
      </c>
      <c r="AY51">
        <v>5.3600000000000002E-2</v>
      </c>
      <c r="AZ51">
        <v>15</v>
      </c>
      <c r="BA51" s="38">
        <f t="shared" si="7"/>
        <v>9.8700799614802867E-2</v>
      </c>
      <c r="BB51">
        <v>15</v>
      </c>
      <c r="BC51" s="8">
        <v>48488</v>
      </c>
      <c r="BD51" t="s">
        <v>54</v>
      </c>
      <c r="BE51" t="s">
        <v>43</v>
      </c>
      <c r="BF51" t="s">
        <v>122</v>
      </c>
      <c r="BG51" s="11" t="s">
        <v>106</v>
      </c>
      <c r="BH51" s="3">
        <v>0</v>
      </c>
      <c r="BI51" s="3">
        <v>0</v>
      </c>
      <c r="BJ51">
        <v>0</v>
      </c>
      <c r="BK51">
        <v>0</v>
      </c>
      <c r="BL51" s="38">
        <f t="shared" si="8"/>
        <v>0</v>
      </c>
      <c r="BM51">
        <v>0</v>
      </c>
      <c r="BN51" s="8">
        <v>0</v>
      </c>
      <c r="BO51">
        <v>0</v>
      </c>
      <c r="BP51" t="s">
        <v>46</v>
      </c>
      <c r="BQ51">
        <v>0</v>
      </c>
      <c r="BR51" s="3">
        <v>1080000</v>
      </c>
      <c r="BS51" t="s">
        <v>62</v>
      </c>
      <c r="BT51" s="19">
        <f t="shared" si="0"/>
        <v>1327000</v>
      </c>
      <c r="BU51" s="19">
        <f t="shared" si="1"/>
        <v>1327000</v>
      </c>
      <c r="BV51" s="13">
        <f t="shared" si="2"/>
        <v>0.43164662616279487</v>
      </c>
    </row>
    <row r="52" spans="1:74" hidden="1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3"/>
        <v>3.3471209114707058E-2</v>
      </c>
      <c r="U52" s="3">
        <v>1073430</v>
      </c>
      <c r="V52" s="3">
        <v>1014946</v>
      </c>
      <c r="W52" s="14">
        <f t="shared" si="4"/>
        <v>0.94551670812256039</v>
      </c>
      <c r="X52" s="3">
        <v>189960</v>
      </c>
      <c r="Y52" s="18">
        <f t="shared" si="5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 s="38">
        <f t="shared" si="6"/>
        <v>0</v>
      </c>
      <c r="AF52">
        <v>0</v>
      </c>
      <c r="AG52" s="10">
        <v>0</v>
      </c>
      <c r="AH52">
        <v>0</v>
      </c>
      <c r="AI52" t="s">
        <v>46</v>
      </c>
      <c r="AJ52">
        <v>0</v>
      </c>
      <c r="AK52" s="8">
        <v>34535</v>
      </c>
      <c r="AL52" s="3">
        <v>883470</v>
      </c>
      <c r="AM52" s="3">
        <v>831476</v>
      </c>
      <c r="AN52">
        <v>7.2499999999999995E-2</v>
      </c>
      <c r="AO52">
        <v>50</v>
      </c>
      <c r="AP52" s="38">
        <f t="shared" si="9"/>
        <v>7.4758368309622486E-2</v>
      </c>
      <c r="AQ52">
        <v>0</v>
      </c>
      <c r="AR52" s="8">
        <v>52798</v>
      </c>
      <c r="AS52">
        <v>0</v>
      </c>
      <c r="AT52" t="s">
        <v>43</v>
      </c>
      <c r="AU52" t="s">
        <v>132</v>
      </c>
      <c r="AV52" s="11" t="s">
        <v>106</v>
      </c>
      <c r="AW52" s="3">
        <v>0</v>
      </c>
      <c r="AX52" s="3">
        <v>0</v>
      </c>
      <c r="AY52">
        <v>0</v>
      </c>
      <c r="AZ52">
        <v>0</v>
      </c>
      <c r="BA52" s="38">
        <f t="shared" si="7"/>
        <v>0</v>
      </c>
      <c r="BB52">
        <v>0</v>
      </c>
      <c r="BC52" s="8">
        <v>0</v>
      </c>
      <c r="BD52">
        <v>0</v>
      </c>
      <c r="BE52" t="s">
        <v>46</v>
      </c>
      <c r="BF52">
        <v>0</v>
      </c>
      <c r="BG52" s="11" t="s">
        <v>106</v>
      </c>
      <c r="BH52" s="3">
        <v>0</v>
      </c>
      <c r="BI52" s="3">
        <v>0</v>
      </c>
      <c r="BJ52">
        <v>0</v>
      </c>
      <c r="BK52">
        <v>0</v>
      </c>
      <c r="BL52" s="38">
        <f t="shared" si="8"/>
        <v>0</v>
      </c>
      <c r="BM52">
        <v>0</v>
      </c>
      <c r="BN52" s="8">
        <v>0</v>
      </c>
      <c r="BO52">
        <v>0</v>
      </c>
      <c r="BP52" t="s">
        <v>46</v>
      </c>
      <c r="BQ52">
        <v>0</v>
      </c>
      <c r="BR52" s="3">
        <v>1073430</v>
      </c>
      <c r="BS52" t="s">
        <v>47</v>
      </c>
      <c r="BT52" s="19">
        <f t="shared" si="0"/>
        <v>883470</v>
      </c>
      <c r="BU52" s="19">
        <f t="shared" si="1"/>
        <v>1073430</v>
      </c>
      <c r="BV52" s="13">
        <f t="shared" si="2"/>
        <v>1</v>
      </c>
    </row>
    <row r="53" spans="1:74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3"/>
        <v>3.2849422485959519E-2</v>
      </c>
      <c r="U53" s="3">
        <v>1019196</v>
      </c>
      <c r="V53" s="3">
        <v>945761</v>
      </c>
      <c r="W53" s="14">
        <f t="shared" si="4"/>
        <v>0.92794810811659389</v>
      </c>
      <c r="X53" s="3">
        <v>73435</v>
      </c>
      <c r="Y53" s="18">
        <f t="shared" si="5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 s="38">
        <f t="shared" si="6"/>
        <v>3.1823209703696571E-2</v>
      </c>
      <c r="AF53">
        <v>50</v>
      </c>
      <c r="AG53" s="10">
        <v>52943</v>
      </c>
      <c r="AH53" t="s">
        <v>54</v>
      </c>
      <c r="AI53" t="s">
        <v>114</v>
      </c>
      <c r="AJ53" t="s">
        <v>44</v>
      </c>
      <c r="AK53" s="8" t="s">
        <v>106</v>
      </c>
      <c r="AL53" s="3">
        <v>0</v>
      </c>
      <c r="AM53" s="3">
        <v>0</v>
      </c>
      <c r="AN53">
        <v>0</v>
      </c>
      <c r="AO53" t="s">
        <v>45</v>
      </c>
      <c r="AP53" s="38">
        <f t="shared" si="9"/>
        <v>0</v>
      </c>
      <c r="AQ53">
        <v>0</v>
      </c>
      <c r="AR53" s="8">
        <v>0</v>
      </c>
      <c r="AS53">
        <v>0</v>
      </c>
      <c r="AT53" t="s">
        <v>46</v>
      </c>
      <c r="AU53">
        <v>0</v>
      </c>
      <c r="AV53" s="11" t="s">
        <v>106</v>
      </c>
      <c r="AW53" s="3">
        <v>0</v>
      </c>
      <c r="AX53" s="3">
        <v>0</v>
      </c>
      <c r="AY53">
        <v>0</v>
      </c>
      <c r="AZ53">
        <v>0</v>
      </c>
      <c r="BA53" s="38">
        <f t="shared" si="7"/>
        <v>0</v>
      </c>
      <c r="BB53">
        <v>0</v>
      </c>
      <c r="BC53" s="8">
        <v>0</v>
      </c>
      <c r="BD53">
        <v>0</v>
      </c>
      <c r="BE53" t="s">
        <v>46</v>
      </c>
      <c r="BF53">
        <v>0</v>
      </c>
      <c r="BG53" s="11" t="s">
        <v>106</v>
      </c>
      <c r="BH53" s="3">
        <v>0</v>
      </c>
      <c r="BI53" s="3">
        <v>0</v>
      </c>
      <c r="BJ53">
        <v>0</v>
      </c>
      <c r="BK53">
        <v>0</v>
      </c>
      <c r="BL53" s="38">
        <f t="shared" si="8"/>
        <v>0</v>
      </c>
      <c r="BM53">
        <v>0</v>
      </c>
      <c r="BN53" s="8">
        <v>0</v>
      </c>
      <c r="BO53">
        <v>0</v>
      </c>
      <c r="BP53" t="s">
        <v>46</v>
      </c>
      <c r="BQ53">
        <v>0</v>
      </c>
      <c r="BR53" s="3">
        <v>0</v>
      </c>
      <c r="BS53">
        <v>0</v>
      </c>
      <c r="BT53" s="19">
        <f t="shared" si="0"/>
        <v>863634</v>
      </c>
      <c r="BU53" s="19">
        <f t="shared" si="1"/>
        <v>937069</v>
      </c>
      <c r="BV53" s="13">
        <f t="shared" si="2"/>
        <v>0.91941981718923549</v>
      </c>
    </row>
    <row r="54" spans="1:74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3"/>
        <v>3.2849422485959519E-2</v>
      </c>
      <c r="U54" s="3">
        <v>1019196</v>
      </c>
      <c r="V54" s="3">
        <v>945761</v>
      </c>
      <c r="W54" s="14">
        <f t="shared" si="4"/>
        <v>0.92794810811659389</v>
      </c>
      <c r="X54" s="3">
        <v>945751</v>
      </c>
      <c r="Y54" s="18">
        <f t="shared" si="5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 s="38">
        <f t="shared" si="6"/>
        <v>2.5512730928169743E-2</v>
      </c>
      <c r="AF54">
        <v>50</v>
      </c>
      <c r="AG54" s="10">
        <v>52943</v>
      </c>
      <c r="AH54" t="s">
        <v>54</v>
      </c>
      <c r="AI54" t="s">
        <v>134</v>
      </c>
      <c r="AJ54" t="s">
        <v>44</v>
      </c>
      <c r="AK54" s="8" t="s">
        <v>106</v>
      </c>
      <c r="AL54" s="3">
        <v>0</v>
      </c>
      <c r="AM54" s="3">
        <v>0</v>
      </c>
      <c r="AN54">
        <v>0</v>
      </c>
      <c r="AO54" t="s">
        <v>45</v>
      </c>
      <c r="AP54" s="38">
        <f t="shared" si="9"/>
        <v>0</v>
      </c>
      <c r="AQ54">
        <v>0</v>
      </c>
      <c r="AR54" s="8">
        <v>0</v>
      </c>
      <c r="AS54">
        <v>0</v>
      </c>
      <c r="AT54" t="s">
        <v>46</v>
      </c>
      <c r="AU54">
        <v>0</v>
      </c>
      <c r="AV54" s="11" t="s">
        <v>106</v>
      </c>
      <c r="AW54" s="3">
        <v>0</v>
      </c>
      <c r="AX54" s="3">
        <v>0</v>
      </c>
      <c r="AY54">
        <v>0</v>
      </c>
      <c r="AZ54">
        <v>0</v>
      </c>
      <c r="BA54" s="38">
        <f t="shared" si="7"/>
        <v>0</v>
      </c>
      <c r="BB54">
        <v>0</v>
      </c>
      <c r="BC54" s="8">
        <v>0</v>
      </c>
      <c r="BD54">
        <v>0</v>
      </c>
      <c r="BE54" t="s">
        <v>46</v>
      </c>
      <c r="BF54">
        <v>0</v>
      </c>
      <c r="BG54" s="11" t="s">
        <v>106</v>
      </c>
      <c r="BH54" s="3">
        <v>0</v>
      </c>
      <c r="BI54" s="3">
        <v>0</v>
      </c>
      <c r="BJ54">
        <v>0</v>
      </c>
      <c r="BK54">
        <v>0</v>
      </c>
      <c r="BL54" s="38">
        <f t="shared" si="8"/>
        <v>0</v>
      </c>
      <c r="BM54">
        <v>0</v>
      </c>
      <c r="BN54" s="8">
        <v>0</v>
      </c>
      <c r="BO54">
        <v>0</v>
      </c>
      <c r="BP54" t="s">
        <v>46</v>
      </c>
      <c r="BQ54">
        <v>0</v>
      </c>
      <c r="BR54" s="3">
        <v>1019196</v>
      </c>
      <c r="BS54">
        <v>0</v>
      </c>
      <c r="BT54" s="19">
        <f t="shared" si="0"/>
        <v>863634</v>
      </c>
      <c r="BU54" s="19">
        <f t="shared" si="1"/>
        <v>1809385</v>
      </c>
      <c r="BV54" s="13">
        <f t="shared" si="2"/>
        <v>1.7753062217669615</v>
      </c>
    </row>
    <row r="55" spans="1:74" hidden="1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3"/>
        <v>3.45641794669653E-2</v>
      </c>
      <c r="U55" s="3">
        <v>2075212</v>
      </c>
      <c r="V55" s="3">
        <v>1923003</v>
      </c>
      <c r="W55" s="14">
        <f t="shared" si="4"/>
        <v>0.92665375874850375</v>
      </c>
      <c r="X55" s="3">
        <v>363661</v>
      </c>
      <c r="Y55" s="18">
        <f t="shared" si="5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 s="38">
        <f t="shared" si="6"/>
        <v>7.4758368309622486E-2</v>
      </c>
      <c r="AF55">
        <v>50</v>
      </c>
      <c r="AG55" s="10">
        <v>53561</v>
      </c>
      <c r="AH55" t="s">
        <v>71</v>
      </c>
      <c r="AI55" t="s">
        <v>43</v>
      </c>
      <c r="AJ55" t="s">
        <v>137</v>
      </c>
      <c r="AK55" s="8">
        <v>35290</v>
      </c>
      <c r="AL55" s="3">
        <v>167800</v>
      </c>
      <c r="AM55" s="3">
        <v>36648.620000000003</v>
      </c>
      <c r="AN55">
        <v>4.4999999999999998E-2</v>
      </c>
      <c r="AO55">
        <v>7.17</v>
      </c>
      <c r="AP55" s="38">
        <f t="shared" si="9"/>
        <v>0.16626661257874809</v>
      </c>
      <c r="AQ55">
        <v>7.17</v>
      </c>
      <c r="AR55" s="8">
        <v>43866</v>
      </c>
      <c r="AS55" t="s">
        <v>54</v>
      </c>
      <c r="AT55" t="s">
        <v>43</v>
      </c>
      <c r="AU55" t="s">
        <v>137</v>
      </c>
      <c r="AV55" s="11">
        <v>35128</v>
      </c>
      <c r="AW55" s="3">
        <v>553200</v>
      </c>
      <c r="AX55" s="3">
        <v>553200</v>
      </c>
      <c r="AY55">
        <v>0</v>
      </c>
      <c r="AZ55">
        <v>50</v>
      </c>
      <c r="BA55" s="38">
        <f t="shared" si="7"/>
        <v>0.02</v>
      </c>
      <c r="BB55" t="s">
        <v>138</v>
      </c>
      <c r="BC55" s="8">
        <v>53387</v>
      </c>
      <c r="BD55" t="s">
        <v>75</v>
      </c>
      <c r="BE55" t="s">
        <v>100</v>
      </c>
      <c r="BF55" t="s">
        <v>137</v>
      </c>
      <c r="BG55" s="11" t="s">
        <v>106</v>
      </c>
      <c r="BH55" s="3">
        <v>0</v>
      </c>
      <c r="BI55" s="3">
        <v>0</v>
      </c>
      <c r="BJ55">
        <v>0</v>
      </c>
      <c r="BK55">
        <v>0</v>
      </c>
      <c r="BL55" s="38">
        <f t="shared" si="8"/>
        <v>0</v>
      </c>
      <c r="BM55">
        <v>0</v>
      </c>
      <c r="BN55" s="8">
        <v>0</v>
      </c>
      <c r="BO55">
        <v>0</v>
      </c>
      <c r="BP55" t="s">
        <v>46</v>
      </c>
      <c r="BQ55">
        <v>0</v>
      </c>
      <c r="BR55" s="3">
        <v>2075212</v>
      </c>
      <c r="BS55" t="s">
        <v>47</v>
      </c>
      <c r="BT55" s="19">
        <f t="shared" si="0"/>
        <v>1711000</v>
      </c>
      <c r="BU55" s="19">
        <f t="shared" si="1"/>
        <v>2074661</v>
      </c>
      <c r="BV55" s="13">
        <f t="shared" si="2"/>
        <v>0.99973448495864514</v>
      </c>
    </row>
    <row r="56" spans="1:74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3"/>
        <v>7.7227141939268648E-2</v>
      </c>
      <c r="U56" s="3">
        <v>3364918</v>
      </c>
      <c r="V56" s="3">
        <v>2960028</v>
      </c>
      <c r="W56" s="14">
        <f t="shared" si="4"/>
        <v>0.87967314508109851</v>
      </c>
      <c r="X56" s="3">
        <v>0</v>
      </c>
      <c r="Y56" s="18">
        <f t="shared" si="5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 s="38">
        <f t="shared" si="6"/>
        <v>0.11927366053435283</v>
      </c>
      <c r="AF56">
        <v>10</v>
      </c>
      <c r="AG56" s="10">
        <v>45992</v>
      </c>
      <c r="AH56" t="s">
        <v>54</v>
      </c>
      <c r="AI56" t="s">
        <v>43</v>
      </c>
      <c r="AJ56" t="s">
        <v>122</v>
      </c>
      <c r="AK56" s="8" t="s">
        <v>106</v>
      </c>
      <c r="AL56" s="3">
        <v>980000</v>
      </c>
      <c r="AM56" s="3">
        <v>389887</v>
      </c>
      <c r="AN56">
        <v>0</v>
      </c>
      <c r="AO56">
        <v>0</v>
      </c>
      <c r="AP56" s="38">
        <f t="shared" si="9"/>
        <v>0</v>
      </c>
      <c r="AQ56">
        <v>0</v>
      </c>
      <c r="AR56" s="8" t="s">
        <v>140</v>
      </c>
      <c r="AS56">
        <v>0</v>
      </c>
      <c r="AT56" t="s">
        <v>100</v>
      </c>
      <c r="AU56" t="s">
        <v>126</v>
      </c>
      <c r="AV56" s="11" t="s">
        <v>106</v>
      </c>
      <c r="AW56" s="3">
        <v>0</v>
      </c>
      <c r="AX56" s="3">
        <v>0</v>
      </c>
      <c r="AY56">
        <v>0</v>
      </c>
      <c r="AZ56">
        <v>0</v>
      </c>
      <c r="BA56" s="38">
        <f t="shared" si="7"/>
        <v>0</v>
      </c>
      <c r="BB56">
        <v>0</v>
      </c>
      <c r="BC56" s="8">
        <v>0</v>
      </c>
      <c r="BD56">
        <v>0</v>
      </c>
      <c r="BE56" t="s">
        <v>46</v>
      </c>
      <c r="BF56">
        <v>0</v>
      </c>
      <c r="BG56" s="11" t="s">
        <v>106</v>
      </c>
      <c r="BH56" s="3">
        <v>0</v>
      </c>
      <c r="BI56" s="3">
        <v>0</v>
      </c>
      <c r="BJ56">
        <v>0</v>
      </c>
      <c r="BK56">
        <v>0</v>
      </c>
      <c r="BL56" s="38">
        <f t="shared" si="8"/>
        <v>0</v>
      </c>
      <c r="BM56">
        <v>0</v>
      </c>
      <c r="BN56" s="8">
        <v>0</v>
      </c>
      <c r="BO56">
        <v>0</v>
      </c>
      <c r="BP56" t="s">
        <v>46</v>
      </c>
      <c r="BQ56">
        <v>0</v>
      </c>
      <c r="BR56" s="3">
        <v>1638224</v>
      </c>
      <c r="BS56" t="s">
        <v>62</v>
      </c>
      <c r="BT56" s="19">
        <f t="shared" si="0"/>
        <v>1638224</v>
      </c>
      <c r="BU56" s="19">
        <f t="shared" si="1"/>
        <v>1638224</v>
      </c>
      <c r="BV56" s="13">
        <f t="shared" si="2"/>
        <v>0.48685406301134232</v>
      </c>
    </row>
    <row r="57" spans="1:74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3"/>
        <v>0</v>
      </c>
      <c r="U57" s="3">
        <v>2403133</v>
      </c>
      <c r="V57" s="3">
        <v>2197782</v>
      </c>
      <c r="W57" s="14">
        <f t="shared" si="4"/>
        <v>0.91454863297204103</v>
      </c>
      <c r="X57" s="3">
        <v>0</v>
      </c>
      <c r="Y57" s="18">
        <f t="shared" si="5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 s="38">
        <f t="shared" si="6"/>
        <v>0.15545103846688169</v>
      </c>
      <c r="AF57">
        <v>9</v>
      </c>
      <c r="AG57" s="10">
        <v>42552</v>
      </c>
      <c r="AH57">
        <v>0</v>
      </c>
      <c r="AI57" t="s">
        <v>43</v>
      </c>
      <c r="AJ57">
        <v>0</v>
      </c>
      <c r="AK57" s="8">
        <v>34690</v>
      </c>
      <c r="AL57" s="3">
        <v>850000</v>
      </c>
      <c r="AM57" s="3">
        <v>850000</v>
      </c>
      <c r="AN57">
        <v>0.03</v>
      </c>
      <c r="AO57">
        <v>50</v>
      </c>
      <c r="AP57" s="38">
        <f t="shared" si="9"/>
        <v>3.8865494441675502E-2</v>
      </c>
      <c r="AQ57">
        <v>30</v>
      </c>
      <c r="AR57" s="8">
        <v>52597</v>
      </c>
      <c r="AS57">
        <v>0</v>
      </c>
      <c r="AT57" t="s">
        <v>100</v>
      </c>
      <c r="AU57" t="s">
        <v>142</v>
      </c>
      <c r="AV57" s="11" t="s">
        <v>106</v>
      </c>
      <c r="AW57" s="3">
        <v>0</v>
      </c>
      <c r="AX57" s="3">
        <v>0</v>
      </c>
      <c r="AY57">
        <v>0</v>
      </c>
      <c r="AZ57">
        <v>0</v>
      </c>
      <c r="BA57" s="38">
        <f t="shared" si="7"/>
        <v>0</v>
      </c>
      <c r="BB57">
        <v>0</v>
      </c>
      <c r="BC57" s="8">
        <v>0</v>
      </c>
      <c r="BD57">
        <v>0</v>
      </c>
      <c r="BE57" t="s">
        <v>46</v>
      </c>
      <c r="BF57">
        <v>0</v>
      </c>
      <c r="BG57" s="11" t="s">
        <v>106</v>
      </c>
      <c r="BH57" s="3">
        <v>0</v>
      </c>
      <c r="BI57" s="3">
        <v>0</v>
      </c>
      <c r="BJ57">
        <v>0</v>
      </c>
      <c r="BK57">
        <v>0</v>
      </c>
      <c r="BL57" s="38">
        <f t="shared" si="8"/>
        <v>0</v>
      </c>
      <c r="BM57">
        <v>0</v>
      </c>
      <c r="BN57" s="8">
        <v>0</v>
      </c>
      <c r="BO57">
        <v>0</v>
      </c>
      <c r="BP57" t="s">
        <v>46</v>
      </c>
      <c r="BQ57">
        <v>0</v>
      </c>
      <c r="BR57" s="3">
        <v>0</v>
      </c>
      <c r="BS57">
        <v>0</v>
      </c>
      <c r="BT57" s="19">
        <f t="shared" si="0"/>
        <v>850000</v>
      </c>
      <c r="BU57" s="19">
        <f t="shared" si="1"/>
        <v>850000</v>
      </c>
      <c r="BV57" s="13">
        <f t="shared" si="2"/>
        <v>0.35370493435028355</v>
      </c>
    </row>
    <row r="58" spans="1:74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3"/>
        <v>8.0732057436917595E-2</v>
      </c>
      <c r="U58" s="3">
        <v>998661.53</v>
      </c>
      <c r="V58" s="3">
        <v>928839.98</v>
      </c>
      <c r="W58" s="14">
        <f t="shared" si="4"/>
        <v>0.93008487069688162</v>
      </c>
      <c r="X58" s="3">
        <v>0</v>
      </c>
      <c r="Y58" s="18">
        <f t="shared" si="5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 s="38">
        <f t="shared" si="6"/>
        <v>0</v>
      </c>
      <c r="AF58">
        <v>0</v>
      </c>
      <c r="AG58" s="10">
        <v>0</v>
      </c>
      <c r="AH58">
        <v>0</v>
      </c>
      <c r="AI58" t="s">
        <v>46</v>
      </c>
      <c r="AJ58">
        <v>0</v>
      </c>
      <c r="AK58" s="8" t="s">
        <v>106</v>
      </c>
      <c r="AL58" s="3">
        <v>0</v>
      </c>
      <c r="AM58" s="3">
        <v>0</v>
      </c>
      <c r="AN58">
        <v>0</v>
      </c>
      <c r="AO58" t="s">
        <v>45</v>
      </c>
      <c r="AP58" s="38">
        <f t="shared" si="9"/>
        <v>0</v>
      </c>
      <c r="AQ58">
        <v>0</v>
      </c>
      <c r="AR58" s="8">
        <v>0</v>
      </c>
      <c r="AS58">
        <v>0</v>
      </c>
      <c r="AT58" t="s">
        <v>46</v>
      </c>
      <c r="AU58" t="s">
        <v>62</v>
      </c>
      <c r="AV58" s="11" t="s">
        <v>106</v>
      </c>
      <c r="AW58" s="3">
        <v>0</v>
      </c>
      <c r="AX58" s="3">
        <v>0</v>
      </c>
      <c r="AY58">
        <v>0</v>
      </c>
      <c r="AZ58">
        <v>0</v>
      </c>
      <c r="BA58" s="38">
        <f t="shared" si="7"/>
        <v>0</v>
      </c>
      <c r="BB58">
        <v>0</v>
      </c>
      <c r="BC58" s="8">
        <v>0</v>
      </c>
      <c r="BD58">
        <v>0</v>
      </c>
      <c r="BE58" t="s">
        <v>46</v>
      </c>
      <c r="BF58">
        <v>0</v>
      </c>
      <c r="BG58" s="11" t="s">
        <v>106</v>
      </c>
      <c r="BH58" s="3">
        <v>0</v>
      </c>
      <c r="BI58" s="3">
        <v>0</v>
      </c>
      <c r="BJ58">
        <v>0</v>
      </c>
      <c r="BK58">
        <v>0</v>
      </c>
      <c r="BL58" s="38">
        <f t="shared" si="8"/>
        <v>0</v>
      </c>
      <c r="BM58">
        <v>0</v>
      </c>
      <c r="BN58" s="8">
        <v>0</v>
      </c>
      <c r="BO58">
        <v>0</v>
      </c>
      <c r="BP58" t="s">
        <v>46</v>
      </c>
      <c r="BQ58">
        <v>0</v>
      </c>
      <c r="BR58" s="3">
        <v>998661.53</v>
      </c>
      <c r="BS58" t="s">
        <v>62</v>
      </c>
      <c r="BT58" s="19">
        <f t="shared" si="0"/>
        <v>0</v>
      </c>
      <c r="BU58" s="19">
        <f t="shared" si="1"/>
        <v>0</v>
      </c>
      <c r="BV58" s="13">
        <f t="shared" si="2"/>
        <v>0</v>
      </c>
    </row>
    <row r="59" spans="1:74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3"/>
        <v>3.140386230058774E-2</v>
      </c>
      <c r="U59" s="3">
        <v>595500</v>
      </c>
      <c r="V59" s="3">
        <v>557295</v>
      </c>
      <c r="W59" s="14">
        <f t="shared" si="4"/>
        <v>0.9358438287153652</v>
      </c>
      <c r="X59" s="3">
        <v>557295</v>
      </c>
      <c r="Y59" s="18">
        <f t="shared" si="5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 s="38">
        <f t="shared" si="6"/>
        <v>2.5512730928169743E-2</v>
      </c>
      <c r="AF59">
        <v>50</v>
      </c>
      <c r="AG59" s="10">
        <v>52932</v>
      </c>
      <c r="AH59" t="s">
        <v>54</v>
      </c>
      <c r="AI59" t="s">
        <v>144</v>
      </c>
      <c r="AJ59" t="s">
        <v>44</v>
      </c>
      <c r="AK59" s="8" t="s">
        <v>106</v>
      </c>
      <c r="AL59" s="3">
        <v>0</v>
      </c>
      <c r="AM59" s="3">
        <v>0</v>
      </c>
      <c r="AN59">
        <v>0</v>
      </c>
      <c r="AO59" t="s">
        <v>45</v>
      </c>
      <c r="AP59" s="38">
        <f t="shared" si="9"/>
        <v>0</v>
      </c>
      <c r="AQ59">
        <v>0</v>
      </c>
      <c r="AR59" s="8">
        <v>0</v>
      </c>
      <c r="AS59">
        <v>0</v>
      </c>
      <c r="AT59" t="s">
        <v>46</v>
      </c>
      <c r="AU59">
        <v>0</v>
      </c>
      <c r="AV59" s="11" t="s">
        <v>106</v>
      </c>
      <c r="AW59" s="3">
        <v>0</v>
      </c>
      <c r="AX59" s="3">
        <v>0</v>
      </c>
      <c r="AY59">
        <v>0</v>
      </c>
      <c r="AZ59">
        <v>0</v>
      </c>
      <c r="BA59" s="38">
        <f t="shared" si="7"/>
        <v>0</v>
      </c>
      <c r="BB59">
        <v>0</v>
      </c>
      <c r="BC59" s="8">
        <v>0</v>
      </c>
      <c r="BD59">
        <v>0</v>
      </c>
      <c r="BE59" t="s">
        <v>46</v>
      </c>
      <c r="BF59">
        <v>0</v>
      </c>
      <c r="BG59" s="11" t="s">
        <v>106</v>
      </c>
      <c r="BH59" s="3">
        <v>0</v>
      </c>
      <c r="BI59" s="3">
        <v>0</v>
      </c>
      <c r="BJ59">
        <v>0</v>
      </c>
      <c r="BK59">
        <v>0</v>
      </c>
      <c r="BL59" s="38">
        <f t="shared" si="8"/>
        <v>0</v>
      </c>
      <c r="BM59">
        <v>0</v>
      </c>
      <c r="BN59" s="8">
        <v>0</v>
      </c>
      <c r="BO59">
        <v>0</v>
      </c>
      <c r="BP59" t="s">
        <v>46</v>
      </c>
      <c r="BQ59">
        <v>0</v>
      </c>
      <c r="BR59" s="3">
        <v>595500</v>
      </c>
      <c r="BS59">
        <v>0</v>
      </c>
      <c r="BT59" s="19">
        <f t="shared" si="0"/>
        <v>523189</v>
      </c>
      <c r="BU59" s="19">
        <f t="shared" si="1"/>
        <v>1080484</v>
      </c>
      <c r="BV59" s="13">
        <f t="shared" si="2"/>
        <v>1.8144147774979009</v>
      </c>
    </row>
    <row r="60" spans="1:74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3"/>
        <v>3.140386230058774E-2</v>
      </c>
      <c r="U60" s="3">
        <v>595500</v>
      </c>
      <c r="V60" s="3">
        <v>557295</v>
      </c>
      <c r="W60" s="14">
        <f t="shared" si="4"/>
        <v>0.9358438287153652</v>
      </c>
      <c r="X60" s="3">
        <v>38205</v>
      </c>
      <c r="Y60" s="18">
        <f t="shared" si="5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 s="38">
        <f t="shared" si="6"/>
        <v>2.5512730928169743E-2</v>
      </c>
      <c r="AF60">
        <v>50</v>
      </c>
      <c r="AG60" s="10">
        <v>52932</v>
      </c>
      <c r="AH60" t="s">
        <v>145</v>
      </c>
      <c r="AI60" t="s">
        <v>146</v>
      </c>
      <c r="AJ60" t="s">
        <v>44</v>
      </c>
      <c r="AK60" s="8" t="s">
        <v>106</v>
      </c>
      <c r="AL60" s="3">
        <v>0</v>
      </c>
      <c r="AM60" s="3">
        <v>0</v>
      </c>
      <c r="AN60">
        <v>0</v>
      </c>
      <c r="AO60" t="s">
        <v>45</v>
      </c>
      <c r="AP60" s="38">
        <f t="shared" si="9"/>
        <v>0</v>
      </c>
      <c r="AQ60">
        <v>0</v>
      </c>
      <c r="AR60" s="8">
        <v>0</v>
      </c>
      <c r="AS60">
        <v>0</v>
      </c>
      <c r="AT60" t="s">
        <v>46</v>
      </c>
      <c r="AU60">
        <v>0</v>
      </c>
      <c r="AV60" s="11" t="s">
        <v>106</v>
      </c>
      <c r="AW60" s="3">
        <v>0</v>
      </c>
      <c r="AX60" s="3">
        <v>0</v>
      </c>
      <c r="AY60">
        <v>0</v>
      </c>
      <c r="AZ60">
        <v>0</v>
      </c>
      <c r="BA60" s="38">
        <f t="shared" si="7"/>
        <v>0</v>
      </c>
      <c r="BB60">
        <v>0</v>
      </c>
      <c r="BC60" s="8">
        <v>0</v>
      </c>
      <c r="BD60">
        <v>0</v>
      </c>
      <c r="BE60" t="s">
        <v>46</v>
      </c>
      <c r="BF60">
        <v>0</v>
      </c>
      <c r="BG60" s="11" t="s">
        <v>106</v>
      </c>
      <c r="BH60" s="3">
        <v>0</v>
      </c>
      <c r="BI60" s="3">
        <v>0</v>
      </c>
      <c r="BJ60">
        <v>0</v>
      </c>
      <c r="BK60">
        <v>0</v>
      </c>
      <c r="BL60" s="38">
        <f t="shared" si="8"/>
        <v>0</v>
      </c>
      <c r="BM60">
        <v>0</v>
      </c>
      <c r="BN60" s="8">
        <v>0</v>
      </c>
      <c r="BO60">
        <v>0</v>
      </c>
      <c r="BP60" t="s">
        <v>46</v>
      </c>
      <c r="BQ60">
        <v>0</v>
      </c>
      <c r="BR60" s="3">
        <v>0</v>
      </c>
      <c r="BS60">
        <v>0</v>
      </c>
      <c r="BT60" s="19">
        <f t="shared" si="0"/>
        <v>523189</v>
      </c>
      <c r="BU60" s="19">
        <f t="shared" si="1"/>
        <v>561394</v>
      </c>
      <c r="BV60" s="13">
        <f t="shared" si="2"/>
        <v>0.94272712006717041</v>
      </c>
    </row>
    <row r="61" spans="1:74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3"/>
        <v>7.5728307347922408E-2</v>
      </c>
      <c r="U61" s="3">
        <v>1417911</v>
      </c>
      <c r="V61" s="3">
        <v>1323082</v>
      </c>
      <c r="W61" s="14">
        <f t="shared" si="4"/>
        <v>0.93312062604775614</v>
      </c>
      <c r="X61" s="3">
        <v>828339</v>
      </c>
      <c r="Y61" s="18">
        <f t="shared" si="5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 s="38">
        <f t="shared" si="6"/>
        <v>0.25709245695674499</v>
      </c>
      <c r="AF61">
        <v>5</v>
      </c>
      <c r="AG61" s="10">
        <v>36996</v>
      </c>
      <c r="AH61">
        <v>0</v>
      </c>
      <c r="AI61" t="s">
        <v>43</v>
      </c>
      <c r="AJ61" t="s">
        <v>151</v>
      </c>
      <c r="AK61" s="8">
        <v>34890</v>
      </c>
      <c r="AL61" s="3">
        <v>422000</v>
      </c>
      <c r="AM61" s="3">
        <v>0</v>
      </c>
      <c r="AN61">
        <v>5.7500000000000002E-2</v>
      </c>
      <c r="AO61">
        <v>20</v>
      </c>
      <c r="AP61" s="38">
        <f t="shared" si="9"/>
        <v>8.5423498822483304E-2</v>
      </c>
      <c r="AQ61">
        <v>20</v>
      </c>
      <c r="AR61" s="8">
        <v>42283</v>
      </c>
      <c r="AS61">
        <v>0</v>
      </c>
      <c r="AT61" t="s">
        <v>58</v>
      </c>
      <c r="AU61" t="s">
        <v>152</v>
      </c>
      <c r="AV61" s="11">
        <v>34890</v>
      </c>
      <c r="AW61" s="3">
        <v>165630</v>
      </c>
      <c r="AX61" s="3">
        <v>0</v>
      </c>
      <c r="AY61">
        <v>0.08</v>
      </c>
      <c r="AZ61">
        <v>5</v>
      </c>
      <c r="BA61" s="38">
        <f t="shared" si="7"/>
        <v>0.25045645456683657</v>
      </c>
      <c r="BB61">
        <v>5</v>
      </c>
      <c r="BC61" s="8">
        <v>36996</v>
      </c>
      <c r="BD61">
        <v>0</v>
      </c>
      <c r="BE61" t="s">
        <v>43</v>
      </c>
      <c r="BF61">
        <v>0</v>
      </c>
      <c r="BG61" s="11">
        <v>35209</v>
      </c>
      <c r="BH61" s="3">
        <v>123800</v>
      </c>
      <c r="BI61" s="3">
        <v>0</v>
      </c>
      <c r="BJ61">
        <v>9.4899999999999998E-2</v>
      </c>
      <c r="BK61">
        <v>15</v>
      </c>
      <c r="BL61" s="38">
        <f t="shared" si="8"/>
        <v>0.12766955137152405</v>
      </c>
      <c r="BM61">
        <v>15</v>
      </c>
      <c r="BN61" s="8">
        <v>40678</v>
      </c>
      <c r="BO61">
        <v>0</v>
      </c>
      <c r="BP61" t="s">
        <v>43</v>
      </c>
      <c r="BQ61" t="s">
        <v>152</v>
      </c>
      <c r="BR61" s="3">
        <v>1417911</v>
      </c>
      <c r="BS61" t="s">
        <v>47</v>
      </c>
      <c r="BT61" s="19">
        <f t="shared" si="0"/>
        <v>1417911</v>
      </c>
      <c r="BU61" s="19">
        <f t="shared" si="1"/>
        <v>2246250</v>
      </c>
      <c r="BV61" s="13">
        <f t="shared" si="2"/>
        <v>1.5841967514181075</v>
      </c>
    </row>
    <row r="62" spans="1:74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3"/>
        <v>9.9340560909315548E-2</v>
      </c>
      <c r="U62" s="3">
        <v>3237600</v>
      </c>
      <c r="V62" s="3" t="e">
        <v>#REF!</v>
      </c>
      <c r="W62" s="14">
        <f t="shared" si="4"/>
        <v>0</v>
      </c>
      <c r="X62" s="3">
        <v>3108353</v>
      </c>
      <c r="Y62" s="18">
        <f t="shared" si="5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 s="38">
        <f t="shared" si="6"/>
        <v>0</v>
      </c>
      <c r="AF62">
        <v>0</v>
      </c>
      <c r="AG62" s="10">
        <v>44562</v>
      </c>
      <c r="AH62" t="s">
        <v>54</v>
      </c>
      <c r="AI62" t="s">
        <v>43</v>
      </c>
      <c r="AJ62" t="s">
        <v>122</v>
      </c>
      <c r="AK62" s="8">
        <v>35400</v>
      </c>
      <c r="AL62" s="3">
        <v>800000</v>
      </c>
      <c r="AM62" s="3">
        <v>800000</v>
      </c>
      <c r="AN62">
        <v>0</v>
      </c>
      <c r="AO62">
        <v>50</v>
      </c>
      <c r="AP62" s="38">
        <f t="shared" si="9"/>
        <v>0.02</v>
      </c>
      <c r="AQ62">
        <v>30</v>
      </c>
      <c r="AR62" s="8">
        <v>47849</v>
      </c>
      <c r="AS62" t="s">
        <v>71</v>
      </c>
      <c r="AT62" t="s">
        <v>100</v>
      </c>
      <c r="AU62" t="s">
        <v>153</v>
      </c>
      <c r="AV62" s="11" t="s">
        <v>106</v>
      </c>
      <c r="AW62" s="3">
        <v>0</v>
      </c>
      <c r="AX62" s="3">
        <v>0</v>
      </c>
      <c r="AY62">
        <v>0</v>
      </c>
      <c r="AZ62">
        <v>0</v>
      </c>
      <c r="BA62" s="38">
        <f t="shared" si="7"/>
        <v>0</v>
      </c>
      <c r="BB62">
        <v>0</v>
      </c>
      <c r="BC62" s="8">
        <v>0</v>
      </c>
      <c r="BD62">
        <v>0</v>
      </c>
      <c r="BE62" t="s">
        <v>46</v>
      </c>
      <c r="BF62">
        <v>0</v>
      </c>
      <c r="BG62" s="11" t="s">
        <v>106</v>
      </c>
      <c r="BH62" s="3">
        <v>0</v>
      </c>
      <c r="BI62" s="3">
        <v>0</v>
      </c>
      <c r="BJ62">
        <v>0</v>
      </c>
      <c r="BK62">
        <v>0</v>
      </c>
      <c r="BL62" s="38">
        <f t="shared" si="8"/>
        <v>0</v>
      </c>
      <c r="BM62">
        <v>0</v>
      </c>
      <c r="BN62" s="8">
        <v>0</v>
      </c>
      <c r="BO62">
        <v>0</v>
      </c>
      <c r="BP62" t="s">
        <v>46</v>
      </c>
      <c r="BQ62">
        <v>0</v>
      </c>
      <c r="BR62" s="3">
        <v>1268000</v>
      </c>
      <c r="BS62" t="s">
        <v>62</v>
      </c>
      <c r="BT62" s="19">
        <f t="shared" si="0"/>
        <v>1268000</v>
      </c>
      <c r="BU62" s="19">
        <f t="shared" si="1"/>
        <v>4376353</v>
      </c>
      <c r="BV62" s="13">
        <f t="shared" si="2"/>
        <v>1.3517275142080554</v>
      </c>
    </row>
    <row r="63" spans="1:74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3"/>
        <v>8.4724517176895622E-2</v>
      </c>
      <c r="U63" s="3">
        <v>2058259</v>
      </c>
      <c r="V63" s="3">
        <v>1990859</v>
      </c>
      <c r="W63" s="14">
        <f t="shared" si="4"/>
        <v>0.96725387815624764</v>
      </c>
      <c r="X63" s="3">
        <v>0</v>
      </c>
      <c r="Y63" s="18">
        <f t="shared" si="5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 s="38">
        <f t="shared" si="6"/>
        <v>0</v>
      </c>
      <c r="AF63">
        <v>0</v>
      </c>
      <c r="AG63" s="10">
        <v>0</v>
      </c>
      <c r="AH63">
        <v>0</v>
      </c>
      <c r="AI63" t="s">
        <v>46</v>
      </c>
      <c r="AJ63">
        <v>0</v>
      </c>
      <c r="AK63" s="8" t="s">
        <v>106</v>
      </c>
      <c r="AL63" s="3">
        <v>0</v>
      </c>
      <c r="AM63" s="3">
        <v>0</v>
      </c>
      <c r="AN63">
        <v>0</v>
      </c>
      <c r="AO63" t="s">
        <v>45</v>
      </c>
      <c r="AP63" s="38">
        <f t="shared" si="9"/>
        <v>0</v>
      </c>
      <c r="AQ63">
        <v>0</v>
      </c>
      <c r="AR63" s="8">
        <v>0</v>
      </c>
      <c r="AS63">
        <v>0</v>
      </c>
      <c r="AT63" t="s">
        <v>46</v>
      </c>
      <c r="AU63">
        <v>0</v>
      </c>
      <c r="AV63" s="11" t="s">
        <v>106</v>
      </c>
      <c r="AW63" s="3">
        <v>0</v>
      </c>
      <c r="AX63" s="3">
        <v>0</v>
      </c>
      <c r="AY63">
        <v>0</v>
      </c>
      <c r="AZ63">
        <v>0</v>
      </c>
      <c r="BA63" s="38">
        <f t="shared" si="7"/>
        <v>0</v>
      </c>
      <c r="BB63">
        <v>0</v>
      </c>
      <c r="BC63" s="8">
        <v>0</v>
      </c>
      <c r="BD63">
        <v>0</v>
      </c>
      <c r="BE63" t="s">
        <v>46</v>
      </c>
      <c r="BF63">
        <v>0</v>
      </c>
      <c r="BG63" s="11" t="s">
        <v>106</v>
      </c>
      <c r="BH63" s="3">
        <v>0</v>
      </c>
      <c r="BI63" s="3">
        <v>0</v>
      </c>
      <c r="BJ63">
        <v>0</v>
      </c>
      <c r="BK63">
        <v>0</v>
      </c>
      <c r="BL63" s="38">
        <f t="shared" si="8"/>
        <v>0</v>
      </c>
      <c r="BM63">
        <v>0</v>
      </c>
      <c r="BN63" s="8">
        <v>0</v>
      </c>
      <c r="BO63">
        <v>0</v>
      </c>
      <c r="BP63" t="s">
        <v>46</v>
      </c>
      <c r="BQ63">
        <v>0</v>
      </c>
      <c r="BR63" s="3">
        <v>0</v>
      </c>
      <c r="BS63" t="s">
        <v>62</v>
      </c>
      <c r="BT63" s="19">
        <f t="shared" si="0"/>
        <v>0</v>
      </c>
      <c r="BU63" s="19">
        <f t="shared" si="1"/>
        <v>0</v>
      </c>
      <c r="BV63" s="13">
        <f t="shared" si="2"/>
        <v>0</v>
      </c>
    </row>
    <row r="64" spans="1:74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3"/>
        <v>7.9317573497943578E-2</v>
      </c>
      <c r="U64" s="3">
        <v>689305</v>
      </c>
      <c r="V64" s="3">
        <v>654016</v>
      </c>
      <c r="W64" s="14">
        <f t="shared" si="4"/>
        <v>0.94880495571626489</v>
      </c>
      <c r="X64" s="3">
        <v>218072</v>
      </c>
      <c r="Y64" s="18">
        <f t="shared" si="5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 s="38">
        <f t="shared" si="6"/>
        <v>0</v>
      </c>
      <c r="AF64">
        <v>0</v>
      </c>
      <c r="AG64" s="10">
        <v>0</v>
      </c>
      <c r="AH64">
        <v>0</v>
      </c>
      <c r="AI64" t="s">
        <v>46</v>
      </c>
      <c r="AJ64">
        <v>0</v>
      </c>
      <c r="AK64" s="8" t="s">
        <v>106</v>
      </c>
      <c r="AL64" s="3">
        <v>0</v>
      </c>
      <c r="AM64" s="3">
        <v>0</v>
      </c>
      <c r="AN64">
        <v>0</v>
      </c>
      <c r="AO64" t="s">
        <v>45</v>
      </c>
      <c r="AP64" s="38">
        <f t="shared" si="9"/>
        <v>0</v>
      </c>
      <c r="AQ64">
        <v>0</v>
      </c>
      <c r="AR64" s="8">
        <v>0</v>
      </c>
      <c r="AS64">
        <v>0</v>
      </c>
      <c r="AT64" t="s">
        <v>46</v>
      </c>
      <c r="AU64">
        <v>0</v>
      </c>
      <c r="AV64" s="11" t="s">
        <v>106</v>
      </c>
      <c r="AW64" s="3">
        <v>0</v>
      </c>
      <c r="AX64" s="3">
        <v>0</v>
      </c>
      <c r="AY64">
        <v>0</v>
      </c>
      <c r="AZ64">
        <v>0</v>
      </c>
      <c r="BA64" s="38">
        <f t="shared" si="7"/>
        <v>0</v>
      </c>
      <c r="BB64">
        <v>0</v>
      </c>
      <c r="BC64" s="8">
        <v>0</v>
      </c>
      <c r="BD64">
        <v>0</v>
      </c>
      <c r="BE64" t="s">
        <v>46</v>
      </c>
      <c r="BF64">
        <v>0</v>
      </c>
      <c r="BG64" s="11" t="s">
        <v>106</v>
      </c>
      <c r="BH64" s="3">
        <v>0</v>
      </c>
      <c r="BI64" s="3">
        <v>0</v>
      </c>
      <c r="BJ64">
        <v>0</v>
      </c>
      <c r="BK64">
        <v>0</v>
      </c>
      <c r="BL64" s="38">
        <f t="shared" si="8"/>
        <v>0</v>
      </c>
      <c r="BM64">
        <v>0</v>
      </c>
      <c r="BN64" s="8">
        <v>0</v>
      </c>
      <c r="BO64">
        <v>0</v>
      </c>
      <c r="BP64" t="s">
        <v>46</v>
      </c>
      <c r="BQ64">
        <v>0</v>
      </c>
      <c r="BR64" s="3">
        <v>0</v>
      </c>
      <c r="BS64" t="s">
        <v>62</v>
      </c>
      <c r="BT64" s="19">
        <f t="shared" si="0"/>
        <v>0</v>
      </c>
      <c r="BU64" s="19">
        <f t="shared" si="1"/>
        <v>218072</v>
      </c>
      <c r="BV64" s="13">
        <f t="shared" si="2"/>
        <v>0.31636503434618929</v>
      </c>
    </row>
    <row r="65" spans="1:74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3"/>
        <v>0</v>
      </c>
      <c r="U65" s="3">
        <v>0</v>
      </c>
      <c r="V65" s="3">
        <v>0</v>
      </c>
      <c r="W65" s="14">
        <f t="shared" si="4"/>
        <v>0</v>
      </c>
      <c r="X65" s="3">
        <v>0</v>
      </c>
      <c r="Y65" s="18">
        <f t="shared" si="5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 s="38">
        <f t="shared" si="6"/>
        <v>0</v>
      </c>
      <c r="AF65">
        <v>0</v>
      </c>
      <c r="AG65" s="10">
        <v>0</v>
      </c>
      <c r="AH65">
        <v>0</v>
      </c>
      <c r="AI65" t="s">
        <v>46</v>
      </c>
      <c r="AJ65">
        <v>0</v>
      </c>
      <c r="AK65" s="8" t="s">
        <v>106</v>
      </c>
      <c r="AL65" s="3">
        <v>0</v>
      </c>
      <c r="AM65" s="3">
        <v>0</v>
      </c>
      <c r="AN65">
        <v>0</v>
      </c>
      <c r="AO65" t="s">
        <v>45</v>
      </c>
      <c r="AP65" s="38">
        <f t="shared" si="9"/>
        <v>0</v>
      </c>
      <c r="AQ65">
        <v>0</v>
      </c>
      <c r="AR65" s="8">
        <v>0</v>
      </c>
      <c r="AS65">
        <v>0</v>
      </c>
      <c r="AT65" t="s">
        <v>46</v>
      </c>
      <c r="AU65">
        <v>0</v>
      </c>
      <c r="AV65" s="11" t="s">
        <v>106</v>
      </c>
      <c r="AW65" s="3">
        <v>0</v>
      </c>
      <c r="AX65" s="3">
        <v>0</v>
      </c>
      <c r="AY65">
        <v>0</v>
      </c>
      <c r="AZ65">
        <v>0</v>
      </c>
      <c r="BA65" s="38">
        <f t="shared" si="7"/>
        <v>0</v>
      </c>
      <c r="BB65">
        <v>0</v>
      </c>
      <c r="BC65" s="8">
        <v>0</v>
      </c>
      <c r="BD65">
        <v>0</v>
      </c>
      <c r="BE65" t="s">
        <v>46</v>
      </c>
      <c r="BF65">
        <v>0</v>
      </c>
      <c r="BG65" s="11" t="s">
        <v>106</v>
      </c>
      <c r="BH65" s="3">
        <v>0</v>
      </c>
      <c r="BI65" s="3">
        <v>0</v>
      </c>
      <c r="BJ65">
        <v>0</v>
      </c>
      <c r="BK65">
        <v>0</v>
      </c>
      <c r="BL65" s="38">
        <f t="shared" si="8"/>
        <v>0</v>
      </c>
      <c r="BM65">
        <v>0</v>
      </c>
      <c r="BN65" s="8">
        <v>0</v>
      </c>
      <c r="BO65">
        <v>0</v>
      </c>
      <c r="BP65" t="s">
        <v>46</v>
      </c>
      <c r="BQ65">
        <v>0</v>
      </c>
      <c r="BR65" s="3">
        <v>0</v>
      </c>
      <c r="BS65">
        <v>0</v>
      </c>
      <c r="BT65" s="19">
        <f t="shared" si="0"/>
        <v>0</v>
      </c>
      <c r="BU65" s="19">
        <f t="shared" si="1"/>
        <v>0</v>
      </c>
      <c r="BV65" s="13">
        <f t="shared" si="2"/>
        <v>0</v>
      </c>
    </row>
    <row r="66" spans="1:74" hidden="1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3"/>
        <v>7.7069523529309958E-2</v>
      </c>
      <c r="U66" s="3">
        <v>462232</v>
      </c>
      <c r="V66" s="3">
        <v>401457</v>
      </c>
      <c r="W66" s="14">
        <f t="shared" si="4"/>
        <v>0.86851840634140431</v>
      </c>
      <c r="X66" s="3">
        <v>111863</v>
      </c>
      <c r="Y66" s="18">
        <f t="shared" si="5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 s="38">
        <f t="shared" si="6"/>
        <v>0.10375437372961856</v>
      </c>
      <c r="AF66">
        <v>0</v>
      </c>
      <c r="AG66" s="10">
        <v>42750</v>
      </c>
      <c r="AH66">
        <v>1</v>
      </c>
      <c r="AI66" t="s">
        <v>46</v>
      </c>
      <c r="AJ66" t="s">
        <v>44</v>
      </c>
      <c r="AK66" s="8" t="s">
        <v>106</v>
      </c>
      <c r="AL66" s="3">
        <v>0</v>
      </c>
      <c r="AM66" s="3">
        <v>0</v>
      </c>
      <c r="AN66">
        <v>0</v>
      </c>
      <c r="AO66" t="s">
        <v>45</v>
      </c>
      <c r="AP66" s="38">
        <f t="shared" si="9"/>
        <v>0</v>
      </c>
      <c r="AQ66">
        <v>0</v>
      </c>
      <c r="AR66" s="8">
        <v>0</v>
      </c>
      <c r="AS66">
        <v>0</v>
      </c>
      <c r="AT66" t="s">
        <v>46</v>
      </c>
      <c r="AU66">
        <v>0</v>
      </c>
      <c r="AV66" s="11" t="s">
        <v>106</v>
      </c>
      <c r="AW66" s="3">
        <v>0</v>
      </c>
      <c r="AX66" s="3">
        <v>0</v>
      </c>
      <c r="AY66">
        <v>0</v>
      </c>
      <c r="AZ66">
        <v>0</v>
      </c>
      <c r="BA66" s="38">
        <f t="shared" si="7"/>
        <v>0</v>
      </c>
      <c r="BB66">
        <v>0</v>
      </c>
      <c r="BC66" s="8">
        <v>0</v>
      </c>
      <c r="BD66">
        <v>0</v>
      </c>
      <c r="BE66" t="s">
        <v>46</v>
      </c>
      <c r="BF66">
        <v>0</v>
      </c>
      <c r="BG66" s="11" t="s">
        <v>106</v>
      </c>
      <c r="BH66" s="3">
        <v>0</v>
      </c>
      <c r="BI66" s="3">
        <v>0</v>
      </c>
      <c r="BJ66">
        <v>0</v>
      </c>
      <c r="BK66">
        <v>0</v>
      </c>
      <c r="BL66" s="38">
        <f t="shared" si="8"/>
        <v>0</v>
      </c>
      <c r="BM66">
        <v>0</v>
      </c>
      <c r="BN66" s="8">
        <v>0</v>
      </c>
      <c r="BO66">
        <v>0</v>
      </c>
      <c r="BP66" t="s">
        <v>46</v>
      </c>
      <c r="BQ66">
        <v>0</v>
      </c>
      <c r="BR66" s="3">
        <v>462232</v>
      </c>
      <c r="BS66">
        <v>0</v>
      </c>
      <c r="BT66" s="19">
        <f t="shared" si="0"/>
        <v>350369</v>
      </c>
      <c r="BU66" s="19">
        <f t="shared" si="1"/>
        <v>462232</v>
      </c>
      <c r="BV66" s="13">
        <f t="shared" si="2"/>
        <v>1</v>
      </c>
    </row>
    <row r="67" spans="1:74" hidden="1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3"/>
        <v>6.8717662498302995E-2</v>
      </c>
      <c r="U67" s="3">
        <v>265172</v>
      </c>
      <c r="V67" s="3">
        <v>243406</v>
      </c>
      <c r="W67" s="14">
        <f t="shared" si="4"/>
        <v>0.91791742717934022</v>
      </c>
      <c r="X67" s="3">
        <v>75000</v>
      </c>
      <c r="Y67" s="18">
        <f t="shared" si="5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 s="38">
        <f t="shared" si="6"/>
        <v>0</v>
      </c>
      <c r="AF67">
        <v>0</v>
      </c>
      <c r="AG67" s="10">
        <v>42750</v>
      </c>
      <c r="AH67">
        <v>1</v>
      </c>
      <c r="AI67" t="s">
        <v>46</v>
      </c>
      <c r="AJ67">
        <v>0</v>
      </c>
      <c r="AK67" s="8" t="s">
        <v>106</v>
      </c>
      <c r="AL67" s="3">
        <v>0</v>
      </c>
      <c r="AM67" s="3">
        <v>0</v>
      </c>
      <c r="AN67">
        <v>0</v>
      </c>
      <c r="AO67" t="s">
        <v>45</v>
      </c>
      <c r="AP67" s="38">
        <f t="shared" si="9"/>
        <v>0</v>
      </c>
      <c r="AQ67">
        <v>0</v>
      </c>
      <c r="AR67" s="8">
        <v>0</v>
      </c>
      <c r="AS67">
        <v>0</v>
      </c>
      <c r="AT67" t="s">
        <v>46</v>
      </c>
      <c r="AU67">
        <v>0</v>
      </c>
      <c r="AV67" s="11" t="s">
        <v>106</v>
      </c>
      <c r="AW67" s="3">
        <v>0</v>
      </c>
      <c r="AX67" s="3">
        <v>0</v>
      </c>
      <c r="AY67">
        <v>0</v>
      </c>
      <c r="AZ67">
        <v>0</v>
      </c>
      <c r="BA67" s="38">
        <f t="shared" si="7"/>
        <v>0</v>
      </c>
      <c r="BB67">
        <v>0</v>
      </c>
      <c r="BC67" s="8">
        <v>0</v>
      </c>
      <c r="BD67">
        <v>0</v>
      </c>
      <c r="BE67" t="s">
        <v>46</v>
      </c>
      <c r="BF67">
        <v>0</v>
      </c>
      <c r="BG67" s="11" t="s">
        <v>106</v>
      </c>
      <c r="BH67" s="3">
        <v>0</v>
      </c>
      <c r="BI67" s="3">
        <v>0</v>
      </c>
      <c r="BJ67">
        <v>0</v>
      </c>
      <c r="BK67">
        <v>0</v>
      </c>
      <c r="BL67" s="38">
        <f t="shared" si="8"/>
        <v>0</v>
      </c>
      <c r="BM67">
        <v>0</v>
      </c>
      <c r="BN67" s="8">
        <v>0</v>
      </c>
      <c r="BO67">
        <v>0</v>
      </c>
      <c r="BP67" t="s">
        <v>46</v>
      </c>
      <c r="BQ67">
        <v>0</v>
      </c>
      <c r="BR67" s="3">
        <v>265172</v>
      </c>
      <c r="BS67">
        <v>0</v>
      </c>
      <c r="BT67" s="19">
        <f t="shared" ref="BT67:BT130" si="10">+AA67+AL67+AW67+BH67</f>
        <v>190172</v>
      </c>
      <c r="BU67" s="19">
        <f t="shared" ref="BU67:BU130" si="11">+BT67+X67</f>
        <v>265172</v>
      </c>
      <c r="BV67" s="13">
        <f t="shared" ref="BV67:BV130" si="12">IFERROR(+BU67/U67,0)</f>
        <v>1</v>
      </c>
    </row>
    <row r="68" spans="1:74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13">IFERROR(H68/U68,0)</f>
        <v>7.8697777777777783E-2</v>
      </c>
      <c r="U68" s="3">
        <v>450000</v>
      </c>
      <c r="V68" s="3">
        <v>419597</v>
      </c>
      <c r="W68" s="14">
        <f t="shared" ref="W68:W131" si="14">IFERROR(+V68/U68,0)</f>
        <v>0.93243777777777781</v>
      </c>
      <c r="X68" s="3">
        <v>135000</v>
      </c>
      <c r="Y68" s="18">
        <f t="shared" ref="Y68:Y131" si="15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 s="38">
        <f t="shared" ref="AE68:AE131" si="16">-IFERROR(PMT(AC68,AD68,1), )</f>
        <v>0</v>
      </c>
      <c r="AF68">
        <v>0</v>
      </c>
      <c r="AG68" s="10">
        <v>0</v>
      </c>
      <c r="AH68">
        <v>0</v>
      </c>
      <c r="AI68" t="s">
        <v>46</v>
      </c>
      <c r="AJ68">
        <v>0</v>
      </c>
      <c r="AK68" s="8" t="s">
        <v>106</v>
      </c>
      <c r="AL68" s="3">
        <v>0</v>
      </c>
      <c r="AM68" s="3">
        <v>0</v>
      </c>
      <c r="AN68">
        <v>0</v>
      </c>
      <c r="AO68" t="s">
        <v>45</v>
      </c>
      <c r="AP68" s="38">
        <f t="shared" si="9"/>
        <v>0</v>
      </c>
      <c r="AQ68">
        <v>0</v>
      </c>
      <c r="AR68" s="8">
        <v>0</v>
      </c>
      <c r="AS68">
        <v>0</v>
      </c>
      <c r="AT68" t="s">
        <v>46</v>
      </c>
      <c r="AU68">
        <v>0</v>
      </c>
      <c r="AV68" s="11" t="s">
        <v>106</v>
      </c>
      <c r="AW68" s="3">
        <v>0</v>
      </c>
      <c r="AX68" s="3">
        <v>0</v>
      </c>
      <c r="AY68">
        <v>0</v>
      </c>
      <c r="AZ68">
        <v>0</v>
      </c>
      <c r="BA68" s="38">
        <f t="shared" ref="BA68:BA131" si="17">-IFERROR(PMT(AY68,AZ68,1),0)</f>
        <v>0</v>
      </c>
      <c r="BB68">
        <v>0</v>
      </c>
      <c r="BC68" s="8">
        <v>0</v>
      </c>
      <c r="BD68">
        <v>0</v>
      </c>
      <c r="BE68" t="s">
        <v>46</v>
      </c>
      <c r="BF68">
        <v>0</v>
      </c>
      <c r="BG68" s="11" t="s">
        <v>106</v>
      </c>
      <c r="BH68" s="3">
        <v>0</v>
      </c>
      <c r="BI68" s="3">
        <v>0</v>
      </c>
      <c r="BJ68">
        <v>0</v>
      </c>
      <c r="BK68">
        <v>0</v>
      </c>
      <c r="BL68" s="38">
        <f t="shared" ref="BL68:BL131" si="18">-IFERROR(PMT(BJ68,BK68,1),0)</f>
        <v>0</v>
      </c>
      <c r="BM68">
        <v>0</v>
      </c>
      <c r="BN68" s="8">
        <v>0</v>
      </c>
      <c r="BO68">
        <v>0</v>
      </c>
      <c r="BP68" t="s">
        <v>46</v>
      </c>
      <c r="BQ68">
        <v>0</v>
      </c>
      <c r="BR68" s="3">
        <v>0</v>
      </c>
      <c r="BS68">
        <v>0</v>
      </c>
      <c r="BT68" s="19">
        <f t="shared" si="10"/>
        <v>0</v>
      </c>
      <c r="BU68" s="19">
        <f t="shared" si="11"/>
        <v>135000</v>
      </c>
      <c r="BV68" s="13">
        <f t="shared" si="12"/>
        <v>0.3</v>
      </c>
    </row>
    <row r="69" spans="1:74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13"/>
        <v>7.7911397401723592E-2</v>
      </c>
      <c r="U69" s="3">
        <v>2520671</v>
      </c>
      <c r="V69" s="3">
        <v>2266693</v>
      </c>
      <c r="W69" s="14">
        <f t="shared" si="14"/>
        <v>0.89924190820618799</v>
      </c>
      <c r="X69" s="3">
        <v>1769732</v>
      </c>
      <c r="Y69" s="18">
        <f t="shared" si="15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s="38">
        <f t="shared" si="16"/>
        <v>5.7060216827412823E-2</v>
      </c>
      <c r="AF69" t="s">
        <v>69</v>
      </c>
      <c r="AG69" s="10" t="s">
        <v>169</v>
      </c>
      <c r="AH69" t="s">
        <v>170</v>
      </c>
      <c r="AI69" t="s">
        <v>43</v>
      </c>
      <c r="AJ69" t="s">
        <v>44</v>
      </c>
      <c r="AK69" s="8" t="s">
        <v>106</v>
      </c>
      <c r="AL69" s="3">
        <v>350000</v>
      </c>
      <c r="AM69" s="3">
        <v>201260</v>
      </c>
      <c r="AN69">
        <v>0</v>
      </c>
      <c r="AO69" t="s">
        <v>40</v>
      </c>
      <c r="AP69" s="38">
        <f t="shared" ref="AP69:AP132" si="19">-IFERROR(PMT(AN69,AO69,1),0)</f>
        <v>0</v>
      </c>
      <c r="AQ69" t="s">
        <v>62</v>
      </c>
      <c r="AR69" s="8">
        <v>46478</v>
      </c>
      <c r="AS69" t="s">
        <v>171</v>
      </c>
      <c r="AT69" t="s">
        <v>58</v>
      </c>
      <c r="AU69" t="s">
        <v>44</v>
      </c>
      <c r="AV69" s="11">
        <v>35490</v>
      </c>
      <c r="AW69" s="3">
        <v>90000</v>
      </c>
      <c r="AX69" s="3" t="s">
        <v>172</v>
      </c>
      <c r="AY69">
        <v>0</v>
      </c>
      <c r="AZ69">
        <v>0</v>
      </c>
      <c r="BA69" s="38">
        <f t="shared" si="17"/>
        <v>0</v>
      </c>
      <c r="BB69">
        <v>0</v>
      </c>
      <c r="BC69" s="8">
        <v>0</v>
      </c>
      <c r="BD69">
        <v>0</v>
      </c>
      <c r="BE69" t="s">
        <v>46</v>
      </c>
      <c r="BF69">
        <v>0</v>
      </c>
      <c r="BG69" s="11" t="s">
        <v>106</v>
      </c>
      <c r="BH69" s="3">
        <v>0</v>
      </c>
      <c r="BI69" s="3">
        <v>0</v>
      </c>
      <c r="BJ69">
        <v>0</v>
      </c>
      <c r="BK69">
        <v>0</v>
      </c>
      <c r="BL69" s="38">
        <f t="shared" si="18"/>
        <v>0</v>
      </c>
      <c r="BM69">
        <v>0</v>
      </c>
      <c r="BN69" s="8">
        <v>0</v>
      </c>
      <c r="BO69">
        <v>0</v>
      </c>
      <c r="BP69" t="s">
        <v>46</v>
      </c>
      <c r="BQ69">
        <v>0</v>
      </c>
      <c r="BR69" s="3">
        <v>2520671</v>
      </c>
      <c r="BS69">
        <v>0</v>
      </c>
      <c r="BT69" s="19">
        <f t="shared" si="10"/>
        <v>950000</v>
      </c>
      <c r="BU69" s="19">
        <f t="shared" si="11"/>
        <v>2719732</v>
      </c>
      <c r="BV69" s="13">
        <f t="shared" si="12"/>
        <v>1.0789714326066353</v>
      </c>
    </row>
    <row r="70" spans="1:74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13"/>
        <v>0</v>
      </c>
      <c r="U70" s="3">
        <v>0</v>
      </c>
      <c r="V70" s="3">
        <v>0</v>
      </c>
      <c r="W70" s="14">
        <f t="shared" si="14"/>
        <v>0</v>
      </c>
      <c r="X70" s="3">
        <v>0</v>
      </c>
      <c r="Y70" s="18">
        <f t="shared" si="15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 s="38">
        <f t="shared" si="16"/>
        <v>0.14852783204671291</v>
      </c>
      <c r="AF70">
        <v>8</v>
      </c>
      <c r="AG70" s="10">
        <v>44454</v>
      </c>
      <c r="AH70">
        <v>1</v>
      </c>
      <c r="AI70" t="s">
        <v>43</v>
      </c>
      <c r="AJ70">
        <v>0</v>
      </c>
      <c r="AK70" s="8" t="s">
        <v>106</v>
      </c>
      <c r="AL70" s="3">
        <v>0</v>
      </c>
      <c r="AM70" s="3">
        <v>0</v>
      </c>
      <c r="AN70">
        <v>0</v>
      </c>
      <c r="AO70" t="s">
        <v>45</v>
      </c>
      <c r="AP70" s="38">
        <f t="shared" si="19"/>
        <v>0</v>
      </c>
      <c r="AQ70">
        <v>0</v>
      </c>
      <c r="AR70" s="8">
        <v>0</v>
      </c>
      <c r="AS70">
        <v>0</v>
      </c>
      <c r="AT70" t="s">
        <v>46</v>
      </c>
      <c r="AU70">
        <v>0</v>
      </c>
      <c r="AV70" s="11" t="s">
        <v>106</v>
      </c>
      <c r="AW70" s="3">
        <v>0</v>
      </c>
      <c r="AX70" s="3">
        <v>0</v>
      </c>
      <c r="AY70">
        <v>0</v>
      </c>
      <c r="AZ70">
        <v>0</v>
      </c>
      <c r="BA70" s="38">
        <f t="shared" si="17"/>
        <v>0</v>
      </c>
      <c r="BB70">
        <v>0</v>
      </c>
      <c r="BC70" s="8">
        <v>0</v>
      </c>
      <c r="BD70">
        <v>0</v>
      </c>
      <c r="BE70" t="s">
        <v>46</v>
      </c>
      <c r="BF70">
        <v>0</v>
      </c>
      <c r="BG70" s="11" t="s">
        <v>106</v>
      </c>
      <c r="BH70" s="3">
        <v>0</v>
      </c>
      <c r="BI70" s="3">
        <v>0</v>
      </c>
      <c r="BJ70">
        <v>0</v>
      </c>
      <c r="BK70">
        <v>0</v>
      </c>
      <c r="BL70" s="38">
        <f t="shared" si="18"/>
        <v>0</v>
      </c>
      <c r="BM70">
        <v>0</v>
      </c>
      <c r="BN70" s="8">
        <v>0</v>
      </c>
      <c r="BO70">
        <v>0</v>
      </c>
      <c r="BP70" t="s">
        <v>46</v>
      </c>
      <c r="BQ70">
        <v>0</v>
      </c>
      <c r="BR70" s="3">
        <v>0</v>
      </c>
      <c r="BS70">
        <v>0</v>
      </c>
      <c r="BT70" s="19">
        <f t="shared" si="10"/>
        <v>546790</v>
      </c>
      <c r="BU70" s="19">
        <f t="shared" si="11"/>
        <v>546790</v>
      </c>
      <c r="BV70" s="13">
        <f t="shared" si="12"/>
        <v>0</v>
      </c>
    </row>
    <row r="71" spans="1:74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13"/>
        <v>0</v>
      </c>
      <c r="U71" s="3">
        <v>1993423</v>
      </c>
      <c r="V71" s="3">
        <v>1799809</v>
      </c>
      <c r="W71" s="14">
        <f t="shared" si="14"/>
        <v>0.90287359983305093</v>
      </c>
      <c r="X71" s="3">
        <v>0</v>
      </c>
      <c r="Y71" s="18">
        <f t="shared" si="15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 s="38">
        <f t="shared" si="16"/>
        <v>3.3333333333333333E-2</v>
      </c>
      <c r="AF71">
        <v>0</v>
      </c>
      <c r="AG71" s="10">
        <v>46204</v>
      </c>
      <c r="AH71">
        <v>0</v>
      </c>
      <c r="AI71" t="s">
        <v>100</v>
      </c>
      <c r="AJ71">
        <v>0</v>
      </c>
      <c r="AK71" s="8">
        <v>41091</v>
      </c>
      <c r="AL71" s="3">
        <v>119915</v>
      </c>
      <c r="AM71" s="3">
        <v>0</v>
      </c>
      <c r="AN71">
        <v>4.2500000000000003E-2</v>
      </c>
      <c r="AO71">
        <v>5</v>
      </c>
      <c r="AP71" s="38">
        <f t="shared" si="19"/>
        <v>0.22620703785244511</v>
      </c>
      <c r="AQ71">
        <v>5</v>
      </c>
      <c r="AR71" s="8">
        <v>42917</v>
      </c>
      <c r="AS71">
        <v>0</v>
      </c>
      <c r="AT71" t="s">
        <v>43</v>
      </c>
      <c r="AU71" t="s">
        <v>173</v>
      </c>
      <c r="AV71" s="11">
        <v>35003</v>
      </c>
      <c r="AW71" s="3">
        <v>475000</v>
      </c>
      <c r="AX71" s="3">
        <v>475000</v>
      </c>
      <c r="AY71">
        <v>0.01</v>
      </c>
      <c r="AZ71">
        <v>50</v>
      </c>
      <c r="BA71" s="38">
        <f t="shared" si="17"/>
        <v>2.5512730928169743E-2</v>
      </c>
      <c r="BB71">
        <v>30</v>
      </c>
      <c r="BC71" s="8">
        <v>53693</v>
      </c>
      <c r="BD71">
        <v>0</v>
      </c>
      <c r="BE71" t="s">
        <v>100</v>
      </c>
      <c r="BF71" t="s">
        <v>142</v>
      </c>
      <c r="BG71" s="11" t="s">
        <v>106</v>
      </c>
      <c r="BH71" s="3">
        <v>0</v>
      </c>
      <c r="BI71" s="3">
        <v>0</v>
      </c>
      <c r="BJ71">
        <v>0</v>
      </c>
      <c r="BK71">
        <v>0</v>
      </c>
      <c r="BL71" s="38">
        <f t="shared" si="18"/>
        <v>0</v>
      </c>
      <c r="BM71">
        <v>0</v>
      </c>
      <c r="BN71" s="8">
        <v>0</v>
      </c>
      <c r="BO71">
        <v>0</v>
      </c>
      <c r="BP71" t="s">
        <v>46</v>
      </c>
      <c r="BQ71">
        <v>0</v>
      </c>
      <c r="BR71" s="3">
        <v>0</v>
      </c>
      <c r="BS71">
        <v>0</v>
      </c>
      <c r="BT71" s="19">
        <f t="shared" si="10"/>
        <v>645265</v>
      </c>
      <c r="BU71" s="19">
        <f t="shared" si="11"/>
        <v>645265</v>
      </c>
      <c r="BV71" s="13">
        <f t="shared" si="12"/>
        <v>0.32369697751054344</v>
      </c>
    </row>
    <row r="72" spans="1:74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13"/>
        <v>7.7821406776270557E-2</v>
      </c>
      <c r="U72" s="3">
        <v>1969638</v>
      </c>
      <c r="V72" s="3">
        <v>1906237</v>
      </c>
      <c r="W72" s="14">
        <f t="shared" si="14"/>
        <v>0.96781083630596076</v>
      </c>
      <c r="X72" s="3">
        <v>1669638</v>
      </c>
      <c r="Y72" s="18">
        <f t="shared" si="15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 s="38">
        <f t="shared" si="16"/>
        <v>0</v>
      </c>
      <c r="AF72">
        <v>0</v>
      </c>
      <c r="AG72" s="10">
        <v>0</v>
      </c>
      <c r="AH72">
        <v>0</v>
      </c>
      <c r="AI72" t="s">
        <v>46</v>
      </c>
      <c r="AJ72">
        <v>0</v>
      </c>
      <c r="AK72" s="8" t="s">
        <v>106</v>
      </c>
      <c r="AL72" s="3">
        <v>0</v>
      </c>
      <c r="AM72" s="3">
        <v>0</v>
      </c>
      <c r="AN72">
        <v>0</v>
      </c>
      <c r="AO72" t="s">
        <v>45</v>
      </c>
      <c r="AP72" s="38">
        <f t="shared" si="19"/>
        <v>0</v>
      </c>
      <c r="AQ72">
        <v>0</v>
      </c>
      <c r="AR72" s="8">
        <v>0</v>
      </c>
      <c r="AS72">
        <v>0</v>
      </c>
      <c r="AT72" t="s">
        <v>46</v>
      </c>
      <c r="AU72">
        <v>0</v>
      </c>
      <c r="AV72" s="11" t="s">
        <v>106</v>
      </c>
      <c r="AW72" s="3">
        <v>0</v>
      </c>
      <c r="AX72" s="3">
        <v>0</v>
      </c>
      <c r="AY72">
        <v>0</v>
      </c>
      <c r="AZ72">
        <v>0</v>
      </c>
      <c r="BA72" s="38">
        <f t="shared" si="17"/>
        <v>0</v>
      </c>
      <c r="BB72">
        <v>0</v>
      </c>
      <c r="BC72" s="8">
        <v>0</v>
      </c>
      <c r="BD72">
        <v>0</v>
      </c>
      <c r="BE72" t="s">
        <v>46</v>
      </c>
      <c r="BF72">
        <v>0</v>
      </c>
      <c r="BG72" s="11" t="s">
        <v>106</v>
      </c>
      <c r="BH72" s="3">
        <v>0</v>
      </c>
      <c r="BI72" s="3">
        <v>0</v>
      </c>
      <c r="BJ72">
        <v>0</v>
      </c>
      <c r="BK72">
        <v>0</v>
      </c>
      <c r="BL72" s="38">
        <f t="shared" si="18"/>
        <v>0</v>
      </c>
      <c r="BM72">
        <v>0</v>
      </c>
      <c r="BN72" s="8">
        <v>0</v>
      </c>
      <c r="BO72">
        <v>0</v>
      </c>
      <c r="BP72" t="s">
        <v>46</v>
      </c>
      <c r="BQ72">
        <v>0</v>
      </c>
      <c r="BR72" s="3">
        <v>1669638</v>
      </c>
      <c r="BS72" t="s">
        <v>62</v>
      </c>
      <c r="BT72" s="19">
        <f t="shared" si="10"/>
        <v>0</v>
      </c>
      <c r="BU72" s="19">
        <f t="shared" si="11"/>
        <v>1669638</v>
      </c>
      <c r="BV72" s="13">
        <f t="shared" si="12"/>
        <v>0.84768774769780031</v>
      </c>
    </row>
    <row r="73" spans="1:74" hidden="1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13"/>
        <v>7.8633333333333333E-2</v>
      </c>
      <c r="U73" s="3">
        <v>240000</v>
      </c>
      <c r="V73" s="3">
        <v>230396</v>
      </c>
      <c r="W73" s="14">
        <f t="shared" si="14"/>
        <v>0.9599833333333333</v>
      </c>
      <c r="X73" s="3">
        <v>240000</v>
      </c>
      <c r="Y73" s="18">
        <f t="shared" si="15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 s="38">
        <f t="shared" si="16"/>
        <v>0</v>
      </c>
      <c r="AF73">
        <v>0</v>
      </c>
      <c r="AG73" s="10">
        <v>0</v>
      </c>
      <c r="AH73">
        <v>0</v>
      </c>
      <c r="AI73" t="s">
        <v>46</v>
      </c>
      <c r="AJ73">
        <v>0</v>
      </c>
      <c r="AK73" s="8" t="s">
        <v>106</v>
      </c>
      <c r="AL73" s="3">
        <v>0</v>
      </c>
      <c r="AM73" s="3">
        <v>0</v>
      </c>
      <c r="AN73">
        <v>0</v>
      </c>
      <c r="AO73" t="s">
        <v>45</v>
      </c>
      <c r="AP73" s="38">
        <f t="shared" si="19"/>
        <v>0</v>
      </c>
      <c r="AQ73">
        <v>0</v>
      </c>
      <c r="AR73" s="8">
        <v>0</v>
      </c>
      <c r="AS73">
        <v>0</v>
      </c>
      <c r="AT73" t="s">
        <v>46</v>
      </c>
      <c r="AU73">
        <v>0</v>
      </c>
      <c r="AV73" s="11" t="s">
        <v>106</v>
      </c>
      <c r="AW73" s="3">
        <v>0</v>
      </c>
      <c r="AX73" s="3">
        <v>0</v>
      </c>
      <c r="AY73">
        <v>0</v>
      </c>
      <c r="AZ73">
        <v>0</v>
      </c>
      <c r="BA73" s="38">
        <f t="shared" si="17"/>
        <v>0</v>
      </c>
      <c r="BB73">
        <v>0</v>
      </c>
      <c r="BC73" s="8">
        <v>0</v>
      </c>
      <c r="BD73">
        <v>0</v>
      </c>
      <c r="BE73" t="s">
        <v>46</v>
      </c>
      <c r="BF73">
        <v>0</v>
      </c>
      <c r="BG73" s="11" t="s">
        <v>106</v>
      </c>
      <c r="BH73" s="3">
        <v>0</v>
      </c>
      <c r="BI73" s="3">
        <v>0</v>
      </c>
      <c r="BJ73">
        <v>0</v>
      </c>
      <c r="BK73">
        <v>0</v>
      </c>
      <c r="BL73" s="38">
        <f t="shared" si="18"/>
        <v>0</v>
      </c>
      <c r="BM73">
        <v>0</v>
      </c>
      <c r="BN73" s="8">
        <v>0</v>
      </c>
      <c r="BO73">
        <v>0</v>
      </c>
      <c r="BP73" t="s">
        <v>46</v>
      </c>
      <c r="BQ73">
        <v>0</v>
      </c>
      <c r="BR73" s="3">
        <v>240000</v>
      </c>
      <c r="BS73" t="s">
        <v>62</v>
      </c>
      <c r="BT73" s="19">
        <f t="shared" si="10"/>
        <v>0</v>
      </c>
      <c r="BU73" s="19">
        <f t="shared" si="11"/>
        <v>240000</v>
      </c>
      <c r="BV73" s="13">
        <f t="shared" si="12"/>
        <v>1</v>
      </c>
    </row>
    <row r="74" spans="1:74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13"/>
        <v>0.84627577106408192</v>
      </c>
      <c r="U74" s="3">
        <v>519866</v>
      </c>
      <c r="V74" s="3">
        <v>494648</v>
      </c>
      <c r="W74" s="14">
        <f t="shared" si="14"/>
        <v>0.95149134584681438</v>
      </c>
      <c r="X74" s="3">
        <v>0</v>
      </c>
      <c r="Y74" s="18">
        <f t="shared" si="15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 s="38">
        <f t="shared" si="16"/>
        <v>7.017797582811533E-2</v>
      </c>
      <c r="AF74">
        <v>30</v>
      </c>
      <c r="AG74" s="10">
        <v>46113</v>
      </c>
      <c r="AH74" t="s">
        <v>47</v>
      </c>
      <c r="AI74" t="s">
        <v>43</v>
      </c>
      <c r="AJ74">
        <v>0</v>
      </c>
      <c r="AK74" s="8">
        <v>35156</v>
      </c>
      <c r="AL74" s="3">
        <v>120000</v>
      </c>
      <c r="AM74" s="3">
        <v>107484.05</v>
      </c>
      <c r="AN74">
        <v>6.7500000000000004E-2</v>
      </c>
      <c r="AO74">
        <v>50</v>
      </c>
      <c r="AP74" s="38">
        <f t="shared" si="19"/>
        <v>7.017797582811533E-2</v>
      </c>
      <c r="AQ74">
        <v>30</v>
      </c>
      <c r="AR74" s="8">
        <v>46113</v>
      </c>
      <c r="AS74" t="s">
        <v>47</v>
      </c>
      <c r="AT74" t="s">
        <v>43</v>
      </c>
      <c r="AU74">
        <v>0</v>
      </c>
      <c r="AV74" s="11" t="s">
        <v>106</v>
      </c>
      <c r="AW74" s="3">
        <v>0</v>
      </c>
      <c r="AX74" s="3">
        <v>0</v>
      </c>
      <c r="AY74">
        <v>0</v>
      </c>
      <c r="AZ74">
        <v>0</v>
      </c>
      <c r="BA74" s="38">
        <f t="shared" si="17"/>
        <v>0</v>
      </c>
      <c r="BB74">
        <v>0</v>
      </c>
      <c r="BC74" s="8">
        <v>0</v>
      </c>
      <c r="BD74">
        <v>0</v>
      </c>
      <c r="BE74" t="s">
        <v>46</v>
      </c>
      <c r="BF74">
        <v>0</v>
      </c>
      <c r="BG74" s="11" t="s">
        <v>106</v>
      </c>
      <c r="BH74" s="3">
        <v>0</v>
      </c>
      <c r="BI74" s="3">
        <v>0</v>
      </c>
      <c r="BJ74">
        <v>0</v>
      </c>
      <c r="BK74">
        <v>0</v>
      </c>
      <c r="BL74" s="38">
        <f t="shared" si="18"/>
        <v>0</v>
      </c>
      <c r="BM74">
        <v>0</v>
      </c>
      <c r="BN74" s="8">
        <v>0</v>
      </c>
      <c r="BO74">
        <v>0</v>
      </c>
      <c r="BP74" t="s">
        <v>46</v>
      </c>
      <c r="BQ74">
        <v>0</v>
      </c>
      <c r="BR74" s="3">
        <v>0</v>
      </c>
      <c r="BS74" t="s">
        <v>47</v>
      </c>
      <c r="BT74" s="19">
        <f t="shared" si="10"/>
        <v>330000</v>
      </c>
      <c r="BU74" s="19">
        <f t="shared" si="11"/>
        <v>330000</v>
      </c>
      <c r="BV74" s="13">
        <f t="shared" si="12"/>
        <v>0.6347789622710468</v>
      </c>
    </row>
    <row r="75" spans="1:74" hidden="1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13"/>
        <v>7.5523042397151741E-2</v>
      </c>
      <c r="U75" s="3">
        <v>651907</v>
      </c>
      <c r="V75" s="3">
        <v>597714</v>
      </c>
      <c r="W75" s="14">
        <f t="shared" si="14"/>
        <v>0.91687004434681629</v>
      </c>
      <c r="X75" s="3">
        <v>343937</v>
      </c>
      <c r="Y75" s="18">
        <f t="shared" si="15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 s="38">
        <f t="shared" si="16"/>
        <v>0.11861899584559316</v>
      </c>
      <c r="AF75">
        <v>0</v>
      </c>
      <c r="AG75" s="10">
        <v>41000</v>
      </c>
      <c r="AH75">
        <v>1</v>
      </c>
      <c r="AI75" t="s">
        <v>43</v>
      </c>
      <c r="AJ75" t="s">
        <v>180</v>
      </c>
      <c r="AK75" s="8">
        <v>35226</v>
      </c>
      <c r="AL75" s="3">
        <v>262970</v>
      </c>
      <c r="AM75" s="3">
        <v>405372.99</v>
      </c>
      <c r="AN75">
        <v>0.03</v>
      </c>
      <c r="AO75">
        <v>20</v>
      </c>
      <c r="AP75" s="38">
        <f t="shared" si="19"/>
        <v>6.7215707596859131E-2</v>
      </c>
      <c r="AQ75">
        <v>0</v>
      </c>
      <c r="AR75" s="8">
        <v>42535</v>
      </c>
      <c r="AS75">
        <v>2</v>
      </c>
      <c r="AT75" t="s">
        <v>58</v>
      </c>
      <c r="AU75" t="s">
        <v>181</v>
      </c>
      <c r="AV75" s="11" t="s">
        <v>106</v>
      </c>
      <c r="AW75" s="3">
        <v>0</v>
      </c>
      <c r="AX75" s="3">
        <v>0</v>
      </c>
      <c r="AY75">
        <v>0</v>
      </c>
      <c r="AZ75">
        <v>0</v>
      </c>
      <c r="BA75" s="38">
        <f t="shared" si="17"/>
        <v>0</v>
      </c>
      <c r="BB75">
        <v>0</v>
      </c>
      <c r="BC75" s="8">
        <v>0</v>
      </c>
      <c r="BD75">
        <v>0</v>
      </c>
      <c r="BE75" t="s">
        <v>46</v>
      </c>
      <c r="BF75">
        <v>0</v>
      </c>
      <c r="BG75" s="11" t="s">
        <v>106</v>
      </c>
      <c r="BH75" s="3">
        <v>0</v>
      </c>
      <c r="BI75" s="3">
        <v>0</v>
      </c>
      <c r="BJ75">
        <v>0</v>
      </c>
      <c r="BK75">
        <v>0</v>
      </c>
      <c r="BL75" s="38">
        <f t="shared" si="18"/>
        <v>0</v>
      </c>
      <c r="BM75">
        <v>0</v>
      </c>
      <c r="BN75" s="8">
        <v>0</v>
      </c>
      <c r="BO75">
        <v>0</v>
      </c>
      <c r="BP75" t="s">
        <v>46</v>
      </c>
      <c r="BQ75">
        <v>0</v>
      </c>
      <c r="BR75" s="3">
        <v>651907</v>
      </c>
      <c r="BS75">
        <v>0</v>
      </c>
      <c r="BT75" s="19">
        <f t="shared" si="10"/>
        <v>307970</v>
      </c>
      <c r="BU75" s="19">
        <f t="shared" si="11"/>
        <v>651907</v>
      </c>
      <c r="BV75" s="13">
        <f t="shared" si="12"/>
        <v>1</v>
      </c>
    </row>
    <row r="76" spans="1:74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13"/>
        <v>0</v>
      </c>
      <c r="U76" s="3">
        <v>0</v>
      </c>
      <c r="V76" s="3">
        <v>0</v>
      </c>
      <c r="W76" s="14">
        <f t="shared" si="14"/>
        <v>0</v>
      </c>
      <c r="X76" s="3">
        <v>0</v>
      </c>
      <c r="Y76" s="18">
        <f t="shared" si="15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 s="38">
        <f t="shared" si="16"/>
        <v>0</v>
      </c>
      <c r="AF76">
        <v>0</v>
      </c>
      <c r="AG76" s="10">
        <v>0</v>
      </c>
      <c r="AH76">
        <v>0</v>
      </c>
      <c r="AI76" t="s">
        <v>46</v>
      </c>
      <c r="AJ76">
        <v>0</v>
      </c>
      <c r="AK76" s="8" t="s">
        <v>106</v>
      </c>
      <c r="AL76" s="3">
        <v>0</v>
      </c>
      <c r="AM76" s="3">
        <v>0</v>
      </c>
      <c r="AN76">
        <v>0</v>
      </c>
      <c r="AO76" t="s">
        <v>45</v>
      </c>
      <c r="AP76" s="38">
        <f t="shared" si="19"/>
        <v>0</v>
      </c>
      <c r="AQ76">
        <v>0</v>
      </c>
      <c r="AR76" s="8">
        <v>0</v>
      </c>
      <c r="AS76">
        <v>0</v>
      </c>
      <c r="AT76" t="s">
        <v>46</v>
      </c>
      <c r="AU76">
        <v>0</v>
      </c>
      <c r="AV76" s="11" t="s">
        <v>106</v>
      </c>
      <c r="AW76" s="3">
        <v>0</v>
      </c>
      <c r="AX76" s="3">
        <v>0</v>
      </c>
      <c r="AY76">
        <v>0</v>
      </c>
      <c r="AZ76">
        <v>0</v>
      </c>
      <c r="BA76" s="38">
        <f t="shared" si="17"/>
        <v>0</v>
      </c>
      <c r="BB76">
        <v>0</v>
      </c>
      <c r="BC76" s="8">
        <v>0</v>
      </c>
      <c r="BD76">
        <v>0</v>
      </c>
      <c r="BE76" t="s">
        <v>46</v>
      </c>
      <c r="BF76">
        <v>0</v>
      </c>
      <c r="BG76" s="11" t="s">
        <v>106</v>
      </c>
      <c r="BH76" s="3">
        <v>0</v>
      </c>
      <c r="BI76" s="3">
        <v>0</v>
      </c>
      <c r="BJ76">
        <v>0</v>
      </c>
      <c r="BK76">
        <v>0</v>
      </c>
      <c r="BL76" s="38">
        <f t="shared" si="18"/>
        <v>0</v>
      </c>
      <c r="BM76">
        <v>0</v>
      </c>
      <c r="BN76" s="8">
        <v>0</v>
      </c>
      <c r="BO76">
        <v>0</v>
      </c>
      <c r="BP76" t="s">
        <v>46</v>
      </c>
      <c r="BQ76">
        <v>0</v>
      </c>
      <c r="BR76" s="3">
        <v>0</v>
      </c>
      <c r="BS76">
        <v>0</v>
      </c>
      <c r="BT76" s="19">
        <f t="shared" si="10"/>
        <v>0</v>
      </c>
      <c r="BU76" s="19">
        <f t="shared" si="11"/>
        <v>0</v>
      </c>
      <c r="BV76" s="13">
        <f t="shared" si="12"/>
        <v>0</v>
      </c>
    </row>
    <row r="77" spans="1:74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13"/>
        <v>0</v>
      </c>
      <c r="U77" s="3">
        <v>0</v>
      </c>
      <c r="V77" s="3">
        <v>0</v>
      </c>
      <c r="W77" s="14">
        <f t="shared" si="14"/>
        <v>0</v>
      </c>
      <c r="X77" s="3">
        <v>0</v>
      </c>
      <c r="Y77" s="18">
        <f t="shared" si="15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 s="38">
        <f t="shared" si="16"/>
        <v>0</v>
      </c>
      <c r="AF77">
        <v>0</v>
      </c>
      <c r="AG77" s="10">
        <v>0</v>
      </c>
      <c r="AH77">
        <v>0</v>
      </c>
      <c r="AI77" t="s">
        <v>46</v>
      </c>
      <c r="AJ77">
        <v>0</v>
      </c>
      <c r="AK77" s="8" t="s">
        <v>106</v>
      </c>
      <c r="AL77" s="3">
        <v>0</v>
      </c>
      <c r="AM77" s="3">
        <v>0</v>
      </c>
      <c r="AN77">
        <v>0</v>
      </c>
      <c r="AO77" t="s">
        <v>45</v>
      </c>
      <c r="AP77" s="38">
        <f t="shared" si="19"/>
        <v>0</v>
      </c>
      <c r="AQ77">
        <v>0</v>
      </c>
      <c r="AR77" s="8">
        <v>0</v>
      </c>
      <c r="AS77">
        <v>0</v>
      </c>
      <c r="AT77" t="s">
        <v>46</v>
      </c>
      <c r="AU77">
        <v>0</v>
      </c>
      <c r="AV77" s="11" t="s">
        <v>106</v>
      </c>
      <c r="AW77" s="3">
        <v>0</v>
      </c>
      <c r="AX77" s="3">
        <v>0</v>
      </c>
      <c r="AY77">
        <v>0</v>
      </c>
      <c r="AZ77">
        <v>0</v>
      </c>
      <c r="BA77" s="38">
        <f t="shared" si="17"/>
        <v>0</v>
      </c>
      <c r="BB77">
        <v>0</v>
      </c>
      <c r="BC77" s="8">
        <v>0</v>
      </c>
      <c r="BD77">
        <v>0</v>
      </c>
      <c r="BE77" t="s">
        <v>46</v>
      </c>
      <c r="BF77">
        <v>0</v>
      </c>
      <c r="BG77" s="11" t="s">
        <v>106</v>
      </c>
      <c r="BH77" s="3">
        <v>0</v>
      </c>
      <c r="BI77" s="3">
        <v>0</v>
      </c>
      <c r="BJ77">
        <v>0</v>
      </c>
      <c r="BK77">
        <v>0</v>
      </c>
      <c r="BL77" s="38">
        <f t="shared" si="18"/>
        <v>0</v>
      </c>
      <c r="BM77">
        <v>0</v>
      </c>
      <c r="BN77" s="8">
        <v>0</v>
      </c>
      <c r="BO77">
        <v>0</v>
      </c>
      <c r="BP77" t="s">
        <v>46</v>
      </c>
      <c r="BQ77">
        <v>0</v>
      </c>
      <c r="BR77" s="3">
        <v>0</v>
      </c>
      <c r="BS77">
        <v>0</v>
      </c>
      <c r="BT77" s="19">
        <f t="shared" si="10"/>
        <v>0</v>
      </c>
      <c r="BU77" s="19">
        <f t="shared" si="11"/>
        <v>0</v>
      </c>
      <c r="BV77" s="13">
        <f t="shared" si="12"/>
        <v>0</v>
      </c>
    </row>
    <row r="78" spans="1:74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13"/>
        <v>0</v>
      </c>
      <c r="U78" s="3">
        <v>2083010</v>
      </c>
      <c r="V78" s="3">
        <v>2402207</v>
      </c>
      <c r="W78" s="14">
        <f t="shared" si="14"/>
        <v>1.1532383425907702</v>
      </c>
      <c r="X78" s="3">
        <v>0</v>
      </c>
      <c r="Y78" s="18">
        <f t="shared" si="15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 s="38">
        <f t="shared" si="16"/>
        <v>0.22620703785244511</v>
      </c>
      <c r="AF78">
        <v>5</v>
      </c>
      <c r="AG78" s="10">
        <v>42948</v>
      </c>
      <c r="AH78">
        <v>0</v>
      </c>
      <c r="AI78" t="s">
        <v>43</v>
      </c>
      <c r="AJ78" t="s">
        <v>182</v>
      </c>
      <c r="AK78" s="8">
        <v>35209</v>
      </c>
      <c r="AL78" s="3">
        <v>325000</v>
      </c>
      <c r="AM78" s="3">
        <v>325000</v>
      </c>
      <c r="AN78">
        <v>0.01</v>
      </c>
      <c r="AO78">
        <v>50</v>
      </c>
      <c r="AP78" s="38">
        <f t="shared" si="19"/>
        <v>2.5512730928169743E-2</v>
      </c>
      <c r="AQ78">
        <v>30</v>
      </c>
      <c r="AR78" s="8">
        <v>54027</v>
      </c>
      <c r="AS78">
        <v>0</v>
      </c>
      <c r="AT78" t="s">
        <v>100</v>
      </c>
      <c r="AU78" t="s">
        <v>183</v>
      </c>
      <c r="AV78" s="11">
        <v>35261</v>
      </c>
      <c r="AW78" s="3">
        <v>75000</v>
      </c>
      <c r="AX78" s="3">
        <v>75000</v>
      </c>
      <c r="AY78">
        <v>0.01</v>
      </c>
      <c r="AZ78">
        <v>50</v>
      </c>
      <c r="BA78" s="38">
        <f t="shared" si="17"/>
        <v>2.5512730928169743E-2</v>
      </c>
      <c r="BB78">
        <v>30</v>
      </c>
      <c r="BC78" s="8">
        <v>54027</v>
      </c>
      <c r="BD78">
        <v>0</v>
      </c>
      <c r="BE78" t="s">
        <v>46</v>
      </c>
      <c r="BF78">
        <v>0</v>
      </c>
      <c r="BG78" s="11" t="s">
        <v>106</v>
      </c>
      <c r="BH78" s="3">
        <v>0</v>
      </c>
      <c r="BI78" s="3">
        <v>0</v>
      </c>
      <c r="BJ78">
        <v>0</v>
      </c>
      <c r="BK78">
        <v>0</v>
      </c>
      <c r="BL78" s="38">
        <f t="shared" si="18"/>
        <v>0</v>
      </c>
      <c r="BM78">
        <v>0</v>
      </c>
      <c r="BN78" s="8">
        <v>0</v>
      </c>
      <c r="BO78">
        <v>0</v>
      </c>
      <c r="BP78" t="s">
        <v>46</v>
      </c>
      <c r="BQ78">
        <v>0</v>
      </c>
      <c r="BR78" s="3">
        <v>0</v>
      </c>
      <c r="BS78">
        <v>0</v>
      </c>
      <c r="BT78" s="19">
        <f t="shared" si="10"/>
        <v>675000</v>
      </c>
      <c r="BU78" s="19">
        <f t="shared" si="11"/>
        <v>675000</v>
      </c>
      <c r="BV78" s="13">
        <f t="shared" si="12"/>
        <v>0.32405029260541235</v>
      </c>
    </row>
    <row r="79" spans="1:74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13"/>
        <v>7.5996086755421174E-2</v>
      </c>
      <c r="U79" s="3">
        <v>1915546</v>
      </c>
      <c r="V79" s="3">
        <v>1704623</v>
      </c>
      <c r="W79" s="14">
        <f t="shared" si="14"/>
        <v>0.8898888358723831</v>
      </c>
      <c r="X79" s="3">
        <v>0</v>
      </c>
      <c r="Y79" s="18">
        <f t="shared" si="15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 s="38">
        <f t="shared" si="16"/>
        <v>0.11927366053435283</v>
      </c>
      <c r="AF79">
        <v>10</v>
      </c>
      <c r="AG79" s="10">
        <v>45992</v>
      </c>
      <c r="AH79" t="s">
        <v>54</v>
      </c>
      <c r="AI79" t="s">
        <v>43</v>
      </c>
      <c r="AJ79" t="s">
        <v>122</v>
      </c>
      <c r="AK79" s="8">
        <v>35528</v>
      </c>
      <c r="AL79" s="3">
        <v>470000</v>
      </c>
      <c r="AM79" s="3">
        <v>186987</v>
      </c>
      <c r="AN79">
        <v>0</v>
      </c>
      <c r="AO79">
        <v>0</v>
      </c>
      <c r="AP79" s="38">
        <f t="shared" si="19"/>
        <v>0</v>
      </c>
      <c r="AQ79">
        <v>0</v>
      </c>
      <c r="AR79" s="8" t="s">
        <v>140</v>
      </c>
      <c r="AS79" t="s">
        <v>71</v>
      </c>
      <c r="AT79" t="s">
        <v>100</v>
      </c>
      <c r="AU79" t="s">
        <v>126</v>
      </c>
      <c r="AV79" s="11" t="s">
        <v>106</v>
      </c>
      <c r="AW79" s="3">
        <v>0</v>
      </c>
      <c r="AX79" s="3">
        <v>0</v>
      </c>
      <c r="AY79">
        <v>0</v>
      </c>
      <c r="AZ79">
        <v>0</v>
      </c>
      <c r="BA79" s="38">
        <f t="shared" si="17"/>
        <v>0</v>
      </c>
      <c r="BB79">
        <v>0</v>
      </c>
      <c r="BC79" s="8">
        <v>0</v>
      </c>
      <c r="BD79">
        <v>0</v>
      </c>
      <c r="BE79" t="s">
        <v>46</v>
      </c>
      <c r="BF79">
        <v>0</v>
      </c>
      <c r="BG79" s="11" t="s">
        <v>106</v>
      </c>
      <c r="BH79" s="3">
        <v>0</v>
      </c>
      <c r="BI79" s="3">
        <v>0</v>
      </c>
      <c r="BJ79">
        <v>0</v>
      </c>
      <c r="BK79">
        <v>0</v>
      </c>
      <c r="BL79" s="38">
        <f t="shared" si="18"/>
        <v>0</v>
      </c>
      <c r="BM79">
        <v>0</v>
      </c>
      <c r="BN79" s="8">
        <v>0</v>
      </c>
      <c r="BO79">
        <v>0</v>
      </c>
      <c r="BP79" t="s">
        <v>46</v>
      </c>
      <c r="BQ79">
        <v>0</v>
      </c>
      <c r="BR79" s="3">
        <v>811000</v>
      </c>
      <c r="BS79" t="s">
        <v>62</v>
      </c>
      <c r="BT79" s="19">
        <f t="shared" si="10"/>
        <v>811000</v>
      </c>
      <c r="BU79" s="19">
        <f t="shared" si="11"/>
        <v>811000</v>
      </c>
      <c r="BV79" s="13">
        <f t="shared" si="12"/>
        <v>0.42337798204793831</v>
      </c>
    </row>
    <row r="80" spans="1:74" hidden="1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13"/>
        <v>7.813479763503825E-2</v>
      </c>
      <c r="U80" s="3">
        <v>617177</v>
      </c>
      <c r="V80" s="3">
        <v>558787</v>
      </c>
      <c r="W80" s="14">
        <f t="shared" si="14"/>
        <v>0.90539180818468612</v>
      </c>
      <c r="X80" s="3">
        <v>332177</v>
      </c>
      <c r="Y80" s="18">
        <f t="shared" si="15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 s="38">
        <f t="shared" si="16"/>
        <v>6.6666666666666666E-2</v>
      </c>
      <c r="AF80">
        <v>25</v>
      </c>
      <c r="AG80" s="10">
        <v>42115</v>
      </c>
      <c r="AH80">
        <v>1</v>
      </c>
      <c r="AI80" t="s">
        <v>43</v>
      </c>
      <c r="AJ80" t="s">
        <v>187</v>
      </c>
      <c r="AK80" s="8">
        <v>35240</v>
      </c>
      <c r="AL80" s="3">
        <v>195000</v>
      </c>
      <c r="AM80" s="3">
        <v>357265.12</v>
      </c>
      <c r="AN80">
        <v>0.01</v>
      </c>
      <c r="AO80">
        <v>20</v>
      </c>
      <c r="AP80" s="38">
        <f t="shared" si="19"/>
        <v>5.5415314890551362E-2</v>
      </c>
      <c r="AQ80">
        <v>0</v>
      </c>
      <c r="AR80" s="8">
        <v>42551</v>
      </c>
      <c r="AS80">
        <v>2</v>
      </c>
      <c r="AT80" t="s">
        <v>58</v>
      </c>
      <c r="AU80" t="s">
        <v>181</v>
      </c>
      <c r="AV80" s="11" t="s">
        <v>106</v>
      </c>
      <c r="AW80" s="3">
        <v>0</v>
      </c>
      <c r="AX80" s="3">
        <v>0</v>
      </c>
      <c r="AY80">
        <v>0</v>
      </c>
      <c r="AZ80">
        <v>0</v>
      </c>
      <c r="BA80" s="38">
        <f t="shared" si="17"/>
        <v>0</v>
      </c>
      <c r="BB80">
        <v>0</v>
      </c>
      <c r="BC80" s="8">
        <v>0</v>
      </c>
      <c r="BD80">
        <v>0</v>
      </c>
      <c r="BE80" t="s">
        <v>46</v>
      </c>
      <c r="BF80">
        <v>0</v>
      </c>
      <c r="BG80" s="11" t="s">
        <v>106</v>
      </c>
      <c r="BH80" s="3">
        <v>0</v>
      </c>
      <c r="BI80" s="3">
        <v>0</v>
      </c>
      <c r="BJ80">
        <v>0</v>
      </c>
      <c r="BK80">
        <v>0</v>
      </c>
      <c r="BL80" s="38">
        <f t="shared" si="18"/>
        <v>0</v>
      </c>
      <c r="BM80">
        <v>0</v>
      </c>
      <c r="BN80" s="8">
        <v>0</v>
      </c>
      <c r="BO80">
        <v>0</v>
      </c>
      <c r="BP80" t="s">
        <v>46</v>
      </c>
      <c r="BQ80">
        <v>0</v>
      </c>
      <c r="BR80" s="3">
        <v>617177</v>
      </c>
      <c r="BS80">
        <v>0</v>
      </c>
      <c r="BT80" s="19">
        <f t="shared" si="10"/>
        <v>285000</v>
      </c>
      <c r="BU80" s="19">
        <f t="shared" si="11"/>
        <v>617177</v>
      </c>
      <c r="BV80" s="13">
        <f t="shared" si="12"/>
        <v>1</v>
      </c>
    </row>
    <row r="81" spans="1:74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13"/>
        <v>0</v>
      </c>
      <c r="U81" s="3">
        <v>0</v>
      </c>
      <c r="V81" s="3">
        <v>0</v>
      </c>
      <c r="W81" s="14">
        <f t="shared" si="14"/>
        <v>0</v>
      </c>
      <c r="X81" s="3">
        <v>0</v>
      </c>
      <c r="Y81" s="18">
        <f t="shared" si="15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 s="38">
        <f t="shared" si="16"/>
        <v>0.12421330509378226</v>
      </c>
      <c r="AF81">
        <v>30</v>
      </c>
      <c r="AG81" s="10">
        <v>46204</v>
      </c>
      <c r="AH81" t="s">
        <v>54</v>
      </c>
      <c r="AI81" t="s">
        <v>43</v>
      </c>
      <c r="AJ81">
        <v>0</v>
      </c>
      <c r="AK81" s="8" t="s">
        <v>106</v>
      </c>
      <c r="AL81" s="3">
        <v>0</v>
      </c>
      <c r="AM81" s="3">
        <v>0</v>
      </c>
      <c r="AN81">
        <v>0</v>
      </c>
      <c r="AO81" t="s">
        <v>45</v>
      </c>
      <c r="AP81" s="38">
        <f t="shared" si="19"/>
        <v>0</v>
      </c>
      <c r="AQ81">
        <v>0</v>
      </c>
      <c r="AR81" s="8">
        <v>0</v>
      </c>
      <c r="AS81">
        <v>0</v>
      </c>
      <c r="AT81" t="s">
        <v>46</v>
      </c>
      <c r="AU81">
        <v>0</v>
      </c>
      <c r="AV81" s="11" t="s">
        <v>106</v>
      </c>
      <c r="AW81" s="3">
        <v>0</v>
      </c>
      <c r="AX81" s="3">
        <v>0</v>
      </c>
      <c r="AY81">
        <v>0</v>
      </c>
      <c r="AZ81">
        <v>0</v>
      </c>
      <c r="BA81" s="38">
        <f t="shared" si="17"/>
        <v>0</v>
      </c>
      <c r="BB81">
        <v>0</v>
      </c>
      <c r="BC81" s="8">
        <v>0</v>
      </c>
      <c r="BD81">
        <v>0</v>
      </c>
      <c r="BE81" t="s">
        <v>46</v>
      </c>
      <c r="BF81">
        <v>0</v>
      </c>
      <c r="BG81" s="11" t="s">
        <v>106</v>
      </c>
      <c r="BH81" s="3">
        <v>0</v>
      </c>
      <c r="BI81" s="3">
        <v>0</v>
      </c>
      <c r="BJ81">
        <v>0</v>
      </c>
      <c r="BK81">
        <v>0</v>
      </c>
      <c r="BL81" s="38">
        <f t="shared" si="18"/>
        <v>0</v>
      </c>
      <c r="BM81">
        <v>0</v>
      </c>
      <c r="BN81" s="8">
        <v>0</v>
      </c>
      <c r="BO81">
        <v>0</v>
      </c>
      <c r="BP81" t="s">
        <v>46</v>
      </c>
      <c r="BQ81">
        <v>0</v>
      </c>
      <c r="BR81" s="3">
        <v>0</v>
      </c>
      <c r="BS81">
        <v>0</v>
      </c>
      <c r="BT81" s="19">
        <f t="shared" si="10"/>
        <v>3502000</v>
      </c>
      <c r="BU81" s="19">
        <f t="shared" si="11"/>
        <v>3502000</v>
      </c>
      <c r="BV81" s="13">
        <f t="shared" si="12"/>
        <v>0</v>
      </c>
    </row>
    <row r="82" spans="1:74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13"/>
        <v>7.2616837183428928E-2</v>
      </c>
      <c r="U82" s="3">
        <v>1729351</v>
      </c>
      <c r="V82" s="3">
        <v>1479164</v>
      </c>
      <c r="W82" s="14">
        <f t="shared" si="14"/>
        <v>0.85532896444966922</v>
      </c>
      <c r="X82" s="3">
        <v>0</v>
      </c>
      <c r="Y82" s="18">
        <f t="shared" si="15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 s="38">
        <f t="shared" si="16"/>
        <v>0</v>
      </c>
      <c r="AF82">
        <v>0</v>
      </c>
      <c r="AG82" s="10">
        <v>0</v>
      </c>
      <c r="AH82">
        <v>0</v>
      </c>
      <c r="AI82" t="s">
        <v>46</v>
      </c>
      <c r="AJ82">
        <v>0</v>
      </c>
      <c r="AK82" s="8" t="s">
        <v>106</v>
      </c>
      <c r="AL82" s="3">
        <v>0</v>
      </c>
      <c r="AM82" s="3">
        <v>0</v>
      </c>
      <c r="AN82">
        <v>0</v>
      </c>
      <c r="AO82" t="s">
        <v>45</v>
      </c>
      <c r="AP82" s="38">
        <f t="shared" si="19"/>
        <v>0</v>
      </c>
      <c r="AQ82">
        <v>0</v>
      </c>
      <c r="AR82" s="8">
        <v>0</v>
      </c>
      <c r="AS82">
        <v>0</v>
      </c>
      <c r="AT82" t="s">
        <v>46</v>
      </c>
      <c r="AU82">
        <v>0</v>
      </c>
      <c r="AV82" s="11" t="s">
        <v>106</v>
      </c>
      <c r="AW82" s="3">
        <v>0</v>
      </c>
      <c r="AX82" s="3">
        <v>0</v>
      </c>
      <c r="AY82">
        <v>0</v>
      </c>
      <c r="AZ82">
        <v>0</v>
      </c>
      <c r="BA82" s="38">
        <f t="shared" si="17"/>
        <v>0</v>
      </c>
      <c r="BB82">
        <v>0</v>
      </c>
      <c r="BC82" s="8">
        <v>0</v>
      </c>
      <c r="BD82">
        <v>0</v>
      </c>
      <c r="BE82" t="s">
        <v>46</v>
      </c>
      <c r="BF82">
        <v>0</v>
      </c>
      <c r="BG82" s="11" t="s">
        <v>106</v>
      </c>
      <c r="BH82" s="3">
        <v>0</v>
      </c>
      <c r="BI82" s="3">
        <v>0</v>
      </c>
      <c r="BJ82">
        <v>0</v>
      </c>
      <c r="BK82">
        <v>0</v>
      </c>
      <c r="BL82" s="38">
        <f t="shared" si="18"/>
        <v>0</v>
      </c>
      <c r="BM82">
        <v>0</v>
      </c>
      <c r="BN82" s="8">
        <v>0</v>
      </c>
      <c r="BO82">
        <v>0</v>
      </c>
      <c r="BP82" t="s">
        <v>46</v>
      </c>
      <c r="BQ82">
        <v>0</v>
      </c>
      <c r="BR82" s="3">
        <v>0</v>
      </c>
      <c r="BS82">
        <v>0</v>
      </c>
      <c r="BT82" s="19">
        <f t="shared" si="10"/>
        <v>0</v>
      </c>
      <c r="BU82" s="19">
        <f t="shared" si="11"/>
        <v>0</v>
      </c>
      <c r="BV82" s="13">
        <f t="shared" si="12"/>
        <v>0</v>
      </c>
    </row>
    <row r="83" spans="1:74" hidden="1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13"/>
        <v>7.2184890436659266E-2</v>
      </c>
      <c r="U83" s="3">
        <v>978612</v>
      </c>
      <c r="V83" s="3">
        <v>822363</v>
      </c>
      <c r="W83" s="14">
        <f t="shared" si="14"/>
        <v>0.84033610869271991</v>
      </c>
      <c r="X83" s="3">
        <v>978612</v>
      </c>
      <c r="Y83" s="18">
        <f t="shared" si="15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 s="38">
        <f t="shared" si="16"/>
        <v>0</v>
      </c>
      <c r="AF83">
        <v>0</v>
      </c>
      <c r="AG83" s="10">
        <v>0</v>
      </c>
      <c r="AH83">
        <v>0</v>
      </c>
      <c r="AI83" t="s">
        <v>46</v>
      </c>
      <c r="AJ83">
        <v>0</v>
      </c>
      <c r="AK83" s="8" t="s">
        <v>106</v>
      </c>
      <c r="AL83" s="3">
        <v>0</v>
      </c>
      <c r="AM83" s="3">
        <v>0</v>
      </c>
      <c r="AN83">
        <v>0</v>
      </c>
      <c r="AO83" t="s">
        <v>45</v>
      </c>
      <c r="AP83" s="38">
        <f t="shared" si="19"/>
        <v>0</v>
      </c>
      <c r="AQ83">
        <v>0</v>
      </c>
      <c r="AR83" s="8">
        <v>0</v>
      </c>
      <c r="AS83">
        <v>0</v>
      </c>
      <c r="AT83" t="s">
        <v>46</v>
      </c>
      <c r="AU83">
        <v>0</v>
      </c>
      <c r="AV83" s="11" t="s">
        <v>106</v>
      </c>
      <c r="AW83" s="3">
        <v>0</v>
      </c>
      <c r="AX83" s="3">
        <v>0</v>
      </c>
      <c r="AY83">
        <v>0</v>
      </c>
      <c r="AZ83">
        <v>0</v>
      </c>
      <c r="BA83" s="38">
        <f t="shared" si="17"/>
        <v>0</v>
      </c>
      <c r="BB83">
        <v>0</v>
      </c>
      <c r="BC83" s="8">
        <v>0</v>
      </c>
      <c r="BD83">
        <v>0</v>
      </c>
      <c r="BE83" t="s">
        <v>46</v>
      </c>
      <c r="BF83">
        <v>0</v>
      </c>
      <c r="BG83" s="11" t="s">
        <v>106</v>
      </c>
      <c r="BH83" s="3">
        <v>0</v>
      </c>
      <c r="BI83" s="3">
        <v>0</v>
      </c>
      <c r="BJ83">
        <v>0</v>
      </c>
      <c r="BK83">
        <v>0</v>
      </c>
      <c r="BL83" s="38">
        <f t="shared" si="18"/>
        <v>0</v>
      </c>
      <c r="BM83">
        <v>0</v>
      </c>
      <c r="BN83" s="8">
        <v>0</v>
      </c>
      <c r="BO83">
        <v>0</v>
      </c>
      <c r="BP83" t="s">
        <v>46</v>
      </c>
      <c r="BQ83">
        <v>0</v>
      </c>
      <c r="BR83" s="3">
        <v>0</v>
      </c>
      <c r="BS83">
        <v>0</v>
      </c>
      <c r="BT83" s="19">
        <f t="shared" si="10"/>
        <v>0</v>
      </c>
      <c r="BU83" s="19">
        <f t="shared" si="11"/>
        <v>978612</v>
      </c>
      <c r="BV83" s="13">
        <f t="shared" si="12"/>
        <v>1</v>
      </c>
    </row>
    <row r="84" spans="1:74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13"/>
        <v>3.2568256472444282E-2</v>
      </c>
      <c r="U84" s="3">
        <v>2038488</v>
      </c>
      <c r="V84" s="3">
        <v>1891425</v>
      </c>
      <c r="W84" s="14">
        <f t="shared" si="14"/>
        <v>0.92785682329255803</v>
      </c>
      <c r="X84" s="3">
        <v>0</v>
      </c>
      <c r="Y84" s="18">
        <f t="shared" si="15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 s="38">
        <f t="shared" si="16"/>
        <v>0</v>
      </c>
      <c r="AF84">
        <v>0</v>
      </c>
      <c r="AG84" s="10">
        <v>0</v>
      </c>
      <c r="AH84">
        <v>0</v>
      </c>
      <c r="AI84" t="s">
        <v>46</v>
      </c>
      <c r="AJ84">
        <v>0</v>
      </c>
      <c r="AK84" s="8">
        <v>37123</v>
      </c>
      <c r="AL84" s="3">
        <v>85465</v>
      </c>
      <c r="AM84" s="3">
        <v>0</v>
      </c>
      <c r="AN84">
        <v>6.8750000000000006E-2</v>
      </c>
      <c r="AO84" t="s">
        <v>45</v>
      </c>
      <c r="AP84" s="38">
        <f t="shared" si="19"/>
        <v>0</v>
      </c>
      <c r="AQ84">
        <v>0</v>
      </c>
      <c r="AR84" s="8">
        <v>0</v>
      </c>
      <c r="AS84">
        <v>0</v>
      </c>
      <c r="AT84" t="s">
        <v>46</v>
      </c>
      <c r="AU84">
        <v>0</v>
      </c>
      <c r="AV84" s="11" t="s">
        <v>106</v>
      </c>
      <c r="AW84" s="3">
        <v>400000</v>
      </c>
      <c r="AX84" s="3">
        <v>0</v>
      </c>
      <c r="AY84">
        <v>0.03</v>
      </c>
      <c r="AZ84">
        <v>20</v>
      </c>
      <c r="BA84" s="38">
        <f t="shared" si="17"/>
        <v>6.7215707596859131E-2</v>
      </c>
      <c r="BB84">
        <v>0</v>
      </c>
      <c r="BC84" s="8">
        <v>0</v>
      </c>
      <c r="BD84">
        <v>0</v>
      </c>
      <c r="BE84" t="s">
        <v>46</v>
      </c>
      <c r="BF84">
        <v>0</v>
      </c>
      <c r="BG84" s="11" t="s">
        <v>106</v>
      </c>
      <c r="BH84" s="3">
        <v>0</v>
      </c>
      <c r="BI84" s="3">
        <v>0</v>
      </c>
      <c r="BJ84">
        <v>0</v>
      </c>
      <c r="BK84">
        <v>0</v>
      </c>
      <c r="BL84" s="38">
        <f t="shared" si="18"/>
        <v>0</v>
      </c>
      <c r="BM84">
        <v>0</v>
      </c>
      <c r="BN84" s="8">
        <v>0</v>
      </c>
      <c r="BO84">
        <v>0</v>
      </c>
      <c r="BP84" t="s">
        <v>46</v>
      </c>
      <c r="BQ84">
        <v>0</v>
      </c>
      <c r="BR84" s="3">
        <v>1367759</v>
      </c>
      <c r="BS84">
        <v>0</v>
      </c>
      <c r="BT84" s="19">
        <f t="shared" si="10"/>
        <v>1367759</v>
      </c>
      <c r="BU84" s="19">
        <f t="shared" si="11"/>
        <v>1367759</v>
      </c>
      <c r="BV84" s="13">
        <f t="shared" si="12"/>
        <v>0.67096740329106674</v>
      </c>
    </row>
    <row r="85" spans="1:74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13"/>
        <v>7.9542233440732663E-2</v>
      </c>
      <c r="U85" s="3">
        <v>2077915</v>
      </c>
      <c r="V85" s="3">
        <v>2027695</v>
      </c>
      <c r="W85" s="14">
        <f t="shared" si="14"/>
        <v>0.97583154267619221</v>
      </c>
      <c r="X85" s="3">
        <v>50220</v>
      </c>
      <c r="Y85" s="18">
        <f t="shared" si="15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 s="38">
        <f t="shared" si="16"/>
        <v>9.6342287609244376E-2</v>
      </c>
      <c r="AF85">
        <v>30</v>
      </c>
      <c r="AG85" s="10">
        <v>44531</v>
      </c>
      <c r="AH85" t="s">
        <v>54</v>
      </c>
      <c r="AI85" t="s">
        <v>108</v>
      </c>
      <c r="AJ85" t="s">
        <v>44</v>
      </c>
      <c r="AK85" s="8">
        <v>42369</v>
      </c>
      <c r="AL85" s="3">
        <v>150000</v>
      </c>
      <c r="AM85" s="3">
        <v>148407.93</v>
      </c>
      <c r="AN85">
        <v>7.0000000000000007E-2</v>
      </c>
      <c r="AO85">
        <v>10</v>
      </c>
      <c r="AP85" s="38">
        <f t="shared" si="19"/>
        <v>0.14237750272736471</v>
      </c>
      <c r="AQ85">
        <v>30</v>
      </c>
      <c r="AR85" s="8">
        <v>47848</v>
      </c>
      <c r="AS85" t="s">
        <v>71</v>
      </c>
      <c r="AT85" t="s">
        <v>43</v>
      </c>
      <c r="AU85" t="s">
        <v>194</v>
      </c>
      <c r="AV85" s="11" t="s">
        <v>106</v>
      </c>
      <c r="AW85" s="3">
        <v>0</v>
      </c>
      <c r="AX85" s="3">
        <v>0</v>
      </c>
      <c r="AY85">
        <v>0</v>
      </c>
      <c r="AZ85">
        <v>0</v>
      </c>
      <c r="BA85" s="38">
        <f t="shared" si="17"/>
        <v>0</v>
      </c>
      <c r="BB85">
        <v>0</v>
      </c>
      <c r="BC85" s="8">
        <v>0</v>
      </c>
      <c r="BD85">
        <v>0</v>
      </c>
      <c r="BE85" t="s">
        <v>46</v>
      </c>
      <c r="BF85">
        <v>0</v>
      </c>
      <c r="BG85" s="11" t="s">
        <v>106</v>
      </c>
      <c r="BH85" s="3">
        <v>0</v>
      </c>
      <c r="BI85" s="3">
        <v>0</v>
      </c>
      <c r="BJ85">
        <v>0</v>
      </c>
      <c r="BK85">
        <v>0</v>
      </c>
      <c r="BL85" s="38">
        <f t="shared" si="18"/>
        <v>0</v>
      </c>
      <c r="BM85">
        <v>0</v>
      </c>
      <c r="BN85" s="8">
        <v>0</v>
      </c>
      <c r="BO85">
        <v>0</v>
      </c>
      <c r="BP85" t="s">
        <v>46</v>
      </c>
      <c r="BQ85">
        <v>0</v>
      </c>
      <c r="BR85" s="3">
        <v>2077915</v>
      </c>
      <c r="BS85">
        <v>0</v>
      </c>
      <c r="BT85" s="19">
        <f t="shared" si="10"/>
        <v>517000</v>
      </c>
      <c r="BU85" s="19">
        <f t="shared" si="11"/>
        <v>567220</v>
      </c>
      <c r="BV85" s="13">
        <f t="shared" si="12"/>
        <v>0.27297555482298363</v>
      </c>
    </row>
    <row r="86" spans="1:74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13"/>
        <v>0</v>
      </c>
      <c r="U86" s="3">
        <v>0</v>
      </c>
      <c r="V86" s="3">
        <v>0</v>
      </c>
      <c r="W86" s="14">
        <f t="shared" si="14"/>
        <v>0</v>
      </c>
      <c r="X86" s="3">
        <v>0</v>
      </c>
      <c r="Y86" s="18">
        <f t="shared" si="15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 s="38">
        <f t="shared" si="16"/>
        <v>0</v>
      </c>
      <c r="AF86">
        <v>0</v>
      </c>
      <c r="AG86" s="10">
        <v>0</v>
      </c>
      <c r="AH86">
        <v>0</v>
      </c>
      <c r="AI86" t="s">
        <v>46</v>
      </c>
      <c r="AJ86">
        <v>0</v>
      </c>
      <c r="AK86" s="8" t="s">
        <v>106</v>
      </c>
      <c r="AL86" s="3">
        <v>0</v>
      </c>
      <c r="AM86" s="3">
        <v>0</v>
      </c>
      <c r="AN86">
        <v>0</v>
      </c>
      <c r="AO86" t="s">
        <v>45</v>
      </c>
      <c r="AP86" s="38">
        <f t="shared" si="19"/>
        <v>0</v>
      </c>
      <c r="AQ86">
        <v>0</v>
      </c>
      <c r="AR86" s="8">
        <v>0</v>
      </c>
      <c r="AS86">
        <v>0</v>
      </c>
      <c r="AT86" t="s">
        <v>46</v>
      </c>
      <c r="AU86">
        <v>0</v>
      </c>
      <c r="AV86" s="11" t="s">
        <v>106</v>
      </c>
      <c r="AW86" s="3">
        <v>0</v>
      </c>
      <c r="AX86" s="3">
        <v>0</v>
      </c>
      <c r="AY86">
        <v>0</v>
      </c>
      <c r="AZ86">
        <v>0</v>
      </c>
      <c r="BA86" s="38">
        <f t="shared" si="17"/>
        <v>0</v>
      </c>
      <c r="BB86">
        <v>0</v>
      </c>
      <c r="BC86" s="8">
        <v>0</v>
      </c>
      <c r="BD86">
        <v>0</v>
      </c>
      <c r="BE86" t="s">
        <v>46</v>
      </c>
      <c r="BF86">
        <v>0</v>
      </c>
      <c r="BG86" s="11" t="s">
        <v>106</v>
      </c>
      <c r="BH86" s="3">
        <v>0</v>
      </c>
      <c r="BI86" s="3">
        <v>0</v>
      </c>
      <c r="BJ86">
        <v>0</v>
      </c>
      <c r="BK86">
        <v>0</v>
      </c>
      <c r="BL86" s="38">
        <f t="shared" si="18"/>
        <v>0</v>
      </c>
      <c r="BM86">
        <v>0</v>
      </c>
      <c r="BN86" s="8">
        <v>0</v>
      </c>
      <c r="BO86">
        <v>0</v>
      </c>
      <c r="BP86" t="s">
        <v>46</v>
      </c>
      <c r="BQ86">
        <v>0</v>
      </c>
      <c r="BR86" s="3">
        <v>0</v>
      </c>
      <c r="BS86">
        <v>0</v>
      </c>
      <c r="BT86" s="19">
        <f t="shared" si="10"/>
        <v>0</v>
      </c>
      <c r="BU86" s="19">
        <f t="shared" si="11"/>
        <v>0</v>
      </c>
      <c r="BV86" s="13">
        <f t="shared" si="12"/>
        <v>0</v>
      </c>
    </row>
    <row r="87" spans="1:74" hidden="1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13"/>
        <v>7.5444346688426242E-2</v>
      </c>
      <c r="U87" s="3">
        <v>1316202</v>
      </c>
      <c r="V87" s="3">
        <v>1181909</v>
      </c>
      <c r="W87" s="14">
        <f t="shared" si="14"/>
        <v>0.89796930866234814</v>
      </c>
      <c r="X87" s="3">
        <v>756476</v>
      </c>
      <c r="Y87" s="18">
        <f t="shared" si="15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 s="38">
        <f t="shared" si="16"/>
        <v>0.10185220882315063</v>
      </c>
      <c r="AF87">
        <v>0</v>
      </c>
      <c r="AG87" s="10">
        <v>43171</v>
      </c>
      <c r="AH87">
        <v>1</v>
      </c>
      <c r="AI87" t="s">
        <v>43</v>
      </c>
      <c r="AJ87" t="s">
        <v>187</v>
      </c>
      <c r="AK87" s="8">
        <v>35580</v>
      </c>
      <c r="AL87" s="3">
        <v>370000</v>
      </c>
      <c r="AM87" s="3">
        <v>572947.38</v>
      </c>
      <c r="AN87">
        <v>0.03</v>
      </c>
      <c r="AO87">
        <v>20</v>
      </c>
      <c r="AP87" s="38">
        <f t="shared" si="19"/>
        <v>6.7215707596859131E-2</v>
      </c>
      <c r="AQ87">
        <v>0</v>
      </c>
      <c r="AR87" s="8">
        <v>43174</v>
      </c>
      <c r="AS87">
        <v>2</v>
      </c>
      <c r="AT87" t="s">
        <v>58</v>
      </c>
      <c r="AU87" t="s">
        <v>181</v>
      </c>
      <c r="AV87" s="11">
        <v>35580</v>
      </c>
      <c r="AW87" s="3">
        <v>19226</v>
      </c>
      <c r="AX87" s="3">
        <v>15381</v>
      </c>
      <c r="AY87">
        <v>0</v>
      </c>
      <c r="AZ87">
        <v>5</v>
      </c>
      <c r="BA87" s="38">
        <f t="shared" si="17"/>
        <v>0.2</v>
      </c>
      <c r="BB87">
        <v>0</v>
      </c>
      <c r="BC87" s="8">
        <v>45185</v>
      </c>
      <c r="BD87">
        <v>3</v>
      </c>
      <c r="BE87" t="s">
        <v>58</v>
      </c>
      <c r="BF87" t="s">
        <v>198</v>
      </c>
      <c r="BG87" s="11" t="s">
        <v>106</v>
      </c>
      <c r="BH87" s="3">
        <v>0</v>
      </c>
      <c r="BI87" s="3">
        <v>0</v>
      </c>
      <c r="BJ87">
        <v>0</v>
      </c>
      <c r="BK87">
        <v>0</v>
      </c>
      <c r="BL87" s="38">
        <f t="shared" si="18"/>
        <v>0</v>
      </c>
      <c r="BM87">
        <v>0</v>
      </c>
      <c r="BN87" s="8">
        <v>0</v>
      </c>
      <c r="BO87">
        <v>0</v>
      </c>
      <c r="BP87" t="s">
        <v>46</v>
      </c>
      <c r="BQ87">
        <v>0</v>
      </c>
      <c r="BR87" s="3">
        <v>1316202</v>
      </c>
      <c r="BS87">
        <v>0</v>
      </c>
      <c r="BT87" s="19">
        <f t="shared" si="10"/>
        <v>559726</v>
      </c>
      <c r="BU87" s="19">
        <f t="shared" si="11"/>
        <v>1316202</v>
      </c>
      <c r="BV87" s="13">
        <f t="shared" si="12"/>
        <v>1</v>
      </c>
    </row>
    <row r="88" spans="1:74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13"/>
        <v>8.3930759128848301E-2</v>
      </c>
      <c r="U88" s="3">
        <v>2269180</v>
      </c>
      <c r="V88" s="3">
        <v>2201780</v>
      </c>
      <c r="W88" s="14">
        <f t="shared" si="14"/>
        <v>0.97029764055738199</v>
      </c>
      <c r="X88" s="3">
        <v>0</v>
      </c>
      <c r="Y88" s="18">
        <f t="shared" si="15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 s="38">
        <f t="shared" si="16"/>
        <v>0</v>
      </c>
      <c r="AF88">
        <v>0</v>
      </c>
      <c r="AG88" s="10">
        <v>0</v>
      </c>
      <c r="AH88">
        <v>0</v>
      </c>
      <c r="AI88" t="s">
        <v>46</v>
      </c>
      <c r="AJ88">
        <v>0</v>
      </c>
      <c r="AK88" s="8" t="s">
        <v>106</v>
      </c>
      <c r="AL88" s="3">
        <v>0</v>
      </c>
      <c r="AM88" s="3">
        <v>0</v>
      </c>
      <c r="AN88">
        <v>0</v>
      </c>
      <c r="AO88" t="s">
        <v>45</v>
      </c>
      <c r="AP88" s="38">
        <f t="shared" si="19"/>
        <v>0</v>
      </c>
      <c r="AQ88">
        <v>0</v>
      </c>
      <c r="AR88" s="8">
        <v>0</v>
      </c>
      <c r="AS88">
        <v>0</v>
      </c>
      <c r="AT88" t="s">
        <v>46</v>
      </c>
      <c r="AU88">
        <v>0</v>
      </c>
      <c r="AV88" s="11" t="s">
        <v>106</v>
      </c>
      <c r="AW88" s="3">
        <v>0</v>
      </c>
      <c r="AX88" s="3">
        <v>0</v>
      </c>
      <c r="AY88">
        <v>0</v>
      </c>
      <c r="AZ88">
        <v>0</v>
      </c>
      <c r="BA88" s="38">
        <f t="shared" si="17"/>
        <v>0</v>
      </c>
      <c r="BB88">
        <v>0</v>
      </c>
      <c r="BC88" s="8">
        <v>0</v>
      </c>
      <c r="BD88">
        <v>0</v>
      </c>
      <c r="BE88" t="s">
        <v>46</v>
      </c>
      <c r="BF88">
        <v>0</v>
      </c>
      <c r="BG88" s="11" t="s">
        <v>106</v>
      </c>
      <c r="BH88" s="3">
        <v>0</v>
      </c>
      <c r="BI88" s="3">
        <v>0</v>
      </c>
      <c r="BJ88">
        <v>0</v>
      </c>
      <c r="BK88">
        <v>0</v>
      </c>
      <c r="BL88" s="38">
        <f t="shared" si="18"/>
        <v>0</v>
      </c>
      <c r="BM88">
        <v>0</v>
      </c>
      <c r="BN88" s="8">
        <v>0</v>
      </c>
      <c r="BO88">
        <v>0</v>
      </c>
      <c r="BP88" t="s">
        <v>46</v>
      </c>
      <c r="BQ88">
        <v>0</v>
      </c>
      <c r="BR88" s="3">
        <v>0</v>
      </c>
      <c r="BS88" t="s">
        <v>62</v>
      </c>
      <c r="BT88" s="19">
        <f t="shared" si="10"/>
        <v>0</v>
      </c>
      <c r="BU88" s="19">
        <f t="shared" si="11"/>
        <v>0</v>
      </c>
      <c r="BV88" s="13">
        <f t="shared" si="12"/>
        <v>0</v>
      </c>
    </row>
    <row r="89" spans="1:74" hidden="1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13"/>
        <v>0</v>
      </c>
      <c r="U89" s="3">
        <v>3975026</v>
      </c>
      <c r="V89" s="3">
        <v>0</v>
      </c>
      <c r="W89" s="14">
        <f t="shared" si="14"/>
        <v>0</v>
      </c>
      <c r="X89" s="3">
        <v>0</v>
      </c>
      <c r="Y89" s="18">
        <f t="shared" si="15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 s="38">
        <f t="shared" si="16"/>
        <v>0.11328723625419035</v>
      </c>
      <c r="AF89">
        <v>15</v>
      </c>
      <c r="AG89" s="10">
        <v>41862</v>
      </c>
      <c r="AH89" t="s">
        <v>63</v>
      </c>
      <c r="AI89" t="s">
        <v>43</v>
      </c>
      <c r="AJ89" t="s">
        <v>44</v>
      </c>
      <c r="AK89" s="8">
        <v>36348</v>
      </c>
      <c r="AL89" s="3">
        <v>507004</v>
      </c>
      <c r="AM89" s="3">
        <v>345655</v>
      </c>
      <c r="AN89">
        <v>6.5000000000000002E-2</v>
      </c>
      <c r="AO89">
        <v>30</v>
      </c>
      <c r="AP89" s="38">
        <f t="shared" si="19"/>
        <v>7.6577442245910593E-2</v>
      </c>
      <c r="AQ89">
        <v>30</v>
      </c>
      <c r="AR89" s="8">
        <v>47270</v>
      </c>
      <c r="AS89" t="s">
        <v>63</v>
      </c>
      <c r="AT89" t="s">
        <v>43</v>
      </c>
      <c r="AU89" t="s">
        <v>199</v>
      </c>
      <c r="AV89" s="11" t="s">
        <v>106</v>
      </c>
      <c r="AW89" s="3">
        <v>0</v>
      </c>
      <c r="AX89" s="3">
        <v>0</v>
      </c>
      <c r="AY89">
        <v>0</v>
      </c>
      <c r="AZ89">
        <v>0</v>
      </c>
      <c r="BA89" s="38">
        <f t="shared" si="17"/>
        <v>0</v>
      </c>
      <c r="BB89">
        <v>0</v>
      </c>
      <c r="BC89" s="8">
        <v>0</v>
      </c>
      <c r="BD89">
        <v>0</v>
      </c>
      <c r="BE89" t="s">
        <v>46</v>
      </c>
      <c r="BF89">
        <v>0</v>
      </c>
      <c r="BG89" s="11" t="s">
        <v>106</v>
      </c>
      <c r="BH89" s="3">
        <v>0</v>
      </c>
      <c r="BI89" s="3">
        <v>0</v>
      </c>
      <c r="BJ89">
        <v>0</v>
      </c>
      <c r="BK89">
        <v>0</v>
      </c>
      <c r="BL89" s="38">
        <f t="shared" si="18"/>
        <v>0</v>
      </c>
      <c r="BM89">
        <v>0</v>
      </c>
      <c r="BN89" s="8">
        <v>0</v>
      </c>
      <c r="BO89">
        <v>0</v>
      </c>
      <c r="BP89" t="s">
        <v>46</v>
      </c>
      <c r="BQ89">
        <v>0</v>
      </c>
      <c r="BR89" s="3">
        <v>3975026</v>
      </c>
      <c r="BS89">
        <v>0</v>
      </c>
      <c r="BT89" s="19">
        <f t="shared" si="10"/>
        <v>3975026</v>
      </c>
      <c r="BU89" s="19">
        <f t="shared" si="11"/>
        <v>3975026</v>
      </c>
      <c r="BV89" s="13">
        <f t="shared" si="12"/>
        <v>1</v>
      </c>
    </row>
    <row r="90" spans="1:74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13"/>
        <v>5.4410855748951367E-2</v>
      </c>
      <c r="U90" s="3">
        <v>4662746</v>
      </c>
      <c r="V90" s="3">
        <v>4154982</v>
      </c>
      <c r="W90" s="14">
        <f t="shared" si="14"/>
        <v>0.89110193864302278</v>
      </c>
      <c r="X90" s="3">
        <v>3844998.42</v>
      </c>
      <c r="Y90" s="18">
        <f t="shared" si="15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s="38">
        <f t="shared" si="16"/>
        <v>0.22541648981537643</v>
      </c>
      <c r="AF90" t="s">
        <v>202</v>
      </c>
      <c r="AG90" s="10">
        <v>44776</v>
      </c>
      <c r="AH90">
        <v>0</v>
      </c>
      <c r="AI90" t="s">
        <v>43</v>
      </c>
      <c r="AJ90">
        <v>0</v>
      </c>
      <c r="AK90" s="8" t="s">
        <v>106</v>
      </c>
      <c r="AL90" s="3">
        <v>500000</v>
      </c>
      <c r="AM90" s="3">
        <v>500000</v>
      </c>
      <c r="AN90">
        <v>0</v>
      </c>
      <c r="AO90">
        <v>30</v>
      </c>
      <c r="AP90" s="38">
        <f t="shared" si="19"/>
        <v>3.3333333333333333E-2</v>
      </c>
      <c r="AQ90">
        <v>30</v>
      </c>
      <c r="AR90" s="8">
        <v>54393</v>
      </c>
      <c r="AS90">
        <v>0</v>
      </c>
      <c r="AT90" t="s">
        <v>100</v>
      </c>
      <c r="AU90">
        <v>0</v>
      </c>
      <c r="AV90" s="11" t="s">
        <v>106</v>
      </c>
      <c r="AW90" s="3">
        <v>0</v>
      </c>
      <c r="AX90" s="3">
        <v>0</v>
      </c>
      <c r="AY90">
        <v>0</v>
      </c>
      <c r="AZ90">
        <v>0</v>
      </c>
      <c r="BA90" s="38">
        <f t="shared" si="17"/>
        <v>0</v>
      </c>
      <c r="BB90">
        <v>0</v>
      </c>
      <c r="BC90" s="8">
        <v>0</v>
      </c>
      <c r="BD90">
        <v>0</v>
      </c>
      <c r="BE90" t="s">
        <v>46</v>
      </c>
      <c r="BF90">
        <v>0</v>
      </c>
      <c r="BG90" s="11" t="s">
        <v>106</v>
      </c>
      <c r="BH90" s="3">
        <v>0</v>
      </c>
      <c r="BI90" s="3">
        <v>0</v>
      </c>
      <c r="BJ90">
        <v>0</v>
      </c>
      <c r="BK90">
        <v>0</v>
      </c>
      <c r="BL90" s="38">
        <f t="shared" si="18"/>
        <v>0</v>
      </c>
      <c r="BM90">
        <v>0</v>
      </c>
      <c r="BN90" s="8">
        <v>0</v>
      </c>
      <c r="BO90">
        <v>0</v>
      </c>
      <c r="BP90" t="s">
        <v>46</v>
      </c>
      <c r="BQ90">
        <v>0</v>
      </c>
      <c r="BR90" s="3">
        <v>0</v>
      </c>
      <c r="BS90">
        <v>0</v>
      </c>
      <c r="BT90" s="19">
        <f t="shared" si="10"/>
        <v>3410832.5</v>
      </c>
      <c r="BU90" s="19">
        <f t="shared" si="11"/>
        <v>7255830.9199999999</v>
      </c>
      <c r="BV90" s="13">
        <f t="shared" si="12"/>
        <v>1.5561282814890625</v>
      </c>
    </row>
    <row r="91" spans="1:74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13"/>
        <v>0.78165629242187251</v>
      </c>
      <c r="U91" s="3">
        <v>1403315</v>
      </c>
      <c r="V91" s="3">
        <v>1305870</v>
      </c>
      <c r="W91" s="14">
        <f t="shared" si="14"/>
        <v>0.9305608505574301</v>
      </c>
      <c r="X91" s="3">
        <v>729824</v>
      </c>
      <c r="Y91" s="18">
        <f t="shared" si="15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 s="38">
        <f t="shared" si="16"/>
        <v>0.1204204613961629</v>
      </c>
      <c r="AF91">
        <v>15</v>
      </c>
      <c r="AG91" s="10">
        <v>43190</v>
      </c>
      <c r="AH91">
        <v>0</v>
      </c>
      <c r="AI91" t="s">
        <v>43</v>
      </c>
      <c r="AJ91" t="s">
        <v>205</v>
      </c>
      <c r="AK91" s="8" t="s">
        <v>106</v>
      </c>
      <c r="AL91" s="3">
        <v>0</v>
      </c>
      <c r="AM91" s="3">
        <v>0</v>
      </c>
      <c r="AN91">
        <v>0</v>
      </c>
      <c r="AO91" t="s">
        <v>45</v>
      </c>
      <c r="AP91" s="38">
        <f t="shared" si="19"/>
        <v>0</v>
      </c>
      <c r="AQ91">
        <v>0</v>
      </c>
      <c r="AR91" s="8">
        <v>0</v>
      </c>
      <c r="AS91">
        <v>0</v>
      </c>
      <c r="AT91" t="s">
        <v>46</v>
      </c>
      <c r="AU91">
        <v>0</v>
      </c>
      <c r="AV91" s="11" t="s">
        <v>106</v>
      </c>
      <c r="AW91" s="3">
        <v>0</v>
      </c>
      <c r="AX91" s="3">
        <v>0</v>
      </c>
      <c r="AY91">
        <v>0</v>
      </c>
      <c r="AZ91">
        <v>0</v>
      </c>
      <c r="BA91" s="38">
        <f t="shared" si="17"/>
        <v>0</v>
      </c>
      <c r="BB91">
        <v>0</v>
      </c>
      <c r="BC91" s="8">
        <v>0</v>
      </c>
      <c r="BD91">
        <v>0</v>
      </c>
      <c r="BE91" t="s">
        <v>46</v>
      </c>
      <c r="BF91">
        <v>0</v>
      </c>
      <c r="BG91" s="11" t="s">
        <v>106</v>
      </c>
      <c r="BH91" s="3">
        <v>0</v>
      </c>
      <c r="BI91" s="3">
        <v>0</v>
      </c>
      <c r="BJ91">
        <v>0</v>
      </c>
      <c r="BK91">
        <v>0</v>
      </c>
      <c r="BL91" s="38">
        <f t="shared" si="18"/>
        <v>0</v>
      </c>
      <c r="BM91">
        <v>0</v>
      </c>
      <c r="BN91" s="8">
        <v>0</v>
      </c>
      <c r="BO91">
        <v>0</v>
      </c>
      <c r="BP91" t="s">
        <v>46</v>
      </c>
      <c r="BQ91">
        <v>0</v>
      </c>
      <c r="BR91" s="3">
        <v>1403315</v>
      </c>
      <c r="BS91">
        <v>0</v>
      </c>
      <c r="BT91" s="19">
        <f t="shared" si="10"/>
        <v>500000</v>
      </c>
      <c r="BU91" s="19">
        <f t="shared" si="11"/>
        <v>1229824</v>
      </c>
      <c r="BV91" s="13">
        <f t="shared" si="12"/>
        <v>0.8763705939151224</v>
      </c>
    </row>
    <row r="92" spans="1:74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13"/>
        <v>4.8342669256485629E-2</v>
      </c>
      <c r="U92" s="3">
        <v>1977487</v>
      </c>
      <c r="V92" s="3">
        <v>2570733</v>
      </c>
      <c r="W92" s="14">
        <f t="shared" si="14"/>
        <v>1.2999999494307675</v>
      </c>
      <c r="X92" s="3">
        <v>0</v>
      </c>
      <c r="Y92" s="18">
        <f t="shared" si="15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 s="38">
        <f t="shared" si="16"/>
        <v>0.12743734978304377</v>
      </c>
      <c r="AF92">
        <v>10</v>
      </c>
      <c r="AG92" s="10">
        <v>45901</v>
      </c>
      <c r="AH92" t="s">
        <v>54</v>
      </c>
      <c r="AI92" t="s">
        <v>43</v>
      </c>
      <c r="AJ92" t="s">
        <v>122</v>
      </c>
      <c r="AK92" s="8">
        <v>35758</v>
      </c>
      <c r="AL92" s="3">
        <v>250000</v>
      </c>
      <c r="AM92" s="3">
        <v>250000</v>
      </c>
      <c r="AN92">
        <v>0.03</v>
      </c>
      <c r="AO92">
        <v>30</v>
      </c>
      <c r="AP92" s="38">
        <f t="shared" si="19"/>
        <v>5.1019259320252565E-2</v>
      </c>
      <c r="AQ92">
        <v>30</v>
      </c>
      <c r="AR92" s="8" t="s">
        <v>140</v>
      </c>
      <c r="AS92">
        <v>0</v>
      </c>
      <c r="AT92" t="s">
        <v>100</v>
      </c>
      <c r="AU92" t="s">
        <v>126</v>
      </c>
      <c r="AV92" s="11" t="s">
        <v>106</v>
      </c>
      <c r="AW92" s="3">
        <v>0</v>
      </c>
      <c r="AX92" s="3">
        <v>0</v>
      </c>
      <c r="AY92">
        <v>0</v>
      </c>
      <c r="AZ92">
        <v>0</v>
      </c>
      <c r="BA92" s="38">
        <f t="shared" si="17"/>
        <v>0</v>
      </c>
      <c r="BB92">
        <v>0</v>
      </c>
      <c r="BC92" s="8">
        <v>0</v>
      </c>
      <c r="BD92">
        <v>0</v>
      </c>
      <c r="BE92" t="s">
        <v>46</v>
      </c>
      <c r="BF92">
        <v>0</v>
      </c>
      <c r="BG92" s="11" t="s">
        <v>106</v>
      </c>
      <c r="BH92" s="3">
        <v>0</v>
      </c>
      <c r="BI92" s="3">
        <v>0</v>
      </c>
      <c r="BJ92">
        <v>0</v>
      </c>
      <c r="BK92">
        <v>0</v>
      </c>
      <c r="BL92" s="38">
        <f t="shared" si="18"/>
        <v>0</v>
      </c>
      <c r="BM92">
        <v>0</v>
      </c>
      <c r="BN92" s="8">
        <v>0</v>
      </c>
      <c r="BO92">
        <v>0</v>
      </c>
      <c r="BP92" t="s">
        <v>46</v>
      </c>
      <c r="BQ92">
        <v>0</v>
      </c>
      <c r="BR92" s="3">
        <v>570000</v>
      </c>
      <c r="BS92" t="s">
        <v>62</v>
      </c>
      <c r="BT92" s="19">
        <f t="shared" si="10"/>
        <v>570000</v>
      </c>
      <c r="BU92" s="19">
        <f t="shared" si="11"/>
        <v>570000</v>
      </c>
      <c r="BV92" s="13">
        <f t="shared" si="12"/>
        <v>0.28824462562838593</v>
      </c>
    </row>
    <row r="93" spans="1:74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13"/>
        <v>4.9265865631110101E-2</v>
      </c>
      <c r="U93" s="3">
        <v>2248839</v>
      </c>
      <c r="V93" s="3">
        <v>1355664</v>
      </c>
      <c r="W93" s="14">
        <f t="shared" si="14"/>
        <v>0.6028283927840099</v>
      </c>
      <c r="X93" s="3">
        <v>713094</v>
      </c>
      <c r="Y93" s="18">
        <f t="shared" si="15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 s="38">
        <f t="shared" si="16"/>
        <v>0.12322957605285305</v>
      </c>
      <c r="AF93">
        <v>16</v>
      </c>
      <c r="AG93" s="10">
        <v>11453</v>
      </c>
      <c r="AH93" t="s">
        <v>206</v>
      </c>
      <c r="AI93" t="s">
        <v>43</v>
      </c>
      <c r="AJ93" t="s">
        <v>207</v>
      </c>
      <c r="AK93" s="8">
        <v>42152</v>
      </c>
      <c r="AL93" s="3">
        <v>600000</v>
      </c>
      <c r="AM93" s="3">
        <v>600000</v>
      </c>
      <c r="AN93">
        <v>2.53E-2</v>
      </c>
      <c r="AO93">
        <v>15</v>
      </c>
      <c r="AP93" s="38">
        <f t="shared" si="19"/>
        <v>8.0944803251300448E-2</v>
      </c>
      <c r="AQ93">
        <v>15</v>
      </c>
      <c r="AR93" s="8">
        <v>11925</v>
      </c>
      <c r="AS93" t="s">
        <v>208</v>
      </c>
      <c r="AT93" t="s">
        <v>100</v>
      </c>
      <c r="AU93">
        <v>0</v>
      </c>
      <c r="AV93" s="11" t="s">
        <v>106</v>
      </c>
      <c r="AW93" s="3">
        <v>0</v>
      </c>
      <c r="AX93" s="3">
        <v>0</v>
      </c>
      <c r="AY93">
        <v>0</v>
      </c>
      <c r="AZ93">
        <v>0</v>
      </c>
      <c r="BA93" s="38">
        <f t="shared" si="17"/>
        <v>0</v>
      </c>
      <c r="BB93">
        <v>0</v>
      </c>
      <c r="BC93" s="8">
        <v>0</v>
      </c>
      <c r="BD93">
        <v>0</v>
      </c>
      <c r="BE93" t="s">
        <v>46</v>
      </c>
      <c r="BF93">
        <v>0</v>
      </c>
      <c r="BG93" s="11" t="s">
        <v>106</v>
      </c>
      <c r="BH93" s="3">
        <v>0</v>
      </c>
      <c r="BI93" s="3">
        <v>0</v>
      </c>
      <c r="BJ93">
        <v>0</v>
      </c>
      <c r="BK93">
        <v>0</v>
      </c>
      <c r="BL93" s="38">
        <f t="shared" si="18"/>
        <v>0</v>
      </c>
      <c r="BM93">
        <v>0</v>
      </c>
      <c r="BN93" s="8">
        <v>0</v>
      </c>
      <c r="BO93">
        <v>0</v>
      </c>
      <c r="BP93" t="s">
        <v>46</v>
      </c>
      <c r="BQ93">
        <v>0</v>
      </c>
      <c r="BR93" s="3">
        <v>0</v>
      </c>
      <c r="BS93" t="s">
        <v>209</v>
      </c>
      <c r="BT93" s="19">
        <f t="shared" si="10"/>
        <v>1115000</v>
      </c>
      <c r="BU93" s="19">
        <f t="shared" si="11"/>
        <v>1828094</v>
      </c>
      <c r="BV93" s="13">
        <f t="shared" si="12"/>
        <v>0.81290568155390408</v>
      </c>
    </row>
    <row r="94" spans="1:74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13"/>
        <v>6.1675089623380037E-2</v>
      </c>
      <c r="U94" s="3">
        <v>619537</v>
      </c>
      <c r="V94" s="3">
        <v>549424</v>
      </c>
      <c r="W94" s="14">
        <f t="shared" si="14"/>
        <v>0.88683000369630871</v>
      </c>
      <c r="X94" s="3">
        <v>387378</v>
      </c>
      <c r="Y94" s="18">
        <f t="shared" si="15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 s="38">
        <f t="shared" si="16"/>
        <v>0</v>
      </c>
      <c r="AF94">
        <v>0</v>
      </c>
      <c r="AG94" s="10">
        <v>0</v>
      </c>
      <c r="AH94">
        <v>0</v>
      </c>
      <c r="AI94" t="s">
        <v>46</v>
      </c>
      <c r="AJ94">
        <v>0</v>
      </c>
      <c r="AK94" s="8" t="s">
        <v>106</v>
      </c>
      <c r="AL94" s="3">
        <v>0</v>
      </c>
      <c r="AM94" s="3">
        <v>0</v>
      </c>
      <c r="AN94">
        <v>0</v>
      </c>
      <c r="AO94" t="s">
        <v>45</v>
      </c>
      <c r="AP94" s="38">
        <f t="shared" si="19"/>
        <v>0</v>
      </c>
      <c r="AQ94">
        <v>0</v>
      </c>
      <c r="AR94" s="8">
        <v>0</v>
      </c>
      <c r="AS94">
        <v>0</v>
      </c>
      <c r="AT94" t="s">
        <v>46</v>
      </c>
      <c r="AU94">
        <v>0</v>
      </c>
      <c r="AV94" s="11" t="s">
        <v>106</v>
      </c>
      <c r="AW94" s="3">
        <v>0</v>
      </c>
      <c r="AX94" s="3">
        <v>0</v>
      </c>
      <c r="AY94">
        <v>0</v>
      </c>
      <c r="AZ94">
        <v>0</v>
      </c>
      <c r="BA94" s="38">
        <f t="shared" si="17"/>
        <v>0</v>
      </c>
      <c r="BB94">
        <v>0</v>
      </c>
      <c r="BC94" s="8">
        <v>0</v>
      </c>
      <c r="BD94">
        <v>0</v>
      </c>
      <c r="BE94" t="s">
        <v>46</v>
      </c>
      <c r="BF94">
        <v>0</v>
      </c>
      <c r="BG94" s="11" t="s">
        <v>106</v>
      </c>
      <c r="BH94" s="3">
        <v>0</v>
      </c>
      <c r="BI94" s="3">
        <v>0</v>
      </c>
      <c r="BJ94">
        <v>0</v>
      </c>
      <c r="BK94">
        <v>0</v>
      </c>
      <c r="BL94" s="38">
        <f t="shared" si="18"/>
        <v>0</v>
      </c>
      <c r="BM94">
        <v>0</v>
      </c>
      <c r="BN94" s="8">
        <v>0</v>
      </c>
      <c r="BO94">
        <v>0</v>
      </c>
      <c r="BP94" t="s">
        <v>46</v>
      </c>
      <c r="BQ94">
        <v>0</v>
      </c>
      <c r="BR94" s="3">
        <v>619537</v>
      </c>
      <c r="BS94" t="s">
        <v>47</v>
      </c>
      <c r="BT94" s="19">
        <f t="shared" si="10"/>
        <v>0</v>
      </c>
      <c r="BU94" s="19">
        <f t="shared" si="11"/>
        <v>387378</v>
      </c>
      <c r="BV94" s="13">
        <f t="shared" si="12"/>
        <v>0.62527016142700109</v>
      </c>
    </row>
    <row r="95" spans="1:74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13"/>
        <v>0</v>
      </c>
      <c r="U95" s="3">
        <v>752079</v>
      </c>
      <c r="V95" s="3">
        <v>790533</v>
      </c>
      <c r="W95" s="14">
        <f t="shared" si="14"/>
        <v>1.0511302669001528</v>
      </c>
      <c r="X95" s="3">
        <v>0</v>
      </c>
      <c r="Y95" s="18">
        <f t="shared" si="15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 s="38">
        <f t="shared" si="16"/>
        <v>7.4600566873042409E-2</v>
      </c>
      <c r="AF95">
        <v>21</v>
      </c>
      <c r="AG95" s="10">
        <v>43709</v>
      </c>
      <c r="AH95">
        <v>0</v>
      </c>
      <c r="AI95" t="s">
        <v>43</v>
      </c>
      <c r="AJ95" t="s">
        <v>214</v>
      </c>
      <c r="AK95" s="8">
        <v>35933</v>
      </c>
      <c r="AL95" s="3">
        <v>180000</v>
      </c>
      <c r="AM95" s="3">
        <v>200000</v>
      </c>
      <c r="AN95">
        <v>0.01</v>
      </c>
      <c r="AO95">
        <v>50</v>
      </c>
      <c r="AP95" s="38">
        <f t="shared" si="19"/>
        <v>2.5512730928169743E-2</v>
      </c>
      <c r="AQ95">
        <v>30</v>
      </c>
      <c r="AR95" s="8">
        <v>54393</v>
      </c>
      <c r="AS95">
        <v>0</v>
      </c>
      <c r="AT95" t="s">
        <v>100</v>
      </c>
      <c r="AU95">
        <v>0</v>
      </c>
      <c r="AV95" s="11" t="s">
        <v>106</v>
      </c>
      <c r="AW95" s="3">
        <v>0</v>
      </c>
      <c r="AX95" s="3">
        <v>0</v>
      </c>
      <c r="AY95">
        <v>0</v>
      </c>
      <c r="AZ95">
        <v>0</v>
      </c>
      <c r="BA95" s="38">
        <f t="shared" si="17"/>
        <v>0</v>
      </c>
      <c r="BB95">
        <v>0</v>
      </c>
      <c r="BC95" s="8">
        <v>0</v>
      </c>
      <c r="BD95">
        <v>0</v>
      </c>
      <c r="BE95" t="s">
        <v>46</v>
      </c>
      <c r="BF95">
        <v>0</v>
      </c>
      <c r="BG95" s="11" t="s">
        <v>106</v>
      </c>
      <c r="BH95" s="3">
        <v>0</v>
      </c>
      <c r="BI95" s="3">
        <v>0</v>
      </c>
      <c r="BJ95">
        <v>0</v>
      </c>
      <c r="BK95">
        <v>0</v>
      </c>
      <c r="BL95" s="38">
        <f t="shared" si="18"/>
        <v>0</v>
      </c>
      <c r="BM95">
        <v>0</v>
      </c>
      <c r="BN95" s="8">
        <v>0</v>
      </c>
      <c r="BO95">
        <v>0</v>
      </c>
      <c r="BP95" t="s">
        <v>46</v>
      </c>
      <c r="BQ95">
        <v>0</v>
      </c>
      <c r="BR95" s="3">
        <v>0</v>
      </c>
      <c r="BS95">
        <v>0</v>
      </c>
      <c r="BT95" s="19">
        <f t="shared" si="10"/>
        <v>305000</v>
      </c>
      <c r="BU95" s="19">
        <f t="shared" si="11"/>
        <v>305000</v>
      </c>
      <c r="BV95" s="13">
        <f t="shared" si="12"/>
        <v>0.40554250284876986</v>
      </c>
    </row>
    <row r="96" spans="1:74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13"/>
        <v>6.1710688047418541E-2</v>
      </c>
      <c r="U96" s="3">
        <v>2018451</v>
      </c>
      <c r="V96" s="3">
        <v>1489952</v>
      </c>
      <c r="W96" s="14">
        <f t="shared" si="14"/>
        <v>0.73816604911389971</v>
      </c>
      <c r="X96" s="3">
        <v>0</v>
      </c>
      <c r="Y96" s="18">
        <f t="shared" si="15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 s="38">
        <f t="shared" si="16"/>
        <v>0.22557450576213001</v>
      </c>
      <c r="AF96">
        <v>0</v>
      </c>
      <c r="AG96" s="10">
        <v>43723</v>
      </c>
      <c r="AH96">
        <v>0</v>
      </c>
      <c r="AI96" t="s">
        <v>43</v>
      </c>
      <c r="AJ96">
        <v>0</v>
      </c>
      <c r="AK96" s="8" t="s">
        <v>106</v>
      </c>
      <c r="AL96" s="3">
        <v>0</v>
      </c>
      <c r="AM96" s="3">
        <v>0</v>
      </c>
      <c r="AN96">
        <v>0</v>
      </c>
      <c r="AO96">
        <v>0</v>
      </c>
      <c r="AP96" s="38">
        <f t="shared" si="19"/>
        <v>0</v>
      </c>
      <c r="AQ96">
        <v>0</v>
      </c>
      <c r="AR96" s="8">
        <v>0</v>
      </c>
      <c r="AS96">
        <v>0</v>
      </c>
      <c r="AT96">
        <v>0</v>
      </c>
      <c r="AU96">
        <v>0</v>
      </c>
      <c r="AV96" s="11" t="s">
        <v>106</v>
      </c>
      <c r="AW96" s="3">
        <v>0</v>
      </c>
      <c r="AX96" s="3">
        <v>0</v>
      </c>
      <c r="AY96">
        <v>0</v>
      </c>
      <c r="AZ96">
        <v>0</v>
      </c>
      <c r="BA96" s="38">
        <f t="shared" si="17"/>
        <v>0</v>
      </c>
      <c r="BB96">
        <v>0</v>
      </c>
      <c r="BC96" s="8">
        <v>0</v>
      </c>
      <c r="BD96">
        <v>0</v>
      </c>
      <c r="BE96" t="s">
        <v>46</v>
      </c>
      <c r="BF96">
        <v>0</v>
      </c>
      <c r="BG96" s="11" t="s">
        <v>106</v>
      </c>
      <c r="BH96" s="3">
        <v>0</v>
      </c>
      <c r="BI96" s="3">
        <v>0</v>
      </c>
      <c r="BJ96">
        <v>0</v>
      </c>
      <c r="BK96">
        <v>0</v>
      </c>
      <c r="BL96" s="38">
        <f t="shared" si="18"/>
        <v>0</v>
      </c>
      <c r="BM96">
        <v>0</v>
      </c>
      <c r="BN96" s="8">
        <v>0</v>
      </c>
      <c r="BO96">
        <v>0</v>
      </c>
      <c r="BP96" t="s">
        <v>46</v>
      </c>
      <c r="BQ96">
        <v>0</v>
      </c>
      <c r="BR96" s="3">
        <v>0</v>
      </c>
      <c r="BS96">
        <v>0</v>
      </c>
      <c r="BT96" s="19">
        <f t="shared" si="10"/>
        <v>505380</v>
      </c>
      <c r="BU96" s="19">
        <f t="shared" si="11"/>
        <v>505380</v>
      </c>
      <c r="BV96" s="13">
        <f t="shared" si="12"/>
        <v>0.25038011821936723</v>
      </c>
    </row>
    <row r="97" spans="1:74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13"/>
        <v>0</v>
      </c>
      <c r="U97" s="3">
        <v>0</v>
      </c>
      <c r="V97" s="3">
        <v>0</v>
      </c>
      <c r="W97" s="14">
        <f t="shared" si="14"/>
        <v>0</v>
      </c>
      <c r="X97" s="3">
        <v>0</v>
      </c>
      <c r="Y97" s="18">
        <f t="shared" si="15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 s="38">
        <f t="shared" si="16"/>
        <v>0</v>
      </c>
      <c r="AF97">
        <v>0</v>
      </c>
      <c r="AG97" s="10">
        <v>0</v>
      </c>
      <c r="AH97">
        <v>0</v>
      </c>
      <c r="AI97" t="s">
        <v>46</v>
      </c>
      <c r="AJ97">
        <v>0</v>
      </c>
      <c r="AK97" s="8" t="s">
        <v>106</v>
      </c>
      <c r="AL97" s="3">
        <v>0</v>
      </c>
      <c r="AM97" s="3">
        <v>0</v>
      </c>
      <c r="AN97">
        <v>0</v>
      </c>
      <c r="AO97" t="s">
        <v>45</v>
      </c>
      <c r="AP97" s="38">
        <f t="shared" si="19"/>
        <v>0</v>
      </c>
      <c r="AQ97">
        <v>0</v>
      </c>
      <c r="AR97" s="8">
        <v>0</v>
      </c>
      <c r="AS97">
        <v>0</v>
      </c>
      <c r="AT97" t="s">
        <v>46</v>
      </c>
      <c r="AU97">
        <v>0</v>
      </c>
      <c r="AV97" s="11" t="s">
        <v>106</v>
      </c>
      <c r="AW97" s="3">
        <v>0</v>
      </c>
      <c r="AX97" s="3">
        <v>0</v>
      </c>
      <c r="AY97">
        <v>0</v>
      </c>
      <c r="AZ97">
        <v>0</v>
      </c>
      <c r="BA97" s="38">
        <f t="shared" si="17"/>
        <v>0</v>
      </c>
      <c r="BB97">
        <v>0</v>
      </c>
      <c r="BC97" s="8">
        <v>0</v>
      </c>
      <c r="BD97">
        <v>0</v>
      </c>
      <c r="BE97" t="s">
        <v>46</v>
      </c>
      <c r="BF97">
        <v>0</v>
      </c>
      <c r="BG97" s="11" t="s">
        <v>106</v>
      </c>
      <c r="BH97" s="3">
        <v>0</v>
      </c>
      <c r="BI97" s="3">
        <v>0</v>
      </c>
      <c r="BJ97">
        <v>0</v>
      </c>
      <c r="BK97">
        <v>0</v>
      </c>
      <c r="BL97" s="38">
        <f t="shared" si="18"/>
        <v>0</v>
      </c>
      <c r="BM97">
        <v>0</v>
      </c>
      <c r="BN97" s="8">
        <v>0</v>
      </c>
      <c r="BO97">
        <v>0</v>
      </c>
      <c r="BP97" t="s">
        <v>46</v>
      </c>
      <c r="BQ97">
        <v>0</v>
      </c>
      <c r="BR97" s="3">
        <v>0</v>
      </c>
      <c r="BS97">
        <v>0</v>
      </c>
      <c r="BT97" s="19">
        <f t="shared" si="10"/>
        <v>0</v>
      </c>
      <c r="BU97" s="19">
        <f t="shared" si="11"/>
        <v>0</v>
      </c>
      <c r="BV97" s="13">
        <f t="shared" si="12"/>
        <v>0</v>
      </c>
    </row>
    <row r="98" spans="1:74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13"/>
        <v>6.1617888852351199E-2</v>
      </c>
      <c r="U98" s="3">
        <v>1824600</v>
      </c>
      <c r="V98" s="3">
        <v>1439871</v>
      </c>
      <c r="W98" s="14">
        <f t="shared" si="14"/>
        <v>0.78914337389016775</v>
      </c>
      <c r="X98" s="3">
        <v>0</v>
      </c>
      <c r="Y98" s="18">
        <f t="shared" si="15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 s="38">
        <f t="shared" si="16"/>
        <v>0.22557450576213001</v>
      </c>
      <c r="AF98">
        <v>0</v>
      </c>
      <c r="AG98" s="10">
        <v>43723</v>
      </c>
      <c r="AH98">
        <v>0</v>
      </c>
      <c r="AI98" t="s">
        <v>43</v>
      </c>
      <c r="AJ98">
        <v>0</v>
      </c>
      <c r="AK98" s="8" t="s">
        <v>106</v>
      </c>
      <c r="AL98" s="3">
        <v>0</v>
      </c>
      <c r="AM98" s="3">
        <v>0</v>
      </c>
      <c r="AN98">
        <v>0</v>
      </c>
      <c r="AO98">
        <v>0</v>
      </c>
      <c r="AP98" s="38">
        <f t="shared" si="19"/>
        <v>0</v>
      </c>
      <c r="AQ98">
        <v>0</v>
      </c>
      <c r="AR98" s="8">
        <v>0</v>
      </c>
      <c r="AS98">
        <v>0</v>
      </c>
      <c r="AT98">
        <v>0</v>
      </c>
      <c r="AU98">
        <v>0</v>
      </c>
      <c r="AV98" s="11" t="s">
        <v>106</v>
      </c>
      <c r="AW98" s="3">
        <v>0</v>
      </c>
      <c r="AX98" s="3">
        <v>0</v>
      </c>
      <c r="AY98">
        <v>0</v>
      </c>
      <c r="AZ98">
        <v>0</v>
      </c>
      <c r="BA98" s="38">
        <f t="shared" si="17"/>
        <v>0</v>
      </c>
      <c r="BB98">
        <v>0</v>
      </c>
      <c r="BC98" s="8">
        <v>0</v>
      </c>
      <c r="BD98">
        <v>0</v>
      </c>
      <c r="BE98" t="s">
        <v>46</v>
      </c>
      <c r="BF98">
        <v>0</v>
      </c>
      <c r="BG98" s="11" t="s">
        <v>106</v>
      </c>
      <c r="BH98" s="3">
        <v>0</v>
      </c>
      <c r="BI98" s="3">
        <v>0</v>
      </c>
      <c r="BJ98">
        <v>0</v>
      </c>
      <c r="BK98">
        <v>0</v>
      </c>
      <c r="BL98" s="38">
        <f t="shared" si="18"/>
        <v>0</v>
      </c>
      <c r="BM98">
        <v>0</v>
      </c>
      <c r="BN98" s="8">
        <v>0</v>
      </c>
      <c r="BO98">
        <v>0</v>
      </c>
      <c r="BP98" t="s">
        <v>46</v>
      </c>
      <c r="BQ98">
        <v>0</v>
      </c>
      <c r="BR98" s="3">
        <v>0</v>
      </c>
      <c r="BS98">
        <v>0</v>
      </c>
      <c r="BT98" s="19">
        <f t="shared" si="10"/>
        <v>492745</v>
      </c>
      <c r="BU98" s="19">
        <f t="shared" si="11"/>
        <v>492745</v>
      </c>
      <c r="BV98" s="13">
        <f t="shared" si="12"/>
        <v>0.27005645072892687</v>
      </c>
    </row>
    <row r="99" spans="1:74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13"/>
        <v>2.8725690910337175E-2</v>
      </c>
      <c r="U99" s="3">
        <v>3092876</v>
      </c>
      <c r="V99" s="3">
        <v>1095404</v>
      </c>
      <c r="W99" s="14">
        <f t="shared" si="14"/>
        <v>0.35417003462149793</v>
      </c>
      <c r="X99" s="3">
        <v>1257376</v>
      </c>
      <c r="Y99" s="18">
        <f t="shared" si="15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 s="38">
        <f t="shared" si="16"/>
        <v>8.2619619010995335E-2</v>
      </c>
      <c r="AF99">
        <v>48</v>
      </c>
      <c r="AG99" s="10">
        <v>47453</v>
      </c>
      <c r="AH99" t="s">
        <v>54</v>
      </c>
      <c r="AI99" t="s">
        <v>43</v>
      </c>
      <c r="AJ99" t="s">
        <v>137</v>
      </c>
      <c r="AK99" s="8">
        <v>36081</v>
      </c>
      <c r="AL99" s="3">
        <v>126000</v>
      </c>
      <c r="AM99" s="3">
        <v>126000</v>
      </c>
      <c r="AN99">
        <v>0.01</v>
      </c>
      <c r="AO99">
        <v>50</v>
      </c>
      <c r="AP99" s="38">
        <f t="shared" si="19"/>
        <v>2.5512730928169743E-2</v>
      </c>
      <c r="AQ99" t="s">
        <v>165</v>
      </c>
      <c r="AR99" s="8">
        <v>54363</v>
      </c>
      <c r="AS99" t="s">
        <v>71</v>
      </c>
      <c r="AT99" t="s">
        <v>100</v>
      </c>
      <c r="AU99" t="s">
        <v>137</v>
      </c>
      <c r="AV99" s="11">
        <v>36495</v>
      </c>
      <c r="AW99" s="3">
        <v>100000</v>
      </c>
      <c r="AX99" s="3">
        <v>100000</v>
      </c>
      <c r="AY99">
        <v>0</v>
      </c>
      <c r="AZ99">
        <v>30</v>
      </c>
      <c r="BA99" s="38">
        <f t="shared" si="17"/>
        <v>3.3333333333333333E-2</v>
      </c>
      <c r="BB99" t="s">
        <v>165</v>
      </c>
      <c r="BC99" s="8">
        <v>47423</v>
      </c>
      <c r="BD99" t="s">
        <v>75</v>
      </c>
      <c r="BE99" t="s">
        <v>100</v>
      </c>
      <c r="BF99" t="s">
        <v>137</v>
      </c>
      <c r="BG99" s="11">
        <v>36495</v>
      </c>
      <c r="BH99" s="3">
        <v>25000</v>
      </c>
      <c r="BI99" s="3">
        <v>25000</v>
      </c>
      <c r="BJ99">
        <v>0</v>
      </c>
      <c r="BK99">
        <v>30</v>
      </c>
      <c r="BL99" s="38">
        <f t="shared" si="18"/>
        <v>3.3333333333333333E-2</v>
      </c>
      <c r="BM99" t="s">
        <v>165</v>
      </c>
      <c r="BN99" s="8">
        <v>47423</v>
      </c>
      <c r="BO99" t="s">
        <v>75</v>
      </c>
      <c r="BP99" t="s">
        <v>100</v>
      </c>
      <c r="BQ99" t="s">
        <v>137</v>
      </c>
      <c r="BR99" s="3">
        <v>2745311.83</v>
      </c>
      <c r="BS99" t="s">
        <v>47</v>
      </c>
      <c r="BT99" s="19">
        <f t="shared" si="10"/>
        <v>1487935.83</v>
      </c>
      <c r="BU99" s="19">
        <f t="shared" si="11"/>
        <v>2745311.83</v>
      </c>
      <c r="BV99" s="13">
        <f t="shared" si="12"/>
        <v>0.88762427914989162</v>
      </c>
    </row>
    <row r="100" spans="1:74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13"/>
        <v>0.79867357009821871</v>
      </c>
      <c r="U100" s="3">
        <v>1005104</v>
      </c>
      <c r="V100" s="3">
        <v>986907</v>
      </c>
      <c r="W100" s="14">
        <f t="shared" si="14"/>
        <v>0.98189540584854895</v>
      </c>
      <c r="X100" s="3">
        <v>602062</v>
      </c>
      <c r="Y100" s="18">
        <f t="shared" si="15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 s="38">
        <f t="shared" si="16"/>
        <v>0.1204204613961629</v>
      </c>
      <c r="AF100">
        <v>25</v>
      </c>
      <c r="AG100" s="10">
        <v>43190</v>
      </c>
      <c r="AH100">
        <v>0</v>
      </c>
      <c r="AI100" t="s">
        <v>43</v>
      </c>
      <c r="AJ100" t="s">
        <v>205</v>
      </c>
      <c r="AK100" s="8">
        <v>36502</v>
      </c>
      <c r="AL100" s="3">
        <v>50000</v>
      </c>
      <c r="AM100" s="3">
        <v>50000</v>
      </c>
      <c r="AN100">
        <v>0.03</v>
      </c>
      <c r="AO100">
        <v>20</v>
      </c>
      <c r="AP100" s="38">
        <f t="shared" si="19"/>
        <v>6.7215707596859131E-2</v>
      </c>
      <c r="AQ100">
        <v>20</v>
      </c>
      <c r="AR100" s="8">
        <v>43830</v>
      </c>
      <c r="AS100">
        <v>0</v>
      </c>
      <c r="AT100" t="s">
        <v>100</v>
      </c>
      <c r="AU100" t="s">
        <v>205</v>
      </c>
      <c r="AV100" s="11" t="s">
        <v>106</v>
      </c>
      <c r="AW100" s="3">
        <v>0</v>
      </c>
      <c r="AX100" s="3">
        <v>0</v>
      </c>
      <c r="AY100">
        <v>0</v>
      </c>
      <c r="AZ100">
        <v>0</v>
      </c>
      <c r="BA100" s="38">
        <f t="shared" si="17"/>
        <v>0</v>
      </c>
      <c r="BB100">
        <v>0</v>
      </c>
      <c r="BC100" s="8">
        <v>0</v>
      </c>
      <c r="BD100">
        <v>0</v>
      </c>
      <c r="BE100" t="s">
        <v>46</v>
      </c>
      <c r="BF100">
        <v>0</v>
      </c>
      <c r="BG100" s="11" t="s">
        <v>106</v>
      </c>
      <c r="BH100" s="3">
        <v>0</v>
      </c>
      <c r="BI100" s="3">
        <v>0</v>
      </c>
      <c r="BJ100">
        <v>0</v>
      </c>
      <c r="BK100">
        <v>0</v>
      </c>
      <c r="BL100" s="38">
        <f t="shared" si="18"/>
        <v>0</v>
      </c>
      <c r="BM100">
        <v>0</v>
      </c>
      <c r="BN100" s="8">
        <v>0</v>
      </c>
      <c r="BO100">
        <v>0</v>
      </c>
      <c r="BP100" t="s">
        <v>46</v>
      </c>
      <c r="BQ100">
        <v>0</v>
      </c>
      <c r="BR100" s="3">
        <v>1005104</v>
      </c>
      <c r="BS100">
        <v>0</v>
      </c>
      <c r="BT100" s="19">
        <f t="shared" si="10"/>
        <v>338000</v>
      </c>
      <c r="BU100" s="19">
        <f t="shared" si="11"/>
        <v>940062</v>
      </c>
      <c r="BV100" s="13">
        <f t="shared" si="12"/>
        <v>0.93528828857511259</v>
      </c>
    </row>
    <row r="101" spans="1:74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13"/>
        <v>6.4316638262612663E-2</v>
      </c>
      <c r="U101" s="3">
        <v>2210952</v>
      </c>
      <c r="V101" s="3">
        <v>2210949</v>
      </c>
      <c r="W101" s="14">
        <f t="shared" si="14"/>
        <v>0.99999864311843945</v>
      </c>
      <c r="X101" s="3">
        <v>0</v>
      </c>
      <c r="Y101" s="18">
        <f t="shared" si="15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 s="38">
        <f t="shared" si="16"/>
        <v>4.9857645270672574E-2</v>
      </c>
      <c r="AF101">
        <v>35</v>
      </c>
      <c r="AG101" s="10">
        <v>18749</v>
      </c>
      <c r="AH101">
        <v>0</v>
      </c>
      <c r="AI101" t="s">
        <v>43</v>
      </c>
      <c r="AJ101" t="s">
        <v>44</v>
      </c>
      <c r="AK101" s="8">
        <v>36326</v>
      </c>
      <c r="AL101" s="3">
        <v>61704</v>
      </c>
      <c r="AM101" s="3">
        <v>61704</v>
      </c>
      <c r="AN101">
        <v>0.01</v>
      </c>
      <c r="AO101" t="s">
        <v>45</v>
      </c>
      <c r="AP101" s="38">
        <f t="shared" si="19"/>
        <v>0</v>
      </c>
      <c r="AQ101">
        <v>0</v>
      </c>
      <c r="AR101" s="8">
        <v>55274</v>
      </c>
      <c r="AS101">
        <v>0</v>
      </c>
      <c r="AT101" t="s">
        <v>100</v>
      </c>
      <c r="AU101">
        <v>0</v>
      </c>
      <c r="AV101" s="11">
        <v>36494</v>
      </c>
      <c r="AW101" s="3">
        <v>170000</v>
      </c>
      <c r="AX101" s="3">
        <v>170000</v>
      </c>
      <c r="AY101">
        <v>0.01</v>
      </c>
      <c r="AZ101">
        <v>47</v>
      </c>
      <c r="BA101" s="38">
        <f t="shared" si="17"/>
        <v>2.6771110342593669E-2</v>
      </c>
      <c r="BB101">
        <v>0</v>
      </c>
      <c r="BC101" s="8">
        <v>53328</v>
      </c>
      <c r="BE101" t="s">
        <v>58</v>
      </c>
      <c r="BF101">
        <v>0</v>
      </c>
      <c r="BG101" s="11">
        <v>36495</v>
      </c>
      <c r="BH101" s="3">
        <v>125312</v>
      </c>
      <c r="BI101" s="3">
        <v>125312</v>
      </c>
      <c r="BJ101">
        <v>0</v>
      </c>
      <c r="BK101">
        <v>20</v>
      </c>
      <c r="BL101" s="38">
        <f t="shared" si="18"/>
        <v>0.05</v>
      </c>
      <c r="BM101">
        <v>0</v>
      </c>
      <c r="BN101" s="8">
        <v>43435</v>
      </c>
      <c r="BO101">
        <v>0</v>
      </c>
      <c r="BP101" t="s">
        <v>100</v>
      </c>
      <c r="BQ101">
        <v>0</v>
      </c>
      <c r="BR101" s="3">
        <v>0</v>
      </c>
      <c r="BS101" t="s">
        <v>47</v>
      </c>
      <c r="BT101" s="19">
        <f t="shared" si="10"/>
        <v>3229016</v>
      </c>
      <c r="BU101" s="19">
        <f t="shared" si="11"/>
        <v>3229016</v>
      </c>
      <c r="BV101" s="13">
        <f t="shared" si="12"/>
        <v>1.460464089677207</v>
      </c>
    </row>
    <row r="102" spans="1:74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13"/>
        <v>6.9935683957008679E-2</v>
      </c>
      <c r="U102" s="3">
        <v>327601</v>
      </c>
      <c r="V102" s="3">
        <v>278384</v>
      </c>
      <c r="W102" s="14">
        <f t="shared" si="14"/>
        <v>0.84976541585648391</v>
      </c>
      <c r="X102" s="3">
        <v>0</v>
      </c>
      <c r="Y102" s="18">
        <f t="shared" si="15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 s="38">
        <f t="shared" si="16"/>
        <v>0</v>
      </c>
      <c r="AF102">
        <v>0</v>
      </c>
      <c r="AG102" s="10">
        <v>0</v>
      </c>
      <c r="AH102">
        <v>0</v>
      </c>
      <c r="AI102" t="s">
        <v>46</v>
      </c>
      <c r="AJ102">
        <v>0</v>
      </c>
      <c r="AK102" s="8" t="s">
        <v>106</v>
      </c>
      <c r="AL102" s="3">
        <v>0</v>
      </c>
      <c r="AM102" s="3">
        <v>0</v>
      </c>
      <c r="AN102">
        <v>0</v>
      </c>
      <c r="AO102" t="s">
        <v>45</v>
      </c>
      <c r="AP102" s="38">
        <f t="shared" si="19"/>
        <v>0</v>
      </c>
      <c r="AQ102">
        <v>0</v>
      </c>
      <c r="AR102" s="8">
        <v>0</v>
      </c>
      <c r="AS102">
        <v>0</v>
      </c>
      <c r="AT102" t="s">
        <v>46</v>
      </c>
      <c r="AU102">
        <v>0</v>
      </c>
      <c r="AV102" s="11" t="s">
        <v>106</v>
      </c>
      <c r="AW102" s="3">
        <v>0</v>
      </c>
      <c r="AX102" s="3">
        <v>0</v>
      </c>
      <c r="AY102">
        <v>0</v>
      </c>
      <c r="AZ102">
        <v>0</v>
      </c>
      <c r="BA102" s="38">
        <f t="shared" si="17"/>
        <v>0</v>
      </c>
      <c r="BB102">
        <v>0</v>
      </c>
      <c r="BC102" s="8">
        <v>0</v>
      </c>
      <c r="BD102">
        <v>0</v>
      </c>
      <c r="BE102" t="s">
        <v>46</v>
      </c>
      <c r="BF102">
        <v>0</v>
      </c>
      <c r="BG102" s="11" t="s">
        <v>106</v>
      </c>
      <c r="BH102" s="3">
        <v>0</v>
      </c>
      <c r="BI102" s="3">
        <v>0</v>
      </c>
      <c r="BJ102">
        <v>0</v>
      </c>
      <c r="BK102">
        <v>0</v>
      </c>
      <c r="BL102" s="38">
        <f t="shared" si="18"/>
        <v>0</v>
      </c>
      <c r="BM102">
        <v>0</v>
      </c>
      <c r="BN102" s="8">
        <v>0</v>
      </c>
      <c r="BO102">
        <v>0</v>
      </c>
      <c r="BP102" t="s">
        <v>46</v>
      </c>
      <c r="BQ102">
        <v>0</v>
      </c>
      <c r="BR102" s="3">
        <v>327601</v>
      </c>
      <c r="BS102" t="s">
        <v>47</v>
      </c>
      <c r="BT102" s="19">
        <f t="shared" si="10"/>
        <v>0</v>
      </c>
      <c r="BU102" s="19">
        <f t="shared" si="11"/>
        <v>0</v>
      </c>
      <c r="BV102" s="13">
        <f t="shared" si="12"/>
        <v>0</v>
      </c>
    </row>
    <row r="103" spans="1:74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13"/>
        <v>6.7097469196551296E-2</v>
      </c>
      <c r="U103" s="3">
        <v>1342301</v>
      </c>
      <c r="V103" s="3">
        <v>1050933</v>
      </c>
      <c r="W103" s="14">
        <f t="shared" si="14"/>
        <v>0.78293393210613715</v>
      </c>
      <c r="X103" s="3">
        <v>72000</v>
      </c>
      <c r="Y103" s="18">
        <f t="shared" si="15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 s="38">
        <f t="shared" si="16"/>
        <v>8.0242587190691328E-2</v>
      </c>
      <c r="AF103">
        <v>30</v>
      </c>
      <c r="AG103" s="10">
        <v>45778</v>
      </c>
      <c r="AH103" t="s">
        <v>63</v>
      </c>
      <c r="AI103" t="s">
        <v>114</v>
      </c>
      <c r="AJ103">
        <v>0</v>
      </c>
      <c r="AK103" s="8" t="s">
        <v>106</v>
      </c>
      <c r="AL103" s="3">
        <v>0</v>
      </c>
      <c r="AM103" s="3">
        <v>0</v>
      </c>
      <c r="AN103">
        <v>0</v>
      </c>
      <c r="AO103" t="s">
        <v>45</v>
      </c>
      <c r="AP103" s="38">
        <f t="shared" si="19"/>
        <v>0</v>
      </c>
      <c r="AQ103">
        <v>0</v>
      </c>
      <c r="AR103" s="8">
        <v>0</v>
      </c>
      <c r="AS103">
        <v>0</v>
      </c>
      <c r="AT103" t="s">
        <v>46</v>
      </c>
      <c r="AU103">
        <v>0</v>
      </c>
      <c r="AV103" s="11" t="s">
        <v>106</v>
      </c>
      <c r="AW103" s="3">
        <v>0</v>
      </c>
      <c r="AX103" s="3">
        <v>0</v>
      </c>
      <c r="AY103">
        <v>0</v>
      </c>
      <c r="AZ103">
        <v>0</v>
      </c>
      <c r="BA103" s="38">
        <f t="shared" si="17"/>
        <v>0</v>
      </c>
      <c r="BB103">
        <v>0</v>
      </c>
      <c r="BC103" s="8">
        <v>0</v>
      </c>
      <c r="BD103">
        <v>0</v>
      </c>
      <c r="BE103" t="s">
        <v>46</v>
      </c>
      <c r="BF103">
        <v>0</v>
      </c>
      <c r="BG103" s="11" t="s">
        <v>106</v>
      </c>
      <c r="BH103" s="3">
        <v>0</v>
      </c>
      <c r="BI103" s="3">
        <v>0</v>
      </c>
      <c r="BJ103">
        <v>0</v>
      </c>
      <c r="BK103">
        <v>0</v>
      </c>
      <c r="BL103" s="38">
        <f t="shared" si="18"/>
        <v>0</v>
      </c>
      <c r="BM103">
        <v>0</v>
      </c>
      <c r="BN103" s="8">
        <v>0</v>
      </c>
      <c r="BO103">
        <v>0</v>
      </c>
      <c r="BP103" t="s">
        <v>46</v>
      </c>
      <c r="BQ103">
        <v>0</v>
      </c>
      <c r="BR103" s="3">
        <v>1342301</v>
      </c>
      <c r="BS103">
        <v>0</v>
      </c>
      <c r="BT103" s="19">
        <f t="shared" si="10"/>
        <v>252000</v>
      </c>
      <c r="BU103" s="19">
        <f t="shared" si="11"/>
        <v>324000</v>
      </c>
      <c r="BV103" s="13">
        <f t="shared" si="12"/>
        <v>0.24137656159088014</v>
      </c>
    </row>
    <row r="104" spans="1:74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13"/>
        <v>6.7097469196551296E-2</v>
      </c>
      <c r="U104" s="3">
        <v>1342301</v>
      </c>
      <c r="V104" s="3">
        <v>1050933</v>
      </c>
      <c r="W104" s="14">
        <f t="shared" si="14"/>
        <v>0.78293393210613715</v>
      </c>
      <c r="X104" s="3">
        <v>1050933</v>
      </c>
      <c r="Y104" s="18">
        <f t="shared" si="15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 s="38">
        <f t="shared" si="16"/>
        <v>8.0242587190691328E-2</v>
      </c>
      <c r="AF104">
        <v>30</v>
      </c>
      <c r="AG104" s="10">
        <v>45778</v>
      </c>
      <c r="AH104" t="s">
        <v>54</v>
      </c>
      <c r="AI104" t="s">
        <v>115</v>
      </c>
      <c r="AJ104" t="s">
        <v>44</v>
      </c>
      <c r="AK104" s="8" t="s">
        <v>106</v>
      </c>
      <c r="AL104" s="3">
        <v>0</v>
      </c>
      <c r="AM104" s="3">
        <v>0</v>
      </c>
      <c r="AN104">
        <v>0</v>
      </c>
      <c r="AO104" t="s">
        <v>45</v>
      </c>
      <c r="AP104" s="38">
        <f t="shared" si="19"/>
        <v>0</v>
      </c>
      <c r="AQ104">
        <v>0</v>
      </c>
      <c r="AR104" s="8">
        <v>0</v>
      </c>
      <c r="AS104">
        <v>0</v>
      </c>
      <c r="AT104" t="s">
        <v>46</v>
      </c>
      <c r="AU104">
        <v>0</v>
      </c>
      <c r="AV104" s="11" t="s">
        <v>106</v>
      </c>
      <c r="AW104" s="3">
        <v>0</v>
      </c>
      <c r="AX104" s="3">
        <v>0</v>
      </c>
      <c r="AY104">
        <v>0</v>
      </c>
      <c r="AZ104">
        <v>0</v>
      </c>
      <c r="BA104" s="38">
        <f t="shared" si="17"/>
        <v>0</v>
      </c>
      <c r="BB104">
        <v>0</v>
      </c>
      <c r="BC104" s="8">
        <v>0</v>
      </c>
      <c r="BD104">
        <v>0</v>
      </c>
      <c r="BE104" t="s">
        <v>46</v>
      </c>
      <c r="BF104">
        <v>0</v>
      </c>
      <c r="BG104" s="11" t="s">
        <v>106</v>
      </c>
      <c r="BH104" s="3">
        <v>0</v>
      </c>
      <c r="BI104" s="3">
        <v>0</v>
      </c>
      <c r="BJ104">
        <v>0</v>
      </c>
      <c r="BK104">
        <v>0</v>
      </c>
      <c r="BL104" s="38">
        <f t="shared" si="18"/>
        <v>0</v>
      </c>
      <c r="BM104">
        <v>0</v>
      </c>
      <c r="BN104" s="8">
        <v>0</v>
      </c>
      <c r="BO104">
        <v>0</v>
      </c>
      <c r="BP104" t="s">
        <v>46</v>
      </c>
      <c r="BQ104">
        <v>0</v>
      </c>
      <c r="BR104" s="3">
        <v>1342301</v>
      </c>
      <c r="BS104">
        <v>0</v>
      </c>
      <c r="BT104" s="19">
        <f t="shared" si="10"/>
        <v>252000</v>
      </c>
      <c r="BU104" s="19">
        <f t="shared" si="11"/>
        <v>1302933</v>
      </c>
      <c r="BV104" s="13">
        <f t="shared" si="12"/>
        <v>0.97067125778793284</v>
      </c>
    </row>
    <row r="105" spans="1:74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13"/>
        <v>0</v>
      </c>
      <c r="U105" s="3">
        <v>801993</v>
      </c>
      <c r="V105" s="3">
        <v>437838</v>
      </c>
      <c r="W105" s="14">
        <f t="shared" si="14"/>
        <v>0.54593743336911915</v>
      </c>
      <c r="X105" s="3">
        <v>0</v>
      </c>
      <c r="Y105" s="18">
        <f t="shared" si="15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 s="38">
        <f t="shared" si="16"/>
        <v>0</v>
      </c>
      <c r="AF105">
        <v>0</v>
      </c>
      <c r="AG105" s="10">
        <v>0</v>
      </c>
      <c r="AH105">
        <v>0</v>
      </c>
      <c r="AI105" t="s">
        <v>46</v>
      </c>
      <c r="AJ105">
        <v>0</v>
      </c>
      <c r="AK105" s="8" t="s">
        <v>106</v>
      </c>
      <c r="AL105" s="3">
        <v>0</v>
      </c>
      <c r="AM105" s="3">
        <v>0</v>
      </c>
      <c r="AN105">
        <v>0</v>
      </c>
      <c r="AO105" t="s">
        <v>45</v>
      </c>
      <c r="AP105" s="38">
        <f t="shared" si="19"/>
        <v>0</v>
      </c>
      <c r="AQ105">
        <v>0</v>
      </c>
      <c r="AR105" s="8">
        <v>0</v>
      </c>
      <c r="AS105">
        <v>0</v>
      </c>
      <c r="AT105" t="s">
        <v>46</v>
      </c>
      <c r="AU105">
        <v>0</v>
      </c>
      <c r="AV105" s="11" t="s">
        <v>106</v>
      </c>
      <c r="AW105" s="3">
        <v>195000</v>
      </c>
      <c r="AX105" s="3">
        <v>139796.67000000001</v>
      </c>
      <c r="AY105">
        <v>5.2499999999999998E-2</v>
      </c>
      <c r="AZ105">
        <v>0</v>
      </c>
      <c r="BA105" s="38">
        <f t="shared" si="17"/>
        <v>0</v>
      </c>
      <c r="BB105">
        <v>0</v>
      </c>
      <c r="BC105" s="8">
        <v>45444</v>
      </c>
      <c r="BD105">
        <v>0</v>
      </c>
      <c r="BE105" t="s">
        <v>46</v>
      </c>
      <c r="BF105">
        <v>0</v>
      </c>
      <c r="BG105" s="11" t="s">
        <v>106</v>
      </c>
      <c r="BH105" s="3">
        <v>0</v>
      </c>
      <c r="BI105" s="3">
        <v>0</v>
      </c>
      <c r="BJ105">
        <v>0</v>
      </c>
      <c r="BK105">
        <v>0</v>
      </c>
      <c r="BL105" s="38">
        <f t="shared" si="18"/>
        <v>0</v>
      </c>
      <c r="BM105">
        <v>0</v>
      </c>
      <c r="BN105" s="8">
        <v>0</v>
      </c>
      <c r="BO105">
        <v>0</v>
      </c>
      <c r="BP105" t="s">
        <v>46</v>
      </c>
      <c r="BQ105">
        <v>0</v>
      </c>
      <c r="BR105" s="3">
        <v>0</v>
      </c>
      <c r="BS105">
        <v>0</v>
      </c>
      <c r="BT105" s="19">
        <f t="shared" si="10"/>
        <v>195000</v>
      </c>
      <c r="BU105" s="19">
        <f t="shared" si="11"/>
        <v>195000</v>
      </c>
      <c r="BV105" s="13">
        <f t="shared" si="12"/>
        <v>0.24314426684522183</v>
      </c>
    </row>
    <row r="106" spans="1:74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13"/>
        <v>0</v>
      </c>
      <c r="U106" s="3">
        <v>801993</v>
      </c>
      <c r="V106" s="3">
        <v>437838</v>
      </c>
      <c r="W106" s="14">
        <f t="shared" si="14"/>
        <v>0.54593743336911915</v>
      </c>
      <c r="X106" s="3">
        <v>0</v>
      </c>
      <c r="Y106" s="18">
        <f t="shared" si="15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 s="38">
        <f t="shared" si="16"/>
        <v>0</v>
      </c>
      <c r="AF106">
        <v>0</v>
      </c>
      <c r="AG106" s="10">
        <v>0</v>
      </c>
      <c r="AH106">
        <v>0</v>
      </c>
      <c r="AI106" t="s">
        <v>46</v>
      </c>
      <c r="AJ106">
        <v>0</v>
      </c>
      <c r="AK106" s="8" t="s">
        <v>106</v>
      </c>
      <c r="AL106" s="3">
        <v>0</v>
      </c>
      <c r="AM106" s="3">
        <v>0</v>
      </c>
      <c r="AN106">
        <v>0</v>
      </c>
      <c r="AO106" t="s">
        <v>45</v>
      </c>
      <c r="AP106" s="38">
        <f t="shared" si="19"/>
        <v>0</v>
      </c>
      <c r="AQ106">
        <v>0</v>
      </c>
      <c r="AR106" s="8">
        <v>0</v>
      </c>
      <c r="AS106">
        <v>0</v>
      </c>
      <c r="AT106" t="s">
        <v>46</v>
      </c>
      <c r="AU106">
        <v>0</v>
      </c>
      <c r="AV106" s="11" t="s">
        <v>106</v>
      </c>
      <c r="AW106" s="3">
        <v>195000</v>
      </c>
      <c r="AX106" s="3">
        <v>139796.67000000001</v>
      </c>
      <c r="AY106">
        <v>5.2499999999999998E-2</v>
      </c>
      <c r="AZ106">
        <v>0</v>
      </c>
      <c r="BA106" s="38">
        <f t="shared" si="17"/>
        <v>0</v>
      </c>
      <c r="BB106">
        <v>0</v>
      </c>
      <c r="BC106" s="8">
        <v>45444</v>
      </c>
      <c r="BD106">
        <v>0</v>
      </c>
      <c r="BE106" t="s">
        <v>46</v>
      </c>
      <c r="BF106">
        <v>0</v>
      </c>
      <c r="BG106" s="11" t="s">
        <v>106</v>
      </c>
      <c r="BH106" s="3">
        <v>0</v>
      </c>
      <c r="BI106" s="3">
        <v>0</v>
      </c>
      <c r="BJ106">
        <v>0</v>
      </c>
      <c r="BK106">
        <v>0</v>
      </c>
      <c r="BL106" s="38">
        <f t="shared" si="18"/>
        <v>0</v>
      </c>
      <c r="BM106">
        <v>0</v>
      </c>
      <c r="BN106" s="8">
        <v>0</v>
      </c>
      <c r="BO106">
        <v>0</v>
      </c>
      <c r="BP106" t="s">
        <v>46</v>
      </c>
      <c r="BQ106">
        <v>0</v>
      </c>
      <c r="BR106" s="3">
        <v>0</v>
      </c>
      <c r="BS106">
        <v>0</v>
      </c>
      <c r="BT106" s="19">
        <f t="shared" si="10"/>
        <v>195000</v>
      </c>
      <c r="BU106" s="19">
        <f t="shared" si="11"/>
        <v>195000</v>
      </c>
      <c r="BV106" s="13">
        <f t="shared" si="12"/>
        <v>0.24314426684522183</v>
      </c>
    </row>
    <row r="107" spans="1:74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13"/>
        <v>0</v>
      </c>
      <c r="U107" s="3">
        <v>0</v>
      </c>
      <c r="V107" s="3">
        <v>0</v>
      </c>
      <c r="W107" s="14">
        <f t="shared" si="14"/>
        <v>0</v>
      </c>
      <c r="X107" s="3">
        <v>0</v>
      </c>
      <c r="Y107" s="18">
        <f t="shared" si="15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 s="38">
        <f t="shared" si="16"/>
        <v>0.12731259036485174</v>
      </c>
      <c r="AF107">
        <v>20</v>
      </c>
      <c r="AG107" s="10">
        <v>45245</v>
      </c>
      <c r="AH107" t="s">
        <v>63</v>
      </c>
      <c r="AI107" t="s">
        <v>43</v>
      </c>
      <c r="AJ107" t="s">
        <v>228</v>
      </c>
      <c r="AK107" s="8" t="s">
        <v>106</v>
      </c>
      <c r="AL107" s="3">
        <v>0</v>
      </c>
      <c r="AM107" s="3">
        <v>0</v>
      </c>
      <c r="AN107">
        <v>0</v>
      </c>
      <c r="AO107" t="s">
        <v>45</v>
      </c>
      <c r="AP107" s="38">
        <f t="shared" si="19"/>
        <v>0</v>
      </c>
      <c r="AQ107">
        <v>0</v>
      </c>
      <c r="AR107" s="8">
        <v>0</v>
      </c>
      <c r="AS107">
        <v>0</v>
      </c>
      <c r="AT107" t="s">
        <v>46</v>
      </c>
      <c r="AU107">
        <v>0</v>
      </c>
      <c r="AV107" s="11" t="s">
        <v>106</v>
      </c>
      <c r="AW107" s="3">
        <v>0</v>
      </c>
      <c r="AX107" s="3">
        <v>0</v>
      </c>
      <c r="AY107">
        <v>0</v>
      </c>
      <c r="AZ107">
        <v>0</v>
      </c>
      <c r="BA107" s="38">
        <f t="shared" si="17"/>
        <v>0</v>
      </c>
      <c r="BB107">
        <v>0</v>
      </c>
      <c r="BC107" s="8">
        <v>0</v>
      </c>
      <c r="BD107">
        <v>0</v>
      </c>
      <c r="BE107" t="s">
        <v>46</v>
      </c>
      <c r="BF107">
        <v>0</v>
      </c>
      <c r="BG107" s="11" t="s">
        <v>106</v>
      </c>
      <c r="BH107" s="3">
        <v>0</v>
      </c>
      <c r="BI107" s="3">
        <v>0</v>
      </c>
      <c r="BJ107">
        <v>0</v>
      </c>
      <c r="BK107">
        <v>0</v>
      </c>
      <c r="BL107" s="38">
        <f t="shared" si="18"/>
        <v>0</v>
      </c>
      <c r="BM107">
        <v>0</v>
      </c>
      <c r="BN107" s="8">
        <v>0</v>
      </c>
      <c r="BO107">
        <v>0</v>
      </c>
      <c r="BP107" t="s">
        <v>46</v>
      </c>
      <c r="BQ107">
        <v>0</v>
      </c>
      <c r="BR107" s="3">
        <v>0</v>
      </c>
      <c r="BS107">
        <v>0</v>
      </c>
      <c r="BT107" s="19">
        <f t="shared" si="10"/>
        <v>181425.54</v>
      </c>
      <c r="BU107" s="19">
        <f t="shared" si="11"/>
        <v>181425.54</v>
      </c>
      <c r="BV107" s="13">
        <f t="shared" si="12"/>
        <v>0</v>
      </c>
    </row>
    <row r="108" spans="1:74" hidden="1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13"/>
        <v>7.4350658523782545E-2</v>
      </c>
      <c r="U108" s="3">
        <v>2017467</v>
      </c>
      <c r="V108" s="3">
        <v>1799723</v>
      </c>
      <c r="W108" s="14">
        <f t="shared" si="14"/>
        <v>0.89207060140264993</v>
      </c>
      <c r="X108" s="3">
        <v>1214219</v>
      </c>
      <c r="Y108" s="18">
        <f t="shared" si="15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 s="38">
        <f t="shared" si="16"/>
        <v>0.11590382433302752</v>
      </c>
      <c r="AF108">
        <v>25</v>
      </c>
      <c r="AG108" s="10">
        <v>44681</v>
      </c>
      <c r="AH108">
        <v>1</v>
      </c>
      <c r="AI108" t="s">
        <v>43</v>
      </c>
      <c r="AJ108">
        <v>0</v>
      </c>
      <c r="AK108" s="8">
        <v>36424</v>
      </c>
      <c r="AL108" s="3">
        <v>250000</v>
      </c>
      <c r="AM108" s="3">
        <v>332068.82</v>
      </c>
      <c r="AN108">
        <v>0.02</v>
      </c>
      <c r="AO108">
        <v>20</v>
      </c>
      <c r="AP108" s="38">
        <f t="shared" si="19"/>
        <v>6.1156718125290395E-2</v>
      </c>
      <c r="AQ108">
        <v>0</v>
      </c>
      <c r="AR108" s="8">
        <v>43729</v>
      </c>
      <c r="AS108">
        <v>2</v>
      </c>
      <c r="AT108" t="s">
        <v>58</v>
      </c>
      <c r="AU108" t="s">
        <v>229</v>
      </c>
      <c r="AV108" s="11">
        <v>36432</v>
      </c>
      <c r="AW108" s="3">
        <v>350000</v>
      </c>
      <c r="AX108" s="3">
        <v>464896.35</v>
      </c>
      <c r="AY108">
        <v>0.02</v>
      </c>
      <c r="AZ108">
        <v>20</v>
      </c>
      <c r="BA108" s="38">
        <f t="shared" si="17"/>
        <v>6.1156718125290395E-2</v>
      </c>
      <c r="BB108">
        <v>0</v>
      </c>
      <c r="BC108" s="8">
        <v>43737</v>
      </c>
      <c r="BD108">
        <v>3</v>
      </c>
      <c r="BE108" t="s">
        <v>58</v>
      </c>
      <c r="BF108" t="s">
        <v>181</v>
      </c>
      <c r="BG108" s="11">
        <v>36434</v>
      </c>
      <c r="BH108" s="3">
        <v>38248</v>
      </c>
      <c r="BI108" s="3">
        <v>38248</v>
      </c>
      <c r="BJ108">
        <v>0</v>
      </c>
      <c r="BK108">
        <v>20</v>
      </c>
      <c r="BL108" s="38">
        <f t="shared" si="18"/>
        <v>0.05</v>
      </c>
      <c r="BM108">
        <v>0</v>
      </c>
      <c r="BN108" s="8">
        <v>43739</v>
      </c>
      <c r="BO108">
        <v>4</v>
      </c>
      <c r="BP108" t="s">
        <v>58</v>
      </c>
      <c r="BQ108" t="s">
        <v>230</v>
      </c>
      <c r="BR108" s="3">
        <v>2017467</v>
      </c>
      <c r="BS108">
        <v>0</v>
      </c>
      <c r="BT108" s="19">
        <f t="shared" si="10"/>
        <v>803248</v>
      </c>
      <c r="BU108" s="19">
        <f t="shared" si="11"/>
        <v>2017467</v>
      </c>
      <c r="BV108" s="13">
        <f t="shared" si="12"/>
        <v>1</v>
      </c>
    </row>
    <row r="109" spans="1:74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13"/>
        <v>0.10118005800843759</v>
      </c>
      <c r="U109" s="3">
        <v>1759744</v>
      </c>
      <c r="V109" s="3">
        <v>2152977</v>
      </c>
      <c r="W109" s="14">
        <f t="shared" si="14"/>
        <v>1.2234603442318883</v>
      </c>
      <c r="X109" s="3">
        <v>0</v>
      </c>
      <c r="Y109" s="18">
        <f t="shared" si="15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 s="38">
        <f t="shared" si="16"/>
        <v>0</v>
      </c>
      <c r="AF109">
        <v>0</v>
      </c>
      <c r="AG109" s="10">
        <v>0</v>
      </c>
      <c r="AH109">
        <v>0</v>
      </c>
      <c r="AI109" t="s">
        <v>46</v>
      </c>
      <c r="AJ109">
        <v>0</v>
      </c>
      <c r="AK109" s="8" t="s">
        <v>106</v>
      </c>
      <c r="AL109" s="3">
        <v>250000</v>
      </c>
      <c r="AM109" s="3">
        <v>235781</v>
      </c>
      <c r="AN109">
        <v>0</v>
      </c>
      <c r="AO109" t="s">
        <v>45</v>
      </c>
      <c r="AP109" s="38">
        <f t="shared" si="19"/>
        <v>0</v>
      </c>
      <c r="AQ109">
        <v>0</v>
      </c>
      <c r="AR109" s="8">
        <v>0</v>
      </c>
      <c r="AS109">
        <v>0</v>
      </c>
      <c r="AT109" t="s">
        <v>46</v>
      </c>
      <c r="AU109">
        <v>0</v>
      </c>
      <c r="AV109" s="11" t="s">
        <v>106</v>
      </c>
      <c r="AW109" s="3">
        <v>1384744</v>
      </c>
      <c r="AX109" s="3">
        <v>0</v>
      </c>
      <c r="AY109">
        <v>0</v>
      </c>
      <c r="AZ109">
        <v>0</v>
      </c>
      <c r="BA109" s="38">
        <f t="shared" si="17"/>
        <v>0</v>
      </c>
      <c r="BB109">
        <v>0</v>
      </c>
      <c r="BC109" s="8">
        <v>0</v>
      </c>
      <c r="BD109">
        <v>0</v>
      </c>
      <c r="BE109" t="s">
        <v>46</v>
      </c>
      <c r="BF109">
        <v>0</v>
      </c>
      <c r="BG109" s="11" t="s">
        <v>106</v>
      </c>
      <c r="BH109" s="3">
        <v>0</v>
      </c>
      <c r="BI109" s="3">
        <v>0</v>
      </c>
      <c r="BJ109">
        <v>0</v>
      </c>
      <c r="BK109">
        <v>0</v>
      </c>
      <c r="BL109" s="38">
        <f t="shared" si="18"/>
        <v>0</v>
      </c>
      <c r="BM109">
        <v>0</v>
      </c>
      <c r="BN109" s="8">
        <v>0</v>
      </c>
      <c r="BO109">
        <v>0</v>
      </c>
      <c r="BP109" t="s">
        <v>46</v>
      </c>
      <c r="BQ109">
        <v>0</v>
      </c>
      <c r="BR109" s="3">
        <v>1759744</v>
      </c>
      <c r="BS109">
        <v>0</v>
      </c>
      <c r="BT109" s="19">
        <f t="shared" si="10"/>
        <v>1759744</v>
      </c>
      <c r="BU109" s="19">
        <f t="shared" si="11"/>
        <v>1759744</v>
      </c>
      <c r="BV109" s="13">
        <f t="shared" si="12"/>
        <v>1</v>
      </c>
    </row>
    <row r="110" spans="1:74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13"/>
        <v>0</v>
      </c>
      <c r="U110" s="3">
        <v>2556520</v>
      </c>
      <c r="V110" s="3">
        <v>3183313</v>
      </c>
      <c r="W110" s="14">
        <f t="shared" si="14"/>
        <v>1.245174299438299</v>
      </c>
      <c r="X110" s="3">
        <v>0</v>
      </c>
      <c r="Y110" s="18">
        <f t="shared" si="15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 s="38">
        <f t="shared" si="16"/>
        <v>0.19371773566915823</v>
      </c>
      <c r="AF110">
        <v>7</v>
      </c>
      <c r="AG110" s="10">
        <v>42370</v>
      </c>
      <c r="AH110">
        <v>0</v>
      </c>
      <c r="AI110" t="s">
        <v>43</v>
      </c>
      <c r="AJ110">
        <v>0</v>
      </c>
      <c r="AK110" s="8">
        <v>36325</v>
      </c>
      <c r="AL110" s="3">
        <v>500000</v>
      </c>
      <c r="AM110" s="3">
        <v>500000</v>
      </c>
      <c r="AN110">
        <v>0.01</v>
      </c>
      <c r="AO110">
        <v>50</v>
      </c>
      <c r="AP110" s="38">
        <f t="shared" si="19"/>
        <v>2.5512730928169743E-2</v>
      </c>
      <c r="AQ110">
        <v>30</v>
      </c>
      <c r="AR110" s="8">
        <v>54789</v>
      </c>
      <c r="AS110">
        <v>0</v>
      </c>
      <c r="AT110" t="s">
        <v>100</v>
      </c>
      <c r="AU110" t="s">
        <v>214</v>
      </c>
      <c r="AV110" s="11" t="s">
        <v>106</v>
      </c>
      <c r="AW110" s="3">
        <v>0</v>
      </c>
      <c r="AX110" s="3">
        <v>0</v>
      </c>
      <c r="AY110">
        <v>0</v>
      </c>
      <c r="AZ110">
        <v>0</v>
      </c>
      <c r="BA110" s="38">
        <f t="shared" si="17"/>
        <v>0</v>
      </c>
      <c r="BB110">
        <v>0</v>
      </c>
      <c r="BC110" s="8">
        <v>0</v>
      </c>
      <c r="BD110">
        <v>0</v>
      </c>
      <c r="BE110" t="s">
        <v>46</v>
      </c>
      <c r="BF110">
        <v>0</v>
      </c>
      <c r="BG110" s="11" t="s">
        <v>106</v>
      </c>
      <c r="BH110" s="3">
        <v>0</v>
      </c>
      <c r="BI110" s="3">
        <v>0</v>
      </c>
      <c r="BJ110">
        <v>0</v>
      </c>
      <c r="BK110">
        <v>0</v>
      </c>
      <c r="BL110" s="38">
        <f t="shared" si="18"/>
        <v>0</v>
      </c>
      <c r="BM110">
        <v>0</v>
      </c>
      <c r="BN110" s="8">
        <v>0</v>
      </c>
      <c r="BO110">
        <v>0</v>
      </c>
      <c r="BP110" t="s">
        <v>46</v>
      </c>
      <c r="BQ110">
        <v>0</v>
      </c>
      <c r="BR110" s="3">
        <v>0</v>
      </c>
      <c r="BS110">
        <v>0</v>
      </c>
      <c r="BT110" s="19">
        <f t="shared" si="10"/>
        <v>640000</v>
      </c>
      <c r="BU110" s="19">
        <f t="shared" si="11"/>
        <v>640000</v>
      </c>
      <c r="BV110" s="13">
        <f t="shared" si="12"/>
        <v>0.25034030635394988</v>
      </c>
    </row>
    <row r="111" spans="1:74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13"/>
        <v>0</v>
      </c>
      <c r="U111" s="3">
        <v>0</v>
      </c>
      <c r="V111" s="3">
        <v>0</v>
      </c>
      <c r="W111" s="14">
        <f t="shared" si="14"/>
        <v>0</v>
      </c>
      <c r="X111" s="3">
        <v>0</v>
      </c>
      <c r="Y111" s="18">
        <f t="shared" si="15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 s="38">
        <f t="shared" si="16"/>
        <v>0</v>
      </c>
      <c r="AF111">
        <v>0</v>
      </c>
      <c r="AG111" s="10">
        <v>0</v>
      </c>
      <c r="AH111">
        <v>0</v>
      </c>
      <c r="AI111" t="s">
        <v>46</v>
      </c>
      <c r="AJ111" t="s">
        <v>233</v>
      </c>
      <c r="AK111" s="8">
        <v>42064</v>
      </c>
      <c r="AL111" s="3">
        <v>25000</v>
      </c>
      <c r="AM111" s="3">
        <v>17880</v>
      </c>
      <c r="AN111">
        <v>4.4999999999999998E-2</v>
      </c>
      <c r="AO111">
        <v>0</v>
      </c>
      <c r="AP111" s="38">
        <f t="shared" si="19"/>
        <v>0</v>
      </c>
      <c r="AQ111">
        <v>0</v>
      </c>
      <c r="AR111" s="8">
        <v>0</v>
      </c>
      <c r="AS111">
        <v>0</v>
      </c>
      <c r="AT111" t="s">
        <v>43</v>
      </c>
      <c r="AU111" t="s">
        <v>44</v>
      </c>
      <c r="AV111" s="11" t="s">
        <v>106</v>
      </c>
      <c r="AW111" s="3">
        <v>0</v>
      </c>
      <c r="AX111" s="3">
        <v>0</v>
      </c>
      <c r="AY111">
        <v>0</v>
      </c>
      <c r="AZ111">
        <v>0</v>
      </c>
      <c r="BA111" s="38">
        <f t="shared" si="17"/>
        <v>0</v>
      </c>
      <c r="BB111">
        <v>0</v>
      </c>
      <c r="BC111" s="8">
        <v>0</v>
      </c>
      <c r="BD111">
        <v>0</v>
      </c>
      <c r="BE111" t="s">
        <v>46</v>
      </c>
      <c r="BF111">
        <v>0</v>
      </c>
      <c r="BG111" s="11" t="s">
        <v>106</v>
      </c>
      <c r="BH111" s="3">
        <v>0</v>
      </c>
      <c r="BI111" s="3">
        <v>0</v>
      </c>
      <c r="BJ111">
        <v>0</v>
      </c>
      <c r="BK111">
        <v>0</v>
      </c>
      <c r="BL111" s="38">
        <f t="shared" si="18"/>
        <v>0</v>
      </c>
      <c r="BM111">
        <v>0</v>
      </c>
      <c r="BN111" s="8">
        <v>0</v>
      </c>
      <c r="BO111">
        <v>0</v>
      </c>
      <c r="BP111" t="s">
        <v>46</v>
      </c>
      <c r="BQ111">
        <v>0</v>
      </c>
      <c r="BR111" s="3">
        <v>25000</v>
      </c>
      <c r="BS111">
        <v>0</v>
      </c>
      <c r="BT111" s="19">
        <f t="shared" si="10"/>
        <v>25000</v>
      </c>
      <c r="BU111" s="19">
        <f t="shared" si="11"/>
        <v>25000</v>
      </c>
      <c r="BV111" s="13">
        <f t="shared" si="12"/>
        <v>0</v>
      </c>
    </row>
    <row r="112" spans="1:74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13"/>
        <v>3.0479279291371786E-2</v>
      </c>
      <c r="U112" s="3">
        <v>3576036</v>
      </c>
      <c r="V112" s="3">
        <v>2240000</v>
      </c>
      <c r="W112" s="14">
        <f t="shared" si="14"/>
        <v>0.62639190433205927</v>
      </c>
      <c r="X112" s="3">
        <v>0</v>
      </c>
      <c r="Y112" s="18">
        <f t="shared" si="15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 s="38">
        <f t="shared" si="16"/>
        <v>3.7622954766717766E-2</v>
      </c>
      <c r="AF112">
        <v>0</v>
      </c>
      <c r="AG112" s="10">
        <v>19268</v>
      </c>
      <c r="AH112">
        <v>0</v>
      </c>
      <c r="AI112" t="s">
        <v>43</v>
      </c>
      <c r="AJ112">
        <v>0</v>
      </c>
      <c r="AK112" s="8" t="s">
        <v>106</v>
      </c>
      <c r="AL112" s="3">
        <v>0</v>
      </c>
      <c r="AM112" s="3">
        <v>0</v>
      </c>
      <c r="AN112">
        <v>0</v>
      </c>
      <c r="AO112" t="s">
        <v>45</v>
      </c>
      <c r="AP112" s="38">
        <f t="shared" si="19"/>
        <v>0</v>
      </c>
      <c r="AQ112">
        <v>0</v>
      </c>
      <c r="AR112" s="8">
        <v>0</v>
      </c>
      <c r="AS112">
        <v>0</v>
      </c>
      <c r="AT112" t="s">
        <v>46</v>
      </c>
      <c r="AU112">
        <v>0</v>
      </c>
      <c r="AV112" s="11" t="s">
        <v>106</v>
      </c>
      <c r="AW112" s="3">
        <v>0</v>
      </c>
      <c r="AX112" s="3">
        <v>0</v>
      </c>
      <c r="AY112">
        <v>0</v>
      </c>
      <c r="AZ112">
        <v>0</v>
      </c>
      <c r="BA112" s="38">
        <f t="shared" si="17"/>
        <v>0</v>
      </c>
      <c r="BB112">
        <v>0</v>
      </c>
      <c r="BC112" s="8">
        <v>0</v>
      </c>
      <c r="BD112">
        <v>0</v>
      </c>
      <c r="BE112" t="s">
        <v>46</v>
      </c>
      <c r="BF112">
        <v>0</v>
      </c>
      <c r="BG112" s="11" t="s">
        <v>106</v>
      </c>
      <c r="BH112" s="3">
        <v>0</v>
      </c>
      <c r="BI112" s="3">
        <v>0</v>
      </c>
      <c r="BJ112">
        <v>0</v>
      </c>
      <c r="BK112">
        <v>0</v>
      </c>
      <c r="BL112" s="38">
        <f t="shared" si="18"/>
        <v>0</v>
      </c>
      <c r="BM112">
        <v>0</v>
      </c>
      <c r="BN112" s="8">
        <v>0</v>
      </c>
      <c r="BO112">
        <v>0</v>
      </c>
      <c r="BP112" t="s">
        <v>46</v>
      </c>
      <c r="BQ112">
        <v>0</v>
      </c>
      <c r="BR112" s="3">
        <v>0</v>
      </c>
      <c r="BS112">
        <v>0</v>
      </c>
      <c r="BT112" s="19">
        <f t="shared" si="10"/>
        <v>1791813.13</v>
      </c>
      <c r="BU112" s="19">
        <f t="shared" si="11"/>
        <v>1791813.13</v>
      </c>
      <c r="BV112" s="13">
        <f t="shared" si="12"/>
        <v>0.50106126728030698</v>
      </c>
    </row>
    <row r="113" spans="1:74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13"/>
        <v>0</v>
      </c>
      <c r="U113" s="3">
        <v>0</v>
      </c>
      <c r="V113" s="3">
        <v>0</v>
      </c>
      <c r="W113" s="14">
        <f t="shared" si="14"/>
        <v>0</v>
      </c>
      <c r="X113" s="3">
        <v>0</v>
      </c>
      <c r="Y113" s="18">
        <f t="shared" si="15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 s="38">
        <f t="shared" si="16"/>
        <v>0</v>
      </c>
      <c r="AF113">
        <v>0</v>
      </c>
      <c r="AG113" s="10">
        <v>0</v>
      </c>
      <c r="AH113">
        <v>0</v>
      </c>
      <c r="AI113" t="s">
        <v>46</v>
      </c>
      <c r="AJ113">
        <v>0</v>
      </c>
      <c r="AK113" s="8" t="s">
        <v>106</v>
      </c>
      <c r="AL113" s="3">
        <v>0</v>
      </c>
      <c r="AM113" s="3">
        <v>0</v>
      </c>
      <c r="AN113">
        <v>0</v>
      </c>
      <c r="AO113" t="s">
        <v>45</v>
      </c>
      <c r="AP113" s="38">
        <f t="shared" si="19"/>
        <v>0</v>
      </c>
      <c r="AQ113">
        <v>0</v>
      </c>
      <c r="AR113" s="8">
        <v>0</v>
      </c>
      <c r="AS113">
        <v>0</v>
      </c>
      <c r="AT113" t="s">
        <v>46</v>
      </c>
      <c r="AU113">
        <v>0</v>
      </c>
      <c r="AV113" s="11" t="s">
        <v>106</v>
      </c>
      <c r="AW113" s="3">
        <v>0</v>
      </c>
      <c r="AX113" s="3">
        <v>0</v>
      </c>
      <c r="AY113">
        <v>0</v>
      </c>
      <c r="AZ113">
        <v>0</v>
      </c>
      <c r="BA113" s="38">
        <f t="shared" si="17"/>
        <v>0</v>
      </c>
      <c r="BB113">
        <v>0</v>
      </c>
      <c r="BC113" s="8">
        <v>0</v>
      </c>
      <c r="BD113">
        <v>0</v>
      </c>
      <c r="BE113" t="s">
        <v>46</v>
      </c>
      <c r="BF113">
        <v>0</v>
      </c>
      <c r="BG113" s="11" t="s">
        <v>106</v>
      </c>
      <c r="BH113" s="3">
        <v>0</v>
      </c>
      <c r="BI113" s="3">
        <v>0</v>
      </c>
      <c r="BJ113">
        <v>0</v>
      </c>
      <c r="BK113">
        <v>0</v>
      </c>
      <c r="BL113" s="38">
        <f t="shared" si="18"/>
        <v>0</v>
      </c>
      <c r="BM113">
        <v>0</v>
      </c>
      <c r="BN113" s="8">
        <v>0</v>
      </c>
      <c r="BO113">
        <v>0</v>
      </c>
      <c r="BP113" t="s">
        <v>46</v>
      </c>
      <c r="BQ113">
        <v>0</v>
      </c>
      <c r="BR113" s="3">
        <v>0</v>
      </c>
      <c r="BS113">
        <v>0</v>
      </c>
      <c r="BT113" s="19">
        <f t="shared" si="10"/>
        <v>0</v>
      </c>
      <c r="BU113" s="19">
        <f t="shared" si="11"/>
        <v>0</v>
      </c>
      <c r="BV113" s="13">
        <f t="shared" si="12"/>
        <v>0</v>
      </c>
    </row>
    <row r="114" spans="1:74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13"/>
        <v>7.8133798634027737E-2</v>
      </c>
      <c r="U114" s="3">
        <v>648183</v>
      </c>
      <c r="V114" s="3">
        <v>592358</v>
      </c>
      <c r="W114" s="14">
        <f t="shared" si="14"/>
        <v>0.91387463108412281</v>
      </c>
      <c r="X114" s="3">
        <v>40000</v>
      </c>
      <c r="Y114" s="18">
        <f t="shared" si="15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 s="38">
        <f t="shared" si="16"/>
        <v>0</v>
      </c>
      <c r="AF114">
        <v>0</v>
      </c>
      <c r="AG114" s="10">
        <v>42106</v>
      </c>
      <c r="AH114">
        <v>0</v>
      </c>
      <c r="AI114" t="s">
        <v>46</v>
      </c>
      <c r="AJ114">
        <v>0</v>
      </c>
      <c r="AK114" s="8">
        <v>36617</v>
      </c>
      <c r="AL114" s="3">
        <v>27000</v>
      </c>
      <c r="AM114" s="3">
        <v>0</v>
      </c>
      <c r="AN114">
        <v>0</v>
      </c>
      <c r="AO114">
        <v>20</v>
      </c>
      <c r="AP114" s="38">
        <f t="shared" si="19"/>
        <v>0.05</v>
      </c>
      <c r="AQ114">
        <v>20</v>
      </c>
      <c r="AR114" s="8">
        <v>43934</v>
      </c>
      <c r="AS114">
        <v>0</v>
      </c>
      <c r="AT114" t="s">
        <v>46</v>
      </c>
      <c r="AU114">
        <v>0</v>
      </c>
      <c r="AV114" s="11" t="s">
        <v>106</v>
      </c>
      <c r="AW114" s="3">
        <v>0</v>
      </c>
      <c r="AX114" s="3">
        <v>0</v>
      </c>
      <c r="AY114">
        <v>0</v>
      </c>
      <c r="AZ114">
        <v>0</v>
      </c>
      <c r="BA114" s="38">
        <f t="shared" si="17"/>
        <v>0</v>
      </c>
      <c r="BB114">
        <v>0</v>
      </c>
      <c r="BC114" s="8">
        <v>0</v>
      </c>
      <c r="BD114">
        <v>0</v>
      </c>
      <c r="BE114" t="s">
        <v>46</v>
      </c>
      <c r="BF114">
        <v>0</v>
      </c>
      <c r="BG114" s="11" t="s">
        <v>106</v>
      </c>
      <c r="BH114" s="3">
        <v>0</v>
      </c>
      <c r="BI114" s="3">
        <v>0</v>
      </c>
      <c r="BJ114">
        <v>0</v>
      </c>
      <c r="BK114">
        <v>0</v>
      </c>
      <c r="BL114" s="38">
        <f t="shared" si="18"/>
        <v>0</v>
      </c>
      <c r="BM114">
        <v>0</v>
      </c>
      <c r="BN114" s="8">
        <v>0</v>
      </c>
      <c r="BO114">
        <v>0</v>
      </c>
      <c r="BP114" t="s">
        <v>46</v>
      </c>
      <c r="BQ114">
        <v>0</v>
      </c>
      <c r="BR114" s="3">
        <v>0</v>
      </c>
      <c r="BS114">
        <v>0</v>
      </c>
      <c r="BT114" s="19">
        <f t="shared" si="10"/>
        <v>215500</v>
      </c>
      <c r="BU114" s="19">
        <f t="shared" si="11"/>
        <v>255500</v>
      </c>
      <c r="BV114" s="13">
        <f t="shared" si="12"/>
        <v>0.39417880444257253</v>
      </c>
    </row>
    <row r="115" spans="1:74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13"/>
        <v>9.6823264344050766E-2</v>
      </c>
      <c r="U115" s="3">
        <v>2576922</v>
      </c>
      <c r="V115" s="3">
        <v>2925051</v>
      </c>
      <c r="W115" s="14">
        <f t="shared" si="14"/>
        <v>1.1350948922784625</v>
      </c>
      <c r="X115" s="3">
        <v>0</v>
      </c>
      <c r="Y115" s="18">
        <f t="shared" si="15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 s="38">
        <f t="shared" si="16"/>
        <v>0</v>
      </c>
      <c r="AF115">
        <v>0</v>
      </c>
      <c r="AG115" s="10">
        <v>47635</v>
      </c>
      <c r="AH115" t="s">
        <v>54</v>
      </c>
      <c r="AI115" t="s">
        <v>43</v>
      </c>
      <c r="AJ115" t="s">
        <v>122</v>
      </c>
      <c r="AK115" s="8" t="s">
        <v>106</v>
      </c>
      <c r="AL115" s="3">
        <v>250000</v>
      </c>
      <c r="AM115" s="3">
        <v>250000</v>
      </c>
      <c r="AN115">
        <v>0.03</v>
      </c>
      <c r="AO115">
        <v>50</v>
      </c>
      <c r="AP115" s="38">
        <f t="shared" si="19"/>
        <v>3.8865494441675502E-2</v>
      </c>
      <c r="AQ115">
        <v>30</v>
      </c>
      <c r="AR115" s="8">
        <v>44197</v>
      </c>
      <c r="AS115" t="s">
        <v>238</v>
      </c>
      <c r="AT115" t="s">
        <v>100</v>
      </c>
      <c r="AU115" t="s">
        <v>153</v>
      </c>
      <c r="AV115" s="11" t="s">
        <v>106</v>
      </c>
      <c r="AW115" s="3">
        <v>0</v>
      </c>
      <c r="AX115" s="3">
        <v>0</v>
      </c>
      <c r="AY115">
        <v>0</v>
      </c>
      <c r="AZ115">
        <v>0</v>
      </c>
      <c r="BA115" s="38">
        <f t="shared" si="17"/>
        <v>0</v>
      </c>
      <c r="BB115">
        <v>0</v>
      </c>
      <c r="BC115" s="8">
        <v>0</v>
      </c>
      <c r="BD115">
        <v>0</v>
      </c>
      <c r="BE115" t="s">
        <v>46</v>
      </c>
      <c r="BF115">
        <v>0</v>
      </c>
      <c r="BG115" s="11" t="s">
        <v>106</v>
      </c>
      <c r="BH115" s="3">
        <v>0</v>
      </c>
      <c r="BI115" s="3">
        <v>0</v>
      </c>
      <c r="BJ115">
        <v>0</v>
      </c>
      <c r="BK115">
        <v>0</v>
      </c>
      <c r="BL115" s="38">
        <f t="shared" si="18"/>
        <v>0</v>
      </c>
      <c r="BM115">
        <v>0</v>
      </c>
      <c r="BN115" s="8">
        <v>0</v>
      </c>
      <c r="BO115">
        <v>0</v>
      </c>
      <c r="BP115" t="s">
        <v>46</v>
      </c>
      <c r="BQ115">
        <v>0</v>
      </c>
      <c r="BR115" s="3">
        <v>550000</v>
      </c>
      <c r="BS115" t="s">
        <v>62</v>
      </c>
      <c r="BT115" s="19">
        <f t="shared" si="10"/>
        <v>550000</v>
      </c>
      <c r="BU115" s="19">
        <f t="shared" si="11"/>
        <v>550000</v>
      </c>
      <c r="BV115" s="13">
        <f t="shared" si="12"/>
        <v>0.2134329250167448</v>
      </c>
    </row>
    <row r="116" spans="1:74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13"/>
        <v>3.4222121147619446E-2</v>
      </c>
      <c r="U116" s="3">
        <v>8789987</v>
      </c>
      <c r="V116" s="3">
        <v>3806320</v>
      </c>
      <c r="W116" s="14">
        <f t="shared" si="14"/>
        <v>0.43302908184050787</v>
      </c>
      <c r="X116" s="3">
        <v>1981980</v>
      </c>
      <c r="Y116" s="18">
        <f t="shared" si="15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 s="38">
        <f t="shared" si="16"/>
        <v>0.11339882422712903</v>
      </c>
      <c r="AF116">
        <v>30</v>
      </c>
      <c r="AG116" s="10">
        <v>46870</v>
      </c>
      <c r="AH116" t="s">
        <v>239</v>
      </c>
      <c r="AI116" t="s">
        <v>43</v>
      </c>
      <c r="AJ116" t="s">
        <v>122</v>
      </c>
      <c r="AK116" s="8" t="s">
        <v>106</v>
      </c>
      <c r="AL116" s="3">
        <v>0</v>
      </c>
      <c r="AM116" s="3">
        <v>0</v>
      </c>
      <c r="AN116">
        <v>0</v>
      </c>
      <c r="AO116" t="s">
        <v>45</v>
      </c>
      <c r="AP116" s="38">
        <f t="shared" si="19"/>
        <v>0</v>
      </c>
      <c r="AQ116">
        <v>0</v>
      </c>
      <c r="AR116" s="8">
        <v>0</v>
      </c>
      <c r="AS116">
        <v>0</v>
      </c>
      <c r="AT116" t="s">
        <v>46</v>
      </c>
      <c r="AU116">
        <v>0</v>
      </c>
      <c r="AV116" s="11" t="s">
        <v>106</v>
      </c>
      <c r="AW116" s="3">
        <v>0</v>
      </c>
      <c r="AX116" s="3">
        <v>0</v>
      </c>
      <c r="AY116">
        <v>0</v>
      </c>
      <c r="AZ116">
        <v>0</v>
      </c>
      <c r="BA116" s="38">
        <f t="shared" si="17"/>
        <v>0</v>
      </c>
      <c r="BB116">
        <v>0</v>
      </c>
      <c r="BC116" s="8">
        <v>0</v>
      </c>
      <c r="BD116">
        <v>0</v>
      </c>
      <c r="BE116" t="s">
        <v>46</v>
      </c>
      <c r="BF116">
        <v>0</v>
      </c>
      <c r="BG116" s="11" t="s">
        <v>106</v>
      </c>
      <c r="BH116" s="3">
        <v>0</v>
      </c>
      <c r="BI116" s="3">
        <v>0</v>
      </c>
      <c r="BJ116">
        <v>0</v>
      </c>
      <c r="BK116">
        <v>0</v>
      </c>
      <c r="BL116" s="38">
        <f t="shared" si="18"/>
        <v>0</v>
      </c>
      <c r="BM116">
        <v>0</v>
      </c>
      <c r="BN116" s="8">
        <v>0</v>
      </c>
      <c r="BO116">
        <v>0</v>
      </c>
      <c r="BP116" t="s">
        <v>46</v>
      </c>
      <c r="BQ116">
        <v>0</v>
      </c>
      <c r="BR116" s="3">
        <v>0</v>
      </c>
      <c r="BS116">
        <v>0</v>
      </c>
      <c r="BT116" s="19">
        <f t="shared" si="10"/>
        <v>9575000</v>
      </c>
      <c r="BU116" s="19">
        <f t="shared" si="11"/>
        <v>11556980</v>
      </c>
      <c r="BV116" s="13">
        <f t="shared" si="12"/>
        <v>1.3147892027599131</v>
      </c>
    </row>
    <row r="117" spans="1:74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13"/>
        <v>0</v>
      </c>
      <c r="U117" s="3">
        <v>0</v>
      </c>
      <c r="V117" s="3">
        <v>0</v>
      </c>
      <c r="W117" s="14">
        <f t="shared" si="14"/>
        <v>0</v>
      </c>
      <c r="X117" s="3">
        <v>0</v>
      </c>
      <c r="Y117" s="18">
        <f t="shared" si="15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 s="38">
        <f t="shared" si="16"/>
        <v>0.12298425621827962</v>
      </c>
      <c r="AF117">
        <v>10</v>
      </c>
      <c r="AG117" s="10">
        <v>46296</v>
      </c>
      <c r="AH117">
        <v>0</v>
      </c>
      <c r="AI117" t="s">
        <v>43</v>
      </c>
      <c r="AJ117">
        <v>0</v>
      </c>
      <c r="AK117" s="8" t="s">
        <v>106</v>
      </c>
      <c r="AL117" s="3">
        <v>0</v>
      </c>
      <c r="AM117" s="3">
        <v>380917</v>
      </c>
      <c r="AN117">
        <v>0</v>
      </c>
      <c r="AO117" t="s">
        <v>45</v>
      </c>
      <c r="AP117" s="38">
        <f t="shared" si="19"/>
        <v>0</v>
      </c>
      <c r="AQ117">
        <v>0</v>
      </c>
      <c r="AR117" s="8">
        <v>0</v>
      </c>
      <c r="AS117">
        <v>0</v>
      </c>
      <c r="AT117" t="s">
        <v>46</v>
      </c>
      <c r="AU117">
        <v>0</v>
      </c>
      <c r="AV117" s="11" t="s">
        <v>106</v>
      </c>
      <c r="AW117" s="3">
        <v>0</v>
      </c>
      <c r="AX117" s="3">
        <v>0</v>
      </c>
      <c r="AY117">
        <v>0</v>
      </c>
      <c r="AZ117">
        <v>0</v>
      </c>
      <c r="BA117" s="38">
        <f t="shared" si="17"/>
        <v>0</v>
      </c>
      <c r="BB117">
        <v>0</v>
      </c>
      <c r="BC117" s="8">
        <v>0</v>
      </c>
      <c r="BD117">
        <v>0</v>
      </c>
      <c r="BE117" t="s">
        <v>46</v>
      </c>
      <c r="BF117">
        <v>0</v>
      </c>
      <c r="BG117" s="11" t="s">
        <v>106</v>
      </c>
      <c r="BH117" s="3">
        <v>0</v>
      </c>
      <c r="BI117" s="3">
        <v>0</v>
      </c>
      <c r="BJ117">
        <v>0</v>
      </c>
      <c r="BK117">
        <v>0</v>
      </c>
      <c r="BL117" s="38">
        <f t="shared" si="18"/>
        <v>0</v>
      </c>
      <c r="BM117">
        <v>0</v>
      </c>
      <c r="BN117" s="8">
        <v>0</v>
      </c>
      <c r="BO117">
        <v>0</v>
      </c>
      <c r="BP117" t="s">
        <v>46</v>
      </c>
      <c r="BQ117">
        <v>0</v>
      </c>
      <c r="BR117" s="3">
        <v>0</v>
      </c>
      <c r="BS117">
        <v>0</v>
      </c>
      <c r="BT117" s="19">
        <f t="shared" si="10"/>
        <v>306603</v>
      </c>
      <c r="BU117" s="19">
        <f t="shared" si="11"/>
        <v>306603</v>
      </c>
      <c r="BV117" s="13">
        <f t="shared" si="12"/>
        <v>0</v>
      </c>
    </row>
    <row r="118" spans="1:74" hidden="1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13"/>
        <v>7.6720970011765907E-2</v>
      </c>
      <c r="U118" s="3">
        <v>1517095</v>
      </c>
      <c r="V118" s="3">
        <v>1414248</v>
      </c>
      <c r="W118" s="14">
        <f t="shared" si="14"/>
        <v>0.93220793687936487</v>
      </c>
      <c r="X118" s="3">
        <v>1517095</v>
      </c>
      <c r="Y118" s="18">
        <f t="shared" si="15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 s="38">
        <f t="shared" si="16"/>
        <v>0</v>
      </c>
      <c r="AF118">
        <v>0</v>
      </c>
      <c r="AG118" s="10">
        <v>0</v>
      </c>
      <c r="AH118">
        <v>0</v>
      </c>
      <c r="AI118" t="s">
        <v>46</v>
      </c>
      <c r="AJ118">
        <v>0</v>
      </c>
      <c r="AK118" s="8" t="s">
        <v>106</v>
      </c>
      <c r="AL118" s="3">
        <v>0</v>
      </c>
      <c r="AM118" s="3">
        <v>0</v>
      </c>
      <c r="AN118">
        <v>0</v>
      </c>
      <c r="AO118" t="s">
        <v>45</v>
      </c>
      <c r="AP118" s="38">
        <f t="shared" si="19"/>
        <v>0</v>
      </c>
      <c r="AQ118">
        <v>0</v>
      </c>
      <c r="AR118" s="8">
        <v>0</v>
      </c>
      <c r="AS118">
        <v>0</v>
      </c>
      <c r="AT118" t="s">
        <v>46</v>
      </c>
      <c r="AU118">
        <v>0</v>
      </c>
      <c r="AV118" s="11" t="s">
        <v>106</v>
      </c>
      <c r="AW118" s="3">
        <v>0</v>
      </c>
      <c r="AX118" s="3">
        <v>0</v>
      </c>
      <c r="AY118">
        <v>0</v>
      </c>
      <c r="AZ118">
        <v>0</v>
      </c>
      <c r="BA118" s="38">
        <f t="shared" si="17"/>
        <v>0</v>
      </c>
      <c r="BB118">
        <v>0</v>
      </c>
      <c r="BC118" s="8">
        <v>0</v>
      </c>
      <c r="BD118">
        <v>0</v>
      </c>
      <c r="BE118" t="s">
        <v>46</v>
      </c>
      <c r="BF118">
        <v>0</v>
      </c>
      <c r="BG118" s="11" t="s">
        <v>106</v>
      </c>
      <c r="BH118" s="3">
        <v>0</v>
      </c>
      <c r="BI118" s="3">
        <v>0</v>
      </c>
      <c r="BJ118">
        <v>0</v>
      </c>
      <c r="BK118">
        <v>0</v>
      </c>
      <c r="BL118" s="38">
        <f t="shared" si="18"/>
        <v>0</v>
      </c>
      <c r="BM118">
        <v>0</v>
      </c>
      <c r="BN118" s="8">
        <v>0</v>
      </c>
      <c r="BO118">
        <v>0</v>
      </c>
      <c r="BP118" t="s">
        <v>46</v>
      </c>
      <c r="BQ118">
        <v>0</v>
      </c>
      <c r="BR118" s="3">
        <v>1517095</v>
      </c>
      <c r="BS118" t="s">
        <v>62</v>
      </c>
      <c r="BT118" s="19">
        <f t="shared" si="10"/>
        <v>0</v>
      </c>
      <c r="BU118" s="19">
        <f t="shared" si="11"/>
        <v>1517095</v>
      </c>
      <c r="BV118" s="13">
        <f t="shared" si="12"/>
        <v>1</v>
      </c>
    </row>
    <row r="119" spans="1:74" hidden="1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13"/>
        <v>7.4628504961286687E-2</v>
      </c>
      <c r="U119" s="3">
        <v>956002</v>
      </c>
      <c r="V119" s="3">
        <v>861652</v>
      </c>
      <c r="W119" s="14">
        <f t="shared" si="14"/>
        <v>0.9013077378499208</v>
      </c>
      <c r="X119" s="3">
        <v>561316</v>
      </c>
      <c r="Y119" s="18">
        <f t="shared" si="15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 s="38">
        <f t="shared" si="16"/>
        <v>5.3030752207021949E-2</v>
      </c>
      <c r="AF119">
        <v>21</v>
      </c>
      <c r="AG119" s="10">
        <v>44926</v>
      </c>
      <c r="AH119">
        <v>0</v>
      </c>
      <c r="AI119" t="s">
        <v>58</v>
      </c>
      <c r="AJ119" t="s">
        <v>243</v>
      </c>
      <c r="AK119" s="8">
        <v>37104</v>
      </c>
      <c r="AL119" s="3">
        <v>165000</v>
      </c>
      <c r="AM119" s="3">
        <v>122153</v>
      </c>
      <c r="AN119">
        <v>8.3500000000000005E-2</v>
      </c>
      <c r="AO119">
        <v>15</v>
      </c>
      <c r="AP119" s="38">
        <f t="shared" si="19"/>
        <v>0.11933814803630612</v>
      </c>
      <c r="AQ119">
        <v>15</v>
      </c>
      <c r="AR119" s="8">
        <v>42583</v>
      </c>
      <c r="AS119" t="s">
        <v>63</v>
      </c>
      <c r="AT119" t="s">
        <v>43</v>
      </c>
      <c r="AU119" t="s">
        <v>244</v>
      </c>
      <c r="AV119" s="11" t="s">
        <v>106</v>
      </c>
      <c r="AW119" s="3">
        <v>19686</v>
      </c>
      <c r="AX119" s="3">
        <v>3633</v>
      </c>
      <c r="AY119">
        <v>0</v>
      </c>
      <c r="AZ119">
        <v>0</v>
      </c>
      <c r="BA119" s="38">
        <f t="shared" si="17"/>
        <v>0</v>
      </c>
      <c r="BB119">
        <v>0</v>
      </c>
      <c r="BC119" s="8">
        <v>42583</v>
      </c>
      <c r="BD119">
        <v>0</v>
      </c>
      <c r="BE119" t="s">
        <v>58</v>
      </c>
      <c r="BF119" t="s">
        <v>246</v>
      </c>
      <c r="BG119" s="11" t="s">
        <v>106</v>
      </c>
      <c r="BH119" s="3">
        <v>0</v>
      </c>
      <c r="BI119" s="3">
        <v>0</v>
      </c>
      <c r="BJ119">
        <v>0</v>
      </c>
      <c r="BK119">
        <v>0</v>
      </c>
      <c r="BL119" s="38">
        <f t="shared" si="18"/>
        <v>0</v>
      </c>
      <c r="BM119">
        <v>0</v>
      </c>
      <c r="BN119" s="8">
        <v>0</v>
      </c>
      <c r="BO119">
        <v>0</v>
      </c>
      <c r="BP119" t="s">
        <v>46</v>
      </c>
      <c r="BQ119">
        <v>0</v>
      </c>
      <c r="BR119" s="3">
        <v>956002</v>
      </c>
      <c r="BS119" t="s">
        <v>62</v>
      </c>
      <c r="BT119" s="19">
        <f t="shared" si="10"/>
        <v>394686</v>
      </c>
      <c r="BU119" s="19">
        <f t="shared" si="11"/>
        <v>956002</v>
      </c>
      <c r="BV119" s="13">
        <f t="shared" si="12"/>
        <v>1</v>
      </c>
    </row>
    <row r="120" spans="1:74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13"/>
        <v>7.7068750000000005E-2</v>
      </c>
      <c r="U120" s="3">
        <v>640000</v>
      </c>
      <c r="V120" s="3">
        <v>597157</v>
      </c>
      <c r="W120" s="14">
        <f t="shared" si="14"/>
        <v>0.93305781249999997</v>
      </c>
      <c r="X120" s="3">
        <v>387042</v>
      </c>
      <c r="Y120" s="18">
        <f t="shared" si="15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 s="38">
        <f t="shared" si="16"/>
        <v>6.7215707596859131E-2</v>
      </c>
      <c r="AF120">
        <v>20</v>
      </c>
      <c r="AG120" s="10">
        <v>36805</v>
      </c>
      <c r="AH120">
        <v>2</v>
      </c>
      <c r="AI120" t="s">
        <v>58</v>
      </c>
      <c r="AJ120">
        <v>0</v>
      </c>
      <c r="AK120" s="8">
        <v>37468</v>
      </c>
      <c r="AL120" s="3">
        <v>97757.58</v>
      </c>
      <c r="AM120" s="3">
        <v>69338.39</v>
      </c>
      <c r="AN120">
        <v>5.5E-2</v>
      </c>
      <c r="AO120">
        <v>30</v>
      </c>
      <c r="AP120" s="38">
        <f t="shared" si="19"/>
        <v>6.8805389679389567E-2</v>
      </c>
      <c r="AQ120">
        <v>30</v>
      </c>
      <c r="AR120" s="8">
        <v>49096</v>
      </c>
      <c r="AS120">
        <v>1</v>
      </c>
      <c r="AT120" t="s">
        <v>43</v>
      </c>
      <c r="AU120">
        <v>0</v>
      </c>
      <c r="AV120" s="11" t="s">
        <v>106</v>
      </c>
      <c r="AW120" s="3">
        <v>0</v>
      </c>
      <c r="AX120" s="3">
        <v>0</v>
      </c>
      <c r="AY120">
        <v>0</v>
      </c>
      <c r="AZ120">
        <v>0</v>
      </c>
      <c r="BA120" s="38">
        <f t="shared" si="17"/>
        <v>0</v>
      </c>
      <c r="BB120">
        <v>0</v>
      </c>
      <c r="BC120" s="8">
        <v>0</v>
      </c>
      <c r="BD120">
        <v>0</v>
      </c>
      <c r="BE120" t="s">
        <v>46</v>
      </c>
      <c r="BF120">
        <v>0</v>
      </c>
      <c r="BG120" s="11" t="s">
        <v>106</v>
      </c>
      <c r="BH120" s="3">
        <v>0</v>
      </c>
      <c r="BI120" s="3">
        <v>0</v>
      </c>
      <c r="BJ120">
        <v>0</v>
      </c>
      <c r="BK120">
        <v>0</v>
      </c>
      <c r="BL120" s="38">
        <f t="shared" si="18"/>
        <v>0</v>
      </c>
      <c r="BM120">
        <v>0</v>
      </c>
      <c r="BN120" s="8">
        <v>0</v>
      </c>
      <c r="BO120">
        <v>0</v>
      </c>
      <c r="BP120" t="s">
        <v>46</v>
      </c>
      <c r="BQ120">
        <v>0</v>
      </c>
      <c r="BR120" s="3">
        <v>649757.57999999996</v>
      </c>
      <c r="BS120">
        <v>0</v>
      </c>
      <c r="BT120" s="19">
        <f t="shared" si="10"/>
        <v>262715.58</v>
      </c>
      <c r="BU120" s="19">
        <f t="shared" si="11"/>
        <v>649757.58000000007</v>
      </c>
      <c r="BV120" s="13">
        <f t="shared" si="12"/>
        <v>1.0152462187500002</v>
      </c>
    </row>
    <row r="121" spans="1:74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13"/>
        <v>7.3233452491251391E-2</v>
      </c>
      <c r="U121" s="3">
        <v>4356124</v>
      </c>
      <c r="V121" s="3">
        <v>3938445</v>
      </c>
      <c r="W121" s="14">
        <f t="shared" si="14"/>
        <v>0.90411682495723267</v>
      </c>
      <c r="X121" s="3">
        <v>2856124</v>
      </c>
      <c r="Y121" s="18">
        <f t="shared" si="15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 s="38">
        <f t="shared" si="16"/>
        <v>6.1156718125290395E-2</v>
      </c>
      <c r="AF121">
        <v>20</v>
      </c>
      <c r="AG121" s="10">
        <v>44051</v>
      </c>
      <c r="AH121" t="s">
        <v>251</v>
      </c>
      <c r="AI121" t="s">
        <v>58</v>
      </c>
      <c r="AJ121">
        <v>0</v>
      </c>
      <c r="AK121" s="8">
        <v>36800</v>
      </c>
      <c r="AL121" s="3">
        <v>1000000</v>
      </c>
      <c r="AM121" s="3">
        <v>723564.11</v>
      </c>
      <c r="AN121">
        <v>5.2499999999999998E-2</v>
      </c>
      <c r="AO121">
        <v>30</v>
      </c>
      <c r="AP121" s="38">
        <f t="shared" si="19"/>
        <v>6.6916933523089597E-2</v>
      </c>
      <c r="AQ121">
        <v>30</v>
      </c>
      <c r="AR121" s="8">
        <v>48731</v>
      </c>
      <c r="AS121" t="s">
        <v>63</v>
      </c>
      <c r="AT121" t="s">
        <v>43</v>
      </c>
      <c r="AU121">
        <v>0</v>
      </c>
      <c r="AV121" s="11">
        <v>37226</v>
      </c>
      <c r="AW121" s="3">
        <v>250000</v>
      </c>
      <c r="AX121" s="3">
        <v>250000</v>
      </c>
      <c r="AY121" t="s">
        <v>165</v>
      </c>
      <c r="AZ121">
        <v>20</v>
      </c>
      <c r="BA121" s="38">
        <f t="shared" si="17"/>
        <v>0</v>
      </c>
      <c r="BB121">
        <v>30</v>
      </c>
      <c r="BC121" s="8">
        <v>55154</v>
      </c>
      <c r="BD121" t="s">
        <v>206</v>
      </c>
      <c r="BE121" t="s">
        <v>100</v>
      </c>
      <c r="BF121">
        <v>0</v>
      </c>
      <c r="BG121" s="11" t="s">
        <v>106</v>
      </c>
      <c r="BH121" s="3">
        <v>0</v>
      </c>
      <c r="BI121" s="3">
        <v>0</v>
      </c>
      <c r="BJ121">
        <v>0</v>
      </c>
      <c r="BK121">
        <v>0</v>
      </c>
      <c r="BL121" s="38">
        <f t="shared" si="18"/>
        <v>0</v>
      </c>
      <c r="BM121">
        <v>0</v>
      </c>
      <c r="BN121" s="8">
        <v>0</v>
      </c>
      <c r="BO121">
        <v>0</v>
      </c>
      <c r="BP121" t="s">
        <v>46</v>
      </c>
      <c r="BQ121">
        <v>0</v>
      </c>
      <c r="BR121" s="3">
        <v>4356124</v>
      </c>
      <c r="BS121" t="s">
        <v>47</v>
      </c>
      <c r="BT121" s="19">
        <f t="shared" si="10"/>
        <v>1500000</v>
      </c>
      <c r="BU121" s="19">
        <f t="shared" si="11"/>
        <v>4356124</v>
      </c>
      <c r="BV121" s="13">
        <f t="shared" si="12"/>
        <v>1</v>
      </c>
    </row>
    <row r="122" spans="1:74" hidden="1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13"/>
        <v>7.5330848638836712E-2</v>
      </c>
      <c r="U122" s="3">
        <v>1645541</v>
      </c>
      <c r="V122" s="3">
        <v>1473957</v>
      </c>
      <c r="W122" s="14">
        <f t="shared" si="14"/>
        <v>0.89572790954464221</v>
      </c>
      <c r="X122" s="3">
        <v>1261620</v>
      </c>
      <c r="Y122" s="18">
        <f t="shared" si="15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 s="38">
        <f t="shared" si="16"/>
        <v>9.472113441086942E-2</v>
      </c>
      <c r="AF122">
        <v>15</v>
      </c>
      <c r="AG122" s="10">
        <v>46996</v>
      </c>
      <c r="AH122" t="s">
        <v>54</v>
      </c>
      <c r="AI122" t="s">
        <v>43</v>
      </c>
      <c r="AJ122" t="s">
        <v>55</v>
      </c>
      <c r="AK122" s="8" t="s">
        <v>106</v>
      </c>
      <c r="AL122" s="3">
        <v>54400</v>
      </c>
      <c r="AM122" s="3">
        <v>54400</v>
      </c>
      <c r="AN122" t="s">
        <v>254</v>
      </c>
      <c r="AO122">
        <v>15</v>
      </c>
      <c r="AP122" s="38">
        <f t="shared" si="19"/>
        <v>0</v>
      </c>
      <c r="AQ122" t="s">
        <v>165</v>
      </c>
      <c r="AR122" s="8">
        <v>42490</v>
      </c>
      <c r="AS122" t="s">
        <v>75</v>
      </c>
      <c r="AT122" t="s">
        <v>100</v>
      </c>
      <c r="AU122" t="s">
        <v>255</v>
      </c>
      <c r="AV122" s="11" t="s">
        <v>106</v>
      </c>
      <c r="AW122" s="3">
        <v>168500</v>
      </c>
      <c r="AX122" s="3">
        <v>265143</v>
      </c>
      <c r="AY122">
        <v>0.03</v>
      </c>
      <c r="AZ122">
        <v>20</v>
      </c>
      <c r="BA122" s="38">
        <f t="shared" si="17"/>
        <v>6.7215707596859131E-2</v>
      </c>
      <c r="BB122" t="s">
        <v>165</v>
      </c>
      <c r="BC122" s="8">
        <v>44164</v>
      </c>
      <c r="BD122" t="s">
        <v>71</v>
      </c>
      <c r="BE122" t="s">
        <v>100</v>
      </c>
      <c r="BF122" t="s">
        <v>255</v>
      </c>
      <c r="BG122" s="11">
        <v>0</v>
      </c>
      <c r="BH122" s="3">
        <v>0</v>
      </c>
      <c r="BI122" s="3">
        <v>0</v>
      </c>
      <c r="BJ122">
        <v>0</v>
      </c>
      <c r="BK122">
        <v>0</v>
      </c>
      <c r="BL122" s="38">
        <f t="shared" si="18"/>
        <v>0</v>
      </c>
      <c r="BM122">
        <v>0</v>
      </c>
      <c r="BN122" s="8">
        <v>0</v>
      </c>
      <c r="BO122">
        <v>0</v>
      </c>
      <c r="BP122">
        <v>0</v>
      </c>
      <c r="BQ122">
        <v>0</v>
      </c>
      <c r="BR122" s="3">
        <v>1645541</v>
      </c>
      <c r="BS122" t="s">
        <v>47</v>
      </c>
      <c r="BT122" s="19">
        <f t="shared" si="10"/>
        <v>383921</v>
      </c>
      <c r="BU122" s="19">
        <f t="shared" si="11"/>
        <v>1645541</v>
      </c>
      <c r="BV122" s="13">
        <f t="shared" si="12"/>
        <v>1</v>
      </c>
    </row>
    <row r="123" spans="1:74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13"/>
        <v>7.5574962367870188E-2</v>
      </c>
      <c r="U123" s="3">
        <v>1078201</v>
      </c>
      <c r="V123" s="3">
        <v>1012230</v>
      </c>
      <c r="W123" s="14">
        <f t="shared" si="14"/>
        <v>0.93881382042865846</v>
      </c>
      <c r="X123" s="3">
        <v>661779</v>
      </c>
      <c r="Y123" s="18">
        <f t="shared" si="15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 s="38">
        <f t="shared" si="16"/>
        <v>0.1333569048362449</v>
      </c>
      <c r="AF123">
        <v>11</v>
      </c>
      <c r="AG123" s="10" t="s">
        <v>165</v>
      </c>
      <c r="AH123" t="s">
        <v>206</v>
      </c>
      <c r="AI123" t="s">
        <v>58</v>
      </c>
      <c r="AJ123" t="s">
        <v>55</v>
      </c>
      <c r="AK123" s="8">
        <v>36852</v>
      </c>
      <c r="AL123" s="3">
        <v>131251</v>
      </c>
      <c r="AM123" s="3">
        <v>211145.88</v>
      </c>
      <c r="AN123">
        <v>0.03</v>
      </c>
      <c r="AO123">
        <v>20</v>
      </c>
      <c r="AP123" s="38">
        <f t="shared" si="19"/>
        <v>6.7215707596859131E-2</v>
      </c>
      <c r="AQ123">
        <v>20</v>
      </c>
      <c r="AR123" s="8">
        <v>44162</v>
      </c>
      <c r="AS123" t="s">
        <v>63</v>
      </c>
      <c r="AT123" t="s">
        <v>58</v>
      </c>
      <c r="AU123" t="s">
        <v>259</v>
      </c>
      <c r="AV123" s="11" t="s">
        <v>106</v>
      </c>
      <c r="AW123" s="3">
        <v>0</v>
      </c>
      <c r="AX123" s="3">
        <v>0</v>
      </c>
      <c r="AY123">
        <v>0</v>
      </c>
      <c r="AZ123">
        <v>0</v>
      </c>
      <c r="BA123" s="38">
        <f t="shared" si="17"/>
        <v>0</v>
      </c>
      <c r="BB123">
        <v>0</v>
      </c>
      <c r="BC123" s="8">
        <v>0</v>
      </c>
      <c r="BD123">
        <v>0</v>
      </c>
      <c r="BE123" t="s">
        <v>46</v>
      </c>
      <c r="BF123">
        <v>0</v>
      </c>
      <c r="BG123" s="11" t="s">
        <v>106</v>
      </c>
      <c r="BH123" s="3">
        <v>0</v>
      </c>
      <c r="BI123" s="3">
        <v>0</v>
      </c>
      <c r="BJ123">
        <v>0</v>
      </c>
      <c r="BK123">
        <v>0</v>
      </c>
      <c r="BL123" s="38">
        <f t="shared" si="18"/>
        <v>0</v>
      </c>
      <c r="BM123">
        <v>0</v>
      </c>
      <c r="BN123" s="8">
        <v>0</v>
      </c>
      <c r="BO123">
        <v>0</v>
      </c>
      <c r="BP123" t="s">
        <v>46</v>
      </c>
      <c r="BQ123">
        <v>0</v>
      </c>
      <c r="BR123" s="3">
        <v>1078201</v>
      </c>
      <c r="BS123" t="s">
        <v>62</v>
      </c>
      <c r="BT123" s="19">
        <f t="shared" si="10"/>
        <v>328810.23</v>
      </c>
      <c r="BU123" s="19">
        <f t="shared" si="11"/>
        <v>990589.23</v>
      </c>
      <c r="BV123" s="13">
        <f t="shared" si="12"/>
        <v>0.91874263704077441</v>
      </c>
    </row>
    <row r="124" spans="1:74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13"/>
        <v>6.2243341973347591E-2</v>
      </c>
      <c r="U124" s="3">
        <v>5221442</v>
      </c>
      <c r="V124" s="3">
        <v>4876274</v>
      </c>
      <c r="W124" s="14">
        <f t="shared" si="14"/>
        <v>0.93389412350074941</v>
      </c>
      <c r="X124" s="3">
        <v>0</v>
      </c>
      <c r="Y124" s="18">
        <f t="shared" si="15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 s="38">
        <f t="shared" si="16"/>
        <v>9.8624781096056005E-2</v>
      </c>
      <c r="AF124">
        <v>0</v>
      </c>
      <c r="AG124" s="10">
        <v>44287</v>
      </c>
      <c r="AH124">
        <v>0</v>
      </c>
      <c r="AI124" t="s">
        <v>43</v>
      </c>
      <c r="AJ124" t="s">
        <v>262</v>
      </c>
      <c r="AK124" s="8">
        <v>39021</v>
      </c>
      <c r="AL124" s="3">
        <v>376000</v>
      </c>
      <c r="AM124" s="3">
        <v>376000</v>
      </c>
      <c r="AN124">
        <v>0</v>
      </c>
      <c r="AO124" t="s">
        <v>45</v>
      </c>
      <c r="AP124" s="38">
        <f t="shared" si="19"/>
        <v>0</v>
      </c>
      <c r="AQ124">
        <v>0</v>
      </c>
      <c r="AR124" s="8">
        <v>0</v>
      </c>
      <c r="AS124">
        <v>0</v>
      </c>
      <c r="AT124" t="s">
        <v>58</v>
      </c>
      <c r="AU124" t="s">
        <v>263</v>
      </c>
      <c r="AV124" s="11" t="s">
        <v>106</v>
      </c>
      <c r="AW124" s="3">
        <v>0</v>
      </c>
      <c r="AX124" s="3">
        <v>0</v>
      </c>
      <c r="AY124">
        <v>0</v>
      </c>
      <c r="AZ124">
        <v>0</v>
      </c>
      <c r="BA124" s="38">
        <f t="shared" si="17"/>
        <v>0</v>
      </c>
      <c r="BB124">
        <v>0</v>
      </c>
      <c r="BC124" s="8">
        <v>0</v>
      </c>
      <c r="BD124">
        <v>0</v>
      </c>
      <c r="BE124" t="s">
        <v>46</v>
      </c>
      <c r="BF124">
        <v>0</v>
      </c>
      <c r="BG124" s="11" t="s">
        <v>106</v>
      </c>
      <c r="BH124" s="3">
        <v>0</v>
      </c>
      <c r="BI124" s="3">
        <v>0</v>
      </c>
      <c r="BJ124">
        <v>0</v>
      </c>
      <c r="BK124">
        <v>0</v>
      </c>
      <c r="BL124" s="38">
        <f t="shared" si="18"/>
        <v>0</v>
      </c>
      <c r="BM124">
        <v>0</v>
      </c>
      <c r="BN124" s="8">
        <v>0</v>
      </c>
      <c r="BO124">
        <v>0</v>
      </c>
      <c r="BP124" t="s">
        <v>46</v>
      </c>
      <c r="BQ124">
        <v>0</v>
      </c>
      <c r="BR124" s="3">
        <v>0</v>
      </c>
      <c r="BS124">
        <v>0</v>
      </c>
      <c r="BT124" s="19">
        <f t="shared" si="10"/>
        <v>1359437</v>
      </c>
      <c r="BU124" s="19">
        <f t="shared" si="11"/>
        <v>1359437</v>
      </c>
      <c r="BV124" s="13">
        <f t="shared" si="12"/>
        <v>0.26035662179145147</v>
      </c>
    </row>
    <row r="125" spans="1:74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13"/>
        <v>7.9542233440732663E-2</v>
      </c>
      <c r="U125" s="3">
        <v>2077915</v>
      </c>
      <c r="V125" s="3">
        <v>2027695</v>
      </c>
      <c r="W125" s="14">
        <f t="shared" si="14"/>
        <v>0.97583154267619221</v>
      </c>
      <c r="X125" s="3">
        <v>2027695</v>
      </c>
      <c r="Y125" s="18">
        <f t="shared" si="15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 s="38">
        <f t="shared" si="16"/>
        <v>9.6342287609244376E-2</v>
      </c>
      <c r="AF125">
        <v>30</v>
      </c>
      <c r="AG125" s="10">
        <v>44531</v>
      </c>
      <c r="AH125" t="s">
        <v>54</v>
      </c>
      <c r="AI125" t="s">
        <v>115</v>
      </c>
      <c r="AJ125" t="s">
        <v>44</v>
      </c>
      <c r="AK125" s="8">
        <v>42369</v>
      </c>
      <c r="AL125" s="3">
        <v>150000</v>
      </c>
      <c r="AM125" s="3">
        <v>148407.93</v>
      </c>
      <c r="AN125">
        <v>7.0000000000000007E-2</v>
      </c>
      <c r="AO125">
        <v>10</v>
      </c>
      <c r="AP125" s="38">
        <f t="shared" si="19"/>
        <v>0.14237750272736471</v>
      </c>
      <c r="AQ125">
        <v>30</v>
      </c>
      <c r="AR125" s="8">
        <v>47848</v>
      </c>
      <c r="AS125" t="s">
        <v>71</v>
      </c>
      <c r="AT125" t="s">
        <v>43</v>
      </c>
      <c r="AU125" t="s">
        <v>44</v>
      </c>
      <c r="AV125" s="11" t="s">
        <v>106</v>
      </c>
      <c r="AW125" s="3">
        <v>0</v>
      </c>
      <c r="AX125" s="3">
        <v>0</v>
      </c>
      <c r="AY125">
        <v>0</v>
      </c>
      <c r="AZ125">
        <v>0</v>
      </c>
      <c r="BA125" s="38">
        <f t="shared" si="17"/>
        <v>0</v>
      </c>
      <c r="BB125">
        <v>0</v>
      </c>
      <c r="BC125" s="8">
        <v>0</v>
      </c>
      <c r="BD125">
        <v>0</v>
      </c>
      <c r="BE125" t="s">
        <v>46</v>
      </c>
      <c r="BF125">
        <v>0</v>
      </c>
      <c r="BG125" s="11" t="s">
        <v>106</v>
      </c>
      <c r="BH125" s="3">
        <v>0</v>
      </c>
      <c r="BI125" s="3">
        <v>0</v>
      </c>
      <c r="BJ125">
        <v>0</v>
      </c>
      <c r="BK125">
        <v>0</v>
      </c>
      <c r="BL125" s="38">
        <f t="shared" si="18"/>
        <v>0</v>
      </c>
      <c r="BM125">
        <v>0</v>
      </c>
      <c r="BN125" s="8">
        <v>0</v>
      </c>
      <c r="BO125">
        <v>0</v>
      </c>
      <c r="BP125" t="s">
        <v>46</v>
      </c>
      <c r="BQ125">
        <v>0</v>
      </c>
      <c r="BR125" s="3">
        <v>2077915</v>
      </c>
      <c r="BS125">
        <v>0</v>
      </c>
      <c r="BT125" s="19">
        <f t="shared" si="10"/>
        <v>517000</v>
      </c>
      <c r="BU125" s="19">
        <f t="shared" si="11"/>
        <v>2544695</v>
      </c>
      <c r="BV125" s="13">
        <f t="shared" si="12"/>
        <v>1.2246386401753682</v>
      </c>
    </row>
    <row r="126" spans="1:74" hidden="1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13"/>
        <v>7.6094323796521535E-2</v>
      </c>
      <c r="U126" s="3">
        <v>1863411</v>
      </c>
      <c r="V126" s="3">
        <v>1716646</v>
      </c>
      <c r="W126" s="14">
        <f t="shared" si="14"/>
        <v>0.92123852440497556</v>
      </c>
      <c r="X126" s="3">
        <v>1208772</v>
      </c>
      <c r="Y126" s="18">
        <f t="shared" si="15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 s="38">
        <f t="shared" si="16"/>
        <v>9.2421282093734194E-2</v>
      </c>
      <c r="AF126">
        <v>0</v>
      </c>
      <c r="AG126" s="10">
        <v>37496</v>
      </c>
      <c r="AH126">
        <v>1</v>
      </c>
      <c r="AI126" t="s">
        <v>43</v>
      </c>
      <c r="AJ126" t="s">
        <v>233</v>
      </c>
      <c r="AK126" s="8">
        <v>37062</v>
      </c>
      <c r="AL126" s="3">
        <v>100000</v>
      </c>
      <c r="AM126" s="3">
        <v>56389.3</v>
      </c>
      <c r="AN126">
        <v>0.02</v>
      </c>
      <c r="AO126">
        <v>18</v>
      </c>
      <c r="AP126" s="38">
        <f t="shared" si="19"/>
        <v>6.6702102150790935E-2</v>
      </c>
      <c r="AQ126">
        <v>0</v>
      </c>
      <c r="AR126" s="8">
        <v>44013</v>
      </c>
      <c r="AS126">
        <v>2</v>
      </c>
      <c r="AT126" t="s">
        <v>43</v>
      </c>
      <c r="AU126" t="s">
        <v>44</v>
      </c>
      <c r="AV126" s="11">
        <v>37027</v>
      </c>
      <c r="AW126" s="3">
        <v>400000</v>
      </c>
      <c r="AX126" s="3">
        <v>807678.51</v>
      </c>
      <c r="AY126">
        <v>5.2999999999999999E-2</v>
      </c>
      <c r="AZ126">
        <v>15</v>
      </c>
      <c r="BA126" s="38">
        <f t="shared" si="17"/>
        <v>9.8305755594035801E-2</v>
      </c>
      <c r="BB126">
        <v>0</v>
      </c>
      <c r="BC126" s="8">
        <v>42519</v>
      </c>
      <c r="BD126">
        <v>3</v>
      </c>
      <c r="BE126" t="s">
        <v>58</v>
      </c>
      <c r="BF126" t="s">
        <v>240</v>
      </c>
      <c r="BG126" s="11">
        <v>37382</v>
      </c>
      <c r="BH126" s="3">
        <v>63189</v>
      </c>
      <c r="BI126" s="3">
        <v>63189</v>
      </c>
      <c r="BJ126">
        <v>0</v>
      </c>
      <c r="BK126">
        <v>15</v>
      </c>
      <c r="BL126" s="38">
        <f t="shared" si="18"/>
        <v>6.6666666666666666E-2</v>
      </c>
      <c r="BM126">
        <v>0</v>
      </c>
      <c r="BN126" s="8">
        <v>42887</v>
      </c>
      <c r="BO126">
        <v>4</v>
      </c>
      <c r="BP126" t="s">
        <v>100</v>
      </c>
      <c r="BQ126" t="s">
        <v>266</v>
      </c>
      <c r="BR126" s="3">
        <v>1863411</v>
      </c>
      <c r="BS126">
        <v>0</v>
      </c>
      <c r="BT126" s="19">
        <f t="shared" si="10"/>
        <v>654639</v>
      </c>
      <c r="BU126" s="19">
        <f t="shared" si="11"/>
        <v>1863411</v>
      </c>
      <c r="BV126" s="13">
        <f t="shared" si="12"/>
        <v>1</v>
      </c>
    </row>
    <row r="127" spans="1:74" hidden="1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13"/>
        <v>7.6094323796521535E-2</v>
      </c>
      <c r="U127" s="3">
        <v>1863411</v>
      </c>
      <c r="V127" s="3">
        <v>1716646</v>
      </c>
      <c r="W127" s="14">
        <f t="shared" si="14"/>
        <v>0.92123852440497556</v>
      </c>
      <c r="X127" s="3">
        <v>1208772</v>
      </c>
      <c r="Y127" s="18">
        <f t="shared" si="15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 s="38">
        <f t="shared" si="16"/>
        <v>9.2421282093734194E-2</v>
      </c>
      <c r="AF127">
        <v>0</v>
      </c>
      <c r="AG127" s="10">
        <v>37496</v>
      </c>
      <c r="AH127">
        <v>1</v>
      </c>
      <c r="AI127" t="s">
        <v>43</v>
      </c>
      <c r="AJ127" t="s">
        <v>233</v>
      </c>
      <c r="AK127" s="8">
        <v>37062</v>
      </c>
      <c r="AL127" s="3">
        <v>100000</v>
      </c>
      <c r="AM127" s="3">
        <v>56389.3</v>
      </c>
      <c r="AN127">
        <v>0.02</v>
      </c>
      <c r="AO127">
        <v>18</v>
      </c>
      <c r="AP127" s="38">
        <f t="shared" si="19"/>
        <v>6.6702102150790935E-2</v>
      </c>
      <c r="AQ127">
        <v>0</v>
      </c>
      <c r="AR127" s="8">
        <v>44013</v>
      </c>
      <c r="AS127">
        <v>2</v>
      </c>
      <c r="AT127" t="s">
        <v>43</v>
      </c>
      <c r="AU127" t="s">
        <v>44</v>
      </c>
      <c r="AV127" s="11">
        <v>37027</v>
      </c>
      <c r="AW127" s="3">
        <v>400000</v>
      </c>
      <c r="AX127" s="3">
        <v>807678.51</v>
      </c>
      <c r="AY127">
        <v>5.2999999999999999E-2</v>
      </c>
      <c r="AZ127">
        <v>15</v>
      </c>
      <c r="BA127" s="38">
        <f t="shared" si="17"/>
        <v>9.8305755594035801E-2</v>
      </c>
      <c r="BB127">
        <v>0</v>
      </c>
      <c r="BC127" s="8">
        <v>42519</v>
      </c>
      <c r="BD127">
        <v>3</v>
      </c>
      <c r="BE127" t="s">
        <v>58</v>
      </c>
      <c r="BF127" t="s">
        <v>240</v>
      </c>
      <c r="BG127" s="11">
        <v>37382</v>
      </c>
      <c r="BH127" s="3">
        <v>63189</v>
      </c>
      <c r="BI127" s="3">
        <v>63189</v>
      </c>
      <c r="BJ127">
        <v>0</v>
      </c>
      <c r="BK127">
        <v>15</v>
      </c>
      <c r="BL127" s="38">
        <f t="shared" si="18"/>
        <v>6.6666666666666666E-2</v>
      </c>
      <c r="BM127">
        <v>0</v>
      </c>
      <c r="BN127" s="8">
        <v>42887</v>
      </c>
      <c r="BO127">
        <v>4</v>
      </c>
      <c r="BP127" t="s">
        <v>100</v>
      </c>
      <c r="BQ127" t="s">
        <v>266</v>
      </c>
      <c r="BR127" s="3">
        <v>1863411</v>
      </c>
      <c r="BS127">
        <v>0</v>
      </c>
      <c r="BT127" s="19">
        <f t="shared" si="10"/>
        <v>654639</v>
      </c>
      <c r="BU127" s="19">
        <f t="shared" si="11"/>
        <v>1863411</v>
      </c>
      <c r="BV127" s="13">
        <f t="shared" si="12"/>
        <v>1</v>
      </c>
    </row>
    <row r="128" spans="1:74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13"/>
        <v>0.78179251513291459</v>
      </c>
      <c r="U128" s="3">
        <v>1717118</v>
      </c>
      <c r="V128" s="3">
        <v>1637044</v>
      </c>
      <c r="W128" s="14">
        <f t="shared" si="14"/>
        <v>0.95336721180489636</v>
      </c>
      <c r="X128" s="3">
        <v>1032650</v>
      </c>
      <c r="Y128" s="18">
        <f t="shared" si="15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 s="38">
        <f t="shared" si="16"/>
        <v>0.1204204613961629</v>
      </c>
      <c r="AF128">
        <v>30</v>
      </c>
      <c r="AG128" s="10" t="s">
        <v>269</v>
      </c>
      <c r="AH128">
        <v>0</v>
      </c>
      <c r="AI128" t="s">
        <v>43</v>
      </c>
      <c r="AJ128" t="s">
        <v>205</v>
      </c>
      <c r="AK128" s="8">
        <v>37111</v>
      </c>
      <c r="AL128" s="3">
        <v>250000</v>
      </c>
      <c r="AM128" s="3">
        <v>250000</v>
      </c>
      <c r="AN128">
        <v>0.03</v>
      </c>
      <c r="AO128">
        <v>20</v>
      </c>
      <c r="AP128" s="38">
        <f t="shared" si="19"/>
        <v>6.7215707596859131E-2</v>
      </c>
      <c r="AQ128">
        <v>20</v>
      </c>
      <c r="AR128" s="8">
        <v>44439</v>
      </c>
      <c r="AS128">
        <v>0</v>
      </c>
      <c r="AT128" t="s">
        <v>58</v>
      </c>
      <c r="AU128" t="s">
        <v>205</v>
      </c>
      <c r="AV128" s="11" t="s">
        <v>106</v>
      </c>
      <c r="AW128" s="3">
        <v>0</v>
      </c>
      <c r="AX128" s="3">
        <v>0</v>
      </c>
      <c r="AY128">
        <v>0</v>
      </c>
      <c r="AZ128">
        <v>0</v>
      </c>
      <c r="BA128" s="38">
        <f t="shared" si="17"/>
        <v>0</v>
      </c>
      <c r="BB128">
        <v>0</v>
      </c>
      <c r="BC128" s="8">
        <v>0</v>
      </c>
      <c r="BD128">
        <v>0</v>
      </c>
      <c r="BE128" t="s">
        <v>46</v>
      </c>
      <c r="BF128">
        <v>0</v>
      </c>
      <c r="BG128" s="11" t="s">
        <v>106</v>
      </c>
      <c r="BH128" s="3">
        <v>0</v>
      </c>
      <c r="BI128" s="3">
        <v>0</v>
      </c>
      <c r="BJ128">
        <v>0</v>
      </c>
      <c r="BK128">
        <v>0</v>
      </c>
      <c r="BL128" s="38">
        <f t="shared" si="18"/>
        <v>0</v>
      </c>
      <c r="BM128">
        <v>0</v>
      </c>
      <c r="BN128" s="8">
        <v>0</v>
      </c>
      <c r="BO128">
        <v>0</v>
      </c>
      <c r="BP128" t="s">
        <v>46</v>
      </c>
      <c r="BQ128">
        <v>0</v>
      </c>
      <c r="BR128" s="3">
        <v>1717118</v>
      </c>
      <c r="BS128">
        <v>0</v>
      </c>
      <c r="BT128" s="19">
        <f t="shared" si="10"/>
        <v>635000</v>
      </c>
      <c r="BU128" s="19">
        <f t="shared" si="11"/>
        <v>1667650</v>
      </c>
      <c r="BV128" s="13">
        <f t="shared" si="12"/>
        <v>0.97119126350081941</v>
      </c>
    </row>
    <row r="129" spans="1:74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13"/>
        <v>0</v>
      </c>
      <c r="U129" s="3">
        <v>2035507</v>
      </c>
      <c r="V129" s="3">
        <v>2646159</v>
      </c>
      <c r="W129" s="14">
        <f t="shared" si="14"/>
        <v>1.2999999508721907</v>
      </c>
      <c r="X129" s="3">
        <v>0</v>
      </c>
      <c r="Y129" s="18">
        <f t="shared" si="15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 s="38">
        <f t="shared" si="16"/>
        <v>0.10635278296506247</v>
      </c>
      <c r="AF129">
        <v>15</v>
      </c>
      <c r="AG129" s="10">
        <v>43221</v>
      </c>
      <c r="AH129">
        <v>0</v>
      </c>
      <c r="AI129" t="s">
        <v>43</v>
      </c>
      <c r="AJ129" t="s">
        <v>270</v>
      </c>
      <c r="AK129" s="8">
        <v>37197</v>
      </c>
      <c r="AL129" s="3">
        <v>630000</v>
      </c>
      <c r="AM129" s="3">
        <v>613000</v>
      </c>
      <c r="AN129">
        <v>0</v>
      </c>
      <c r="AO129">
        <v>50</v>
      </c>
      <c r="AP129" s="38">
        <f t="shared" si="19"/>
        <v>0.02</v>
      </c>
      <c r="AQ129">
        <v>30</v>
      </c>
      <c r="AR129" s="8">
        <v>55519</v>
      </c>
      <c r="AS129">
        <v>0</v>
      </c>
      <c r="AT129">
        <v>0</v>
      </c>
      <c r="AU129" t="s">
        <v>142</v>
      </c>
      <c r="AV129" s="11">
        <v>37431</v>
      </c>
      <c r="AW129" s="3">
        <v>100000</v>
      </c>
      <c r="AX129" s="3">
        <v>100000</v>
      </c>
      <c r="AY129">
        <v>0</v>
      </c>
      <c r="AZ129">
        <v>15</v>
      </c>
      <c r="BA129" s="38">
        <f t="shared" si="17"/>
        <v>6.6666666666666666E-2</v>
      </c>
      <c r="BB129">
        <v>0</v>
      </c>
      <c r="BC129" s="8">
        <v>42917</v>
      </c>
      <c r="BD129">
        <v>0</v>
      </c>
      <c r="BE129" t="s">
        <v>100</v>
      </c>
      <c r="BF129">
        <v>0</v>
      </c>
      <c r="BG129" s="11">
        <v>37740</v>
      </c>
      <c r="BH129" s="3">
        <v>120000</v>
      </c>
      <c r="BI129" s="3">
        <v>0</v>
      </c>
      <c r="BJ129">
        <v>6.25E-2</v>
      </c>
      <c r="BK129">
        <v>14</v>
      </c>
      <c r="BL129" s="38">
        <f t="shared" si="18"/>
        <v>0.10925652777692882</v>
      </c>
      <c r="BM129">
        <v>14</v>
      </c>
      <c r="BN129" s="8">
        <v>42870</v>
      </c>
      <c r="BO129">
        <v>0</v>
      </c>
      <c r="BP129" t="s">
        <v>43</v>
      </c>
      <c r="BQ129" t="s">
        <v>271</v>
      </c>
      <c r="BR129" s="3">
        <v>0</v>
      </c>
      <c r="BS129">
        <v>0</v>
      </c>
      <c r="BT129" s="19">
        <f t="shared" si="10"/>
        <v>964000</v>
      </c>
      <c r="BU129" s="19">
        <f t="shared" si="11"/>
        <v>964000</v>
      </c>
      <c r="BV129" s="13">
        <f t="shared" si="12"/>
        <v>0.4735920829552539</v>
      </c>
    </row>
    <row r="130" spans="1:74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13"/>
        <v>0</v>
      </c>
      <c r="U130" s="3">
        <v>0</v>
      </c>
      <c r="V130" s="3">
        <v>0</v>
      </c>
      <c r="W130" s="14">
        <f t="shared" si="14"/>
        <v>0</v>
      </c>
      <c r="X130" s="3">
        <v>0</v>
      </c>
      <c r="Y130" s="18">
        <f t="shared" si="15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 s="38">
        <f t="shared" si="16"/>
        <v>0.1317149056147163</v>
      </c>
      <c r="AF130">
        <v>20</v>
      </c>
      <c r="AG130" s="10">
        <v>44661</v>
      </c>
      <c r="AH130">
        <v>0</v>
      </c>
      <c r="AI130" t="s">
        <v>43</v>
      </c>
      <c r="AJ130">
        <v>0</v>
      </c>
      <c r="AK130" s="8">
        <v>32904</v>
      </c>
      <c r="AL130" s="3">
        <v>364706</v>
      </c>
      <c r="AM130" s="3">
        <v>554408</v>
      </c>
      <c r="AN130">
        <v>0.03</v>
      </c>
      <c r="AO130">
        <v>40</v>
      </c>
      <c r="AP130" s="38">
        <f t="shared" si="19"/>
        <v>4.3262377890462875E-2</v>
      </c>
      <c r="AQ130">
        <v>40</v>
      </c>
      <c r="AR130" s="8">
        <v>43861</v>
      </c>
      <c r="AS130">
        <v>0</v>
      </c>
      <c r="AT130" t="s">
        <v>58</v>
      </c>
      <c r="AU130">
        <v>0</v>
      </c>
      <c r="AV130" s="11" t="s">
        <v>106</v>
      </c>
      <c r="AW130" s="3">
        <v>0</v>
      </c>
      <c r="AX130" s="3">
        <v>0</v>
      </c>
      <c r="AY130">
        <v>0</v>
      </c>
      <c r="AZ130">
        <v>0</v>
      </c>
      <c r="BA130" s="38">
        <f t="shared" si="17"/>
        <v>0</v>
      </c>
      <c r="BB130">
        <v>0</v>
      </c>
      <c r="BC130" s="8">
        <v>0</v>
      </c>
      <c r="BD130">
        <v>0</v>
      </c>
      <c r="BE130" t="s">
        <v>46</v>
      </c>
      <c r="BF130">
        <v>0</v>
      </c>
      <c r="BG130" s="11" t="s">
        <v>106</v>
      </c>
      <c r="BH130" s="3">
        <v>0</v>
      </c>
      <c r="BI130" s="3">
        <v>0</v>
      </c>
      <c r="BJ130">
        <v>0</v>
      </c>
      <c r="BK130">
        <v>0</v>
      </c>
      <c r="BL130" s="38">
        <f t="shared" si="18"/>
        <v>0</v>
      </c>
      <c r="BM130">
        <v>0</v>
      </c>
      <c r="BN130" s="8">
        <v>0</v>
      </c>
      <c r="BO130">
        <v>0</v>
      </c>
      <c r="BP130" t="s">
        <v>46</v>
      </c>
      <c r="BQ130">
        <v>0</v>
      </c>
      <c r="BR130" s="3">
        <v>0</v>
      </c>
      <c r="BS130">
        <v>0</v>
      </c>
      <c r="BT130" s="19">
        <f t="shared" si="10"/>
        <v>639706</v>
      </c>
      <c r="BU130" s="19">
        <f t="shared" si="11"/>
        <v>639706</v>
      </c>
      <c r="BV130" s="13">
        <f t="shared" si="12"/>
        <v>0</v>
      </c>
    </row>
    <row r="131" spans="1:74" hidden="1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13"/>
        <v>7.4407950188966523E-2</v>
      </c>
      <c r="U131" s="3">
        <v>735580</v>
      </c>
      <c r="V131" s="3">
        <v>667473</v>
      </c>
      <c r="W131" s="14">
        <f t="shared" si="14"/>
        <v>0.90741047880584025</v>
      </c>
      <c r="X131" s="3">
        <v>436865</v>
      </c>
      <c r="Y131" s="18">
        <f t="shared" si="15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 s="38">
        <f t="shared" si="16"/>
        <v>6.7215707596859131E-2</v>
      </c>
      <c r="AF131">
        <v>20</v>
      </c>
      <c r="AG131" s="10">
        <v>44409</v>
      </c>
      <c r="AH131">
        <v>0</v>
      </c>
      <c r="AI131" t="s">
        <v>58</v>
      </c>
      <c r="AJ131" t="s">
        <v>274</v>
      </c>
      <c r="AK131" s="8">
        <v>38412</v>
      </c>
      <c r="AL131" s="3">
        <v>77215</v>
      </c>
      <c r="AM131" s="3">
        <v>56727</v>
      </c>
      <c r="AN131">
        <v>4.7500000000000001E-2</v>
      </c>
      <c r="AO131">
        <v>10</v>
      </c>
      <c r="AP131" s="38">
        <f t="shared" si="19"/>
        <v>0.12793699085374205</v>
      </c>
      <c r="AQ131">
        <v>360</v>
      </c>
      <c r="AR131" s="8">
        <v>46631</v>
      </c>
      <c r="AS131" t="s">
        <v>63</v>
      </c>
      <c r="AT131" t="s">
        <v>43</v>
      </c>
      <c r="AU131" t="s">
        <v>275</v>
      </c>
      <c r="AV131" s="11" t="s">
        <v>106</v>
      </c>
      <c r="AW131" s="3">
        <v>0</v>
      </c>
      <c r="AX131" s="3">
        <v>0</v>
      </c>
      <c r="AY131">
        <v>0</v>
      </c>
      <c r="AZ131">
        <v>0</v>
      </c>
      <c r="BA131" s="38">
        <f t="shared" si="17"/>
        <v>0</v>
      </c>
      <c r="BB131">
        <v>0</v>
      </c>
      <c r="BC131" s="8">
        <v>0</v>
      </c>
      <c r="BD131">
        <v>0</v>
      </c>
      <c r="BE131" t="s">
        <v>46</v>
      </c>
      <c r="BF131">
        <v>0</v>
      </c>
      <c r="BG131" s="11" t="s">
        <v>106</v>
      </c>
      <c r="BH131" s="3">
        <v>0</v>
      </c>
      <c r="BI131" s="3">
        <v>0</v>
      </c>
      <c r="BJ131">
        <v>0</v>
      </c>
      <c r="BK131">
        <v>0</v>
      </c>
      <c r="BL131" s="38">
        <f t="shared" si="18"/>
        <v>0</v>
      </c>
      <c r="BM131">
        <v>0</v>
      </c>
      <c r="BN131" s="8">
        <v>0</v>
      </c>
      <c r="BO131">
        <v>0</v>
      </c>
      <c r="BP131" t="s">
        <v>46</v>
      </c>
      <c r="BQ131">
        <v>0</v>
      </c>
      <c r="BR131" s="3">
        <v>735580</v>
      </c>
      <c r="BS131" t="s">
        <v>62</v>
      </c>
      <c r="BT131" s="19">
        <f t="shared" ref="BT131:BT194" si="20">+AA131+AL131+AW131+BH131</f>
        <v>298715</v>
      </c>
      <c r="BU131" s="19">
        <f t="shared" ref="BU131:BU194" si="21">+BT131+X131</f>
        <v>735580</v>
      </c>
      <c r="BV131" s="13">
        <f t="shared" ref="BV131:BV194" si="22">IFERROR(+BU131/U131,0)</f>
        <v>1</v>
      </c>
    </row>
    <row r="132" spans="1:74" hidden="1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23">IFERROR(H132/U132,0)</f>
        <v>7.1370509293990164E-2</v>
      </c>
      <c r="U132" s="3">
        <v>1499625</v>
      </c>
      <c r="V132" s="3">
        <v>1347972</v>
      </c>
      <c r="W132" s="14">
        <f t="shared" ref="W132:W195" si="24">IFERROR(+V132/U132,0)</f>
        <v>0.89887271817954484</v>
      </c>
      <c r="X132" s="3">
        <v>886625</v>
      </c>
      <c r="Y132" s="18">
        <f t="shared" ref="Y132:Y195" si="25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 s="38">
        <f t="shared" ref="AE132:AE195" si="26">-IFERROR(PMT(AC132,AD132,1), )</f>
        <v>0.10807744784039244</v>
      </c>
      <c r="AF132">
        <v>11</v>
      </c>
      <c r="AG132" s="10">
        <v>44457</v>
      </c>
      <c r="AH132">
        <v>0</v>
      </c>
      <c r="AI132" t="s">
        <v>58</v>
      </c>
      <c r="AJ132" t="s">
        <v>229</v>
      </c>
      <c r="AK132" s="8">
        <v>37959</v>
      </c>
      <c r="AL132" s="3">
        <v>240000</v>
      </c>
      <c r="AM132" s="3">
        <v>178158</v>
      </c>
      <c r="AN132">
        <v>5.5E-2</v>
      </c>
      <c r="AO132">
        <v>15</v>
      </c>
      <c r="AP132" s="38">
        <f t="shared" si="19"/>
        <v>9.962559760481117E-2</v>
      </c>
      <c r="AQ132">
        <v>15</v>
      </c>
      <c r="AR132" s="8">
        <v>43419</v>
      </c>
      <c r="AS132" t="s">
        <v>63</v>
      </c>
      <c r="AT132" t="s">
        <v>43</v>
      </c>
      <c r="AU132" t="s">
        <v>244</v>
      </c>
      <c r="AV132" s="11" t="s">
        <v>106</v>
      </c>
      <c r="AW132" s="3">
        <v>0</v>
      </c>
      <c r="AX132" s="3">
        <v>0</v>
      </c>
      <c r="AY132">
        <v>0</v>
      </c>
      <c r="AZ132">
        <v>0</v>
      </c>
      <c r="BA132" s="38">
        <f t="shared" ref="BA132:BA195" si="27">-IFERROR(PMT(AY132,AZ132,1),0)</f>
        <v>0</v>
      </c>
      <c r="BB132">
        <v>0</v>
      </c>
      <c r="BC132" s="8">
        <v>0</v>
      </c>
      <c r="BD132">
        <v>0</v>
      </c>
      <c r="BE132" t="s">
        <v>46</v>
      </c>
      <c r="BF132" t="s">
        <v>276</v>
      </c>
      <c r="BG132" s="11" t="s">
        <v>106</v>
      </c>
      <c r="BH132" s="3">
        <v>0</v>
      </c>
      <c r="BI132" s="3">
        <v>0</v>
      </c>
      <c r="BJ132">
        <v>0</v>
      </c>
      <c r="BK132">
        <v>0</v>
      </c>
      <c r="BL132" s="38">
        <f t="shared" ref="BL132:BL195" si="28">-IFERROR(PMT(BJ132,BK132,1),0)</f>
        <v>0</v>
      </c>
      <c r="BM132">
        <v>0</v>
      </c>
      <c r="BN132" s="8">
        <v>0</v>
      </c>
      <c r="BO132">
        <v>0</v>
      </c>
      <c r="BP132" t="s">
        <v>46</v>
      </c>
      <c r="BQ132">
        <v>0</v>
      </c>
      <c r="BR132" s="3">
        <v>1499625</v>
      </c>
      <c r="BS132" t="s">
        <v>62</v>
      </c>
      <c r="BT132" s="19">
        <f t="shared" si="20"/>
        <v>613000</v>
      </c>
      <c r="BU132" s="19">
        <f t="shared" si="21"/>
        <v>1499625</v>
      </c>
      <c r="BV132" s="13">
        <f t="shared" si="22"/>
        <v>1</v>
      </c>
    </row>
    <row r="133" spans="1:74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23"/>
        <v>8.097672706732599E-2</v>
      </c>
      <c r="U133" s="3">
        <v>2896326</v>
      </c>
      <c r="V133" s="3">
        <v>3038145</v>
      </c>
      <c r="W133" s="14">
        <f t="shared" si="24"/>
        <v>1.0489651372117641</v>
      </c>
      <c r="X133" s="3">
        <v>0</v>
      </c>
      <c r="Y133" s="18">
        <f t="shared" si="25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 s="38">
        <f t="shared" si="26"/>
        <v>0.11048911948747585</v>
      </c>
      <c r="AF133">
        <v>30</v>
      </c>
      <c r="AG133" s="10">
        <v>43200</v>
      </c>
      <c r="AH133" t="s">
        <v>54</v>
      </c>
      <c r="AI133" t="s">
        <v>43</v>
      </c>
      <c r="AJ133" t="s">
        <v>122</v>
      </c>
      <c r="AK133" s="8">
        <v>37772</v>
      </c>
      <c r="AL133" s="3">
        <v>400000</v>
      </c>
      <c r="AM133" s="3">
        <v>400000</v>
      </c>
      <c r="AN133">
        <v>5.3900000000000003E-2</v>
      </c>
      <c r="AO133">
        <v>45</v>
      </c>
      <c r="AP133" s="38">
        <f t="shared" ref="AP133:AP196" si="29">-IFERROR(PMT(AN133,AO133,1),0)</f>
        <v>5.9505066105379582E-2</v>
      </c>
      <c r="AQ133">
        <v>30</v>
      </c>
      <c r="AR133" s="8">
        <v>54393</v>
      </c>
      <c r="AS133">
        <v>0</v>
      </c>
      <c r="AT133" t="s">
        <v>100</v>
      </c>
      <c r="AU133" t="s">
        <v>126</v>
      </c>
      <c r="AV133" s="11" t="s">
        <v>106</v>
      </c>
      <c r="AW133" s="3">
        <v>152121</v>
      </c>
      <c r="AX133" s="3">
        <v>152121</v>
      </c>
      <c r="AY133">
        <v>7.0000000000000007E-2</v>
      </c>
      <c r="AZ133">
        <v>0</v>
      </c>
      <c r="BA133" s="38">
        <f t="shared" si="27"/>
        <v>0</v>
      </c>
      <c r="BB133">
        <v>0</v>
      </c>
      <c r="BC133" s="8">
        <v>0</v>
      </c>
      <c r="BD133">
        <v>0</v>
      </c>
      <c r="BE133" t="s">
        <v>58</v>
      </c>
      <c r="BF133" t="s">
        <v>277</v>
      </c>
      <c r="BG133" s="11" t="s">
        <v>106</v>
      </c>
      <c r="BH133" s="3">
        <v>0</v>
      </c>
      <c r="BI133" s="3">
        <v>0</v>
      </c>
      <c r="BJ133">
        <v>0</v>
      </c>
      <c r="BK133">
        <v>0</v>
      </c>
      <c r="BL133" s="38">
        <f t="shared" si="28"/>
        <v>0</v>
      </c>
      <c r="BM133">
        <v>0</v>
      </c>
      <c r="BN133" s="8">
        <v>0</v>
      </c>
      <c r="BO133">
        <v>0</v>
      </c>
      <c r="BP133" t="s">
        <v>46</v>
      </c>
      <c r="BQ133">
        <v>0</v>
      </c>
      <c r="BR133" s="3">
        <v>800000</v>
      </c>
      <c r="BS133" t="s">
        <v>62</v>
      </c>
      <c r="BT133" s="19">
        <f t="shared" si="20"/>
        <v>952121</v>
      </c>
      <c r="BU133" s="19">
        <f t="shared" si="21"/>
        <v>952121</v>
      </c>
      <c r="BV133" s="13">
        <f t="shared" si="22"/>
        <v>0.32873405825172997</v>
      </c>
    </row>
    <row r="134" spans="1:74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23"/>
        <v>0</v>
      </c>
      <c r="U134" s="3">
        <v>2063838</v>
      </c>
      <c r="V134" s="3">
        <v>2525780</v>
      </c>
      <c r="W134" s="14">
        <f t="shared" si="24"/>
        <v>1.223826676318587</v>
      </c>
      <c r="X134" s="3">
        <v>71954</v>
      </c>
      <c r="Y134" s="18">
        <f t="shared" si="25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 s="38">
        <f t="shared" si="26"/>
        <v>0</v>
      </c>
      <c r="AF134">
        <v>0</v>
      </c>
      <c r="AG134" s="10">
        <v>53662</v>
      </c>
      <c r="AH134">
        <v>0</v>
      </c>
      <c r="AI134" t="s">
        <v>46</v>
      </c>
      <c r="AJ134">
        <v>0</v>
      </c>
      <c r="AK134" s="8" t="s">
        <v>106</v>
      </c>
      <c r="AL134" s="3">
        <v>185000</v>
      </c>
      <c r="AM134" s="3">
        <v>79519</v>
      </c>
      <c r="AN134">
        <v>7.0000000000000007E-2</v>
      </c>
      <c r="AO134" t="s">
        <v>45</v>
      </c>
      <c r="AP134" s="38">
        <f t="shared" si="29"/>
        <v>0</v>
      </c>
      <c r="AQ134">
        <v>0</v>
      </c>
      <c r="AR134" s="8">
        <v>44927</v>
      </c>
      <c r="AS134">
        <v>0</v>
      </c>
      <c r="AT134" t="s">
        <v>46</v>
      </c>
      <c r="AU134">
        <v>0</v>
      </c>
      <c r="AV134" s="11" t="s">
        <v>106</v>
      </c>
      <c r="AW134" s="3">
        <v>1586883</v>
      </c>
      <c r="AX134" s="3">
        <v>0</v>
      </c>
      <c r="AY134">
        <v>0</v>
      </c>
      <c r="AZ134">
        <v>0</v>
      </c>
      <c r="BA134" s="38">
        <f t="shared" si="27"/>
        <v>0</v>
      </c>
      <c r="BB134">
        <v>0</v>
      </c>
      <c r="BC134" s="8">
        <v>0</v>
      </c>
      <c r="BD134">
        <v>0</v>
      </c>
      <c r="BE134" t="s">
        <v>46</v>
      </c>
      <c r="BF134">
        <v>0</v>
      </c>
      <c r="BG134" s="11" t="s">
        <v>106</v>
      </c>
      <c r="BH134" s="3">
        <v>0</v>
      </c>
      <c r="BI134" s="3">
        <v>0</v>
      </c>
      <c r="BJ134">
        <v>0</v>
      </c>
      <c r="BK134">
        <v>0</v>
      </c>
      <c r="BL134" s="38">
        <f t="shared" si="28"/>
        <v>0</v>
      </c>
      <c r="BM134">
        <v>0</v>
      </c>
      <c r="BN134" s="8">
        <v>0</v>
      </c>
      <c r="BO134">
        <v>0</v>
      </c>
      <c r="BP134" t="s">
        <v>46</v>
      </c>
      <c r="BQ134">
        <v>0</v>
      </c>
      <c r="BR134" s="3">
        <v>2063837</v>
      </c>
      <c r="BS134">
        <v>0</v>
      </c>
      <c r="BT134" s="19">
        <f t="shared" si="20"/>
        <v>1991883</v>
      </c>
      <c r="BU134" s="19">
        <f t="shared" si="21"/>
        <v>2063837</v>
      </c>
      <c r="BV134" s="13">
        <f t="shared" si="22"/>
        <v>0.99999951546584565</v>
      </c>
    </row>
    <row r="135" spans="1:74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23"/>
        <v>0</v>
      </c>
      <c r="U135" s="3">
        <v>2305379</v>
      </c>
      <c r="V135" s="3">
        <v>2754193</v>
      </c>
      <c r="W135" s="14">
        <f t="shared" si="24"/>
        <v>1.1946812216125853</v>
      </c>
      <c r="X135" s="3">
        <v>0</v>
      </c>
      <c r="Y135" s="18">
        <f t="shared" si="25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 s="38">
        <f t="shared" si="26"/>
        <v>0.10635278296506247</v>
      </c>
      <c r="AF135">
        <v>15</v>
      </c>
      <c r="AG135" s="10">
        <v>43435</v>
      </c>
      <c r="AH135">
        <v>0</v>
      </c>
      <c r="AI135" t="s">
        <v>43</v>
      </c>
      <c r="AJ135" t="s">
        <v>214</v>
      </c>
      <c r="AK135" s="8">
        <v>37242</v>
      </c>
      <c r="AL135" s="3">
        <v>375000</v>
      </c>
      <c r="AM135" s="3">
        <v>375000</v>
      </c>
      <c r="AN135">
        <v>0.01</v>
      </c>
      <c r="AO135">
        <v>50</v>
      </c>
      <c r="AP135" s="38">
        <f t="shared" si="29"/>
        <v>2.5512730928169743E-2</v>
      </c>
      <c r="AQ135">
        <v>30</v>
      </c>
      <c r="AR135" s="8">
        <v>55519</v>
      </c>
      <c r="AS135">
        <v>0</v>
      </c>
      <c r="AT135" t="s">
        <v>100</v>
      </c>
      <c r="AU135" t="s">
        <v>142</v>
      </c>
      <c r="AV135" s="11" t="s">
        <v>106</v>
      </c>
      <c r="AW135" s="3">
        <v>0</v>
      </c>
      <c r="AX135" s="3">
        <v>0</v>
      </c>
      <c r="AY135">
        <v>0</v>
      </c>
      <c r="AZ135">
        <v>0</v>
      </c>
      <c r="BA135" s="38">
        <f t="shared" si="27"/>
        <v>0</v>
      </c>
      <c r="BB135">
        <v>0</v>
      </c>
      <c r="BC135" s="8">
        <v>0</v>
      </c>
      <c r="BD135">
        <v>0</v>
      </c>
      <c r="BE135" t="s">
        <v>46</v>
      </c>
      <c r="BF135">
        <v>0</v>
      </c>
      <c r="BG135" s="11" t="s">
        <v>106</v>
      </c>
      <c r="BH135" s="3">
        <v>0</v>
      </c>
      <c r="BI135" s="3">
        <v>0</v>
      </c>
      <c r="BJ135">
        <v>0</v>
      </c>
      <c r="BK135">
        <v>0</v>
      </c>
      <c r="BL135" s="38">
        <f t="shared" si="28"/>
        <v>0</v>
      </c>
      <c r="BM135">
        <v>0</v>
      </c>
      <c r="BN135" s="8">
        <v>0</v>
      </c>
      <c r="BO135">
        <v>0</v>
      </c>
      <c r="BP135" t="s">
        <v>46</v>
      </c>
      <c r="BQ135">
        <v>0</v>
      </c>
      <c r="BR135" s="3">
        <v>0</v>
      </c>
      <c r="BS135">
        <v>0</v>
      </c>
      <c r="BT135" s="19">
        <f t="shared" si="20"/>
        <v>525000</v>
      </c>
      <c r="BU135" s="19">
        <f t="shared" si="21"/>
        <v>525000</v>
      </c>
      <c r="BV135" s="13">
        <f t="shared" si="22"/>
        <v>0.2277282824212418</v>
      </c>
    </row>
    <row r="136" spans="1:74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23"/>
        <v>9.0399149790439906E-2</v>
      </c>
      <c r="U136" s="3">
        <v>3525719</v>
      </c>
      <c r="V136" s="3">
        <v>3112746</v>
      </c>
      <c r="W136" s="14">
        <f t="shared" si="24"/>
        <v>0.8828684305243838</v>
      </c>
      <c r="X136" s="3">
        <v>2801870</v>
      </c>
      <c r="Y136" s="18">
        <f t="shared" si="25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 s="38">
        <f t="shared" si="26"/>
        <v>0</v>
      </c>
      <c r="AF136">
        <v>0</v>
      </c>
      <c r="AG136" s="10">
        <v>43250</v>
      </c>
      <c r="AH136" t="s">
        <v>75</v>
      </c>
      <c r="AI136" t="s">
        <v>278</v>
      </c>
      <c r="AJ136" t="s">
        <v>55</v>
      </c>
      <c r="AK136" s="8" t="s">
        <v>106</v>
      </c>
      <c r="AL136" s="3">
        <v>170000</v>
      </c>
      <c r="AM136" s="3">
        <v>0</v>
      </c>
      <c r="AN136">
        <v>6.7500000000000004E-2</v>
      </c>
      <c r="AO136">
        <v>15</v>
      </c>
      <c r="AP136" s="38">
        <f t="shared" si="29"/>
        <v>0.10806729129838037</v>
      </c>
      <c r="AQ136">
        <v>15</v>
      </c>
      <c r="AR136" s="8">
        <v>43070</v>
      </c>
      <c r="AS136" t="s">
        <v>71</v>
      </c>
      <c r="AT136" t="s">
        <v>58</v>
      </c>
      <c r="AU136" t="s">
        <v>55</v>
      </c>
      <c r="AV136" s="11" t="s">
        <v>106</v>
      </c>
      <c r="AW136" s="3">
        <v>770622</v>
      </c>
      <c r="AX136" s="3">
        <v>624045</v>
      </c>
      <c r="AY136">
        <v>6.3200000000000006E-2</v>
      </c>
      <c r="AZ136">
        <v>9</v>
      </c>
      <c r="BA136" s="38">
        <f t="shared" si="27"/>
        <v>0.14907656555380305</v>
      </c>
      <c r="BB136">
        <v>0</v>
      </c>
      <c r="BC136" s="8">
        <v>43565</v>
      </c>
      <c r="BD136" t="s">
        <v>54</v>
      </c>
      <c r="BE136" t="s">
        <v>43</v>
      </c>
      <c r="BF136" t="s">
        <v>55</v>
      </c>
      <c r="BG136" s="11" t="s">
        <v>106</v>
      </c>
      <c r="BH136" s="3">
        <v>0</v>
      </c>
      <c r="BI136" s="3">
        <v>0</v>
      </c>
      <c r="BJ136">
        <v>0</v>
      </c>
      <c r="BK136">
        <v>0</v>
      </c>
      <c r="BL136" s="38">
        <f t="shared" si="28"/>
        <v>0</v>
      </c>
      <c r="BM136">
        <v>0</v>
      </c>
      <c r="BN136" s="8">
        <v>0</v>
      </c>
      <c r="BO136">
        <v>0</v>
      </c>
      <c r="BP136" t="s">
        <v>46</v>
      </c>
      <c r="BQ136">
        <v>0</v>
      </c>
      <c r="BR136" s="3">
        <v>3525719</v>
      </c>
      <c r="BS136" t="s">
        <v>47</v>
      </c>
      <c r="BT136" s="19">
        <f t="shared" si="20"/>
        <v>1035122</v>
      </c>
      <c r="BU136" s="19">
        <f t="shared" si="21"/>
        <v>3836992</v>
      </c>
      <c r="BV136" s="13">
        <f t="shared" si="22"/>
        <v>1.0882863892442931</v>
      </c>
    </row>
    <row r="137" spans="1:74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23"/>
        <v>7.3410509990718659E-2</v>
      </c>
      <c r="U137" s="3">
        <v>4427159</v>
      </c>
      <c r="V137" s="3">
        <v>4193059</v>
      </c>
      <c r="W137" s="14">
        <f t="shared" si="24"/>
        <v>0.94712184495745466</v>
      </c>
      <c r="X137" s="3">
        <v>275902</v>
      </c>
      <c r="Y137" s="18">
        <f t="shared" si="25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 s="38">
        <f t="shared" si="26"/>
        <v>9.6490671361383187E-2</v>
      </c>
      <c r="AF137">
        <v>0</v>
      </c>
      <c r="AG137" s="10">
        <v>44866</v>
      </c>
      <c r="AH137" t="s">
        <v>279</v>
      </c>
      <c r="AI137" t="s">
        <v>43</v>
      </c>
      <c r="AJ137">
        <v>0</v>
      </c>
      <c r="AK137" s="8">
        <v>37726</v>
      </c>
      <c r="AL137" s="3">
        <v>400000</v>
      </c>
      <c r="AM137" s="3">
        <v>400000</v>
      </c>
      <c r="AN137" t="s">
        <v>280</v>
      </c>
      <c r="AO137">
        <v>35</v>
      </c>
      <c r="AP137" s="38">
        <f t="shared" si="29"/>
        <v>0</v>
      </c>
      <c r="AQ137">
        <v>0</v>
      </c>
      <c r="AR137" s="8">
        <v>50510</v>
      </c>
      <c r="AS137" t="s">
        <v>281</v>
      </c>
      <c r="AT137" t="s">
        <v>58</v>
      </c>
      <c r="AU137">
        <v>0</v>
      </c>
      <c r="AV137" s="11" t="s">
        <v>106</v>
      </c>
      <c r="AW137" s="3">
        <v>0</v>
      </c>
      <c r="AX137" s="3">
        <v>0</v>
      </c>
      <c r="AY137">
        <v>0</v>
      </c>
      <c r="AZ137">
        <v>0</v>
      </c>
      <c r="BA137" s="38">
        <f t="shared" si="27"/>
        <v>0</v>
      </c>
      <c r="BB137">
        <v>0</v>
      </c>
      <c r="BC137" s="8">
        <v>0</v>
      </c>
      <c r="BD137">
        <v>0</v>
      </c>
      <c r="BE137" t="s">
        <v>46</v>
      </c>
      <c r="BF137">
        <v>0</v>
      </c>
      <c r="BG137" s="11" t="s">
        <v>106</v>
      </c>
      <c r="BH137" s="3">
        <v>0</v>
      </c>
      <c r="BI137" s="3">
        <v>0</v>
      </c>
      <c r="BJ137">
        <v>0</v>
      </c>
      <c r="BK137">
        <v>0</v>
      </c>
      <c r="BL137" s="38">
        <f t="shared" si="28"/>
        <v>0</v>
      </c>
      <c r="BM137">
        <v>0</v>
      </c>
      <c r="BN137" s="8">
        <v>0</v>
      </c>
      <c r="BO137">
        <v>0</v>
      </c>
      <c r="BP137" t="s">
        <v>46</v>
      </c>
      <c r="BQ137">
        <v>0</v>
      </c>
      <c r="BR137" s="3">
        <v>4427159</v>
      </c>
      <c r="BS137" t="s">
        <v>62</v>
      </c>
      <c r="BT137" s="19">
        <f t="shared" si="20"/>
        <v>1667734</v>
      </c>
      <c r="BU137" s="19">
        <f t="shared" si="21"/>
        <v>1943636</v>
      </c>
      <c r="BV137" s="13">
        <f t="shared" si="22"/>
        <v>0.43902556921944752</v>
      </c>
    </row>
    <row r="138" spans="1:74" hidden="1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23"/>
        <v>7.0287757444097418E-2</v>
      </c>
      <c r="U138" s="3">
        <v>2094888.29</v>
      </c>
      <c r="V138" s="3">
        <v>1863133.92</v>
      </c>
      <c r="W138" s="14">
        <f t="shared" si="24"/>
        <v>0.88937149006642258</v>
      </c>
      <c r="X138" s="3">
        <v>1316391</v>
      </c>
      <c r="Y138" s="18">
        <f t="shared" si="25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 s="38">
        <f t="shared" si="26"/>
        <v>0.10696852023932002</v>
      </c>
      <c r="AF138">
        <v>15</v>
      </c>
      <c r="AG138" s="10">
        <v>43358</v>
      </c>
      <c r="AH138">
        <v>1</v>
      </c>
      <c r="AI138" t="s">
        <v>43</v>
      </c>
      <c r="AJ138" t="s">
        <v>233</v>
      </c>
      <c r="AK138" s="8">
        <v>37586</v>
      </c>
      <c r="AL138" s="3">
        <v>585000</v>
      </c>
      <c r="AM138" s="3">
        <v>985154.53</v>
      </c>
      <c r="AN138">
        <v>4.5999999999999999E-2</v>
      </c>
      <c r="AO138">
        <v>20</v>
      </c>
      <c r="AP138" s="38">
        <f t="shared" si="29"/>
        <v>7.7543723904589801E-2</v>
      </c>
      <c r="AQ138">
        <v>20</v>
      </c>
      <c r="AR138" s="8">
        <v>44891</v>
      </c>
      <c r="AS138">
        <v>2</v>
      </c>
      <c r="AT138" t="s">
        <v>58</v>
      </c>
      <c r="AU138">
        <v>0</v>
      </c>
      <c r="AV138" s="11" t="s">
        <v>106</v>
      </c>
      <c r="AW138" s="3">
        <v>0</v>
      </c>
      <c r="AX138" s="3">
        <v>0</v>
      </c>
      <c r="AY138">
        <v>0</v>
      </c>
      <c r="AZ138">
        <v>0</v>
      </c>
      <c r="BA138" s="38">
        <f t="shared" si="27"/>
        <v>0</v>
      </c>
      <c r="BB138">
        <v>0</v>
      </c>
      <c r="BC138" s="8">
        <v>0</v>
      </c>
      <c r="BD138">
        <v>0</v>
      </c>
      <c r="BE138" t="s">
        <v>46</v>
      </c>
      <c r="BF138">
        <v>0</v>
      </c>
      <c r="BG138" s="11" t="s">
        <v>106</v>
      </c>
      <c r="BH138" s="3">
        <v>0</v>
      </c>
      <c r="BI138" s="3">
        <v>0</v>
      </c>
      <c r="BJ138">
        <v>0</v>
      </c>
      <c r="BK138">
        <v>0</v>
      </c>
      <c r="BL138" s="38">
        <f t="shared" si="28"/>
        <v>0</v>
      </c>
      <c r="BM138">
        <v>0</v>
      </c>
      <c r="BN138" s="8">
        <v>0</v>
      </c>
      <c r="BO138">
        <v>0</v>
      </c>
      <c r="BP138" t="s">
        <v>46</v>
      </c>
      <c r="BQ138">
        <v>0</v>
      </c>
      <c r="BR138" s="3">
        <v>2094888</v>
      </c>
      <c r="BS138">
        <v>0</v>
      </c>
      <c r="BT138" s="19">
        <f t="shared" si="20"/>
        <v>778497</v>
      </c>
      <c r="BU138" s="19">
        <f t="shared" si="21"/>
        <v>2094888</v>
      </c>
      <c r="BV138" s="13">
        <f t="shared" si="22"/>
        <v>0.99999986156779752</v>
      </c>
    </row>
    <row r="139" spans="1:74" hidden="1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23"/>
        <v>7.5738761524027087E-2</v>
      </c>
      <c r="U139" s="3">
        <v>1225700</v>
      </c>
      <c r="V139" s="3">
        <v>1178598</v>
      </c>
      <c r="W139" s="14">
        <f t="shared" si="24"/>
        <v>0.96157134698539615</v>
      </c>
      <c r="X139" s="3">
        <v>780409</v>
      </c>
      <c r="Y139" s="18">
        <f t="shared" si="25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 s="38">
        <f t="shared" si="26"/>
        <v>8.7751902465868767E-2</v>
      </c>
      <c r="AF139">
        <v>25</v>
      </c>
      <c r="AG139" s="10" t="s">
        <v>282</v>
      </c>
      <c r="AH139" t="s">
        <v>63</v>
      </c>
      <c r="AI139" t="s">
        <v>43</v>
      </c>
      <c r="AJ139">
        <v>0</v>
      </c>
      <c r="AK139" s="8">
        <v>37603</v>
      </c>
      <c r="AL139" s="3">
        <v>275000</v>
      </c>
      <c r="AM139" s="3">
        <v>521861.19</v>
      </c>
      <c r="AN139">
        <v>4.9200000000000001E-2</v>
      </c>
      <c r="AO139">
        <v>15</v>
      </c>
      <c r="AP139" s="38">
        <f t="shared" si="29"/>
        <v>9.5822021412474298E-2</v>
      </c>
      <c r="AQ139">
        <v>15</v>
      </c>
      <c r="AR139" s="8" t="s">
        <v>283</v>
      </c>
      <c r="AS139" t="s">
        <v>206</v>
      </c>
      <c r="AT139" t="s">
        <v>58</v>
      </c>
      <c r="AU139" t="s">
        <v>284</v>
      </c>
      <c r="AV139" s="11" t="s">
        <v>106</v>
      </c>
      <c r="AW139" s="3">
        <v>0</v>
      </c>
      <c r="AX139" s="3">
        <v>0</v>
      </c>
      <c r="AY139">
        <v>0</v>
      </c>
      <c r="AZ139">
        <v>0</v>
      </c>
      <c r="BA139" s="38">
        <f t="shared" si="27"/>
        <v>0</v>
      </c>
      <c r="BB139">
        <v>0</v>
      </c>
      <c r="BC139" s="8">
        <v>0</v>
      </c>
      <c r="BD139">
        <v>0</v>
      </c>
      <c r="BE139" t="s">
        <v>46</v>
      </c>
      <c r="BF139">
        <v>0</v>
      </c>
      <c r="BG139" s="11" t="s">
        <v>106</v>
      </c>
      <c r="BH139" s="3">
        <v>0</v>
      </c>
      <c r="BI139" s="3">
        <v>0</v>
      </c>
      <c r="BJ139">
        <v>0</v>
      </c>
      <c r="BK139">
        <v>0</v>
      </c>
      <c r="BL139" s="38">
        <f t="shared" si="28"/>
        <v>0</v>
      </c>
      <c r="BM139">
        <v>0</v>
      </c>
      <c r="BN139" s="8">
        <v>0</v>
      </c>
      <c r="BO139">
        <v>0</v>
      </c>
      <c r="BP139" t="s">
        <v>46</v>
      </c>
      <c r="BQ139">
        <v>0</v>
      </c>
      <c r="BR139" s="3">
        <v>1225700</v>
      </c>
      <c r="BS139" t="s">
        <v>62</v>
      </c>
      <c r="BT139" s="19">
        <f t="shared" si="20"/>
        <v>445291</v>
      </c>
      <c r="BU139" s="19">
        <f t="shared" si="21"/>
        <v>1225700</v>
      </c>
      <c r="BV139" s="13">
        <f t="shared" si="22"/>
        <v>1</v>
      </c>
    </row>
    <row r="140" spans="1:74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23"/>
        <v>6.6710246185948688E-2</v>
      </c>
      <c r="U140" s="3">
        <v>4347608</v>
      </c>
      <c r="V140" s="3">
        <v>3667252</v>
      </c>
      <c r="W140" s="14">
        <f t="shared" si="24"/>
        <v>0.84351027047516702</v>
      </c>
      <c r="X140" s="3">
        <v>2531280</v>
      </c>
      <c r="Y140" s="18">
        <f t="shared" si="25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 s="38">
        <f t="shared" si="26"/>
        <v>3.3333333333333333E-2</v>
      </c>
      <c r="AF140">
        <v>0</v>
      </c>
      <c r="AG140" s="10">
        <v>49596</v>
      </c>
      <c r="AH140">
        <v>0</v>
      </c>
      <c r="AI140" t="s">
        <v>100</v>
      </c>
      <c r="AJ140" t="s">
        <v>287</v>
      </c>
      <c r="AK140" s="8">
        <v>38322</v>
      </c>
      <c r="AL140" s="3">
        <v>345000</v>
      </c>
      <c r="AM140" s="3">
        <v>345000</v>
      </c>
      <c r="AN140">
        <v>0.01</v>
      </c>
      <c r="AO140">
        <v>30</v>
      </c>
      <c r="AP140" s="38">
        <f t="shared" si="29"/>
        <v>3.8748113215847139E-2</v>
      </c>
      <c r="AQ140">
        <v>0</v>
      </c>
      <c r="AR140" s="8">
        <v>49263</v>
      </c>
      <c r="AS140" t="s">
        <v>54</v>
      </c>
      <c r="AT140" t="s">
        <v>100</v>
      </c>
      <c r="AU140" t="s">
        <v>288</v>
      </c>
      <c r="AV140" s="11">
        <v>38322</v>
      </c>
      <c r="AW140" s="3">
        <v>152000</v>
      </c>
      <c r="AX140" s="3">
        <v>152000</v>
      </c>
      <c r="AY140">
        <v>0.01</v>
      </c>
      <c r="AZ140">
        <v>30</v>
      </c>
      <c r="BA140" s="38">
        <f t="shared" si="27"/>
        <v>3.8748113215847139E-2</v>
      </c>
      <c r="BB140">
        <v>0</v>
      </c>
      <c r="BC140" s="8">
        <v>49263</v>
      </c>
      <c r="BD140">
        <v>0</v>
      </c>
      <c r="BE140" t="s">
        <v>100</v>
      </c>
      <c r="BF140" t="s">
        <v>289</v>
      </c>
      <c r="BG140" s="11">
        <v>38322</v>
      </c>
      <c r="BH140" s="3">
        <v>202000</v>
      </c>
      <c r="BI140" s="3">
        <v>202000</v>
      </c>
      <c r="BJ140">
        <v>0.01</v>
      </c>
      <c r="BK140">
        <v>30</v>
      </c>
      <c r="BL140" s="38">
        <f t="shared" si="28"/>
        <v>3.8748113215847139E-2</v>
      </c>
      <c r="BM140">
        <v>0</v>
      </c>
      <c r="BN140" s="8">
        <v>49263</v>
      </c>
      <c r="BO140">
        <v>0</v>
      </c>
      <c r="BP140" t="s">
        <v>100</v>
      </c>
      <c r="BQ140" t="s">
        <v>289</v>
      </c>
      <c r="BR140" s="3">
        <v>0</v>
      </c>
      <c r="BS140">
        <v>0</v>
      </c>
      <c r="BT140" s="19">
        <f t="shared" si="20"/>
        <v>814000</v>
      </c>
      <c r="BU140" s="19">
        <f t="shared" si="21"/>
        <v>3345280</v>
      </c>
      <c r="BV140" s="13">
        <f t="shared" si="22"/>
        <v>0.76945299576226744</v>
      </c>
    </row>
    <row r="141" spans="1:74" hidden="1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23"/>
        <v>7.9499833721316929E-2</v>
      </c>
      <c r="U141" s="3">
        <v>1503500</v>
      </c>
      <c r="V141" s="3">
        <v>1699421</v>
      </c>
      <c r="W141" s="14">
        <f t="shared" si="24"/>
        <v>1.1303099434652477</v>
      </c>
      <c r="X141" s="3">
        <v>797000</v>
      </c>
      <c r="Y141" s="18">
        <f t="shared" si="25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 s="38">
        <f t="shared" si="26"/>
        <v>6.9813880562058769E-2</v>
      </c>
      <c r="AF141">
        <v>19</v>
      </c>
      <c r="AG141" s="10">
        <v>44913</v>
      </c>
      <c r="AH141">
        <v>0</v>
      </c>
      <c r="AI141" t="s">
        <v>58</v>
      </c>
      <c r="AJ141">
        <v>0</v>
      </c>
      <c r="AK141" s="8">
        <v>37894</v>
      </c>
      <c r="AL141" s="3">
        <v>126500</v>
      </c>
      <c r="AM141" s="3">
        <v>12882</v>
      </c>
      <c r="AN141">
        <v>0.06</v>
      </c>
      <c r="AO141">
        <v>15</v>
      </c>
      <c r="AP141" s="38">
        <f t="shared" si="29"/>
        <v>0.10296276395531272</v>
      </c>
      <c r="AQ141">
        <v>15</v>
      </c>
      <c r="AR141" s="8">
        <v>43449</v>
      </c>
      <c r="AS141">
        <v>0</v>
      </c>
      <c r="AT141" t="s">
        <v>46</v>
      </c>
      <c r="AU141" t="s">
        <v>290</v>
      </c>
      <c r="AV141" s="11">
        <v>38625</v>
      </c>
      <c r="AW141" s="3">
        <v>180000</v>
      </c>
      <c r="AX141" s="3">
        <v>109096</v>
      </c>
      <c r="AY141">
        <v>6.5000000000000002E-2</v>
      </c>
      <c r="AZ141">
        <v>14</v>
      </c>
      <c r="BA141" s="38">
        <f t="shared" si="27"/>
        <v>0.11094048058054966</v>
      </c>
      <c r="BB141">
        <v>14</v>
      </c>
      <c r="BC141" s="8">
        <v>43770</v>
      </c>
      <c r="BD141" t="s">
        <v>63</v>
      </c>
      <c r="BE141" t="s">
        <v>43</v>
      </c>
      <c r="BF141" t="s">
        <v>291</v>
      </c>
      <c r="BG141" s="11" t="s">
        <v>106</v>
      </c>
      <c r="BH141" s="3">
        <v>0</v>
      </c>
      <c r="BI141" s="3">
        <v>0</v>
      </c>
      <c r="BJ141">
        <v>0</v>
      </c>
      <c r="BK141">
        <v>0</v>
      </c>
      <c r="BL141" s="38">
        <f t="shared" si="28"/>
        <v>0</v>
      </c>
      <c r="BM141">
        <v>0</v>
      </c>
      <c r="BN141" s="8">
        <v>0</v>
      </c>
      <c r="BO141">
        <v>0</v>
      </c>
      <c r="BP141" t="s">
        <v>46</v>
      </c>
      <c r="BQ141">
        <v>0</v>
      </c>
      <c r="BR141" s="3">
        <v>1503500</v>
      </c>
      <c r="BS141" t="s">
        <v>255</v>
      </c>
      <c r="BT141" s="19">
        <f t="shared" si="20"/>
        <v>706500</v>
      </c>
      <c r="BU141" s="19">
        <f t="shared" si="21"/>
        <v>1503500</v>
      </c>
      <c r="BV141" s="13">
        <f t="shared" si="22"/>
        <v>1</v>
      </c>
    </row>
    <row r="142" spans="1:74" hidden="1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23"/>
        <v>7.461093571419658E-2</v>
      </c>
      <c r="U142" s="3">
        <v>1362307</v>
      </c>
      <c r="V142" s="3">
        <v>1288249</v>
      </c>
      <c r="W142" s="14">
        <f t="shared" si="24"/>
        <v>0.94563780410729736</v>
      </c>
      <c r="X142" s="3">
        <v>816198</v>
      </c>
      <c r="Y142" s="18">
        <f t="shared" si="25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 s="38">
        <f t="shared" si="26"/>
        <v>6.9813880562058769E-2</v>
      </c>
      <c r="AF142">
        <v>19</v>
      </c>
      <c r="AG142" s="10">
        <v>44786</v>
      </c>
      <c r="AH142">
        <v>0</v>
      </c>
      <c r="AI142" t="s">
        <v>100</v>
      </c>
      <c r="AJ142" t="s">
        <v>229</v>
      </c>
      <c r="AK142" s="8">
        <v>37722</v>
      </c>
      <c r="AL142" s="3">
        <v>144709</v>
      </c>
      <c r="AM142" s="3">
        <v>108205</v>
      </c>
      <c r="AN142">
        <v>7.0000000000000007E-2</v>
      </c>
      <c r="AO142">
        <v>15</v>
      </c>
      <c r="AP142" s="38">
        <f t="shared" si="29"/>
        <v>0.10979462470100654</v>
      </c>
      <c r="AQ142">
        <v>15</v>
      </c>
      <c r="AR142" s="8">
        <v>43205</v>
      </c>
      <c r="AS142" t="s">
        <v>63</v>
      </c>
      <c r="AT142" t="s">
        <v>43</v>
      </c>
      <c r="AU142" t="s">
        <v>244</v>
      </c>
      <c r="AV142" s="11" t="s">
        <v>106</v>
      </c>
      <c r="AW142" s="3">
        <v>0</v>
      </c>
      <c r="AX142" s="3">
        <v>0</v>
      </c>
      <c r="AY142">
        <v>0</v>
      </c>
      <c r="AZ142">
        <v>0</v>
      </c>
      <c r="BA142" s="38">
        <f t="shared" si="27"/>
        <v>0</v>
      </c>
      <c r="BB142">
        <v>0</v>
      </c>
      <c r="BC142" s="8">
        <v>0</v>
      </c>
      <c r="BD142">
        <v>0</v>
      </c>
      <c r="BE142" t="s">
        <v>46</v>
      </c>
      <c r="BF142">
        <v>0</v>
      </c>
      <c r="BG142" s="11" t="s">
        <v>106</v>
      </c>
      <c r="BH142" s="3">
        <v>0</v>
      </c>
      <c r="BI142" s="3">
        <v>0</v>
      </c>
      <c r="BJ142">
        <v>0</v>
      </c>
      <c r="BK142">
        <v>0</v>
      </c>
      <c r="BL142" s="38">
        <f t="shared" si="28"/>
        <v>0</v>
      </c>
      <c r="BM142">
        <v>0</v>
      </c>
      <c r="BN142" s="8">
        <v>0</v>
      </c>
      <c r="BO142">
        <v>0</v>
      </c>
      <c r="BP142" t="s">
        <v>46</v>
      </c>
      <c r="BQ142">
        <v>0</v>
      </c>
      <c r="BR142" s="3">
        <v>1362307</v>
      </c>
      <c r="BS142" t="s">
        <v>62</v>
      </c>
      <c r="BT142" s="19">
        <f t="shared" si="20"/>
        <v>546109</v>
      </c>
      <c r="BU142" s="19">
        <f t="shared" si="21"/>
        <v>1362307</v>
      </c>
      <c r="BV142" s="13">
        <f t="shared" si="22"/>
        <v>1</v>
      </c>
    </row>
    <row r="143" spans="1:74" hidden="1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23"/>
        <v>7.250432686429574E-2</v>
      </c>
      <c r="U143" s="3">
        <v>2363721</v>
      </c>
      <c r="V143" s="3">
        <v>2155691</v>
      </c>
      <c r="W143" s="14">
        <f t="shared" si="24"/>
        <v>0.91199045911086796</v>
      </c>
      <c r="X143" s="3">
        <v>1405721</v>
      </c>
      <c r="Y143" s="18">
        <f t="shared" si="25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 s="38">
        <f t="shared" si="26"/>
        <v>9.161431790362462E-2</v>
      </c>
      <c r="AF143">
        <v>16</v>
      </c>
      <c r="AG143" s="10">
        <v>43480</v>
      </c>
      <c r="AH143">
        <v>0</v>
      </c>
      <c r="AI143" t="s">
        <v>58</v>
      </c>
      <c r="AJ143" t="s">
        <v>243</v>
      </c>
      <c r="AK143" s="8">
        <v>38329</v>
      </c>
      <c r="AL143" s="3">
        <v>108000</v>
      </c>
      <c r="AM143" s="3">
        <v>112259</v>
      </c>
      <c r="AN143">
        <v>0.01</v>
      </c>
      <c r="AO143">
        <v>30</v>
      </c>
      <c r="AP143" s="38">
        <f t="shared" si="29"/>
        <v>3.8748113215847139E-2</v>
      </c>
      <c r="AQ143">
        <v>30</v>
      </c>
      <c r="AR143" s="8">
        <v>49309</v>
      </c>
      <c r="AS143">
        <v>0</v>
      </c>
      <c r="AT143" t="s">
        <v>58</v>
      </c>
      <c r="AU143" t="s">
        <v>240</v>
      </c>
      <c r="AV143" s="11">
        <v>37968</v>
      </c>
      <c r="AW143" s="3">
        <v>450000</v>
      </c>
      <c r="AX143" s="3">
        <v>348168</v>
      </c>
      <c r="AY143">
        <v>7.2499999999999995E-2</v>
      </c>
      <c r="AZ143">
        <v>15</v>
      </c>
      <c r="BA143" s="38">
        <f t="shared" si="27"/>
        <v>0.11153465086684602</v>
      </c>
      <c r="BB143">
        <v>15</v>
      </c>
      <c r="BC143" s="8">
        <v>43475</v>
      </c>
      <c r="BD143" t="s">
        <v>63</v>
      </c>
      <c r="BE143" t="s">
        <v>43</v>
      </c>
      <c r="BF143" t="s">
        <v>294</v>
      </c>
      <c r="BG143" s="11" t="s">
        <v>106</v>
      </c>
      <c r="BH143" s="3">
        <v>0</v>
      </c>
      <c r="BI143" s="3">
        <v>0</v>
      </c>
      <c r="BJ143">
        <v>0</v>
      </c>
      <c r="BK143">
        <v>0</v>
      </c>
      <c r="BL143" s="38">
        <f t="shared" si="28"/>
        <v>0</v>
      </c>
      <c r="BM143">
        <v>0</v>
      </c>
      <c r="BN143" s="8">
        <v>0</v>
      </c>
      <c r="BO143">
        <v>0</v>
      </c>
      <c r="BP143" t="s">
        <v>46</v>
      </c>
      <c r="BQ143">
        <v>0</v>
      </c>
      <c r="BR143" s="3">
        <v>2363721</v>
      </c>
      <c r="BS143" t="s">
        <v>62</v>
      </c>
      <c r="BT143" s="19">
        <f t="shared" si="20"/>
        <v>958000</v>
      </c>
      <c r="BU143" s="19">
        <f t="shared" si="21"/>
        <v>2363721</v>
      </c>
      <c r="BV143" s="13">
        <f t="shared" si="22"/>
        <v>1</v>
      </c>
    </row>
    <row r="144" spans="1:74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23"/>
        <v>5.4557124518613609E-2</v>
      </c>
      <c r="U144" s="3">
        <v>15580000</v>
      </c>
      <c r="V144" s="3">
        <v>10690183</v>
      </c>
      <c r="W144" s="14">
        <f t="shared" si="24"/>
        <v>0.6861478177150192</v>
      </c>
      <c r="X144" s="3">
        <v>0</v>
      </c>
      <c r="Y144" s="18">
        <f t="shared" si="25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 s="38">
        <f t="shared" si="26"/>
        <v>0</v>
      </c>
      <c r="AF144">
        <v>0</v>
      </c>
      <c r="AG144" s="10">
        <v>44409</v>
      </c>
      <c r="AH144">
        <v>0</v>
      </c>
      <c r="AI144" t="s">
        <v>43</v>
      </c>
      <c r="AJ144" t="s">
        <v>295</v>
      </c>
      <c r="AK144" s="8" t="s">
        <v>106</v>
      </c>
      <c r="AL144" s="3">
        <v>1800000</v>
      </c>
      <c r="AM144" s="3">
        <v>390470.33</v>
      </c>
      <c r="AN144">
        <v>6.4699999999999994E-2</v>
      </c>
      <c r="AO144" t="s">
        <v>45</v>
      </c>
      <c r="AP144" s="38">
        <f t="shared" si="29"/>
        <v>0</v>
      </c>
      <c r="AQ144">
        <v>0</v>
      </c>
      <c r="AR144" s="8">
        <v>43862</v>
      </c>
      <c r="AS144">
        <v>0</v>
      </c>
      <c r="AT144">
        <v>0</v>
      </c>
      <c r="AU144" t="s">
        <v>295</v>
      </c>
      <c r="AV144" s="11" t="s">
        <v>106</v>
      </c>
      <c r="AW144" s="3">
        <v>129600</v>
      </c>
      <c r="AX144" s="3">
        <v>129600</v>
      </c>
      <c r="AY144">
        <v>5.0799999999999998E-2</v>
      </c>
      <c r="AZ144">
        <v>0</v>
      </c>
      <c r="BA144" s="38">
        <f t="shared" si="27"/>
        <v>0</v>
      </c>
      <c r="BB144">
        <v>0</v>
      </c>
      <c r="BC144" s="8">
        <v>54176</v>
      </c>
      <c r="BD144">
        <v>0</v>
      </c>
      <c r="BE144" t="s">
        <v>100</v>
      </c>
      <c r="BF144" t="s">
        <v>295</v>
      </c>
      <c r="BG144" s="11" t="s">
        <v>106</v>
      </c>
      <c r="BH144" s="3">
        <v>880000</v>
      </c>
      <c r="BI144" s="3">
        <v>880000</v>
      </c>
      <c r="BJ144">
        <v>0</v>
      </c>
      <c r="BK144">
        <v>0</v>
      </c>
      <c r="BL144" s="38">
        <f t="shared" si="28"/>
        <v>0</v>
      </c>
      <c r="BM144">
        <v>0</v>
      </c>
      <c r="BN144" s="8">
        <v>56219</v>
      </c>
      <c r="BO144">
        <v>0</v>
      </c>
      <c r="BP144" t="s">
        <v>46</v>
      </c>
      <c r="BQ144" t="s">
        <v>296</v>
      </c>
      <c r="BR144" s="3">
        <v>0</v>
      </c>
      <c r="BS144">
        <v>0</v>
      </c>
      <c r="BT144" s="19">
        <f t="shared" si="20"/>
        <v>5559600</v>
      </c>
      <c r="BU144" s="19">
        <f t="shared" si="21"/>
        <v>5559600</v>
      </c>
      <c r="BV144" s="13">
        <f t="shared" si="22"/>
        <v>0.3568421052631579</v>
      </c>
    </row>
    <row r="145" spans="1:74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23"/>
        <v>0</v>
      </c>
      <c r="U145" s="3">
        <v>1156100</v>
      </c>
      <c r="V145" s="3">
        <v>1076000</v>
      </c>
      <c r="W145" s="14">
        <f t="shared" si="24"/>
        <v>0.9307153360435948</v>
      </c>
      <c r="X145" s="3">
        <v>0</v>
      </c>
      <c r="Y145" s="18">
        <f t="shared" si="25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 s="38">
        <f t="shared" si="26"/>
        <v>9.7977148946865864E-2</v>
      </c>
      <c r="AF145">
        <v>15</v>
      </c>
      <c r="AG145" s="10">
        <v>43709</v>
      </c>
      <c r="AH145" t="s">
        <v>63</v>
      </c>
      <c r="AI145" t="s">
        <v>43</v>
      </c>
      <c r="AJ145">
        <v>0</v>
      </c>
      <c r="AK145" s="8" t="s">
        <v>106</v>
      </c>
      <c r="AL145" s="3">
        <v>0</v>
      </c>
      <c r="AM145" s="3">
        <v>0</v>
      </c>
      <c r="AN145">
        <v>0</v>
      </c>
      <c r="AO145" t="s">
        <v>45</v>
      </c>
      <c r="AP145" s="38">
        <f t="shared" si="29"/>
        <v>0</v>
      </c>
      <c r="AQ145">
        <v>0</v>
      </c>
      <c r="AR145" s="8">
        <v>0</v>
      </c>
      <c r="AS145">
        <v>0</v>
      </c>
      <c r="AT145" t="s">
        <v>46</v>
      </c>
      <c r="AU145">
        <v>0</v>
      </c>
      <c r="AV145" s="11" t="s">
        <v>106</v>
      </c>
      <c r="AW145" s="3">
        <v>0</v>
      </c>
      <c r="AX145" s="3">
        <v>0</v>
      </c>
      <c r="AY145">
        <v>0</v>
      </c>
      <c r="AZ145">
        <v>0</v>
      </c>
      <c r="BA145" s="38">
        <f t="shared" si="27"/>
        <v>0</v>
      </c>
      <c r="BB145">
        <v>0</v>
      </c>
      <c r="BC145" s="8">
        <v>0</v>
      </c>
      <c r="BD145">
        <v>0</v>
      </c>
      <c r="BE145" t="s">
        <v>46</v>
      </c>
      <c r="BF145">
        <v>0</v>
      </c>
      <c r="BG145" s="11" t="s">
        <v>106</v>
      </c>
      <c r="BH145" s="3">
        <v>0</v>
      </c>
      <c r="BI145" s="3">
        <v>0</v>
      </c>
      <c r="BJ145">
        <v>0</v>
      </c>
      <c r="BK145">
        <v>0</v>
      </c>
      <c r="BL145" s="38">
        <f t="shared" si="28"/>
        <v>0</v>
      </c>
      <c r="BM145">
        <v>0</v>
      </c>
      <c r="BN145" s="8">
        <v>0</v>
      </c>
      <c r="BO145">
        <v>0</v>
      </c>
      <c r="BP145" t="s">
        <v>46</v>
      </c>
      <c r="BQ145">
        <v>0</v>
      </c>
      <c r="BR145" s="3">
        <v>0</v>
      </c>
      <c r="BS145">
        <v>0</v>
      </c>
      <c r="BT145" s="19">
        <f t="shared" si="20"/>
        <v>210000</v>
      </c>
      <c r="BU145" s="19">
        <f t="shared" si="21"/>
        <v>210000</v>
      </c>
      <c r="BV145" s="13">
        <f t="shared" si="22"/>
        <v>0.18164518640256033</v>
      </c>
    </row>
    <row r="146" spans="1:74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23"/>
        <v>7.5003892396851485E-2</v>
      </c>
      <c r="U146" s="3">
        <v>1156100</v>
      </c>
      <c r="V146" s="3">
        <v>1076000</v>
      </c>
      <c r="W146" s="14">
        <f t="shared" si="24"/>
        <v>0.9307153360435948</v>
      </c>
      <c r="X146" s="3">
        <v>0</v>
      </c>
      <c r="Y146" s="18">
        <f t="shared" si="25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 s="38">
        <f t="shared" si="26"/>
        <v>9.7977148946865864E-2</v>
      </c>
      <c r="AF146">
        <v>15</v>
      </c>
      <c r="AG146" s="10">
        <v>43709</v>
      </c>
      <c r="AH146" t="s">
        <v>63</v>
      </c>
      <c r="AI146" t="s">
        <v>298</v>
      </c>
      <c r="AJ146" t="s">
        <v>299</v>
      </c>
      <c r="AK146" s="8" t="s">
        <v>106</v>
      </c>
      <c r="AL146" s="3">
        <v>0</v>
      </c>
      <c r="AM146" s="3">
        <v>0</v>
      </c>
      <c r="AN146">
        <v>0</v>
      </c>
      <c r="AO146" t="s">
        <v>45</v>
      </c>
      <c r="AP146" s="38">
        <f t="shared" si="29"/>
        <v>0</v>
      </c>
      <c r="AQ146">
        <v>0</v>
      </c>
      <c r="AR146" s="8">
        <v>0</v>
      </c>
      <c r="AS146">
        <v>0</v>
      </c>
      <c r="AT146" t="s">
        <v>46</v>
      </c>
      <c r="AU146">
        <v>0</v>
      </c>
      <c r="AV146" s="11" t="s">
        <v>106</v>
      </c>
      <c r="AW146" s="3">
        <v>0</v>
      </c>
      <c r="AX146" s="3">
        <v>0</v>
      </c>
      <c r="AY146">
        <v>0</v>
      </c>
      <c r="AZ146">
        <v>0</v>
      </c>
      <c r="BA146" s="38">
        <f t="shared" si="27"/>
        <v>0</v>
      </c>
      <c r="BB146">
        <v>0</v>
      </c>
      <c r="BC146" s="8">
        <v>0</v>
      </c>
      <c r="BD146">
        <v>0</v>
      </c>
      <c r="BE146" t="s">
        <v>46</v>
      </c>
      <c r="BF146">
        <v>0</v>
      </c>
      <c r="BG146" s="11" t="s">
        <v>106</v>
      </c>
      <c r="BH146" s="3">
        <v>0</v>
      </c>
      <c r="BI146" s="3">
        <v>0</v>
      </c>
      <c r="BJ146">
        <v>0</v>
      </c>
      <c r="BK146">
        <v>0</v>
      </c>
      <c r="BL146" s="38">
        <f t="shared" si="28"/>
        <v>0</v>
      </c>
      <c r="BM146">
        <v>0</v>
      </c>
      <c r="BN146" s="8">
        <v>0</v>
      </c>
      <c r="BO146">
        <v>0</v>
      </c>
      <c r="BP146" t="s">
        <v>46</v>
      </c>
      <c r="BQ146">
        <v>0</v>
      </c>
      <c r="BR146" s="3">
        <v>0</v>
      </c>
      <c r="BS146" t="s">
        <v>300</v>
      </c>
      <c r="BT146" s="19">
        <f t="shared" si="20"/>
        <v>210000</v>
      </c>
      <c r="BU146" s="19">
        <f t="shared" si="21"/>
        <v>210000</v>
      </c>
      <c r="BV146" s="13">
        <f t="shared" si="22"/>
        <v>0.18164518640256033</v>
      </c>
    </row>
    <row r="147" spans="1:74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23"/>
        <v>0</v>
      </c>
      <c r="U147" s="3">
        <v>0</v>
      </c>
      <c r="V147" s="3">
        <v>0</v>
      </c>
      <c r="W147" s="14">
        <f t="shared" si="24"/>
        <v>0</v>
      </c>
      <c r="X147" s="3">
        <v>0</v>
      </c>
      <c r="Y147" s="18">
        <f t="shared" si="25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 s="38">
        <f t="shared" si="26"/>
        <v>0.10499049840831309</v>
      </c>
      <c r="AF147">
        <v>20</v>
      </c>
      <c r="AG147" s="10">
        <v>43770</v>
      </c>
      <c r="AH147">
        <v>0</v>
      </c>
      <c r="AI147" t="s">
        <v>43</v>
      </c>
      <c r="AJ147" t="s">
        <v>214</v>
      </c>
      <c r="AK147" s="8">
        <v>37895</v>
      </c>
      <c r="AL147" s="3">
        <v>900000</v>
      </c>
      <c r="AM147" s="3">
        <v>900000</v>
      </c>
      <c r="AN147">
        <v>0.01</v>
      </c>
      <c r="AO147">
        <v>50</v>
      </c>
      <c r="AP147" s="38">
        <f t="shared" si="29"/>
        <v>2.5512730928169743E-2</v>
      </c>
      <c r="AQ147">
        <v>30</v>
      </c>
      <c r="AR147" s="8">
        <v>56158</v>
      </c>
      <c r="AS147">
        <v>56158</v>
      </c>
      <c r="AT147" t="s">
        <v>100</v>
      </c>
      <c r="AU147" t="s">
        <v>142</v>
      </c>
      <c r="AV147" s="11">
        <v>37782</v>
      </c>
      <c r="AW147" s="3">
        <v>180000</v>
      </c>
      <c r="AX147" s="3">
        <v>180000</v>
      </c>
      <c r="AY147">
        <v>0</v>
      </c>
      <c r="AZ147">
        <v>15</v>
      </c>
      <c r="BA147" s="38">
        <f t="shared" si="27"/>
        <v>6.6666666666666666E-2</v>
      </c>
      <c r="BB147">
        <v>0</v>
      </c>
      <c r="BC147" s="8">
        <v>43261</v>
      </c>
      <c r="BD147">
        <v>0</v>
      </c>
      <c r="BE147" t="s">
        <v>100</v>
      </c>
      <c r="BF147">
        <v>0</v>
      </c>
      <c r="BG147" s="11" t="s">
        <v>106</v>
      </c>
      <c r="BH147" s="3">
        <v>0</v>
      </c>
      <c r="BI147" s="3">
        <v>0</v>
      </c>
      <c r="BJ147">
        <v>0</v>
      </c>
      <c r="BK147">
        <v>0</v>
      </c>
      <c r="BL147" s="38">
        <f t="shared" si="28"/>
        <v>0</v>
      </c>
      <c r="BM147">
        <v>0</v>
      </c>
      <c r="BN147" s="8">
        <v>0</v>
      </c>
      <c r="BO147">
        <v>0</v>
      </c>
      <c r="BP147" t="s">
        <v>46</v>
      </c>
      <c r="BQ147">
        <v>0</v>
      </c>
      <c r="BR147" s="3">
        <v>0</v>
      </c>
      <c r="BS147">
        <v>0</v>
      </c>
      <c r="BT147" s="19">
        <f t="shared" si="20"/>
        <v>1680000</v>
      </c>
      <c r="BU147" s="19">
        <f t="shared" si="21"/>
        <v>1680000</v>
      </c>
      <c r="BV147" s="13">
        <f t="shared" si="22"/>
        <v>0</v>
      </c>
    </row>
    <row r="148" spans="1:74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23"/>
        <v>0.73994707898491097</v>
      </c>
      <c r="U148" s="3">
        <v>4392206</v>
      </c>
      <c r="V148" s="3">
        <v>4052450</v>
      </c>
      <c r="W148" s="14">
        <f t="shared" si="24"/>
        <v>0.92264570468689311</v>
      </c>
      <c r="X148" s="3">
        <v>2826588</v>
      </c>
      <c r="Y148" s="18">
        <f t="shared" si="25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 s="38">
        <f t="shared" si="26"/>
        <v>9.6915786229061995E-2</v>
      </c>
      <c r="AF148">
        <v>30</v>
      </c>
      <c r="AG148" s="10">
        <v>44824</v>
      </c>
      <c r="AH148" t="s">
        <v>279</v>
      </c>
      <c r="AI148" t="s">
        <v>43</v>
      </c>
      <c r="AJ148">
        <v>0</v>
      </c>
      <c r="AK148" s="8">
        <v>38001</v>
      </c>
      <c r="AL148" s="3">
        <v>350000</v>
      </c>
      <c r="AM148" s="3">
        <v>0</v>
      </c>
      <c r="AN148">
        <v>5.0099999999999999E-2</v>
      </c>
      <c r="AO148">
        <v>30</v>
      </c>
      <c r="AP148" s="38">
        <f t="shared" si="29"/>
        <v>6.5125607190114856E-2</v>
      </c>
      <c r="AQ148">
        <v>30</v>
      </c>
      <c r="AR148" s="8">
        <v>48959</v>
      </c>
      <c r="AS148" t="s">
        <v>281</v>
      </c>
      <c r="AT148" t="s">
        <v>58</v>
      </c>
      <c r="AU148">
        <v>0</v>
      </c>
      <c r="AV148" s="11" t="s">
        <v>106</v>
      </c>
      <c r="AW148" s="3">
        <v>0</v>
      </c>
      <c r="AX148" s="3">
        <v>0</v>
      </c>
      <c r="AY148">
        <v>0</v>
      </c>
      <c r="AZ148">
        <v>0</v>
      </c>
      <c r="BA148" s="38">
        <f t="shared" si="27"/>
        <v>0</v>
      </c>
      <c r="BB148">
        <v>0</v>
      </c>
      <c r="BC148" s="8">
        <v>0</v>
      </c>
      <c r="BD148">
        <v>0</v>
      </c>
      <c r="BE148" t="s">
        <v>46</v>
      </c>
      <c r="BF148">
        <v>0</v>
      </c>
      <c r="BG148" s="11" t="s">
        <v>106</v>
      </c>
      <c r="BH148" s="3">
        <v>0</v>
      </c>
      <c r="BI148" s="3">
        <v>0</v>
      </c>
      <c r="BJ148">
        <v>0</v>
      </c>
      <c r="BK148">
        <v>0</v>
      </c>
      <c r="BL148" s="38">
        <f t="shared" si="28"/>
        <v>0</v>
      </c>
      <c r="BM148">
        <v>0</v>
      </c>
      <c r="BN148" s="8">
        <v>0</v>
      </c>
      <c r="BO148">
        <v>0</v>
      </c>
      <c r="BP148" t="s">
        <v>46</v>
      </c>
      <c r="BQ148">
        <v>0</v>
      </c>
      <c r="BR148" s="3">
        <v>4392206</v>
      </c>
      <c r="BS148" t="s">
        <v>62</v>
      </c>
      <c r="BT148" s="19">
        <f t="shared" si="20"/>
        <v>1491500</v>
      </c>
      <c r="BU148" s="19">
        <f t="shared" si="21"/>
        <v>4318088</v>
      </c>
      <c r="BV148" s="13">
        <f t="shared" si="22"/>
        <v>0.98312510843070655</v>
      </c>
    </row>
    <row r="149" spans="1:74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23"/>
        <v>8.8784959442610237E-2</v>
      </c>
      <c r="U149" s="3">
        <v>2141410</v>
      </c>
      <c r="V149" s="3">
        <v>2364426</v>
      </c>
      <c r="W149" s="14">
        <f t="shared" si="24"/>
        <v>1.1041444655624097</v>
      </c>
      <c r="X149" s="3">
        <v>1612931</v>
      </c>
      <c r="Y149" s="18">
        <f t="shared" si="25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 s="38">
        <f t="shared" si="26"/>
        <v>0.10806729129838037</v>
      </c>
      <c r="AF149">
        <v>15</v>
      </c>
      <c r="AG149" s="10">
        <v>43800</v>
      </c>
      <c r="AH149" t="s">
        <v>71</v>
      </c>
      <c r="AI149" t="s">
        <v>58</v>
      </c>
      <c r="AJ149" t="s">
        <v>55</v>
      </c>
      <c r="AK149" s="8" t="s">
        <v>106</v>
      </c>
      <c r="AL149" s="3">
        <v>580000</v>
      </c>
      <c r="AM149" s="3">
        <v>461275</v>
      </c>
      <c r="AN149">
        <v>7.3999999999999996E-2</v>
      </c>
      <c r="AO149">
        <v>15</v>
      </c>
      <c r="AP149" s="38">
        <f t="shared" si="29"/>
        <v>0.11258470358779432</v>
      </c>
      <c r="AQ149">
        <v>30</v>
      </c>
      <c r="AR149" s="8">
        <v>43718</v>
      </c>
      <c r="AS149" t="s">
        <v>54</v>
      </c>
      <c r="AT149" t="s">
        <v>43</v>
      </c>
      <c r="AU149" t="s">
        <v>55</v>
      </c>
      <c r="AV149" s="11" t="s">
        <v>106</v>
      </c>
      <c r="AW149" s="3">
        <v>0</v>
      </c>
      <c r="AX149" s="3">
        <v>0</v>
      </c>
      <c r="AY149">
        <v>0</v>
      </c>
      <c r="AZ149">
        <v>0</v>
      </c>
      <c r="BA149" s="38">
        <f t="shared" si="27"/>
        <v>0</v>
      </c>
      <c r="BB149">
        <v>0</v>
      </c>
      <c r="BC149" s="8">
        <v>0</v>
      </c>
      <c r="BD149">
        <v>0</v>
      </c>
      <c r="BE149" t="s">
        <v>46</v>
      </c>
      <c r="BF149">
        <v>0</v>
      </c>
      <c r="BG149" s="11" t="s">
        <v>106</v>
      </c>
      <c r="BH149" s="3">
        <v>0</v>
      </c>
      <c r="BI149" s="3">
        <v>0</v>
      </c>
      <c r="BJ149">
        <v>0</v>
      </c>
      <c r="BK149">
        <v>0</v>
      </c>
      <c r="BL149" s="38">
        <f t="shared" si="28"/>
        <v>0</v>
      </c>
      <c r="BM149">
        <v>0</v>
      </c>
      <c r="BN149" s="8">
        <v>0</v>
      </c>
      <c r="BO149">
        <v>0</v>
      </c>
      <c r="BP149" t="s">
        <v>46</v>
      </c>
      <c r="BQ149">
        <v>0</v>
      </c>
      <c r="BR149" s="3">
        <v>2141410</v>
      </c>
      <c r="BS149" t="s">
        <v>47</v>
      </c>
      <c r="BT149" s="19">
        <f t="shared" si="20"/>
        <v>636000</v>
      </c>
      <c r="BU149" s="19">
        <f t="shared" si="21"/>
        <v>2248931</v>
      </c>
      <c r="BV149" s="13">
        <f t="shared" si="22"/>
        <v>1.0502103754068581</v>
      </c>
    </row>
    <row r="150" spans="1:74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23"/>
        <v>0.77213643164407131</v>
      </c>
      <c r="U150" s="3">
        <v>2355348</v>
      </c>
      <c r="V150" s="3">
        <v>2253591</v>
      </c>
      <c r="W150" s="14">
        <f t="shared" si="24"/>
        <v>0.95679746687113754</v>
      </c>
      <c r="X150" s="3">
        <v>1300367</v>
      </c>
      <c r="Y150" s="18">
        <f t="shared" si="25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 s="38">
        <f t="shared" si="26"/>
        <v>0.10979462470100654</v>
      </c>
      <c r="AF150">
        <v>15</v>
      </c>
      <c r="AG150" s="10">
        <v>44256</v>
      </c>
      <c r="AH150">
        <v>0</v>
      </c>
      <c r="AI150" t="s">
        <v>58</v>
      </c>
      <c r="AJ150" t="s">
        <v>205</v>
      </c>
      <c r="AK150" s="8">
        <v>38777</v>
      </c>
      <c r="AL150" s="3">
        <v>65000</v>
      </c>
      <c r="AM150" s="3">
        <v>59462</v>
      </c>
      <c r="AN150">
        <v>7.7399999999999997E-2</v>
      </c>
      <c r="AO150">
        <v>15</v>
      </c>
      <c r="AP150" s="38">
        <f t="shared" si="29"/>
        <v>0.11498140893472064</v>
      </c>
      <c r="AQ150">
        <v>30</v>
      </c>
      <c r="AR150" s="8">
        <v>44256</v>
      </c>
      <c r="AS150">
        <v>0</v>
      </c>
      <c r="AT150" t="s">
        <v>58</v>
      </c>
      <c r="AU150" t="s">
        <v>205</v>
      </c>
      <c r="AV150" s="11">
        <v>38336</v>
      </c>
      <c r="AW150" s="3">
        <v>300000</v>
      </c>
      <c r="AX150" s="3">
        <v>300000</v>
      </c>
      <c r="AY150">
        <v>5.3400000000000003E-2</v>
      </c>
      <c r="AZ150">
        <v>30</v>
      </c>
      <c r="BA150" s="38">
        <f t="shared" si="27"/>
        <v>6.7594162414095021E-2</v>
      </c>
      <c r="BB150">
        <v>50</v>
      </c>
      <c r="BC150" s="8">
        <v>49293</v>
      </c>
      <c r="BD150">
        <v>0</v>
      </c>
      <c r="BE150" t="s">
        <v>100</v>
      </c>
      <c r="BF150" t="s">
        <v>205</v>
      </c>
      <c r="BG150" s="11">
        <v>38336</v>
      </c>
      <c r="BH150" s="3">
        <v>260000</v>
      </c>
      <c r="BI150" s="3">
        <v>260000</v>
      </c>
      <c r="BJ150">
        <v>5.3400000000000003E-2</v>
      </c>
      <c r="BK150">
        <v>30</v>
      </c>
      <c r="BL150" s="38">
        <f t="shared" si="28"/>
        <v>6.7594162414095021E-2</v>
      </c>
      <c r="BM150">
        <v>30</v>
      </c>
      <c r="BN150" s="8">
        <v>49293</v>
      </c>
      <c r="BO150">
        <v>0</v>
      </c>
      <c r="BP150" t="s">
        <v>100</v>
      </c>
      <c r="BQ150" t="s">
        <v>205</v>
      </c>
      <c r="BR150" s="3">
        <v>2355348</v>
      </c>
      <c r="BS150">
        <v>0</v>
      </c>
      <c r="BT150" s="19">
        <f t="shared" si="20"/>
        <v>825000</v>
      </c>
      <c r="BU150" s="19">
        <f t="shared" si="21"/>
        <v>2125367</v>
      </c>
      <c r="BV150" s="13">
        <f t="shared" si="22"/>
        <v>0.90235795304982536</v>
      </c>
    </row>
    <row r="151" spans="1:74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23"/>
        <v>5.9622208136869879E-2</v>
      </c>
      <c r="U151" s="3">
        <v>9862097</v>
      </c>
      <c r="V151" s="3">
        <v>7517472</v>
      </c>
      <c r="W151" s="14">
        <f t="shared" si="24"/>
        <v>0.76225898001206027</v>
      </c>
      <c r="X151" s="3">
        <v>0</v>
      </c>
      <c r="Y151" s="18">
        <f t="shared" si="25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 s="38">
        <f t="shared" si="26"/>
        <v>4.187486821806051E-2</v>
      </c>
      <c r="AF151">
        <v>40</v>
      </c>
      <c r="AG151" s="10">
        <v>55975</v>
      </c>
      <c r="AH151">
        <v>0</v>
      </c>
      <c r="AI151" t="s">
        <v>43</v>
      </c>
      <c r="AJ151">
        <v>0</v>
      </c>
      <c r="AK151" s="8" t="s">
        <v>106</v>
      </c>
      <c r="AL151" s="3">
        <v>0</v>
      </c>
      <c r="AM151" s="3">
        <v>0</v>
      </c>
      <c r="AN151">
        <v>0</v>
      </c>
      <c r="AO151" t="s">
        <v>45</v>
      </c>
      <c r="AP151" s="38">
        <f t="shared" si="29"/>
        <v>0</v>
      </c>
      <c r="AQ151">
        <v>0</v>
      </c>
      <c r="AR151" s="8">
        <v>0</v>
      </c>
      <c r="AS151">
        <v>0</v>
      </c>
      <c r="AT151" t="s">
        <v>46</v>
      </c>
      <c r="AU151">
        <v>0</v>
      </c>
      <c r="AV151" s="11" t="s">
        <v>106</v>
      </c>
      <c r="AW151" s="3">
        <v>0</v>
      </c>
      <c r="AX151" s="3">
        <v>0</v>
      </c>
      <c r="AY151">
        <v>0</v>
      </c>
      <c r="AZ151">
        <v>0</v>
      </c>
      <c r="BA151" s="38">
        <f t="shared" si="27"/>
        <v>0</v>
      </c>
      <c r="BB151">
        <v>0</v>
      </c>
      <c r="BC151" s="8">
        <v>0</v>
      </c>
      <c r="BD151">
        <v>0</v>
      </c>
      <c r="BE151" t="s">
        <v>46</v>
      </c>
      <c r="BF151">
        <v>0</v>
      </c>
      <c r="BG151" s="11" t="s">
        <v>106</v>
      </c>
      <c r="BH151" s="3">
        <v>0</v>
      </c>
      <c r="BI151" s="3">
        <v>0</v>
      </c>
      <c r="BJ151">
        <v>0</v>
      </c>
      <c r="BK151">
        <v>0</v>
      </c>
      <c r="BL151" s="38">
        <f t="shared" si="28"/>
        <v>0</v>
      </c>
      <c r="BM151">
        <v>0</v>
      </c>
      <c r="BN151" s="8">
        <v>0</v>
      </c>
      <c r="BO151">
        <v>0</v>
      </c>
      <c r="BP151" t="s">
        <v>46</v>
      </c>
      <c r="BQ151">
        <v>0</v>
      </c>
      <c r="BR151" s="3">
        <v>0</v>
      </c>
      <c r="BS151">
        <v>0</v>
      </c>
      <c r="BT151" s="19">
        <f t="shared" si="20"/>
        <v>4800600</v>
      </c>
      <c r="BU151" s="19">
        <f t="shared" si="21"/>
        <v>4800600</v>
      </c>
      <c r="BV151" s="13">
        <f t="shared" si="22"/>
        <v>0.48677274214601618</v>
      </c>
    </row>
    <row r="152" spans="1:74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23"/>
        <v>0</v>
      </c>
      <c r="U152" s="3">
        <v>0</v>
      </c>
      <c r="V152" s="3">
        <v>0</v>
      </c>
      <c r="W152" s="14">
        <f t="shared" si="24"/>
        <v>0</v>
      </c>
      <c r="X152" s="3">
        <v>0</v>
      </c>
      <c r="Y152" s="18">
        <f t="shared" si="25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 s="38">
        <f t="shared" si="26"/>
        <v>0.1056706000358157</v>
      </c>
      <c r="AF152">
        <v>15</v>
      </c>
      <c r="AG152" s="10">
        <v>43982</v>
      </c>
      <c r="AH152">
        <v>0</v>
      </c>
      <c r="AI152" t="s">
        <v>43</v>
      </c>
      <c r="AJ152">
        <v>0</v>
      </c>
      <c r="AK152" s="8" t="s">
        <v>306</v>
      </c>
      <c r="AL152" s="3">
        <v>668000</v>
      </c>
      <c r="AM152" s="3">
        <v>137454</v>
      </c>
      <c r="AN152">
        <v>6.7400000000000002E-2</v>
      </c>
      <c r="AO152" t="s">
        <v>45</v>
      </c>
      <c r="AP152" s="38">
        <f t="shared" si="29"/>
        <v>0</v>
      </c>
      <c r="AQ152">
        <v>0</v>
      </c>
      <c r="AR152" s="8">
        <v>43800</v>
      </c>
      <c r="AS152">
        <v>0</v>
      </c>
      <c r="AT152" t="s">
        <v>43</v>
      </c>
      <c r="AU152">
        <v>0</v>
      </c>
      <c r="AV152" s="11" t="s">
        <v>106</v>
      </c>
      <c r="AW152" s="3">
        <v>300000</v>
      </c>
      <c r="AX152" s="3">
        <v>300000</v>
      </c>
      <c r="AY152">
        <v>0</v>
      </c>
      <c r="AZ152">
        <v>0</v>
      </c>
      <c r="BA152" s="38">
        <f t="shared" si="27"/>
        <v>0</v>
      </c>
      <c r="BB152">
        <v>0</v>
      </c>
      <c r="BC152" s="8">
        <v>43830</v>
      </c>
      <c r="BD152">
        <v>0</v>
      </c>
      <c r="BE152" t="s">
        <v>46</v>
      </c>
      <c r="BF152">
        <v>0</v>
      </c>
      <c r="BG152" s="11" t="s">
        <v>106</v>
      </c>
      <c r="BH152" s="3">
        <v>150000</v>
      </c>
      <c r="BI152" s="3">
        <v>0</v>
      </c>
      <c r="BJ152">
        <v>0</v>
      </c>
      <c r="BK152">
        <v>0</v>
      </c>
      <c r="BL152" s="38">
        <f t="shared" si="28"/>
        <v>0</v>
      </c>
      <c r="BM152">
        <v>0</v>
      </c>
      <c r="BN152" s="8">
        <v>43982</v>
      </c>
      <c r="BO152">
        <v>0</v>
      </c>
      <c r="BP152" t="s">
        <v>46</v>
      </c>
      <c r="BQ152">
        <v>0</v>
      </c>
      <c r="BR152" s="3">
        <v>0</v>
      </c>
      <c r="BS152">
        <v>0</v>
      </c>
      <c r="BT152" s="19">
        <f t="shared" si="20"/>
        <v>2327790</v>
      </c>
      <c r="BU152" s="19">
        <f t="shared" si="21"/>
        <v>2327790</v>
      </c>
      <c r="BV152" s="13">
        <f t="shared" si="22"/>
        <v>0</v>
      </c>
    </row>
    <row r="153" spans="1:74" hidden="1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23"/>
        <v>7.0431911114885712E-2</v>
      </c>
      <c r="U153" s="3">
        <v>800674</v>
      </c>
      <c r="V153" s="3">
        <v>736050</v>
      </c>
      <c r="W153" s="14">
        <f t="shared" si="24"/>
        <v>0.91928799986011789</v>
      </c>
      <c r="X153" s="3">
        <v>458363</v>
      </c>
      <c r="Y153" s="18">
        <f t="shared" si="25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 s="38">
        <f t="shared" si="26"/>
        <v>9.3113808114768812E-2</v>
      </c>
      <c r="AF153">
        <v>0</v>
      </c>
      <c r="AG153" s="10">
        <v>44337</v>
      </c>
      <c r="AH153">
        <v>0</v>
      </c>
      <c r="AI153" t="s">
        <v>100</v>
      </c>
      <c r="AJ153">
        <v>0</v>
      </c>
      <c r="AK153" s="8">
        <v>38275</v>
      </c>
      <c r="AL153" s="3">
        <v>30000</v>
      </c>
      <c r="AM153" s="3">
        <v>30000</v>
      </c>
      <c r="AN153">
        <v>0</v>
      </c>
      <c r="AO153">
        <v>15</v>
      </c>
      <c r="AP153" s="38">
        <f t="shared" si="29"/>
        <v>6.6666666666666666E-2</v>
      </c>
      <c r="AQ153">
        <v>0</v>
      </c>
      <c r="AR153" s="8">
        <v>43753</v>
      </c>
      <c r="AS153">
        <v>0</v>
      </c>
      <c r="AT153" t="s">
        <v>100</v>
      </c>
      <c r="AU153">
        <v>0</v>
      </c>
      <c r="AV153" s="11" t="s">
        <v>106</v>
      </c>
      <c r="AW153" s="3">
        <v>0</v>
      </c>
      <c r="AX153" s="3">
        <v>0</v>
      </c>
      <c r="AY153">
        <v>0</v>
      </c>
      <c r="AZ153">
        <v>0</v>
      </c>
      <c r="BA153" s="38">
        <f t="shared" si="27"/>
        <v>0</v>
      </c>
      <c r="BB153">
        <v>0</v>
      </c>
      <c r="BC153" s="8">
        <v>0</v>
      </c>
      <c r="BD153">
        <v>0</v>
      </c>
      <c r="BE153" t="s">
        <v>46</v>
      </c>
      <c r="BF153">
        <v>0</v>
      </c>
      <c r="BG153" s="11" t="s">
        <v>106</v>
      </c>
      <c r="BH153" s="3">
        <v>0</v>
      </c>
      <c r="BI153" s="3">
        <v>0</v>
      </c>
      <c r="BJ153">
        <v>0</v>
      </c>
      <c r="BK153">
        <v>0</v>
      </c>
      <c r="BL153" s="38">
        <f t="shared" si="28"/>
        <v>0</v>
      </c>
      <c r="BM153">
        <v>0</v>
      </c>
      <c r="BN153" s="8">
        <v>0</v>
      </c>
      <c r="BO153">
        <v>0</v>
      </c>
      <c r="BP153" t="s">
        <v>46</v>
      </c>
      <c r="BQ153">
        <v>0</v>
      </c>
      <c r="BR153" s="3">
        <v>800674</v>
      </c>
      <c r="BS153" t="s">
        <v>47</v>
      </c>
      <c r="BT153" s="19">
        <f t="shared" si="20"/>
        <v>342311</v>
      </c>
      <c r="BU153" s="19">
        <f t="shared" si="21"/>
        <v>800674</v>
      </c>
      <c r="BV153" s="13">
        <f t="shared" si="22"/>
        <v>1</v>
      </c>
    </row>
    <row r="154" spans="1:74" hidden="1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23"/>
        <v>7.2265724829539066E-2</v>
      </c>
      <c r="U154" s="3">
        <v>782584</v>
      </c>
      <c r="V154" s="3">
        <v>729313</v>
      </c>
      <c r="W154" s="14">
        <f t="shared" si="24"/>
        <v>0.93192935199288507</v>
      </c>
      <c r="X154" s="3">
        <v>459363</v>
      </c>
      <c r="Y154" s="18">
        <f t="shared" si="25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 s="38">
        <f t="shared" si="26"/>
        <v>6.1391542908593145E-2</v>
      </c>
      <c r="AF154">
        <v>20</v>
      </c>
      <c r="AG154" s="10">
        <v>49084</v>
      </c>
      <c r="AH154">
        <v>0</v>
      </c>
      <c r="AI154" t="s">
        <v>58</v>
      </c>
      <c r="AJ154">
        <v>0</v>
      </c>
      <c r="AK154" s="8">
        <v>38275</v>
      </c>
      <c r="AL154" s="3">
        <v>30000</v>
      </c>
      <c r="AM154" s="3">
        <v>0</v>
      </c>
      <c r="AN154">
        <v>0</v>
      </c>
      <c r="AO154">
        <v>15</v>
      </c>
      <c r="AP154" s="38">
        <f t="shared" si="29"/>
        <v>6.6666666666666666E-2</v>
      </c>
      <c r="AQ154">
        <v>0</v>
      </c>
      <c r="AR154" s="8">
        <v>43753</v>
      </c>
      <c r="AS154">
        <v>0</v>
      </c>
      <c r="AT154" t="s">
        <v>100</v>
      </c>
      <c r="AU154">
        <v>0</v>
      </c>
      <c r="AV154" s="11" t="s">
        <v>106</v>
      </c>
      <c r="AW154" s="3">
        <v>0</v>
      </c>
      <c r="AX154" s="3">
        <v>0</v>
      </c>
      <c r="AY154">
        <v>0</v>
      </c>
      <c r="AZ154">
        <v>0</v>
      </c>
      <c r="BA154" s="38">
        <f t="shared" si="27"/>
        <v>0</v>
      </c>
      <c r="BB154">
        <v>0</v>
      </c>
      <c r="BC154" s="8">
        <v>0</v>
      </c>
      <c r="BD154">
        <v>0</v>
      </c>
      <c r="BE154" t="s">
        <v>46</v>
      </c>
      <c r="BF154">
        <v>0</v>
      </c>
      <c r="BG154" s="11" t="s">
        <v>106</v>
      </c>
      <c r="BH154" s="3">
        <v>0</v>
      </c>
      <c r="BI154" s="3">
        <v>0</v>
      </c>
      <c r="BJ154">
        <v>0</v>
      </c>
      <c r="BK154">
        <v>0</v>
      </c>
      <c r="BL154" s="38">
        <f t="shared" si="28"/>
        <v>0</v>
      </c>
      <c r="BM154">
        <v>0</v>
      </c>
      <c r="BN154" s="8">
        <v>0</v>
      </c>
      <c r="BO154">
        <v>0</v>
      </c>
      <c r="BP154" t="s">
        <v>46</v>
      </c>
      <c r="BQ154">
        <v>0</v>
      </c>
      <c r="BR154" s="3">
        <v>782584</v>
      </c>
      <c r="BS154" t="s">
        <v>47</v>
      </c>
      <c r="BT154" s="19">
        <f t="shared" si="20"/>
        <v>323211</v>
      </c>
      <c r="BU154" s="19">
        <f t="shared" si="21"/>
        <v>782574</v>
      </c>
      <c r="BV154" s="13">
        <f t="shared" si="22"/>
        <v>0.99998722181899957</v>
      </c>
    </row>
    <row r="155" spans="1:74" hidden="1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23"/>
        <v>7.2281336673482161E-2</v>
      </c>
      <c r="U155" s="3">
        <v>2041426</v>
      </c>
      <c r="V155" s="3">
        <v>1849048</v>
      </c>
      <c r="W155" s="14">
        <f t="shared" si="24"/>
        <v>0.90576293238158034</v>
      </c>
      <c r="X155" s="3">
        <v>1335196</v>
      </c>
      <c r="Y155" s="18">
        <f t="shared" si="25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 s="38">
        <f t="shared" si="26"/>
        <v>7.9944484235370997E-2</v>
      </c>
      <c r="AF155">
        <v>25</v>
      </c>
      <c r="AG155" s="10">
        <v>47480</v>
      </c>
      <c r="AH155">
        <v>1</v>
      </c>
      <c r="AI155" t="s">
        <v>43</v>
      </c>
      <c r="AJ155" t="s">
        <v>309</v>
      </c>
      <c r="AK155" s="8" t="s">
        <v>106</v>
      </c>
      <c r="AL155" s="3">
        <v>500000</v>
      </c>
      <c r="AM155" s="3">
        <v>833384.07</v>
      </c>
      <c r="AN155">
        <v>4.6800000000000001E-2</v>
      </c>
      <c r="AO155">
        <v>15</v>
      </c>
      <c r="AP155" s="38">
        <f t="shared" si="29"/>
        <v>9.4269684240541204E-2</v>
      </c>
      <c r="AQ155">
        <v>15</v>
      </c>
      <c r="AR155" s="8">
        <v>44227</v>
      </c>
      <c r="AS155">
        <v>2</v>
      </c>
      <c r="AT155" t="s">
        <v>58</v>
      </c>
      <c r="AU155" t="s">
        <v>240</v>
      </c>
      <c r="AV155" s="11">
        <v>38700</v>
      </c>
      <c r="AW155" s="3">
        <v>35000</v>
      </c>
      <c r="AX155" s="3">
        <v>15837.4</v>
      </c>
      <c r="AY155">
        <v>0.02</v>
      </c>
      <c r="AZ155">
        <v>20</v>
      </c>
      <c r="BA155" s="38">
        <f t="shared" si="27"/>
        <v>6.1156718125290395E-2</v>
      </c>
      <c r="BB155">
        <v>20</v>
      </c>
      <c r="BC155" s="8">
        <v>45658</v>
      </c>
      <c r="BD155">
        <v>2</v>
      </c>
      <c r="BE155" t="s">
        <v>43</v>
      </c>
      <c r="BF155">
        <v>0</v>
      </c>
      <c r="BG155" s="11" t="s">
        <v>106</v>
      </c>
      <c r="BH155" s="3">
        <v>0</v>
      </c>
      <c r="BI155" s="3">
        <v>0</v>
      </c>
      <c r="BJ155">
        <v>0</v>
      </c>
      <c r="BK155">
        <v>0</v>
      </c>
      <c r="BL155" s="38">
        <f t="shared" si="28"/>
        <v>0</v>
      </c>
      <c r="BM155">
        <v>0</v>
      </c>
      <c r="BN155" s="8">
        <v>0</v>
      </c>
      <c r="BO155">
        <v>0</v>
      </c>
      <c r="BP155" t="s">
        <v>46</v>
      </c>
      <c r="BQ155">
        <v>0</v>
      </c>
      <c r="BR155" s="3">
        <v>2041426</v>
      </c>
      <c r="BS155">
        <v>0</v>
      </c>
      <c r="BT155" s="19">
        <f t="shared" si="20"/>
        <v>706230</v>
      </c>
      <c r="BU155" s="19">
        <f t="shared" si="21"/>
        <v>2041426</v>
      </c>
      <c r="BV155" s="13">
        <f t="shared" si="22"/>
        <v>1</v>
      </c>
    </row>
    <row r="156" spans="1:74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23"/>
        <v>7.1012330714901747E-2</v>
      </c>
      <c r="U156" s="3">
        <v>1887644</v>
      </c>
      <c r="V156" s="3">
        <v>100</v>
      </c>
      <c r="W156" s="14">
        <f t="shared" si="24"/>
        <v>5.2976090830686297E-5</v>
      </c>
      <c r="X156" s="3">
        <v>143209</v>
      </c>
      <c r="Y156" s="18">
        <f t="shared" si="25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 s="38">
        <f t="shared" si="26"/>
        <v>9.6342287609244376E-2</v>
      </c>
      <c r="AF156">
        <v>30</v>
      </c>
      <c r="AG156" s="10">
        <v>43922</v>
      </c>
      <c r="AH156" t="s">
        <v>54</v>
      </c>
      <c r="AI156" t="s">
        <v>313</v>
      </c>
      <c r="AJ156" t="s">
        <v>44</v>
      </c>
      <c r="AK156" s="8">
        <v>38443</v>
      </c>
      <c r="AL156" s="3">
        <v>450000</v>
      </c>
      <c r="AM156" s="3">
        <v>450000</v>
      </c>
      <c r="AN156">
        <v>0.05</v>
      </c>
      <c r="AO156">
        <v>20</v>
      </c>
      <c r="AP156" s="38">
        <f t="shared" si="29"/>
        <v>8.0242587190691328E-2</v>
      </c>
      <c r="AQ156">
        <v>20</v>
      </c>
      <c r="AR156" s="8">
        <v>45748</v>
      </c>
      <c r="AS156" t="s">
        <v>71</v>
      </c>
      <c r="AT156" t="s">
        <v>100</v>
      </c>
      <c r="AU156" t="s">
        <v>194</v>
      </c>
      <c r="AV156" s="11">
        <v>38443</v>
      </c>
      <c r="AW156" s="3">
        <v>143209</v>
      </c>
      <c r="AX156" s="3">
        <v>143209</v>
      </c>
      <c r="AY156">
        <v>0.05</v>
      </c>
      <c r="AZ156">
        <v>15</v>
      </c>
      <c r="BA156" s="38">
        <f t="shared" si="27"/>
        <v>9.6342287609244376E-2</v>
      </c>
      <c r="BB156">
        <v>15</v>
      </c>
      <c r="BC156" s="8">
        <v>45748</v>
      </c>
      <c r="BD156" t="s">
        <v>75</v>
      </c>
      <c r="BE156" t="s">
        <v>100</v>
      </c>
      <c r="BF156" t="s">
        <v>194</v>
      </c>
      <c r="BG156" s="11">
        <v>38443</v>
      </c>
      <c r="BH156" s="3">
        <v>1105978</v>
      </c>
      <c r="BI156" s="3">
        <v>0</v>
      </c>
      <c r="BJ156">
        <v>0</v>
      </c>
      <c r="BK156">
        <v>10</v>
      </c>
      <c r="BL156" s="38">
        <f t="shared" si="28"/>
        <v>0.1</v>
      </c>
      <c r="BM156">
        <v>10</v>
      </c>
      <c r="BN156" s="8">
        <v>42095</v>
      </c>
      <c r="BO156">
        <v>0</v>
      </c>
      <c r="BP156" t="s">
        <v>100</v>
      </c>
      <c r="BQ156" t="s">
        <v>194</v>
      </c>
      <c r="BR156" s="3">
        <v>1887644</v>
      </c>
      <c r="BS156">
        <v>0</v>
      </c>
      <c r="BT156" s="19">
        <f t="shared" si="20"/>
        <v>1887644</v>
      </c>
      <c r="BU156" s="19">
        <f t="shared" si="21"/>
        <v>2030853</v>
      </c>
      <c r="BV156" s="13">
        <f t="shared" si="22"/>
        <v>1.0758665299177175</v>
      </c>
    </row>
    <row r="157" spans="1:74" hidden="1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23"/>
        <v>7.1012330714901747E-2</v>
      </c>
      <c r="U157" s="3">
        <v>1887644</v>
      </c>
      <c r="V157" s="3">
        <v>169887.96</v>
      </c>
      <c r="W157" s="14">
        <f t="shared" si="24"/>
        <v>0.09</v>
      </c>
      <c r="X157" s="3">
        <v>1105978</v>
      </c>
      <c r="Y157" s="18">
        <f t="shared" si="25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 s="38">
        <f t="shared" si="26"/>
        <v>9.6342287609244376E-2</v>
      </c>
      <c r="AF157">
        <v>30</v>
      </c>
      <c r="AG157" s="10">
        <v>43922</v>
      </c>
      <c r="AH157" t="s">
        <v>54</v>
      </c>
      <c r="AI157" t="s">
        <v>115</v>
      </c>
      <c r="AJ157" t="s">
        <v>44</v>
      </c>
      <c r="AK157" s="8">
        <v>38443</v>
      </c>
      <c r="AL157" s="3">
        <v>450000</v>
      </c>
      <c r="AM157" s="3">
        <v>450000</v>
      </c>
      <c r="AN157">
        <v>0.05</v>
      </c>
      <c r="AO157">
        <v>20</v>
      </c>
      <c r="AP157" s="38">
        <f t="shared" si="29"/>
        <v>8.0242587190691328E-2</v>
      </c>
      <c r="AQ157">
        <v>20</v>
      </c>
      <c r="AR157" s="8">
        <v>45748</v>
      </c>
      <c r="AS157" t="s">
        <v>71</v>
      </c>
      <c r="AT157" t="s">
        <v>100</v>
      </c>
      <c r="AU157" t="s">
        <v>194</v>
      </c>
      <c r="AV157" s="11">
        <v>38443</v>
      </c>
      <c r="AW157" s="3">
        <v>143209</v>
      </c>
      <c r="AX157" s="3">
        <v>143209</v>
      </c>
      <c r="AY157">
        <v>0.05</v>
      </c>
      <c r="AZ157">
        <v>15</v>
      </c>
      <c r="BA157" s="38">
        <f t="shared" si="27"/>
        <v>9.6342287609244376E-2</v>
      </c>
      <c r="BB157">
        <v>15</v>
      </c>
      <c r="BC157" s="8">
        <v>45748</v>
      </c>
      <c r="BD157" t="s">
        <v>75</v>
      </c>
      <c r="BE157" t="s">
        <v>100</v>
      </c>
      <c r="BF157" t="s">
        <v>194</v>
      </c>
      <c r="BG157" s="11" t="s">
        <v>106</v>
      </c>
      <c r="BH157" s="3">
        <v>0</v>
      </c>
      <c r="BI157" s="3">
        <v>0</v>
      </c>
      <c r="BJ157">
        <v>0</v>
      </c>
      <c r="BK157">
        <v>0</v>
      </c>
      <c r="BL157" s="38">
        <f t="shared" si="28"/>
        <v>0</v>
      </c>
      <c r="BM157">
        <v>0</v>
      </c>
      <c r="BN157" s="8">
        <v>0</v>
      </c>
      <c r="BO157">
        <v>0</v>
      </c>
      <c r="BP157" t="s">
        <v>46</v>
      </c>
      <c r="BQ157">
        <v>0</v>
      </c>
      <c r="BR157" s="3">
        <v>1887644</v>
      </c>
      <c r="BS157">
        <v>0</v>
      </c>
      <c r="BT157" s="19">
        <f t="shared" si="20"/>
        <v>781666</v>
      </c>
      <c r="BU157" s="19">
        <f t="shared" si="21"/>
        <v>1887644</v>
      </c>
      <c r="BV157" s="13">
        <f t="shared" si="22"/>
        <v>1</v>
      </c>
    </row>
    <row r="158" spans="1:74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23"/>
        <v>7.5986824638761052E-2</v>
      </c>
      <c r="U158" s="3">
        <v>6271403</v>
      </c>
      <c r="V158" s="3">
        <v>5981870</v>
      </c>
      <c r="W158" s="14">
        <f t="shared" si="24"/>
        <v>0.95383281858939695</v>
      </c>
      <c r="X158" s="3">
        <v>4437098</v>
      </c>
      <c r="Y158" s="18">
        <f t="shared" si="25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 s="38">
        <f t="shared" si="26"/>
        <v>0.12038889149066806</v>
      </c>
      <c r="AF158">
        <v>11</v>
      </c>
      <c r="AG158" s="10">
        <v>42369</v>
      </c>
      <c r="AH158">
        <v>0</v>
      </c>
      <c r="AI158" t="s">
        <v>43</v>
      </c>
      <c r="AJ158" t="s">
        <v>315</v>
      </c>
      <c r="AK158" s="8" t="s">
        <v>106</v>
      </c>
      <c r="AL158" s="3">
        <v>275000</v>
      </c>
      <c r="AM158" s="3">
        <v>476222</v>
      </c>
      <c r="AN158">
        <v>0.05</v>
      </c>
      <c r="AO158" t="s">
        <v>45</v>
      </c>
      <c r="AP158" s="38">
        <f t="shared" si="29"/>
        <v>0</v>
      </c>
      <c r="AQ158">
        <v>0</v>
      </c>
      <c r="AR158" s="8">
        <v>44208</v>
      </c>
      <c r="AS158">
        <v>0</v>
      </c>
      <c r="AT158" t="s">
        <v>100</v>
      </c>
      <c r="AU158" t="s">
        <v>316</v>
      </c>
      <c r="AV158" s="11" t="s">
        <v>106</v>
      </c>
      <c r="AW158" s="3">
        <v>194875</v>
      </c>
      <c r="AX158" s="3">
        <v>194875</v>
      </c>
      <c r="AY158">
        <v>0</v>
      </c>
      <c r="AZ158">
        <v>0</v>
      </c>
      <c r="BA158" s="38">
        <f t="shared" si="27"/>
        <v>0</v>
      </c>
      <c r="BB158">
        <v>0</v>
      </c>
      <c r="BC158" s="8">
        <v>42369</v>
      </c>
      <c r="BD158">
        <v>0</v>
      </c>
      <c r="BE158" t="s">
        <v>58</v>
      </c>
      <c r="BF158" t="s">
        <v>317</v>
      </c>
      <c r="BG158" s="11">
        <v>38649</v>
      </c>
      <c r="BH158" s="3">
        <v>1459305</v>
      </c>
      <c r="BI158" s="3">
        <v>1103936</v>
      </c>
      <c r="BJ158">
        <v>4.7500000000000001E-2</v>
      </c>
      <c r="BK158">
        <v>15</v>
      </c>
      <c r="BL158" s="38">
        <f t="shared" si="28"/>
        <v>9.472113441086942E-2</v>
      </c>
      <c r="BM158">
        <v>15</v>
      </c>
      <c r="BN158" s="8">
        <v>44136</v>
      </c>
      <c r="BO158" t="s">
        <v>63</v>
      </c>
      <c r="BP158" t="s">
        <v>43</v>
      </c>
      <c r="BQ158" t="s">
        <v>309</v>
      </c>
      <c r="BR158" s="3">
        <v>6466278</v>
      </c>
      <c r="BS158" t="s">
        <v>62</v>
      </c>
      <c r="BT158" s="19">
        <f t="shared" si="20"/>
        <v>2029180</v>
      </c>
      <c r="BU158" s="19">
        <f t="shared" si="21"/>
        <v>6466278</v>
      </c>
      <c r="BV158" s="13">
        <f t="shared" si="22"/>
        <v>1.0310735891155456</v>
      </c>
    </row>
    <row r="159" spans="1:74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23"/>
        <v>6.1192694003381176E-2</v>
      </c>
      <c r="U159" s="3">
        <v>3197702</v>
      </c>
      <c r="V159" s="3">
        <v>2050502</v>
      </c>
      <c r="W159" s="14">
        <f t="shared" si="24"/>
        <v>0.64124236717492744</v>
      </c>
      <c r="X159" s="3">
        <v>0</v>
      </c>
      <c r="Y159" s="18">
        <f t="shared" si="25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 s="38">
        <f t="shared" si="26"/>
        <v>0.11351950871144534</v>
      </c>
      <c r="AF159">
        <v>15</v>
      </c>
      <c r="AG159" s="10">
        <v>44013</v>
      </c>
      <c r="AH159">
        <v>0</v>
      </c>
      <c r="AI159" t="s">
        <v>43</v>
      </c>
      <c r="AJ159" t="s">
        <v>44</v>
      </c>
      <c r="AK159" s="8" t="s">
        <v>106</v>
      </c>
      <c r="AL159" s="3">
        <v>0</v>
      </c>
      <c r="AM159" s="3">
        <v>0</v>
      </c>
      <c r="AN159">
        <v>0</v>
      </c>
      <c r="AO159">
        <v>0</v>
      </c>
      <c r="AP159" s="38">
        <f t="shared" si="29"/>
        <v>0</v>
      </c>
      <c r="AQ159">
        <v>0</v>
      </c>
      <c r="AR159" s="8">
        <v>0</v>
      </c>
      <c r="AS159">
        <v>0</v>
      </c>
      <c r="AT159">
        <v>0</v>
      </c>
      <c r="AU159">
        <v>0</v>
      </c>
      <c r="AV159" s="11" t="s">
        <v>106</v>
      </c>
      <c r="AW159" s="3">
        <v>0</v>
      </c>
      <c r="AX159" s="3">
        <v>0</v>
      </c>
      <c r="AY159">
        <v>0</v>
      </c>
      <c r="AZ159">
        <v>0</v>
      </c>
      <c r="BA159" s="38">
        <f t="shared" si="27"/>
        <v>0</v>
      </c>
      <c r="BB159">
        <v>0</v>
      </c>
      <c r="BC159" s="8">
        <v>0</v>
      </c>
      <c r="BD159">
        <v>0</v>
      </c>
      <c r="BE159" t="s">
        <v>46</v>
      </c>
      <c r="BF159">
        <v>0</v>
      </c>
      <c r="BG159" s="11" t="s">
        <v>106</v>
      </c>
      <c r="BH159" s="3">
        <v>0</v>
      </c>
      <c r="BI159" s="3">
        <v>0</v>
      </c>
      <c r="BJ159">
        <v>0</v>
      </c>
      <c r="BK159">
        <v>0</v>
      </c>
      <c r="BL159" s="38">
        <f t="shared" si="28"/>
        <v>0</v>
      </c>
      <c r="BM159">
        <v>0</v>
      </c>
      <c r="BN159" s="8">
        <v>0</v>
      </c>
      <c r="BO159">
        <v>0</v>
      </c>
      <c r="BP159" t="s">
        <v>46</v>
      </c>
      <c r="BQ159">
        <v>0</v>
      </c>
      <c r="BR159" s="3">
        <v>0</v>
      </c>
      <c r="BS159">
        <v>0</v>
      </c>
      <c r="BT159" s="19">
        <f t="shared" si="20"/>
        <v>1500000</v>
      </c>
      <c r="BU159" s="19">
        <f t="shared" si="21"/>
        <v>1500000</v>
      </c>
      <c r="BV159" s="13">
        <f t="shared" si="22"/>
        <v>0.46908686300349439</v>
      </c>
    </row>
    <row r="160" spans="1:74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23"/>
        <v>0</v>
      </c>
      <c r="U160" s="3">
        <v>7171212</v>
      </c>
      <c r="V160" s="3">
        <v>7450720</v>
      </c>
      <c r="W160" s="14">
        <f t="shared" si="24"/>
        <v>1.0389763961796137</v>
      </c>
      <c r="X160" s="3">
        <v>5403608</v>
      </c>
      <c r="Y160" s="18">
        <f t="shared" si="25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 s="38">
        <f t="shared" si="26"/>
        <v>7.8214171923740833E-2</v>
      </c>
      <c r="AF160">
        <v>30</v>
      </c>
      <c r="AG160" s="10">
        <v>49143</v>
      </c>
      <c r="AH160" t="s">
        <v>279</v>
      </c>
      <c r="AI160" t="s">
        <v>43</v>
      </c>
      <c r="AJ160" t="s">
        <v>319</v>
      </c>
      <c r="AK160" s="8">
        <v>38443</v>
      </c>
      <c r="AL160" s="3">
        <v>400000</v>
      </c>
      <c r="AM160" s="3">
        <v>400000</v>
      </c>
      <c r="AN160">
        <v>0</v>
      </c>
      <c r="AO160">
        <v>20</v>
      </c>
      <c r="AP160" s="38">
        <f t="shared" si="29"/>
        <v>0.05</v>
      </c>
      <c r="AQ160">
        <v>0</v>
      </c>
      <c r="AR160" s="8">
        <v>45748</v>
      </c>
      <c r="AS160">
        <v>0</v>
      </c>
      <c r="AT160" t="s">
        <v>100</v>
      </c>
      <c r="AU160">
        <v>0</v>
      </c>
      <c r="AV160" s="11">
        <v>38650</v>
      </c>
      <c r="AW160" s="3">
        <v>350828</v>
      </c>
      <c r="AX160" s="3" t="s">
        <v>320</v>
      </c>
      <c r="AY160">
        <v>0.08</v>
      </c>
      <c r="AZ160">
        <v>13</v>
      </c>
      <c r="BA160" s="38">
        <f t="shared" si="27"/>
        <v>0.1265218051965557</v>
      </c>
      <c r="BB160">
        <v>0</v>
      </c>
      <c r="BC160" s="8">
        <v>43388</v>
      </c>
      <c r="BD160" t="s">
        <v>321</v>
      </c>
      <c r="BE160" t="s">
        <v>58</v>
      </c>
      <c r="BF160">
        <v>0</v>
      </c>
      <c r="BG160" s="11" t="s">
        <v>106</v>
      </c>
      <c r="BH160" s="3">
        <v>0</v>
      </c>
      <c r="BI160" s="3">
        <v>0</v>
      </c>
      <c r="BJ160">
        <v>0</v>
      </c>
      <c r="BK160">
        <v>0</v>
      </c>
      <c r="BL160" s="38">
        <f t="shared" si="28"/>
        <v>0</v>
      </c>
      <c r="BM160">
        <v>0</v>
      </c>
      <c r="BN160" s="8">
        <v>0</v>
      </c>
      <c r="BO160">
        <v>0</v>
      </c>
      <c r="BP160" t="s">
        <v>46</v>
      </c>
      <c r="BQ160">
        <v>0</v>
      </c>
      <c r="BR160" s="3">
        <v>7171212</v>
      </c>
      <c r="BS160" t="s">
        <v>62</v>
      </c>
      <c r="BT160" s="19">
        <f t="shared" si="20"/>
        <v>2150828</v>
      </c>
      <c r="BU160" s="19">
        <f t="shared" si="21"/>
        <v>7554436</v>
      </c>
      <c r="BV160" s="13">
        <f t="shared" si="22"/>
        <v>1.0534392233837182</v>
      </c>
    </row>
    <row r="161" spans="1:74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23"/>
        <v>6.4189700744627515E-2</v>
      </c>
      <c r="U161" s="3">
        <v>1274597</v>
      </c>
      <c r="V161" s="3">
        <v>1340033</v>
      </c>
      <c r="W161" s="14">
        <f t="shared" si="24"/>
        <v>1.0513385799589987</v>
      </c>
      <c r="X161" s="3">
        <v>76096</v>
      </c>
      <c r="Y161" s="18">
        <f t="shared" si="25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 s="38">
        <f t="shared" si="26"/>
        <v>0.11328723625419035</v>
      </c>
      <c r="AF161">
        <v>0</v>
      </c>
      <c r="AG161" s="10">
        <v>0</v>
      </c>
      <c r="AH161">
        <v>0</v>
      </c>
      <c r="AI161" t="s">
        <v>43</v>
      </c>
      <c r="AJ161">
        <v>0</v>
      </c>
      <c r="AK161" s="8" t="s">
        <v>106</v>
      </c>
      <c r="AL161" s="3">
        <v>143972.51999999999</v>
      </c>
      <c r="AM161" s="3">
        <v>0</v>
      </c>
      <c r="AN161">
        <v>5.5E-2</v>
      </c>
      <c r="AO161">
        <v>10</v>
      </c>
      <c r="AP161" s="38">
        <f t="shared" si="29"/>
        <v>0.13266776870339805</v>
      </c>
      <c r="AQ161">
        <v>0</v>
      </c>
      <c r="AR161" s="8">
        <v>0</v>
      </c>
      <c r="AS161">
        <v>0</v>
      </c>
      <c r="AT161" t="s">
        <v>46</v>
      </c>
      <c r="AU161">
        <v>0</v>
      </c>
      <c r="AV161" s="11" t="s">
        <v>106</v>
      </c>
      <c r="AW161" s="3">
        <v>654528</v>
      </c>
      <c r="AX161" s="3">
        <v>0</v>
      </c>
      <c r="AY161">
        <v>0</v>
      </c>
      <c r="AZ161">
        <v>0</v>
      </c>
      <c r="BA161" s="38">
        <f t="shared" si="27"/>
        <v>0</v>
      </c>
      <c r="BB161">
        <v>0</v>
      </c>
      <c r="BC161" s="8">
        <v>0</v>
      </c>
      <c r="BD161">
        <v>0</v>
      </c>
      <c r="BE161" t="s">
        <v>46</v>
      </c>
      <c r="BF161">
        <v>0</v>
      </c>
      <c r="BG161" s="11" t="s">
        <v>106</v>
      </c>
      <c r="BH161" s="3">
        <v>0</v>
      </c>
      <c r="BI161" s="3">
        <v>0</v>
      </c>
      <c r="BJ161">
        <v>0</v>
      </c>
      <c r="BK161">
        <v>0</v>
      </c>
      <c r="BL161" s="38">
        <f t="shared" si="28"/>
        <v>0</v>
      </c>
      <c r="BM161">
        <v>0</v>
      </c>
      <c r="BN161" s="8">
        <v>0</v>
      </c>
      <c r="BO161">
        <v>0</v>
      </c>
      <c r="BP161" t="s">
        <v>46</v>
      </c>
      <c r="BQ161">
        <v>0</v>
      </c>
      <c r="BR161" s="3">
        <v>1274596.52</v>
      </c>
      <c r="BS161">
        <v>0</v>
      </c>
      <c r="BT161" s="19">
        <f t="shared" si="20"/>
        <v>1198500.52</v>
      </c>
      <c r="BU161" s="19">
        <f t="shared" si="21"/>
        <v>1274596.52</v>
      </c>
      <c r="BV161" s="13">
        <f t="shared" si="22"/>
        <v>0.99999962341037996</v>
      </c>
    </row>
    <row r="162" spans="1:74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23"/>
        <v>9.941277929191189E-2</v>
      </c>
      <c r="U162" s="3">
        <v>1822824</v>
      </c>
      <c r="V162" s="3">
        <v>2256690</v>
      </c>
      <c r="W162" s="14">
        <f t="shared" si="24"/>
        <v>1.2380185909336283</v>
      </c>
      <c r="X162" s="3">
        <v>15007</v>
      </c>
      <c r="Y162" s="18">
        <f t="shared" si="25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 s="38">
        <f t="shared" si="26"/>
        <v>0</v>
      </c>
      <c r="AF162">
        <v>0</v>
      </c>
      <c r="AG162" s="10">
        <v>55123</v>
      </c>
      <c r="AH162">
        <v>0</v>
      </c>
      <c r="AI162" t="s">
        <v>46</v>
      </c>
      <c r="AJ162">
        <v>0</v>
      </c>
      <c r="AK162" s="8" t="s">
        <v>106</v>
      </c>
      <c r="AL162" s="3">
        <v>1467817</v>
      </c>
      <c r="AM162" s="3">
        <v>97857</v>
      </c>
      <c r="AN162">
        <v>7.0000000000000007E-2</v>
      </c>
      <c r="AO162" t="s">
        <v>45</v>
      </c>
      <c r="AP162" s="38">
        <f t="shared" si="29"/>
        <v>0</v>
      </c>
      <c r="AQ162">
        <v>0</v>
      </c>
      <c r="AR162" s="8">
        <v>45962</v>
      </c>
      <c r="AS162">
        <v>0</v>
      </c>
      <c r="AT162" t="s">
        <v>46</v>
      </c>
      <c r="AU162">
        <v>0</v>
      </c>
      <c r="AV162" s="11" t="s">
        <v>106</v>
      </c>
      <c r="AW162" s="3">
        <v>1467817</v>
      </c>
      <c r="AX162" s="3">
        <v>0</v>
      </c>
      <c r="AY162">
        <v>0</v>
      </c>
      <c r="AZ162">
        <v>0</v>
      </c>
      <c r="BA162" s="38">
        <f t="shared" si="27"/>
        <v>0</v>
      </c>
      <c r="BB162">
        <v>0</v>
      </c>
      <c r="BC162" s="8">
        <v>0</v>
      </c>
      <c r="BD162">
        <v>0</v>
      </c>
      <c r="BE162" t="s">
        <v>46</v>
      </c>
      <c r="BF162">
        <v>0</v>
      </c>
      <c r="BG162" s="11" t="s">
        <v>106</v>
      </c>
      <c r="BH162" s="3">
        <v>0</v>
      </c>
      <c r="BI162" s="3">
        <v>0</v>
      </c>
      <c r="BJ162">
        <v>0</v>
      </c>
      <c r="BK162">
        <v>0</v>
      </c>
      <c r="BL162" s="38">
        <f t="shared" si="28"/>
        <v>0</v>
      </c>
      <c r="BM162">
        <v>0</v>
      </c>
      <c r="BN162" s="8">
        <v>0</v>
      </c>
      <c r="BO162">
        <v>0</v>
      </c>
      <c r="BP162" t="s">
        <v>46</v>
      </c>
      <c r="BQ162">
        <v>0</v>
      </c>
      <c r="BR162" s="3">
        <v>1822824</v>
      </c>
      <c r="BS162">
        <v>0</v>
      </c>
      <c r="BT162" s="19">
        <f t="shared" si="20"/>
        <v>3155634</v>
      </c>
      <c r="BU162" s="19">
        <f t="shared" si="21"/>
        <v>3170641</v>
      </c>
      <c r="BV162" s="13">
        <f t="shared" si="22"/>
        <v>1.7394114845975257</v>
      </c>
    </row>
    <row r="163" spans="1:74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23"/>
        <v>6.753838672573835E-2</v>
      </c>
      <c r="U163" s="3">
        <v>2786445</v>
      </c>
      <c r="V163" s="3">
        <v>2329110</v>
      </c>
      <c r="W163" s="14">
        <f t="shared" si="24"/>
        <v>0.8358715137029441</v>
      </c>
      <c r="X163" s="3">
        <v>235025</v>
      </c>
      <c r="Y163" s="18">
        <f t="shared" si="25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 s="38">
        <f t="shared" si="26"/>
        <v>9.6342287609244376E-2</v>
      </c>
      <c r="AF163">
        <v>30</v>
      </c>
      <c r="AG163" s="10">
        <v>44536</v>
      </c>
      <c r="AH163" t="s">
        <v>63</v>
      </c>
      <c r="AI163" t="s">
        <v>313</v>
      </c>
      <c r="AJ163" t="s">
        <v>44</v>
      </c>
      <c r="AK163" s="8">
        <v>39057</v>
      </c>
      <c r="AL163" s="3">
        <v>1706889</v>
      </c>
      <c r="AM163" s="3">
        <v>0</v>
      </c>
      <c r="AN163">
        <v>0</v>
      </c>
      <c r="AO163">
        <v>10</v>
      </c>
      <c r="AP163" s="38">
        <f t="shared" si="29"/>
        <v>0.1</v>
      </c>
      <c r="AQ163">
        <v>10</v>
      </c>
      <c r="AR163" s="8">
        <v>42344</v>
      </c>
      <c r="AS163">
        <v>0</v>
      </c>
      <c r="AT163" t="s">
        <v>46</v>
      </c>
      <c r="AU163" t="s">
        <v>324</v>
      </c>
      <c r="AV163" s="11">
        <v>39057</v>
      </c>
      <c r="AW163" s="3">
        <v>550000</v>
      </c>
      <c r="AX163" s="3">
        <v>550000</v>
      </c>
      <c r="AY163">
        <v>0.05</v>
      </c>
      <c r="AZ163">
        <v>20</v>
      </c>
      <c r="BA163" s="38">
        <f t="shared" si="27"/>
        <v>8.0242587190691328E-2</v>
      </c>
      <c r="BB163">
        <v>30</v>
      </c>
      <c r="BC163" s="8">
        <v>46362</v>
      </c>
      <c r="BD163" t="s">
        <v>71</v>
      </c>
      <c r="BE163" t="s">
        <v>100</v>
      </c>
      <c r="BF163" t="s">
        <v>325</v>
      </c>
      <c r="BG163" s="11">
        <v>39057</v>
      </c>
      <c r="BH163" s="3">
        <v>278143</v>
      </c>
      <c r="BI163" s="3">
        <v>217598.47</v>
      </c>
      <c r="BJ163">
        <v>0.05</v>
      </c>
      <c r="BK163">
        <v>15</v>
      </c>
      <c r="BL163" s="38">
        <f t="shared" si="28"/>
        <v>9.6342287609244376E-2</v>
      </c>
      <c r="BM163">
        <v>30</v>
      </c>
      <c r="BN163" s="8">
        <v>44536</v>
      </c>
      <c r="BO163" t="s">
        <v>75</v>
      </c>
      <c r="BP163" t="s">
        <v>100</v>
      </c>
      <c r="BQ163" t="s">
        <v>194</v>
      </c>
      <c r="BR163" s="3">
        <v>2786445</v>
      </c>
      <c r="BS163">
        <v>0</v>
      </c>
      <c r="BT163" s="19">
        <f t="shared" si="20"/>
        <v>2786445</v>
      </c>
      <c r="BU163" s="19">
        <f t="shared" si="21"/>
        <v>3021470</v>
      </c>
      <c r="BV163" s="13">
        <f t="shared" si="22"/>
        <v>1.0843458241594577</v>
      </c>
    </row>
    <row r="164" spans="1:74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23"/>
        <v>6.753838672573835E-2</v>
      </c>
      <c r="U164" s="3">
        <v>2786445</v>
      </c>
      <c r="V164" s="3">
        <v>2329110</v>
      </c>
      <c r="W164" s="14">
        <f t="shared" si="24"/>
        <v>0.8358715137029441</v>
      </c>
      <c r="X164" s="3">
        <v>1706889</v>
      </c>
      <c r="Y164" s="18">
        <f t="shared" si="25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 s="38">
        <f t="shared" si="26"/>
        <v>9.6342287609244376E-2</v>
      </c>
      <c r="AF164">
        <v>30</v>
      </c>
      <c r="AG164" s="10">
        <v>44536</v>
      </c>
      <c r="AH164" t="s">
        <v>54</v>
      </c>
      <c r="AI164" t="s">
        <v>115</v>
      </c>
      <c r="AJ164" t="s">
        <v>44</v>
      </c>
      <c r="AK164" s="8">
        <v>39057</v>
      </c>
      <c r="AL164" s="3">
        <v>1706889</v>
      </c>
      <c r="AM164" s="3">
        <v>0</v>
      </c>
      <c r="AN164">
        <v>0</v>
      </c>
      <c r="AO164">
        <v>10</v>
      </c>
      <c r="AP164" s="38">
        <f t="shared" si="29"/>
        <v>0.1</v>
      </c>
      <c r="AQ164">
        <v>10</v>
      </c>
      <c r="AR164" s="8">
        <v>42344</v>
      </c>
      <c r="AS164">
        <v>0</v>
      </c>
      <c r="AT164" t="s">
        <v>100</v>
      </c>
      <c r="AU164" t="s">
        <v>326</v>
      </c>
      <c r="AV164" s="11">
        <v>39057</v>
      </c>
      <c r="AW164" s="3">
        <v>550000</v>
      </c>
      <c r="AX164" s="3">
        <v>550000</v>
      </c>
      <c r="AY164">
        <v>0.05</v>
      </c>
      <c r="AZ164">
        <v>20</v>
      </c>
      <c r="BA164" s="38">
        <f t="shared" si="27"/>
        <v>8.0242587190691328E-2</v>
      </c>
      <c r="BB164">
        <v>30</v>
      </c>
      <c r="BC164" s="8">
        <v>46362</v>
      </c>
      <c r="BD164" t="s">
        <v>71</v>
      </c>
      <c r="BE164" t="s">
        <v>100</v>
      </c>
      <c r="BF164" t="s">
        <v>71</v>
      </c>
      <c r="BG164" s="11">
        <v>39057</v>
      </c>
      <c r="BH164" s="3">
        <v>278143</v>
      </c>
      <c r="BI164" s="3">
        <v>278143</v>
      </c>
      <c r="BJ164">
        <v>0.05</v>
      </c>
      <c r="BK164">
        <v>15</v>
      </c>
      <c r="BL164" s="38">
        <f t="shared" si="28"/>
        <v>9.6342287609244376E-2</v>
      </c>
      <c r="BM164">
        <v>30</v>
      </c>
      <c r="BN164" s="8">
        <v>44536</v>
      </c>
      <c r="BO164" t="s">
        <v>75</v>
      </c>
      <c r="BP164" t="s">
        <v>100</v>
      </c>
      <c r="BQ164" t="s">
        <v>327</v>
      </c>
      <c r="BR164" s="3">
        <v>2786445</v>
      </c>
      <c r="BS164">
        <v>0</v>
      </c>
      <c r="BT164" s="19">
        <f t="shared" si="20"/>
        <v>2786445</v>
      </c>
      <c r="BU164" s="19">
        <f t="shared" si="21"/>
        <v>4493334</v>
      </c>
      <c r="BV164" s="13">
        <f t="shared" si="22"/>
        <v>1.612568703132486</v>
      </c>
    </row>
    <row r="165" spans="1:74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23"/>
        <v>0.72548523071912296</v>
      </c>
      <c r="U165" s="3">
        <v>6195867</v>
      </c>
      <c r="V165" s="3">
        <v>5538886</v>
      </c>
      <c r="W165" s="14">
        <f t="shared" si="24"/>
        <v>0.89396463804016446</v>
      </c>
      <c r="X165" s="3">
        <v>4405000</v>
      </c>
      <c r="Y165" s="18">
        <f t="shared" si="25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 s="38">
        <f t="shared" si="26"/>
        <v>7.6876144324048032E-2</v>
      </c>
      <c r="AF165">
        <v>30</v>
      </c>
      <c r="AG165" s="10">
        <v>48748</v>
      </c>
      <c r="AH165" t="s">
        <v>279</v>
      </c>
      <c r="AI165" t="s">
        <v>43</v>
      </c>
      <c r="AJ165">
        <v>0</v>
      </c>
      <c r="AK165" s="8">
        <v>38929</v>
      </c>
      <c r="AL165" s="3">
        <v>300000</v>
      </c>
      <c r="AM165" s="3">
        <v>0</v>
      </c>
      <c r="AN165">
        <v>2.5000000000000001E-2</v>
      </c>
      <c r="AO165">
        <v>30</v>
      </c>
      <c r="AP165" s="38">
        <f t="shared" si="29"/>
        <v>4.7777640736176463E-2</v>
      </c>
      <c r="AQ165">
        <v>30</v>
      </c>
      <c r="AR165" s="8">
        <v>49887</v>
      </c>
      <c r="AS165">
        <v>0</v>
      </c>
      <c r="AT165" t="s">
        <v>58</v>
      </c>
      <c r="AU165" t="s">
        <v>329</v>
      </c>
      <c r="AV165" s="11" t="s">
        <v>106</v>
      </c>
      <c r="AW165" s="3">
        <v>0</v>
      </c>
      <c r="AX165" s="3">
        <v>0</v>
      </c>
      <c r="AY165">
        <v>0</v>
      </c>
      <c r="AZ165">
        <v>0</v>
      </c>
      <c r="BA165" s="38">
        <f t="shared" si="27"/>
        <v>0</v>
      </c>
      <c r="BB165">
        <v>0</v>
      </c>
      <c r="BC165" s="8">
        <v>0</v>
      </c>
      <c r="BD165">
        <v>0</v>
      </c>
      <c r="BE165" t="s">
        <v>46</v>
      </c>
      <c r="BF165">
        <v>0</v>
      </c>
      <c r="BG165" s="11" t="s">
        <v>106</v>
      </c>
      <c r="BH165" s="3">
        <v>0</v>
      </c>
      <c r="BI165" s="3">
        <v>0</v>
      </c>
      <c r="BJ165">
        <v>0</v>
      </c>
      <c r="BK165">
        <v>0</v>
      </c>
      <c r="BL165" s="38">
        <f t="shared" si="28"/>
        <v>0</v>
      </c>
      <c r="BM165">
        <v>0</v>
      </c>
      <c r="BN165" s="8">
        <v>0</v>
      </c>
      <c r="BO165">
        <v>0</v>
      </c>
      <c r="BP165" t="s">
        <v>46</v>
      </c>
      <c r="BQ165">
        <v>0</v>
      </c>
      <c r="BR165" s="3">
        <v>6195867</v>
      </c>
      <c r="BS165" t="s">
        <v>496</v>
      </c>
      <c r="BT165" s="19">
        <f t="shared" si="20"/>
        <v>1225000</v>
      </c>
      <c r="BU165" s="19">
        <f t="shared" si="21"/>
        <v>5630000</v>
      </c>
      <c r="BV165" s="13">
        <f t="shared" si="22"/>
        <v>0.90867024744075364</v>
      </c>
    </row>
    <row r="166" spans="1:74" hidden="1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23"/>
        <v>6.0571225210511899E-2</v>
      </c>
      <c r="U166" s="3">
        <v>1135209</v>
      </c>
      <c r="V166" s="3">
        <v>861687</v>
      </c>
      <c r="W166" s="14">
        <f t="shared" si="24"/>
        <v>0.75905582143904782</v>
      </c>
      <c r="X166" s="3">
        <v>608380</v>
      </c>
      <c r="Y166" s="18">
        <f t="shared" si="25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 s="38">
        <f t="shared" si="26"/>
        <v>0.10519430986639479</v>
      </c>
      <c r="AF166">
        <v>15</v>
      </c>
      <c r="AG166" s="10">
        <v>44366</v>
      </c>
      <c r="AH166" t="s">
        <v>54</v>
      </c>
      <c r="AI166" t="s">
        <v>43</v>
      </c>
      <c r="AJ166" t="s">
        <v>55</v>
      </c>
      <c r="AK166" s="8">
        <v>38679</v>
      </c>
      <c r="AL166" s="3">
        <v>120000</v>
      </c>
      <c r="AM166" s="3">
        <v>83474.19</v>
      </c>
      <c r="AN166">
        <v>0.02</v>
      </c>
      <c r="AO166">
        <v>30</v>
      </c>
      <c r="AP166" s="38">
        <f t="shared" si="29"/>
        <v>4.4649922293402956E-2</v>
      </c>
      <c r="AQ166">
        <v>30</v>
      </c>
      <c r="AR166" s="8">
        <v>13111</v>
      </c>
      <c r="AS166" t="s">
        <v>71</v>
      </c>
      <c r="AT166" t="s">
        <v>43</v>
      </c>
      <c r="AU166" t="s">
        <v>55</v>
      </c>
      <c r="AV166" s="11">
        <v>38679</v>
      </c>
      <c r="AW166" s="3">
        <v>337000</v>
      </c>
      <c r="AX166" s="3">
        <v>337000</v>
      </c>
      <c r="AY166">
        <v>0</v>
      </c>
      <c r="AZ166">
        <v>15</v>
      </c>
      <c r="BA166" s="38">
        <f t="shared" si="27"/>
        <v>6.6666666666666666E-2</v>
      </c>
      <c r="BB166">
        <v>0</v>
      </c>
      <c r="BC166" s="8">
        <v>44158</v>
      </c>
      <c r="BD166" t="s">
        <v>75</v>
      </c>
      <c r="BE166" t="s">
        <v>100</v>
      </c>
      <c r="BF166" t="s">
        <v>55</v>
      </c>
      <c r="BG166" s="11">
        <v>38888</v>
      </c>
      <c r="BH166" s="3">
        <v>5600</v>
      </c>
      <c r="BI166" s="3">
        <v>0</v>
      </c>
      <c r="BJ166">
        <v>0</v>
      </c>
      <c r="BK166">
        <v>0</v>
      </c>
      <c r="BL166" s="38">
        <f t="shared" si="28"/>
        <v>0</v>
      </c>
      <c r="BM166">
        <v>0</v>
      </c>
      <c r="BN166" s="8">
        <v>0</v>
      </c>
      <c r="BO166">
        <v>0</v>
      </c>
      <c r="BP166" t="s">
        <v>58</v>
      </c>
      <c r="BQ166">
        <v>0</v>
      </c>
      <c r="BR166" s="3">
        <v>1135209</v>
      </c>
      <c r="BS166" t="s">
        <v>255</v>
      </c>
      <c r="BT166" s="19">
        <f t="shared" si="20"/>
        <v>526829</v>
      </c>
      <c r="BU166" s="19">
        <f t="shared" si="21"/>
        <v>1135209</v>
      </c>
      <c r="BV166" s="13">
        <f t="shared" si="22"/>
        <v>1</v>
      </c>
    </row>
    <row r="167" spans="1:74" hidden="1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23"/>
        <v>0.59951287580464618</v>
      </c>
      <c r="U167" s="3">
        <v>7506094</v>
      </c>
      <c r="V167" s="3">
        <v>6071056</v>
      </c>
      <c r="W167" s="14">
        <f t="shared" si="24"/>
        <v>0.80881694260690051</v>
      </c>
      <c r="X167" s="3">
        <v>4319136</v>
      </c>
      <c r="Y167" s="18">
        <f t="shared" si="25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 s="38">
        <f t="shared" si="26"/>
        <v>0.10526228877223555</v>
      </c>
      <c r="AF167">
        <v>30</v>
      </c>
      <c r="AG167" s="10">
        <v>44819</v>
      </c>
      <c r="AH167" t="s">
        <v>63</v>
      </c>
      <c r="AI167" t="s">
        <v>43</v>
      </c>
      <c r="AJ167" t="s">
        <v>44</v>
      </c>
      <c r="AK167" s="8">
        <v>42628</v>
      </c>
      <c r="AL167" s="3">
        <v>836958</v>
      </c>
      <c r="AM167" s="3">
        <v>385850.58</v>
      </c>
      <c r="AN167">
        <v>0</v>
      </c>
      <c r="AO167" t="s">
        <v>45</v>
      </c>
      <c r="AP167" s="38">
        <f t="shared" si="29"/>
        <v>0</v>
      </c>
      <c r="AQ167">
        <v>0</v>
      </c>
      <c r="AR167" s="8">
        <v>0</v>
      </c>
      <c r="AS167">
        <v>0</v>
      </c>
      <c r="AT167" t="s">
        <v>58</v>
      </c>
      <c r="AU167" t="s">
        <v>98</v>
      </c>
      <c r="AV167" s="11" t="s">
        <v>106</v>
      </c>
      <c r="AW167" s="3">
        <v>0</v>
      </c>
      <c r="AX167" s="3">
        <v>0</v>
      </c>
      <c r="AY167">
        <v>0</v>
      </c>
      <c r="AZ167">
        <v>0</v>
      </c>
      <c r="BA167" s="38">
        <f t="shared" si="27"/>
        <v>0</v>
      </c>
      <c r="BB167">
        <v>0</v>
      </c>
      <c r="BC167" s="8">
        <v>0</v>
      </c>
      <c r="BD167">
        <v>0</v>
      </c>
      <c r="BE167" t="s">
        <v>46</v>
      </c>
      <c r="BF167">
        <v>0</v>
      </c>
      <c r="BG167" s="11" t="s">
        <v>106</v>
      </c>
      <c r="BH167" s="3">
        <v>0</v>
      </c>
      <c r="BI167" s="3">
        <v>0</v>
      </c>
      <c r="BJ167">
        <v>0</v>
      </c>
      <c r="BK167">
        <v>0</v>
      </c>
      <c r="BL167" s="38">
        <f t="shared" si="28"/>
        <v>0</v>
      </c>
      <c r="BM167">
        <v>0</v>
      </c>
      <c r="BN167" s="8">
        <v>0</v>
      </c>
      <c r="BO167">
        <v>0</v>
      </c>
      <c r="BP167" t="s">
        <v>46</v>
      </c>
      <c r="BQ167">
        <v>0</v>
      </c>
      <c r="BR167" s="3">
        <v>7506094</v>
      </c>
      <c r="BS167" t="s">
        <v>47</v>
      </c>
      <c r="BT167" s="19">
        <f t="shared" si="20"/>
        <v>3186958</v>
      </c>
      <c r="BU167" s="19">
        <f t="shared" si="21"/>
        <v>7506094</v>
      </c>
      <c r="BV167" s="13">
        <f t="shared" si="22"/>
        <v>1</v>
      </c>
    </row>
    <row r="168" spans="1:74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23"/>
        <v>9.6796988932896386E-2</v>
      </c>
      <c r="U168" s="3">
        <v>4064207</v>
      </c>
      <c r="V168" s="3">
        <v>4944893</v>
      </c>
      <c r="W168" s="14">
        <f t="shared" si="24"/>
        <v>1.2166931950070456</v>
      </c>
      <c r="X168" s="3">
        <v>3476207</v>
      </c>
      <c r="Y168" s="18">
        <f t="shared" si="25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 s="38">
        <f t="shared" si="26"/>
        <v>0.10979462470100654</v>
      </c>
      <c r="AF168">
        <v>15</v>
      </c>
      <c r="AG168" s="10">
        <v>44136</v>
      </c>
      <c r="AH168" t="s">
        <v>54</v>
      </c>
      <c r="AI168" t="s">
        <v>43</v>
      </c>
      <c r="AJ168" t="s">
        <v>122</v>
      </c>
      <c r="AK168" s="8">
        <v>38707</v>
      </c>
      <c r="AL168" s="3">
        <v>190000</v>
      </c>
      <c r="AM168" s="3">
        <v>190000</v>
      </c>
      <c r="AN168">
        <v>0</v>
      </c>
      <c r="AO168">
        <v>20</v>
      </c>
      <c r="AP168" s="38">
        <f t="shared" si="29"/>
        <v>0.05</v>
      </c>
      <c r="AQ168">
        <v>0</v>
      </c>
      <c r="AR168" s="8">
        <v>46012</v>
      </c>
      <c r="AS168" t="s">
        <v>71</v>
      </c>
      <c r="AT168" t="s">
        <v>100</v>
      </c>
      <c r="AU168" t="s">
        <v>171</v>
      </c>
      <c r="AV168" s="11">
        <v>38839</v>
      </c>
      <c r="AW168" s="3">
        <v>100000</v>
      </c>
      <c r="AX168" s="3">
        <v>100000</v>
      </c>
      <c r="AY168">
        <v>0</v>
      </c>
      <c r="AZ168">
        <v>45</v>
      </c>
      <c r="BA168" s="38">
        <f t="shared" si="27"/>
        <v>2.2222222222222223E-2</v>
      </c>
      <c r="BB168" t="s">
        <v>333</v>
      </c>
      <c r="BC168" s="8">
        <v>55885</v>
      </c>
      <c r="BD168" t="s">
        <v>75</v>
      </c>
      <c r="BE168" t="s">
        <v>100</v>
      </c>
      <c r="BF168" t="s">
        <v>334</v>
      </c>
      <c r="BG168" s="11">
        <v>38702</v>
      </c>
      <c r="BH168" s="3">
        <v>148000</v>
      </c>
      <c r="BI168" s="3">
        <v>148000</v>
      </c>
      <c r="BJ168">
        <v>0</v>
      </c>
      <c r="BK168">
        <v>15</v>
      </c>
      <c r="BL168" s="38">
        <f t="shared" si="28"/>
        <v>6.6666666666666666E-2</v>
      </c>
      <c r="BM168">
        <v>0</v>
      </c>
      <c r="BN168" s="8">
        <v>44378</v>
      </c>
      <c r="BO168">
        <v>0</v>
      </c>
      <c r="BP168" t="s">
        <v>100</v>
      </c>
      <c r="BQ168" t="s">
        <v>122</v>
      </c>
      <c r="BR168" s="3">
        <v>4064207</v>
      </c>
      <c r="BS168" t="s">
        <v>47</v>
      </c>
      <c r="BT168" s="19">
        <f t="shared" si="20"/>
        <v>588000</v>
      </c>
      <c r="BU168" s="19">
        <f t="shared" si="21"/>
        <v>4064207</v>
      </c>
      <c r="BV168" s="13">
        <f t="shared" si="22"/>
        <v>1</v>
      </c>
    </row>
    <row r="169" spans="1:74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23"/>
        <v>0</v>
      </c>
      <c r="U169" s="3">
        <v>9358549</v>
      </c>
      <c r="V169" s="3">
        <v>10087907</v>
      </c>
      <c r="W169" s="14">
        <f t="shared" si="24"/>
        <v>1.0779349448295885</v>
      </c>
      <c r="X169" s="3">
        <v>0</v>
      </c>
      <c r="Y169" s="18">
        <f t="shared" si="25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 s="38">
        <f t="shared" si="26"/>
        <v>6.7944596820894362E-2</v>
      </c>
      <c r="AF169">
        <v>0</v>
      </c>
      <c r="AG169" s="10">
        <v>46661</v>
      </c>
      <c r="AH169">
        <v>0</v>
      </c>
      <c r="AI169" t="s">
        <v>58</v>
      </c>
      <c r="AJ169" t="s">
        <v>335</v>
      </c>
      <c r="AK169" s="8">
        <v>40834</v>
      </c>
      <c r="AL169" s="3">
        <v>300000</v>
      </c>
      <c r="AM169" s="3">
        <v>300000</v>
      </c>
      <c r="AN169">
        <v>0</v>
      </c>
      <c r="AO169">
        <v>15</v>
      </c>
      <c r="AP169" s="38">
        <f t="shared" si="29"/>
        <v>6.6666666666666666E-2</v>
      </c>
      <c r="AQ169">
        <v>0</v>
      </c>
      <c r="AR169" s="8">
        <v>46296</v>
      </c>
      <c r="AS169">
        <v>0</v>
      </c>
      <c r="AT169" t="s">
        <v>100</v>
      </c>
      <c r="AU169" t="s">
        <v>336</v>
      </c>
      <c r="AV169" s="11" t="s">
        <v>106</v>
      </c>
      <c r="AW169" s="3">
        <v>30000</v>
      </c>
      <c r="AX169" s="3">
        <v>24596</v>
      </c>
      <c r="AY169">
        <v>0.01</v>
      </c>
      <c r="AZ169">
        <v>26</v>
      </c>
      <c r="BA169" s="38">
        <f t="shared" si="27"/>
        <v>4.386887762622086E-2</v>
      </c>
      <c r="BB169">
        <v>0</v>
      </c>
      <c r="BC169" s="8">
        <v>42916</v>
      </c>
      <c r="BD169">
        <v>0</v>
      </c>
      <c r="BE169" t="s">
        <v>46</v>
      </c>
      <c r="BF169">
        <v>0</v>
      </c>
      <c r="BG169" s="11">
        <v>40834</v>
      </c>
      <c r="BH169" s="3">
        <v>871791</v>
      </c>
      <c r="BI169" s="3">
        <v>871791</v>
      </c>
      <c r="BJ169">
        <v>4.2999999999999997E-2</v>
      </c>
      <c r="BK169">
        <v>16</v>
      </c>
      <c r="BL169" s="38">
        <f t="shared" si="28"/>
        <v>8.7730062275378023E-2</v>
      </c>
      <c r="BM169">
        <v>0</v>
      </c>
      <c r="BN169" s="8">
        <v>46661</v>
      </c>
      <c r="BO169">
        <v>0</v>
      </c>
      <c r="BP169" t="s">
        <v>58</v>
      </c>
      <c r="BQ169" t="s">
        <v>337</v>
      </c>
      <c r="BR169" s="3">
        <v>0</v>
      </c>
      <c r="BS169">
        <v>0</v>
      </c>
      <c r="BT169" s="19">
        <f t="shared" si="20"/>
        <v>1434261</v>
      </c>
      <c r="BU169" s="19">
        <f t="shared" si="21"/>
        <v>1434261</v>
      </c>
      <c r="BV169" s="13">
        <f t="shared" si="22"/>
        <v>0.15325677089471884</v>
      </c>
    </row>
    <row r="170" spans="1:74" hidden="1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23"/>
        <v>7.5471559747401454E-2</v>
      </c>
      <c r="U170" s="3">
        <v>2181802</v>
      </c>
      <c r="V170" s="3">
        <v>2055728</v>
      </c>
      <c r="W170" s="14">
        <f t="shared" si="24"/>
        <v>0.94221565476610614</v>
      </c>
      <c r="X170" s="3">
        <v>1482759</v>
      </c>
      <c r="Y170" s="18">
        <f t="shared" si="25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 s="38">
        <f t="shared" si="26"/>
        <v>0.10813613926956309</v>
      </c>
      <c r="AF170">
        <v>15</v>
      </c>
      <c r="AG170" s="10">
        <v>44104</v>
      </c>
      <c r="AH170" t="s">
        <v>63</v>
      </c>
      <c r="AI170" t="s">
        <v>43</v>
      </c>
      <c r="AJ170" t="s">
        <v>244</v>
      </c>
      <c r="AK170" s="8">
        <v>38625</v>
      </c>
      <c r="AL170" s="3">
        <v>429000</v>
      </c>
      <c r="AM170" s="3">
        <v>687615</v>
      </c>
      <c r="AN170">
        <v>4.5199999999999997E-2</v>
      </c>
      <c r="AO170">
        <v>20</v>
      </c>
      <c r="AP170" s="38">
        <f t="shared" si="29"/>
        <v>7.7009430102652876E-2</v>
      </c>
      <c r="AQ170">
        <v>20</v>
      </c>
      <c r="AR170" s="8">
        <v>45930</v>
      </c>
      <c r="AS170">
        <v>0</v>
      </c>
      <c r="AT170" t="s">
        <v>58</v>
      </c>
      <c r="AU170" t="s">
        <v>339</v>
      </c>
      <c r="AV170" s="11">
        <v>38701</v>
      </c>
      <c r="AW170" s="3">
        <v>168750</v>
      </c>
      <c r="AX170" s="3">
        <v>50823</v>
      </c>
      <c r="AY170">
        <v>7.0000000000000007E-2</v>
      </c>
      <c r="AZ170">
        <v>15</v>
      </c>
      <c r="BA170" s="38">
        <f t="shared" si="27"/>
        <v>0.10979462470100654</v>
      </c>
      <c r="BB170">
        <v>15</v>
      </c>
      <c r="BC170" s="8">
        <v>44180</v>
      </c>
      <c r="BD170">
        <v>0</v>
      </c>
      <c r="BE170" t="s">
        <v>46</v>
      </c>
      <c r="BF170" t="s">
        <v>340</v>
      </c>
      <c r="BG170" s="11" t="s">
        <v>106</v>
      </c>
      <c r="BH170" s="3">
        <v>0</v>
      </c>
      <c r="BI170" s="3">
        <v>0</v>
      </c>
      <c r="BJ170">
        <v>0</v>
      </c>
      <c r="BK170">
        <v>0</v>
      </c>
      <c r="BL170" s="38">
        <f t="shared" si="28"/>
        <v>0</v>
      </c>
      <c r="BM170">
        <v>0</v>
      </c>
      <c r="BN170" s="8">
        <v>0</v>
      </c>
      <c r="BO170">
        <v>0</v>
      </c>
      <c r="BP170" t="s">
        <v>46</v>
      </c>
      <c r="BQ170">
        <v>0</v>
      </c>
      <c r="BR170" s="3">
        <v>2181802</v>
      </c>
      <c r="BS170" t="s">
        <v>62</v>
      </c>
      <c r="BT170" s="19">
        <f t="shared" si="20"/>
        <v>699043</v>
      </c>
      <c r="BU170" s="19">
        <f t="shared" si="21"/>
        <v>2181802</v>
      </c>
      <c r="BV170" s="13">
        <f t="shared" si="22"/>
        <v>1</v>
      </c>
    </row>
    <row r="171" spans="1:74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23"/>
        <v>9.5037691271238289E-2</v>
      </c>
      <c r="U171" s="3">
        <v>8526112</v>
      </c>
      <c r="V171" s="3">
        <v>10457910</v>
      </c>
      <c r="W171" s="14">
        <f t="shared" si="24"/>
        <v>1.226574316640457</v>
      </c>
      <c r="X171" s="3">
        <v>7482403</v>
      </c>
      <c r="Y171" s="18">
        <f t="shared" si="25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 s="38">
        <f t="shared" si="26"/>
        <v>0</v>
      </c>
      <c r="AF171">
        <v>0</v>
      </c>
      <c r="AG171" s="10">
        <v>44916</v>
      </c>
      <c r="AH171" t="s">
        <v>341</v>
      </c>
      <c r="AI171" t="s">
        <v>43</v>
      </c>
      <c r="AJ171" t="s">
        <v>122</v>
      </c>
      <c r="AK171" s="8" t="s">
        <v>106</v>
      </c>
      <c r="AL171" s="3">
        <v>300000</v>
      </c>
      <c r="AM171" s="3">
        <v>300000</v>
      </c>
      <c r="AN171">
        <v>0.06</v>
      </c>
      <c r="AO171">
        <v>0</v>
      </c>
      <c r="AP171" s="38">
        <f t="shared" si="29"/>
        <v>0</v>
      </c>
      <c r="AQ171">
        <v>0</v>
      </c>
      <c r="AR171" s="8" t="s">
        <v>342</v>
      </c>
      <c r="AS171">
        <v>0</v>
      </c>
      <c r="AT171" t="s">
        <v>100</v>
      </c>
      <c r="AU171" t="s">
        <v>343</v>
      </c>
      <c r="AV171" s="11" t="s">
        <v>106</v>
      </c>
      <c r="AW171" s="3">
        <v>200000</v>
      </c>
      <c r="AX171" s="3">
        <v>200000</v>
      </c>
      <c r="AY171">
        <v>0</v>
      </c>
      <c r="AZ171">
        <v>0</v>
      </c>
      <c r="BA171" s="38">
        <f t="shared" si="27"/>
        <v>0</v>
      </c>
      <c r="BB171">
        <v>0</v>
      </c>
      <c r="BC171" s="8">
        <v>44926</v>
      </c>
      <c r="BD171">
        <v>0</v>
      </c>
      <c r="BE171" t="s">
        <v>100</v>
      </c>
      <c r="BF171" t="s">
        <v>344</v>
      </c>
      <c r="BG171" s="11" t="s">
        <v>106</v>
      </c>
      <c r="BH171" s="3">
        <v>0</v>
      </c>
      <c r="BI171" s="3">
        <v>0</v>
      </c>
      <c r="BJ171">
        <v>0</v>
      </c>
      <c r="BK171">
        <v>0</v>
      </c>
      <c r="BL171" s="38">
        <f t="shared" si="28"/>
        <v>0</v>
      </c>
      <c r="BM171">
        <v>0</v>
      </c>
      <c r="BN171" s="8">
        <v>0</v>
      </c>
      <c r="BO171">
        <v>0</v>
      </c>
      <c r="BP171" t="s">
        <v>46</v>
      </c>
      <c r="BQ171">
        <v>0</v>
      </c>
      <c r="BR171" s="3">
        <v>1185349</v>
      </c>
      <c r="BS171" t="s">
        <v>62</v>
      </c>
      <c r="BT171" s="19">
        <f t="shared" si="20"/>
        <v>1185349</v>
      </c>
      <c r="BU171" s="19">
        <f t="shared" si="21"/>
        <v>8667752</v>
      </c>
      <c r="BV171" s="13">
        <f t="shared" si="22"/>
        <v>1.0166124958245915</v>
      </c>
    </row>
    <row r="172" spans="1:74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23"/>
        <v>4.9064812866650251E-2</v>
      </c>
      <c r="U172" s="3">
        <v>3179631</v>
      </c>
      <c r="V172" s="3">
        <v>1</v>
      </c>
      <c r="W172" s="14">
        <f t="shared" si="24"/>
        <v>3.1450190289376347E-7</v>
      </c>
      <c r="X172" s="3">
        <v>1448050</v>
      </c>
      <c r="Y172" s="18">
        <f t="shared" si="25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 s="38">
        <f t="shared" si="26"/>
        <v>5.7980614275691233E-2</v>
      </c>
      <c r="AF172">
        <v>30</v>
      </c>
      <c r="AG172" s="10">
        <v>50314</v>
      </c>
      <c r="AH172" t="s">
        <v>54</v>
      </c>
      <c r="AI172" t="s">
        <v>115</v>
      </c>
      <c r="AJ172" t="s">
        <v>44</v>
      </c>
      <c r="AK172" s="8">
        <v>39356</v>
      </c>
      <c r="AL172" s="3">
        <v>282490</v>
      </c>
      <c r="AM172" s="3">
        <v>229565.05</v>
      </c>
      <c r="AN172">
        <v>0.08</v>
      </c>
      <c r="AO172" t="s">
        <v>69</v>
      </c>
      <c r="AP172" s="38">
        <f t="shared" si="29"/>
        <v>0</v>
      </c>
      <c r="AQ172" t="s">
        <v>40</v>
      </c>
      <c r="AR172" s="8">
        <v>44835</v>
      </c>
      <c r="AS172" t="s">
        <v>345</v>
      </c>
      <c r="AT172" t="s">
        <v>43</v>
      </c>
      <c r="AU172" t="s">
        <v>44</v>
      </c>
      <c r="AV172" s="11">
        <v>39356</v>
      </c>
      <c r="AW172" s="3">
        <v>108000</v>
      </c>
      <c r="AX172" s="3">
        <v>108000</v>
      </c>
      <c r="AY172">
        <v>0.05</v>
      </c>
      <c r="AZ172">
        <v>20</v>
      </c>
      <c r="BA172" s="38">
        <f t="shared" si="27"/>
        <v>8.0242587190691328E-2</v>
      </c>
      <c r="BB172">
        <v>20</v>
      </c>
      <c r="BC172" s="8">
        <v>46661</v>
      </c>
      <c r="BD172" t="s">
        <v>75</v>
      </c>
      <c r="BE172" t="s">
        <v>100</v>
      </c>
      <c r="BF172" t="s">
        <v>194</v>
      </c>
      <c r="BG172" s="11">
        <v>39356</v>
      </c>
      <c r="BH172" s="3">
        <v>432551</v>
      </c>
      <c r="BI172" s="3">
        <v>432551</v>
      </c>
      <c r="BJ172">
        <v>5.3499999999999999E-2</v>
      </c>
      <c r="BK172" t="s">
        <v>160</v>
      </c>
      <c r="BL172" s="38">
        <f t="shared" si="28"/>
        <v>0</v>
      </c>
      <c r="BM172" t="s">
        <v>160</v>
      </c>
      <c r="BN172" s="8">
        <v>46661</v>
      </c>
      <c r="BO172" t="s">
        <v>346</v>
      </c>
      <c r="BP172" t="s">
        <v>100</v>
      </c>
      <c r="BQ172" t="s">
        <v>194</v>
      </c>
      <c r="BR172" s="3">
        <v>3179631</v>
      </c>
      <c r="BS172" t="s">
        <v>347</v>
      </c>
      <c r="BT172" s="19">
        <f t="shared" si="20"/>
        <v>1558635</v>
      </c>
      <c r="BU172" s="19">
        <f t="shared" si="21"/>
        <v>3006685</v>
      </c>
      <c r="BV172" s="13">
        <f t="shared" si="22"/>
        <v>0.94560815390213515</v>
      </c>
    </row>
    <row r="173" spans="1:74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23"/>
        <v>4.9064812866650251E-2</v>
      </c>
      <c r="U173" s="3">
        <v>3179631</v>
      </c>
      <c r="V173" s="3">
        <v>100</v>
      </c>
      <c r="W173" s="14">
        <f t="shared" si="24"/>
        <v>3.1450190289376343E-5</v>
      </c>
      <c r="X173" s="3">
        <v>1448050</v>
      </c>
      <c r="Y173" s="18">
        <f t="shared" si="25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 s="38">
        <f t="shared" si="26"/>
        <v>2.5512730928169743E-2</v>
      </c>
      <c r="AF173">
        <v>30</v>
      </c>
      <c r="AG173" s="10">
        <v>50314</v>
      </c>
      <c r="AH173" t="s">
        <v>54</v>
      </c>
      <c r="AI173" t="s">
        <v>115</v>
      </c>
      <c r="AJ173" t="s">
        <v>44</v>
      </c>
      <c r="AK173" s="8">
        <v>39356</v>
      </c>
      <c r="AL173" s="3">
        <v>282490</v>
      </c>
      <c r="AM173" s="3">
        <v>229565.05</v>
      </c>
      <c r="AN173">
        <v>0.08</v>
      </c>
      <c r="AO173">
        <v>15</v>
      </c>
      <c r="AP173" s="38">
        <f t="shared" si="29"/>
        <v>0.11682954493602005</v>
      </c>
      <c r="AQ173">
        <v>30</v>
      </c>
      <c r="AR173" s="8">
        <v>44835</v>
      </c>
      <c r="AS173" t="s">
        <v>71</v>
      </c>
      <c r="AT173" t="s">
        <v>43</v>
      </c>
      <c r="AU173" t="s">
        <v>44</v>
      </c>
      <c r="AV173" s="11">
        <v>39356</v>
      </c>
      <c r="AW173" s="3">
        <v>108000</v>
      </c>
      <c r="AX173" s="3">
        <v>5</v>
      </c>
      <c r="AY173">
        <v>0.2</v>
      </c>
      <c r="AZ173">
        <v>20</v>
      </c>
      <c r="BA173" s="38">
        <f t="shared" si="27"/>
        <v>0.20535653069304277</v>
      </c>
      <c r="BB173">
        <v>20</v>
      </c>
      <c r="BC173" s="8">
        <v>46661</v>
      </c>
      <c r="BD173" t="s">
        <v>75</v>
      </c>
      <c r="BE173" t="s">
        <v>100</v>
      </c>
      <c r="BF173" t="s">
        <v>194</v>
      </c>
      <c r="BG173" s="11">
        <v>39356</v>
      </c>
      <c r="BH173" s="3">
        <v>432551</v>
      </c>
      <c r="BI173" s="3">
        <v>432551</v>
      </c>
      <c r="BJ173">
        <v>5.3499999999999999E-2</v>
      </c>
      <c r="BK173">
        <v>20</v>
      </c>
      <c r="BL173" s="38">
        <f t="shared" si="28"/>
        <v>8.2641032540790874E-2</v>
      </c>
      <c r="BM173">
        <v>20</v>
      </c>
      <c r="BN173" s="8">
        <v>46661</v>
      </c>
      <c r="BO173" t="s">
        <v>346</v>
      </c>
      <c r="BP173" t="s">
        <v>100</v>
      </c>
      <c r="BQ173" t="s">
        <v>194</v>
      </c>
      <c r="BR173" s="3">
        <v>3179631</v>
      </c>
      <c r="BS173" t="s">
        <v>348</v>
      </c>
      <c r="BT173" s="19">
        <f t="shared" si="20"/>
        <v>1558635</v>
      </c>
      <c r="BU173" s="19">
        <f t="shared" si="21"/>
        <v>3006685</v>
      </c>
      <c r="BV173" s="13">
        <f t="shared" si="22"/>
        <v>0.94560815390213515</v>
      </c>
    </row>
    <row r="174" spans="1:74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23"/>
        <v>9.5665470591306923E-2</v>
      </c>
      <c r="U174" s="3">
        <v>2432121</v>
      </c>
      <c r="V174" s="3">
        <v>2879575</v>
      </c>
      <c r="W174" s="14">
        <f t="shared" si="24"/>
        <v>1.1839768662825574</v>
      </c>
      <c r="X174" s="3">
        <v>2045991</v>
      </c>
      <c r="Y174" s="18">
        <f t="shared" si="25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 s="38">
        <f t="shared" si="26"/>
        <v>0</v>
      </c>
      <c r="AF174">
        <v>0</v>
      </c>
      <c r="AG174" s="10">
        <v>50010</v>
      </c>
      <c r="AH174">
        <v>0</v>
      </c>
      <c r="AI174" t="s">
        <v>43</v>
      </c>
      <c r="AJ174" t="s">
        <v>349</v>
      </c>
      <c r="AK174" s="8" t="s">
        <v>106</v>
      </c>
      <c r="AL174" s="3">
        <v>104000</v>
      </c>
      <c r="AM174" s="3">
        <v>40429</v>
      </c>
      <c r="AN174">
        <v>7.7299999999999994E-2</v>
      </c>
      <c r="AO174" t="s">
        <v>45</v>
      </c>
      <c r="AP174" s="38">
        <f t="shared" si="29"/>
        <v>0</v>
      </c>
      <c r="AQ174">
        <v>0</v>
      </c>
      <c r="AR174" s="8">
        <v>44501</v>
      </c>
      <c r="AS174">
        <v>0</v>
      </c>
      <c r="AT174" t="s">
        <v>46</v>
      </c>
      <c r="AU174" t="s">
        <v>350</v>
      </c>
      <c r="AV174" s="11" t="s">
        <v>106</v>
      </c>
      <c r="AW174" s="3">
        <v>57130</v>
      </c>
      <c r="AX174" s="3">
        <v>57130</v>
      </c>
      <c r="AY174">
        <v>0</v>
      </c>
      <c r="AZ174">
        <v>0</v>
      </c>
      <c r="BA174" s="38">
        <f t="shared" si="27"/>
        <v>0</v>
      </c>
      <c r="BB174">
        <v>0</v>
      </c>
      <c r="BC174" s="8" t="s">
        <v>351</v>
      </c>
      <c r="BD174">
        <v>0</v>
      </c>
      <c r="BE174" t="s">
        <v>100</v>
      </c>
      <c r="BF174" t="s">
        <v>266</v>
      </c>
      <c r="BG174" s="11" t="s">
        <v>106</v>
      </c>
      <c r="BH174" s="3">
        <v>0</v>
      </c>
      <c r="BI174" s="3">
        <v>0</v>
      </c>
      <c r="BJ174">
        <v>0</v>
      </c>
      <c r="BK174">
        <v>0</v>
      </c>
      <c r="BL174" s="38">
        <f t="shared" si="28"/>
        <v>0</v>
      </c>
      <c r="BM174">
        <v>0</v>
      </c>
      <c r="BN174" s="8">
        <v>0</v>
      </c>
      <c r="BO174">
        <v>0</v>
      </c>
      <c r="BP174" t="s">
        <v>46</v>
      </c>
      <c r="BQ174">
        <v>0</v>
      </c>
      <c r="BR174" s="3">
        <v>2432121</v>
      </c>
      <c r="BS174" t="s">
        <v>62</v>
      </c>
      <c r="BT174" s="19">
        <f t="shared" si="20"/>
        <v>386130</v>
      </c>
      <c r="BU174" s="19">
        <f t="shared" si="21"/>
        <v>2432121</v>
      </c>
      <c r="BV174" s="13">
        <f t="shared" si="22"/>
        <v>1</v>
      </c>
    </row>
    <row r="175" spans="1:74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23"/>
        <v>0</v>
      </c>
      <c r="U175" s="3">
        <v>4922744</v>
      </c>
      <c r="V175" s="3">
        <v>4579642</v>
      </c>
      <c r="W175" s="14">
        <f t="shared" si="24"/>
        <v>0.9303026929696121</v>
      </c>
      <c r="X175" s="3">
        <v>0</v>
      </c>
      <c r="Y175" s="18">
        <f t="shared" si="25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 s="38">
        <f t="shared" si="26"/>
        <v>0.103491830178478</v>
      </c>
      <c r="AF175">
        <v>25</v>
      </c>
      <c r="AG175" s="10">
        <v>44927</v>
      </c>
      <c r="AH175">
        <v>0</v>
      </c>
      <c r="AI175" t="s">
        <v>43</v>
      </c>
      <c r="AJ175" t="s">
        <v>214</v>
      </c>
      <c r="AK175" s="8">
        <v>38972</v>
      </c>
      <c r="AL175" s="3">
        <v>250000</v>
      </c>
      <c r="AM175" s="3">
        <v>415000</v>
      </c>
      <c r="AN175">
        <v>0.01</v>
      </c>
      <c r="AO175">
        <v>50</v>
      </c>
      <c r="AP175" s="38">
        <f t="shared" si="29"/>
        <v>2.5512730928169743E-2</v>
      </c>
      <c r="AQ175">
        <v>30</v>
      </c>
      <c r="AR175" s="8">
        <v>58075</v>
      </c>
      <c r="AS175">
        <v>0</v>
      </c>
      <c r="AT175">
        <v>0</v>
      </c>
      <c r="AU175" t="s">
        <v>183</v>
      </c>
      <c r="AV175" s="11">
        <v>39059</v>
      </c>
      <c r="AW175" s="3">
        <v>180000</v>
      </c>
      <c r="AX175" s="3">
        <v>180000</v>
      </c>
      <c r="AY175">
        <v>0</v>
      </c>
      <c r="AZ175">
        <v>15</v>
      </c>
      <c r="BA175" s="38">
        <f t="shared" si="27"/>
        <v>6.6666666666666666E-2</v>
      </c>
      <c r="BB175">
        <v>0</v>
      </c>
      <c r="BC175" s="8">
        <v>44926</v>
      </c>
      <c r="BD175">
        <v>0</v>
      </c>
      <c r="BE175" t="s">
        <v>100</v>
      </c>
      <c r="BF175" t="s">
        <v>214</v>
      </c>
      <c r="BG175" s="11" t="s">
        <v>106</v>
      </c>
      <c r="BH175" s="3">
        <v>0</v>
      </c>
      <c r="BI175" s="3">
        <v>0</v>
      </c>
      <c r="BJ175">
        <v>0</v>
      </c>
      <c r="BK175">
        <v>0</v>
      </c>
      <c r="BL175" s="38">
        <f t="shared" si="28"/>
        <v>0</v>
      </c>
      <c r="BM175">
        <v>0</v>
      </c>
      <c r="BN175" s="8">
        <v>0</v>
      </c>
      <c r="BO175">
        <v>0</v>
      </c>
      <c r="BP175" t="s">
        <v>46</v>
      </c>
      <c r="BQ175">
        <v>0</v>
      </c>
      <c r="BR175" s="3">
        <v>0</v>
      </c>
      <c r="BS175">
        <v>0</v>
      </c>
      <c r="BT175" s="19">
        <f t="shared" si="20"/>
        <v>1305000</v>
      </c>
      <c r="BU175" s="19">
        <f t="shared" si="21"/>
        <v>1305000</v>
      </c>
      <c r="BV175" s="13">
        <f t="shared" si="22"/>
        <v>0.26509605212052467</v>
      </c>
    </row>
    <row r="176" spans="1:74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23"/>
        <v>0.91714890081671996</v>
      </c>
      <c r="U176" s="3">
        <v>901533</v>
      </c>
      <c r="V176" s="3">
        <v>1055597</v>
      </c>
      <c r="W176" s="14">
        <f t="shared" si="24"/>
        <v>1.1708911376510898</v>
      </c>
      <c r="X176" s="3">
        <v>679534</v>
      </c>
      <c r="Y176" s="18">
        <f t="shared" si="25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 s="38">
        <f t="shared" si="26"/>
        <v>0.10585764772624282</v>
      </c>
      <c r="AF176">
        <v>0</v>
      </c>
      <c r="AG176" s="10">
        <v>45048</v>
      </c>
      <c r="AH176" t="s">
        <v>279</v>
      </c>
      <c r="AI176" t="s">
        <v>43</v>
      </c>
      <c r="AJ176">
        <v>0</v>
      </c>
      <c r="AK176" s="8" t="s">
        <v>106</v>
      </c>
      <c r="AL176" s="3">
        <v>0</v>
      </c>
      <c r="AM176" s="3">
        <v>0</v>
      </c>
      <c r="AN176">
        <v>0</v>
      </c>
      <c r="AO176" t="s">
        <v>45</v>
      </c>
      <c r="AP176" s="38">
        <f t="shared" si="29"/>
        <v>0</v>
      </c>
      <c r="AQ176">
        <v>0</v>
      </c>
      <c r="AR176" s="8">
        <v>0</v>
      </c>
      <c r="AS176">
        <v>0</v>
      </c>
      <c r="AT176" t="s">
        <v>46</v>
      </c>
      <c r="AU176">
        <v>0</v>
      </c>
      <c r="AV176" s="11" t="s">
        <v>106</v>
      </c>
      <c r="AW176" s="3">
        <v>0</v>
      </c>
      <c r="AX176" s="3">
        <v>0</v>
      </c>
      <c r="AY176">
        <v>0</v>
      </c>
      <c r="AZ176">
        <v>0</v>
      </c>
      <c r="BA176" s="38">
        <f t="shared" si="27"/>
        <v>0</v>
      </c>
      <c r="BB176">
        <v>0</v>
      </c>
      <c r="BC176" s="8">
        <v>0</v>
      </c>
      <c r="BD176">
        <v>0</v>
      </c>
      <c r="BE176" t="s">
        <v>46</v>
      </c>
      <c r="BF176">
        <v>0</v>
      </c>
      <c r="BG176" s="11" t="s">
        <v>106</v>
      </c>
      <c r="BH176" s="3">
        <v>0</v>
      </c>
      <c r="BI176" s="3">
        <v>0</v>
      </c>
      <c r="BJ176">
        <v>0</v>
      </c>
      <c r="BK176">
        <v>0</v>
      </c>
      <c r="BL176" s="38">
        <f t="shared" si="28"/>
        <v>0</v>
      </c>
      <c r="BM176">
        <v>0</v>
      </c>
      <c r="BN176" s="8">
        <v>0</v>
      </c>
      <c r="BO176">
        <v>0</v>
      </c>
      <c r="BP176" t="s">
        <v>46</v>
      </c>
      <c r="BQ176">
        <v>0</v>
      </c>
      <c r="BR176" s="3">
        <v>901533</v>
      </c>
      <c r="BS176">
        <v>0</v>
      </c>
      <c r="BT176" s="19">
        <f t="shared" si="20"/>
        <v>103000</v>
      </c>
      <c r="BU176" s="19">
        <f t="shared" si="21"/>
        <v>782534</v>
      </c>
      <c r="BV176" s="13">
        <f t="shared" si="22"/>
        <v>0.8680037225481485</v>
      </c>
    </row>
    <row r="177" spans="1:74" hidden="1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23"/>
        <v>0.62687136434110202</v>
      </c>
      <c r="U177" s="3">
        <v>9281330</v>
      </c>
      <c r="V177" s="3">
        <v>9049575</v>
      </c>
      <c r="W177" s="14">
        <f t="shared" si="24"/>
        <v>0.97502997953957027</v>
      </c>
      <c r="X177" s="3">
        <v>5643200</v>
      </c>
      <c r="Y177" s="18">
        <f t="shared" si="25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 s="38">
        <f t="shared" si="26"/>
        <v>0.53910069210898282</v>
      </c>
      <c r="AF177">
        <v>0</v>
      </c>
      <c r="AG177" s="10" t="s">
        <v>353</v>
      </c>
      <c r="AH177" t="s">
        <v>63</v>
      </c>
      <c r="AI177" t="s">
        <v>100</v>
      </c>
      <c r="AJ177" t="s">
        <v>44</v>
      </c>
      <c r="AK177" s="8">
        <v>39014</v>
      </c>
      <c r="AL177" s="3">
        <v>1038029</v>
      </c>
      <c r="AM177" s="3">
        <v>8719.6200000000008</v>
      </c>
      <c r="AN177">
        <v>0</v>
      </c>
      <c r="AO177" t="s">
        <v>45</v>
      </c>
      <c r="AP177" s="38">
        <f t="shared" si="29"/>
        <v>0</v>
      </c>
      <c r="AQ177">
        <v>0</v>
      </c>
      <c r="AR177" s="8">
        <v>0</v>
      </c>
      <c r="AS177">
        <v>0</v>
      </c>
      <c r="AT177" t="s">
        <v>58</v>
      </c>
      <c r="AU177" t="s">
        <v>98</v>
      </c>
      <c r="AV177" s="11" t="s">
        <v>106</v>
      </c>
      <c r="AW177" s="3">
        <v>0</v>
      </c>
      <c r="AX177" s="3">
        <v>0</v>
      </c>
      <c r="AY177">
        <v>0</v>
      </c>
      <c r="AZ177">
        <v>0</v>
      </c>
      <c r="BA177" s="38">
        <f t="shared" si="27"/>
        <v>0</v>
      </c>
      <c r="BB177">
        <v>0</v>
      </c>
      <c r="BC177" s="8">
        <v>0</v>
      </c>
      <c r="BD177">
        <v>0</v>
      </c>
      <c r="BE177" t="s">
        <v>46</v>
      </c>
      <c r="BF177">
        <v>0</v>
      </c>
      <c r="BG177" s="11" t="s">
        <v>106</v>
      </c>
      <c r="BH177" s="3">
        <v>0</v>
      </c>
      <c r="BI177" s="3">
        <v>0</v>
      </c>
      <c r="BJ177">
        <v>0</v>
      </c>
      <c r="BK177">
        <v>0</v>
      </c>
      <c r="BL177" s="38">
        <f t="shared" si="28"/>
        <v>0</v>
      </c>
      <c r="BM177">
        <v>0</v>
      </c>
      <c r="BN177" s="8">
        <v>0</v>
      </c>
      <c r="BO177">
        <v>0</v>
      </c>
      <c r="BP177" t="s">
        <v>46</v>
      </c>
      <c r="BQ177">
        <v>0</v>
      </c>
      <c r="BR177" s="3">
        <v>9281330</v>
      </c>
      <c r="BS177" t="s">
        <v>47</v>
      </c>
      <c r="BT177" s="19">
        <f t="shared" si="20"/>
        <v>3638029</v>
      </c>
      <c r="BU177" s="19">
        <f t="shared" si="21"/>
        <v>9281229</v>
      </c>
      <c r="BV177" s="13">
        <f t="shared" si="22"/>
        <v>0.99998911793891609</v>
      </c>
    </row>
    <row r="178" spans="1:74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23"/>
        <v>0.82145033076770557</v>
      </c>
      <c r="U178" s="3">
        <v>4160775</v>
      </c>
      <c r="V178" s="3">
        <v>4694352</v>
      </c>
      <c r="W178" s="14">
        <f t="shared" si="24"/>
        <v>1.1282398110928853</v>
      </c>
      <c r="X178" s="3">
        <v>2000000</v>
      </c>
      <c r="Y178" s="18">
        <f t="shared" si="25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 s="38">
        <f t="shared" si="26"/>
        <v>0.10377158676873832</v>
      </c>
      <c r="AF178">
        <v>30</v>
      </c>
      <c r="AG178" s="10">
        <v>46180</v>
      </c>
      <c r="AH178" t="s">
        <v>63</v>
      </c>
      <c r="AI178" t="s">
        <v>43</v>
      </c>
      <c r="AJ178" t="s">
        <v>44</v>
      </c>
      <c r="AK178" s="8">
        <v>40247</v>
      </c>
      <c r="AL178" s="3">
        <v>1287456</v>
      </c>
      <c r="AM178" s="3">
        <v>1286367</v>
      </c>
      <c r="AN178">
        <v>0</v>
      </c>
      <c r="AO178">
        <v>30</v>
      </c>
      <c r="AP178" s="38">
        <f t="shared" si="29"/>
        <v>3.3333333333333333E-2</v>
      </c>
      <c r="AQ178">
        <v>0</v>
      </c>
      <c r="AR178" s="8">
        <v>51204</v>
      </c>
      <c r="AS178" t="s">
        <v>206</v>
      </c>
      <c r="AT178" t="s">
        <v>58</v>
      </c>
      <c r="AU178" t="s">
        <v>98</v>
      </c>
      <c r="AV178" s="11" t="s">
        <v>106</v>
      </c>
      <c r="AW178" s="3">
        <v>0</v>
      </c>
      <c r="AX178" s="3">
        <v>0</v>
      </c>
      <c r="AY178">
        <v>0</v>
      </c>
      <c r="AZ178">
        <v>0</v>
      </c>
      <c r="BA178" s="38">
        <f t="shared" si="27"/>
        <v>0</v>
      </c>
      <c r="BB178">
        <v>0</v>
      </c>
      <c r="BC178" s="8">
        <v>0</v>
      </c>
      <c r="BD178">
        <v>0</v>
      </c>
      <c r="BE178">
        <v>0</v>
      </c>
      <c r="BF178">
        <v>0</v>
      </c>
      <c r="BG178" s="11" t="s">
        <v>106</v>
      </c>
      <c r="BH178" s="3">
        <v>0</v>
      </c>
      <c r="BI178" s="3">
        <v>0</v>
      </c>
      <c r="BJ178">
        <v>0</v>
      </c>
      <c r="BK178">
        <v>0</v>
      </c>
      <c r="BL178" s="38">
        <f t="shared" si="28"/>
        <v>0</v>
      </c>
      <c r="BM178">
        <v>0</v>
      </c>
      <c r="BN178" s="8">
        <v>0</v>
      </c>
      <c r="BO178">
        <v>0</v>
      </c>
      <c r="BP178" t="s">
        <v>46</v>
      </c>
      <c r="BQ178">
        <v>0</v>
      </c>
      <c r="BR178" s="3">
        <v>4160775</v>
      </c>
      <c r="BS178" t="s">
        <v>47</v>
      </c>
      <c r="BT178" s="19">
        <f t="shared" si="20"/>
        <v>1737456</v>
      </c>
      <c r="BU178" s="19">
        <f t="shared" si="21"/>
        <v>3737456</v>
      </c>
      <c r="BV178" s="13">
        <f t="shared" si="22"/>
        <v>0.89825957904476927</v>
      </c>
    </row>
    <row r="179" spans="1:74" hidden="1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23"/>
        <v>0.73622299600385921</v>
      </c>
      <c r="U179" s="3">
        <v>2396312</v>
      </c>
      <c r="V179" s="3">
        <v>2191832</v>
      </c>
      <c r="W179" s="14">
        <f t="shared" si="24"/>
        <v>0.91466887450382084</v>
      </c>
      <c r="X179" s="3">
        <v>1711000</v>
      </c>
      <c r="Y179" s="18">
        <f t="shared" si="25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 s="38">
        <f t="shared" si="26"/>
        <v>0.10375909395264575</v>
      </c>
      <c r="AF179">
        <v>0</v>
      </c>
      <c r="AG179" s="10">
        <v>46221</v>
      </c>
      <c r="AH179" t="s">
        <v>279</v>
      </c>
      <c r="AI179" t="s">
        <v>43</v>
      </c>
      <c r="AJ179">
        <v>0</v>
      </c>
      <c r="AK179" s="8">
        <v>39041</v>
      </c>
      <c r="AL179" s="3">
        <v>558000</v>
      </c>
      <c r="AM179" s="3">
        <v>558000</v>
      </c>
      <c r="AN179">
        <v>5.0000000000000001E-3</v>
      </c>
      <c r="AO179">
        <v>30</v>
      </c>
      <c r="AP179" s="38">
        <f t="shared" si="29"/>
        <v>3.5978918413828026E-2</v>
      </c>
      <c r="AQ179">
        <v>0</v>
      </c>
      <c r="AR179" s="8">
        <v>49999</v>
      </c>
      <c r="AS179" t="s">
        <v>238</v>
      </c>
      <c r="AT179" t="s">
        <v>100</v>
      </c>
      <c r="AU179">
        <v>0</v>
      </c>
      <c r="AV179" s="11" t="s">
        <v>106</v>
      </c>
      <c r="AW179" s="3">
        <v>0</v>
      </c>
      <c r="AX179" s="3">
        <v>0</v>
      </c>
      <c r="AY179">
        <v>0</v>
      </c>
      <c r="AZ179">
        <v>0</v>
      </c>
      <c r="BA179" s="38">
        <f t="shared" si="27"/>
        <v>0</v>
      </c>
      <c r="BB179">
        <v>0</v>
      </c>
      <c r="BC179" s="8">
        <v>0</v>
      </c>
      <c r="BD179">
        <v>0</v>
      </c>
      <c r="BE179" t="s">
        <v>46</v>
      </c>
      <c r="BF179">
        <v>0</v>
      </c>
      <c r="BG179" s="11" t="s">
        <v>106</v>
      </c>
      <c r="BH179" s="3">
        <v>0</v>
      </c>
      <c r="BI179" s="3">
        <v>0</v>
      </c>
      <c r="BJ179">
        <v>0</v>
      </c>
      <c r="BK179">
        <v>0</v>
      </c>
      <c r="BL179" s="38">
        <f t="shared" si="28"/>
        <v>0</v>
      </c>
      <c r="BM179">
        <v>0</v>
      </c>
      <c r="BN179" s="8">
        <v>0</v>
      </c>
      <c r="BO179">
        <v>0</v>
      </c>
      <c r="BP179" t="s">
        <v>46</v>
      </c>
      <c r="BQ179">
        <v>0</v>
      </c>
      <c r="BR179" s="3">
        <v>2396312</v>
      </c>
      <c r="BS179">
        <v>0</v>
      </c>
      <c r="BT179" s="19">
        <f t="shared" si="20"/>
        <v>683000</v>
      </c>
      <c r="BU179" s="19">
        <f t="shared" si="21"/>
        <v>2394000</v>
      </c>
      <c r="BV179" s="13">
        <f t="shared" si="22"/>
        <v>0.99903518406618175</v>
      </c>
    </row>
    <row r="180" spans="1:74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23"/>
        <v>0</v>
      </c>
      <c r="U180" s="3">
        <v>0</v>
      </c>
      <c r="V180" s="3">
        <v>0</v>
      </c>
      <c r="W180" s="14">
        <f t="shared" si="24"/>
        <v>0</v>
      </c>
      <c r="X180" s="3">
        <v>0</v>
      </c>
      <c r="Y180" s="18">
        <f t="shared" si="25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 s="38">
        <f t="shared" si="26"/>
        <v>0.10744858398097097</v>
      </c>
      <c r="AF180">
        <v>15</v>
      </c>
      <c r="AG180" s="10">
        <v>44860</v>
      </c>
      <c r="AH180">
        <v>0</v>
      </c>
      <c r="AI180" t="s">
        <v>46</v>
      </c>
      <c r="AJ180">
        <v>0</v>
      </c>
      <c r="AK180" s="8" t="s">
        <v>106</v>
      </c>
      <c r="AL180" s="3">
        <v>0</v>
      </c>
      <c r="AM180" s="3">
        <v>932760</v>
      </c>
      <c r="AN180">
        <v>0</v>
      </c>
      <c r="AO180" t="s">
        <v>45</v>
      </c>
      <c r="AP180" s="38">
        <f t="shared" si="29"/>
        <v>0</v>
      </c>
      <c r="AQ180">
        <v>0</v>
      </c>
      <c r="AR180" s="8">
        <v>0</v>
      </c>
      <c r="AS180">
        <v>0</v>
      </c>
      <c r="AT180" t="s">
        <v>46</v>
      </c>
      <c r="AU180">
        <v>0</v>
      </c>
      <c r="AV180" s="11" t="s">
        <v>106</v>
      </c>
      <c r="AW180" s="3">
        <v>0</v>
      </c>
      <c r="AX180" s="3">
        <v>0</v>
      </c>
      <c r="AY180">
        <v>0</v>
      </c>
      <c r="AZ180">
        <v>0</v>
      </c>
      <c r="BA180" s="38">
        <f t="shared" si="27"/>
        <v>0</v>
      </c>
      <c r="BB180">
        <v>0</v>
      </c>
      <c r="BC180" s="8">
        <v>0</v>
      </c>
      <c r="BD180">
        <v>0</v>
      </c>
      <c r="BE180" t="s">
        <v>46</v>
      </c>
      <c r="BF180">
        <v>0</v>
      </c>
      <c r="BG180" s="11" t="s">
        <v>106</v>
      </c>
      <c r="BH180" s="3">
        <v>0</v>
      </c>
      <c r="BI180" s="3">
        <v>0</v>
      </c>
      <c r="BJ180">
        <v>0</v>
      </c>
      <c r="BK180">
        <v>0</v>
      </c>
      <c r="BL180" s="38">
        <f t="shared" si="28"/>
        <v>0</v>
      </c>
      <c r="BM180">
        <v>0</v>
      </c>
      <c r="BN180" s="8">
        <v>0</v>
      </c>
      <c r="BO180">
        <v>0</v>
      </c>
      <c r="BP180" t="s">
        <v>46</v>
      </c>
      <c r="BQ180">
        <v>0</v>
      </c>
      <c r="BR180" s="3">
        <v>0</v>
      </c>
      <c r="BS180">
        <v>0</v>
      </c>
      <c r="BT180" s="19">
        <f t="shared" si="20"/>
        <v>0</v>
      </c>
      <c r="BU180" s="19">
        <f t="shared" si="21"/>
        <v>0</v>
      </c>
      <c r="BV180" s="13">
        <f t="shared" si="22"/>
        <v>0</v>
      </c>
    </row>
    <row r="181" spans="1:74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23"/>
        <v>7.6147778369676455E-2</v>
      </c>
      <c r="U181" s="3">
        <v>3921467</v>
      </c>
      <c r="V181" s="3">
        <v>3646040</v>
      </c>
      <c r="W181" s="14">
        <f t="shared" si="24"/>
        <v>0.92976429484170087</v>
      </c>
      <c r="X181" s="3">
        <v>2789538</v>
      </c>
      <c r="Y181" s="18">
        <f t="shared" si="25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 s="38">
        <f t="shared" si="26"/>
        <v>5.3932613115296804E-2</v>
      </c>
      <c r="AF181">
        <v>50</v>
      </c>
      <c r="AG181" s="10">
        <v>58075</v>
      </c>
      <c r="AH181">
        <v>0</v>
      </c>
      <c r="AI181" t="s">
        <v>58</v>
      </c>
      <c r="AJ181" t="s">
        <v>339</v>
      </c>
      <c r="AK181" s="8">
        <v>39288</v>
      </c>
      <c r="AL181" s="3">
        <v>300000</v>
      </c>
      <c r="AM181" s="3">
        <v>146633</v>
      </c>
      <c r="AN181">
        <v>7.5749999999999998E-2</v>
      </c>
      <c r="AO181">
        <v>15</v>
      </c>
      <c r="AP181" s="38">
        <f t="shared" si="29"/>
        <v>0.1138154408121302</v>
      </c>
      <c r="AQ181">
        <v>15</v>
      </c>
      <c r="AR181" s="8">
        <v>44788</v>
      </c>
      <c r="AS181">
        <v>0</v>
      </c>
      <c r="AT181" t="s">
        <v>46</v>
      </c>
      <c r="AU181" t="s">
        <v>354</v>
      </c>
      <c r="AV181" s="11">
        <v>39036</v>
      </c>
      <c r="AW181" s="3">
        <v>541929</v>
      </c>
      <c r="AX181" s="3">
        <v>462798</v>
      </c>
      <c r="AY181">
        <v>7.1110000000000007E-2</v>
      </c>
      <c r="AZ181">
        <v>16</v>
      </c>
      <c r="BA181" s="38">
        <f t="shared" si="27"/>
        <v>0.10663751516758724</v>
      </c>
      <c r="BB181">
        <v>16</v>
      </c>
      <c r="BC181" s="8">
        <v>44783</v>
      </c>
      <c r="BD181" t="s">
        <v>63</v>
      </c>
      <c r="BE181" t="s">
        <v>43</v>
      </c>
      <c r="BF181" t="s">
        <v>244</v>
      </c>
      <c r="BG181" s="11" t="s">
        <v>106</v>
      </c>
      <c r="BH181" s="3">
        <v>0</v>
      </c>
      <c r="BI181" s="3">
        <v>0</v>
      </c>
      <c r="BJ181">
        <v>0</v>
      </c>
      <c r="BK181">
        <v>0</v>
      </c>
      <c r="BL181" s="38">
        <f t="shared" si="28"/>
        <v>0</v>
      </c>
      <c r="BM181">
        <v>0</v>
      </c>
      <c r="BN181" s="8">
        <v>0</v>
      </c>
      <c r="BO181">
        <v>0</v>
      </c>
      <c r="BP181" t="s">
        <v>46</v>
      </c>
      <c r="BQ181">
        <v>0</v>
      </c>
      <c r="BR181" s="3">
        <v>3921467</v>
      </c>
      <c r="BS181" t="s">
        <v>62</v>
      </c>
      <c r="BT181" s="19">
        <f t="shared" si="20"/>
        <v>1131929</v>
      </c>
      <c r="BU181" s="19">
        <f t="shared" si="21"/>
        <v>3921467</v>
      </c>
      <c r="BV181" s="13">
        <f t="shared" si="22"/>
        <v>1</v>
      </c>
    </row>
    <row r="182" spans="1:74" hidden="1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23"/>
        <v>7.2342464580465407E-2</v>
      </c>
      <c r="U182" s="3">
        <v>3036460</v>
      </c>
      <c r="V182" s="3">
        <v>2695274</v>
      </c>
      <c r="W182" s="14">
        <f t="shared" si="24"/>
        <v>0.88763691930735134</v>
      </c>
      <c r="X182" s="3">
        <v>2147073</v>
      </c>
      <c r="Y182" s="18">
        <f t="shared" si="25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 s="38">
        <f t="shared" si="26"/>
        <v>8.2227450583440623E-2</v>
      </c>
      <c r="AF182">
        <v>20</v>
      </c>
      <c r="AG182" s="10">
        <v>46323</v>
      </c>
      <c r="AH182">
        <v>0</v>
      </c>
      <c r="AI182" t="s">
        <v>58</v>
      </c>
      <c r="AJ182" t="s">
        <v>240</v>
      </c>
      <c r="AK182" s="8">
        <v>38926</v>
      </c>
      <c r="AL182" s="3">
        <v>240000</v>
      </c>
      <c r="AM182" s="3">
        <v>94822</v>
      </c>
      <c r="AN182">
        <v>6.5570000000000003E-2</v>
      </c>
      <c r="AO182">
        <v>16</v>
      </c>
      <c r="AP182" s="38">
        <f t="shared" si="29"/>
        <v>0.10277156519482902</v>
      </c>
      <c r="AQ182">
        <v>16</v>
      </c>
      <c r="AR182" s="8">
        <v>44682</v>
      </c>
      <c r="AS182">
        <v>0</v>
      </c>
      <c r="AT182" t="s">
        <v>43</v>
      </c>
      <c r="AU182" t="s">
        <v>356</v>
      </c>
      <c r="AV182" s="11">
        <v>39184</v>
      </c>
      <c r="AW182" s="3">
        <v>32188.959999999999</v>
      </c>
      <c r="AX182" s="3">
        <v>12923</v>
      </c>
      <c r="AY182">
        <v>7.4999999999999997E-2</v>
      </c>
      <c r="AZ182">
        <v>15</v>
      </c>
      <c r="BA182" s="38">
        <f t="shared" si="27"/>
        <v>0.11328723625419035</v>
      </c>
      <c r="BB182">
        <v>15</v>
      </c>
      <c r="BC182" s="8">
        <v>44682</v>
      </c>
      <c r="BD182" t="s">
        <v>63</v>
      </c>
      <c r="BE182" t="s">
        <v>43</v>
      </c>
      <c r="BF182" t="s">
        <v>44</v>
      </c>
      <c r="BG182" s="11">
        <v>39294</v>
      </c>
      <c r="BH182" s="3">
        <v>40000</v>
      </c>
      <c r="BI182" s="3">
        <v>40000</v>
      </c>
      <c r="BJ182">
        <v>0</v>
      </c>
      <c r="BK182">
        <v>10</v>
      </c>
      <c r="BL182" s="38">
        <f t="shared" si="28"/>
        <v>0.1</v>
      </c>
      <c r="BM182">
        <v>10</v>
      </c>
      <c r="BN182" s="8">
        <v>43100</v>
      </c>
      <c r="BO182">
        <v>0</v>
      </c>
      <c r="BP182" t="s">
        <v>58</v>
      </c>
      <c r="BQ182" t="s">
        <v>357</v>
      </c>
      <c r="BR182" s="3">
        <v>3051261.96</v>
      </c>
      <c r="BS182" t="s">
        <v>62</v>
      </c>
      <c r="BT182" s="19">
        <f t="shared" si="20"/>
        <v>904188.96</v>
      </c>
      <c r="BU182" s="19">
        <f t="shared" si="21"/>
        <v>3051261.96</v>
      </c>
      <c r="BV182" s="13">
        <f t="shared" si="22"/>
        <v>1.0048747422985977</v>
      </c>
    </row>
    <row r="183" spans="1:74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23"/>
        <v>9.5448400410816814E-2</v>
      </c>
      <c r="U183" s="3">
        <v>3909285</v>
      </c>
      <c r="V183" s="3">
        <v>4623724</v>
      </c>
      <c r="W183" s="14">
        <f t="shared" si="24"/>
        <v>1.1827543911482534</v>
      </c>
      <c r="X183" s="3">
        <v>6212</v>
      </c>
      <c r="Y183" s="18">
        <f t="shared" si="25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 s="38">
        <f t="shared" si="26"/>
        <v>0</v>
      </c>
      <c r="AF183">
        <v>0</v>
      </c>
      <c r="AG183" s="10">
        <v>44727</v>
      </c>
      <c r="AH183">
        <v>0</v>
      </c>
      <c r="AI183" t="s">
        <v>58</v>
      </c>
      <c r="AJ183">
        <v>0</v>
      </c>
      <c r="AK183" s="8" t="s">
        <v>106</v>
      </c>
      <c r="AL183" s="3">
        <v>200000</v>
      </c>
      <c r="AM183" s="3">
        <v>165533</v>
      </c>
      <c r="AN183">
        <v>8.5000000000000006E-2</v>
      </c>
      <c r="AO183" t="s">
        <v>45</v>
      </c>
      <c r="AP183" s="38">
        <f t="shared" si="29"/>
        <v>0</v>
      </c>
      <c r="AQ183">
        <v>0</v>
      </c>
      <c r="AR183" s="8">
        <v>46631</v>
      </c>
      <c r="AS183">
        <v>0</v>
      </c>
      <c r="AT183" t="s">
        <v>43</v>
      </c>
      <c r="AU183">
        <v>0</v>
      </c>
      <c r="AV183" s="11" t="s">
        <v>106</v>
      </c>
      <c r="AW183" s="3">
        <v>3403073</v>
      </c>
      <c r="AX183" s="3">
        <v>0</v>
      </c>
      <c r="AY183">
        <v>0</v>
      </c>
      <c r="AZ183">
        <v>0</v>
      </c>
      <c r="BA183" s="38">
        <f t="shared" si="27"/>
        <v>0</v>
      </c>
      <c r="BB183">
        <v>0</v>
      </c>
      <c r="BC183" s="8">
        <v>0</v>
      </c>
      <c r="BD183">
        <v>0</v>
      </c>
      <c r="BE183" t="s">
        <v>46</v>
      </c>
      <c r="BF183">
        <v>0</v>
      </c>
      <c r="BG183" s="11" t="s">
        <v>106</v>
      </c>
      <c r="BH183" s="3">
        <v>0</v>
      </c>
      <c r="BI183" s="3">
        <v>0</v>
      </c>
      <c r="BJ183">
        <v>0</v>
      </c>
      <c r="BK183">
        <v>0</v>
      </c>
      <c r="BL183" s="38">
        <f t="shared" si="28"/>
        <v>0</v>
      </c>
      <c r="BM183">
        <v>0</v>
      </c>
      <c r="BN183" s="8">
        <v>0</v>
      </c>
      <c r="BO183">
        <v>0</v>
      </c>
      <c r="BP183" t="s">
        <v>46</v>
      </c>
      <c r="BQ183">
        <v>0</v>
      </c>
      <c r="BR183" s="3">
        <v>3909285</v>
      </c>
      <c r="BS183">
        <v>0</v>
      </c>
      <c r="BT183" s="19">
        <f t="shared" si="20"/>
        <v>3903073</v>
      </c>
      <c r="BU183" s="19">
        <f t="shared" si="21"/>
        <v>3909285</v>
      </c>
      <c r="BV183" s="13">
        <f t="shared" si="22"/>
        <v>1</v>
      </c>
    </row>
    <row r="184" spans="1:74" hidden="1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23"/>
        <v>7.9195825268188233E-2</v>
      </c>
      <c r="U184" s="3">
        <v>5641560</v>
      </c>
      <c r="V184" s="3">
        <v>5343338</v>
      </c>
      <c r="W184" s="14">
        <f t="shared" si="24"/>
        <v>0.9471383801643517</v>
      </c>
      <c r="X184" s="3">
        <v>4221911</v>
      </c>
      <c r="Y184" s="18">
        <f t="shared" si="25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 s="38">
        <f t="shared" si="26"/>
        <v>0.10715556783081624</v>
      </c>
      <c r="AF184">
        <v>30</v>
      </c>
      <c r="AG184" s="10">
        <v>45301</v>
      </c>
      <c r="AH184" t="s">
        <v>54</v>
      </c>
      <c r="AI184" t="s">
        <v>43</v>
      </c>
      <c r="AJ184" t="s">
        <v>55</v>
      </c>
      <c r="AK184" s="8">
        <v>39337</v>
      </c>
      <c r="AL184" s="3">
        <v>240000</v>
      </c>
      <c r="AM184" s="3">
        <v>240000</v>
      </c>
      <c r="AN184" t="s">
        <v>254</v>
      </c>
      <c r="AO184">
        <v>17</v>
      </c>
      <c r="AP184" s="38">
        <f t="shared" si="29"/>
        <v>0</v>
      </c>
      <c r="AQ184" t="s">
        <v>358</v>
      </c>
      <c r="AR184" s="8">
        <v>45519</v>
      </c>
      <c r="AS184" t="s">
        <v>71</v>
      </c>
      <c r="AT184" t="s">
        <v>100</v>
      </c>
      <c r="AU184" t="s">
        <v>55</v>
      </c>
      <c r="AV184" s="11">
        <v>39337</v>
      </c>
      <c r="AW184" s="3">
        <v>397000</v>
      </c>
      <c r="AX184" s="3">
        <v>674494.27</v>
      </c>
      <c r="AY184">
        <v>0.06</v>
      </c>
      <c r="AZ184">
        <v>17</v>
      </c>
      <c r="BA184" s="38">
        <f t="shared" si="27"/>
        <v>9.5444804231549885E-2</v>
      </c>
      <c r="BB184" t="s">
        <v>358</v>
      </c>
      <c r="BC184" s="8">
        <v>45413</v>
      </c>
      <c r="BD184" t="s">
        <v>75</v>
      </c>
      <c r="BE184" t="s">
        <v>100</v>
      </c>
      <c r="BF184" t="s">
        <v>55</v>
      </c>
      <c r="BG184" s="11" t="s">
        <v>106</v>
      </c>
      <c r="BH184" s="3">
        <v>0</v>
      </c>
      <c r="BI184" s="3">
        <v>0</v>
      </c>
      <c r="BJ184">
        <v>0</v>
      </c>
      <c r="BK184">
        <v>0</v>
      </c>
      <c r="BL184" s="38">
        <f t="shared" si="28"/>
        <v>0</v>
      </c>
      <c r="BM184">
        <v>0</v>
      </c>
      <c r="BN184" s="8">
        <v>0</v>
      </c>
      <c r="BO184">
        <v>0</v>
      </c>
      <c r="BP184" t="s">
        <v>46</v>
      </c>
      <c r="BQ184">
        <v>0</v>
      </c>
      <c r="BR184" s="3">
        <v>5641560</v>
      </c>
      <c r="BS184" t="s">
        <v>47</v>
      </c>
      <c r="BT184" s="19">
        <f t="shared" si="20"/>
        <v>1419649</v>
      </c>
      <c r="BU184" s="19">
        <f t="shared" si="21"/>
        <v>5641560</v>
      </c>
      <c r="BV184" s="13">
        <f t="shared" si="22"/>
        <v>1</v>
      </c>
    </row>
    <row r="185" spans="1:74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23"/>
        <v>7.1439313156378539E-2</v>
      </c>
      <c r="U185" s="3">
        <v>10991847</v>
      </c>
      <c r="V185" s="3">
        <v>13601436</v>
      </c>
      <c r="W185" s="14">
        <f t="shared" si="24"/>
        <v>1.2374113285965498</v>
      </c>
      <c r="X185" s="3">
        <v>8641847</v>
      </c>
      <c r="Y185" s="18">
        <f t="shared" si="25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 s="38">
        <f t="shared" si="26"/>
        <v>6.25E-2</v>
      </c>
      <c r="AF185">
        <v>192</v>
      </c>
      <c r="AG185" s="10">
        <v>45901</v>
      </c>
      <c r="AH185">
        <v>0</v>
      </c>
      <c r="AI185" t="s">
        <v>100</v>
      </c>
      <c r="AJ185" t="s">
        <v>259</v>
      </c>
      <c r="AK185" s="8">
        <v>39708</v>
      </c>
      <c r="AL185" s="3">
        <v>450000</v>
      </c>
      <c r="AM185" s="3">
        <v>562569</v>
      </c>
      <c r="AN185">
        <v>4.58E-2</v>
      </c>
      <c r="AO185">
        <v>50</v>
      </c>
      <c r="AP185" s="38">
        <f t="shared" si="29"/>
        <v>5.1262168581346385E-2</v>
      </c>
      <c r="AQ185">
        <v>360</v>
      </c>
      <c r="AR185" s="8">
        <v>58441</v>
      </c>
      <c r="AS185">
        <v>0</v>
      </c>
      <c r="AT185" t="s">
        <v>100</v>
      </c>
      <c r="AU185" t="s">
        <v>214</v>
      </c>
      <c r="AV185" s="11">
        <v>39708</v>
      </c>
      <c r="AW185" s="3">
        <v>250000</v>
      </c>
      <c r="AX185" s="3">
        <v>316445</v>
      </c>
      <c r="AY185">
        <v>4.58E-2</v>
      </c>
      <c r="AZ185">
        <v>50</v>
      </c>
      <c r="BA185" s="38">
        <f t="shared" si="27"/>
        <v>5.1262168581346385E-2</v>
      </c>
      <c r="BB185">
        <v>360</v>
      </c>
      <c r="BC185" s="8">
        <v>58441</v>
      </c>
      <c r="BD185">
        <v>0</v>
      </c>
      <c r="BE185" t="s">
        <v>100</v>
      </c>
      <c r="BF185" t="s">
        <v>214</v>
      </c>
      <c r="BG185" s="11">
        <v>40165</v>
      </c>
      <c r="BH185" s="3">
        <v>1200000</v>
      </c>
      <c r="BI185" s="3">
        <v>888749</v>
      </c>
      <c r="BJ185">
        <v>6.0569999999999999E-2</v>
      </c>
      <c r="BK185">
        <v>15</v>
      </c>
      <c r="BL185" s="38">
        <f t="shared" si="28"/>
        <v>0.10334657605214292</v>
      </c>
      <c r="BM185">
        <v>180</v>
      </c>
      <c r="BN185" s="8">
        <v>45550</v>
      </c>
      <c r="BO185" t="s">
        <v>360</v>
      </c>
      <c r="BP185" t="s">
        <v>43</v>
      </c>
      <c r="BQ185" t="s">
        <v>361</v>
      </c>
      <c r="BR185" s="3">
        <v>10991847</v>
      </c>
      <c r="BS185" t="s">
        <v>47</v>
      </c>
      <c r="BT185" s="19">
        <f t="shared" si="20"/>
        <v>2350000</v>
      </c>
      <c r="BU185" s="19">
        <f t="shared" si="21"/>
        <v>10991847</v>
      </c>
      <c r="BV185" s="13">
        <f t="shared" si="22"/>
        <v>1</v>
      </c>
    </row>
    <row r="186" spans="1:74" hidden="1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23"/>
        <v>0.10231939315377388</v>
      </c>
      <c r="U186" s="3">
        <v>3655094</v>
      </c>
      <c r="V186" s="3">
        <v>4640597</v>
      </c>
      <c r="W186" s="14">
        <f t="shared" si="24"/>
        <v>1.2696245294922648</v>
      </c>
      <c r="X186" s="3">
        <v>3403282</v>
      </c>
      <c r="Y186" s="18">
        <f t="shared" si="25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 s="38">
        <f t="shared" si="26"/>
        <v>9.8092191632331419E-2</v>
      </c>
      <c r="AF186">
        <v>20</v>
      </c>
      <c r="AG186" s="10">
        <v>42855</v>
      </c>
      <c r="AH186">
        <v>0</v>
      </c>
      <c r="AI186" t="s">
        <v>58</v>
      </c>
      <c r="AJ186">
        <v>0</v>
      </c>
      <c r="AK186" s="8" t="s">
        <v>106</v>
      </c>
      <c r="AL186" s="3">
        <v>0</v>
      </c>
      <c r="AM186" s="3">
        <v>0</v>
      </c>
      <c r="AN186">
        <v>0</v>
      </c>
      <c r="AO186" t="s">
        <v>45</v>
      </c>
      <c r="AP186" s="38">
        <f t="shared" si="29"/>
        <v>0</v>
      </c>
      <c r="AQ186">
        <v>0</v>
      </c>
      <c r="AR186" s="8">
        <v>0</v>
      </c>
      <c r="AS186">
        <v>0</v>
      </c>
      <c r="AT186" t="s">
        <v>46</v>
      </c>
      <c r="AU186">
        <v>0</v>
      </c>
      <c r="AV186" s="11" t="s">
        <v>106</v>
      </c>
      <c r="AW186" s="3">
        <v>0</v>
      </c>
      <c r="AX186" s="3">
        <v>0</v>
      </c>
      <c r="AY186">
        <v>0</v>
      </c>
      <c r="AZ186">
        <v>0</v>
      </c>
      <c r="BA186" s="38">
        <f t="shared" si="27"/>
        <v>0</v>
      </c>
      <c r="BB186">
        <v>0</v>
      </c>
      <c r="BC186" s="8">
        <v>0</v>
      </c>
      <c r="BD186">
        <v>0</v>
      </c>
      <c r="BE186" t="s">
        <v>46</v>
      </c>
      <c r="BF186">
        <v>0</v>
      </c>
      <c r="BG186" s="11" t="s">
        <v>106</v>
      </c>
      <c r="BH186" s="3">
        <v>0</v>
      </c>
      <c r="BI186" s="3">
        <v>0</v>
      </c>
      <c r="BJ186">
        <v>0</v>
      </c>
      <c r="BK186">
        <v>0</v>
      </c>
      <c r="BL186" s="38">
        <f t="shared" si="28"/>
        <v>0</v>
      </c>
      <c r="BM186">
        <v>0</v>
      </c>
      <c r="BN186" s="8">
        <v>0</v>
      </c>
      <c r="BO186">
        <v>0</v>
      </c>
      <c r="BP186" t="s">
        <v>46</v>
      </c>
      <c r="BQ186">
        <v>0</v>
      </c>
      <c r="BR186" s="3">
        <v>3655094</v>
      </c>
      <c r="BS186">
        <v>0</v>
      </c>
      <c r="BT186" s="19">
        <f t="shared" si="20"/>
        <v>251812</v>
      </c>
      <c r="BU186" s="19">
        <f t="shared" si="21"/>
        <v>3655094</v>
      </c>
      <c r="BV186" s="13">
        <f t="shared" si="22"/>
        <v>1</v>
      </c>
    </row>
    <row r="187" spans="1:74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23"/>
        <v>6.7902383312369974E-2</v>
      </c>
      <c r="U187" s="3">
        <v>2273013</v>
      </c>
      <c r="V187" s="3">
        <v>1903115</v>
      </c>
      <c r="W187" s="14">
        <f t="shared" si="24"/>
        <v>0.83726533900158073</v>
      </c>
      <c r="X187" s="3">
        <v>1483013</v>
      </c>
      <c r="Y187" s="18">
        <f t="shared" si="25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 s="38">
        <f t="shared" si="26"/>
        <v>0.10362400703617654</v>
      </c>
      <c r="AF187">
        <v>30</v>
      </c>
      <c r="AG187" s="10">
        <v>45171</v>
      </c>
      <c r="AH187" t="s">
        <v>63</v>
      </c>
      <c r="AI187" t="s">
        <v>43</v>
      </c>
      <c r="AJ187" t="s">
        <v>55</v>
      </c>
      <c r="AK187" s="8">
        <v>39692</v>
      </c>
      <c r="AL187" s="3">
        <v>600000</v>
      </c>
      <c r="AM187" s="3">
        <v>931180</v>
      </c>
      <c r="AN187">
        <v>4.9099999999999998E-2</v>
      </c>
      <c r="AO187">
        <v>20</v>
      </c>
      <c r="AP187" s="38">
        <f t="shared" si="29"/>
        <v>7.9631387625462083E-2</v>
      </c>
      <c r="AQ187" t="s">
        <v>165</v>
      </c>
      <c r="AR187" s="8">
        <v>46997</v>
      </c>
      <c r="AS187" t="s">
        <v>206</v>
      </c>
      <c r="AT187" t="s">
        <v>100</v>
      </c>
      <c r="AU187" t="s">
        <v>55</v>
      </c>
      <c r="AV187" s="11" t="s">
        <v>106</v>
      </c>
      <c r="AW187" s="3">
        <v>0</v>
      </c>
      <c r="AX187" s="3">
        <v>0</v>
      </c>
      <c r="AY187">
        <v>0</v>
      </c>
      <c r="AZ187">
        <v>0</v>
      </c>
      <c r="BA187" s="38">
        <f t="shared" si="27"/>
        <v>0</v>
      </c>
      <c r="BB187">
        <v>0</v>
      </c>
      <c r="BC187" s="8">
        <v>0</v>
      </c>
      <c r="BD187">
        <v>0</v>
      </c>
      <c r="BE187" t="s">
        <v>46</v>
      </c>
      <c r="BF187">
        <v>0</v>
      </c>
      <c r="BG187" s="11" t="s">
        <v>106</v>
      </c>
      <c r="BH187" s="3">
        <v>0</v>
      </c>
      <c r="BI187" s="3">
        <v>0</v>
      </c>
      <c r="BJ187">
        <v>0</v>
      </c>
      <c r="BK187">
        <v>0</v>
      </c>
      <c r="BL187" s="38">
        <f t="shared" si="28"/>
        <v>0</v>
      </c>
      <c r="BM187">
        <v>0</v>
      </c>
      <c r="BN187" s="8">
        <v>0</v>
      </c>
      <c r="BO187">
        <v>0</v>
      </c>
      <c r="BP187" t="s">
        <v>46</v>
      </c>
      <c r="BQ187">
        <v>0</v>
      </c>
      <c r="BR187" s="3">
        <v>2273013</v>
      </c>
      <c r="BS187" t="s">
        <v>47</v>
      </c>
      <c r="BT187" s="19">
        <f t="shared" si="20"/>
        <v>790000</v>
      </c>
      <c r="BU187" s="19">
        <f t="shared" si="21"/>
        <v>2273013</v>
      </c>
      <c r="BV187" s="13">
        <f t="shared" si="22"/>
        <v>1</v>
      </c>
    </row>
    <row r="188" spans="1:74" hidden="1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23"/>
        <v>0</v>
      </c>
      <c r="U188" s="3">
        <v>2651698</v>
      </c>
      <c r="V188" s="3">
        <v>2463662</v>
      </c>
      <c r="W188" s="14">
        <f t="shared" si="24"/>
        <v>0.92908845577437549</v>
      </c>
      <c r="X188" s="3">
        <v>1864859</v>
      </c>
      <c r="Y188" s="18">
        <f t="shared" si="25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 s="38">
        <f t="shared" si="26"/>
        <v>9.1679772090881198E-2</v>
      </c>
      <c r="AF188">
        <v>16</v>
      </c>
      <c r="AG188" s="10">
        <v>45078</v>
      </c>
      <c r="AH188">
        <v>0</v>
      </c>
      <c r="AI188" t="s">
        <v>100</v>
      </c>
      <c r="AJ188" t="s">
        <v>266</v>
      </c>
      <c r="AK188" s="8">
        <v>39261</v>
      </c>
      <c r="AL188" s="3">
        <v>630000</v>
      </c>
      <c r="AM188" s="3">
        <v>965846</v>
      </c>
      <c r="AN188">
        <v>4.9099999999999998E-2</v>
      </c>
      <c r="AO188">
        <v>20</v>
      </c>
      <c r="AP188" s="38">
        <f t="shared" si="29"/>
        <v>7.9631387625462083E-2</v>
      </c>
      <c r="AQ188">
        <v>20</v>
      </c>
      <c r="AR188" s="8">
        <v>46507</v>
      </c>
      <c r="AS188">
        <v>0</v>
      </c>
      <c r="AT188" t="s">
        <v>100</v>
      </c>
      <c r="AU188" t="s">
        <v>243</v>
      </c>
      <c r="AV188" s="11">
        <v>39261</v>
      </c>
      <c r="AW188" s="3">
        <v>56839</v>
      </c>
      <c r="AX188" s="3">
        <v>49993</v>
      </c>
      <c r="AY188">
        <v>7.8090000000000007E-2</v>
      </c>
      <c r="AZ188">
        <v>16</v>
      </c>
      <c r="BA188" s="38">
        <f t="shared" si="27"/>
        <v>0.11160104579684693</v>
      </c>
      <c r="BB188">
        <v>16</v>
      </c>
      <c r="BC188" s="8">
        <v>45026</v>
      </c>
      <c r="BD188" t="s">
        <v>63</v>
      </c>
      <c r="BE188" t="s">
        <v>43</v>
      </c>
      <c r="BF188" t="s">
        <v>244</v>
      </c>
      <c r="BG188" s="11" t="s">
        <v>106</v>
      </c>
      <c r="BH188" s="3">
        <v>0</v>
      </c>
      <c r="BI188" s="3">
        <v>0</v>
      </c>
      <c r="BJ188">
        <v>0</v>
      </c>
      <c r="BK188">
        <v>0</v>
      </c>
      <c r="BL188" s="38">
        <f t="shared" si="28"/>
        <v>0</v>
      </c>
      <c r="BM188">
        <v>0</v>
      </c>
      <c r="BN188" s="8">
        <v>0</v>
      </c>
      <c r="BO188">
        <v>0</v>
      </c>
      <c r="BP188" t="s">
        <v>46</v>
      </c>
      <c r="BQ188">
        <v>0</v>
      </c>
      <c r="BR188" s="3">
        <v>2651698</v>
      </c>
      <c r="BS188" t="s">
        <v>62</v>
      </c>
      <c r="BT188" s="19">
        <f t="shared" si="20"/>
        <v>786839</v>
      </c>
      <c r="BU188" s="19">
        <f t="shared" si="21"/>
        <v>2651698</v>
      </c>
      <c r="BV188" s="13">
        <f t="shared" si="22"/>
        <v>1</v>
      </c>
    </row>
    <row r="189" spans="1:74" hidden="1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23"/>
        <v>7.5312019652984771E-2</v>
      </c>
      <c r="U189" s="3">
        <v>4067372</v>
      </c>
      <c r="V189" s="3">
        <v>3777090</v>
      </c>
      <c r="W189" s="14">
        <f t="shared" si="24"/>
        <v>0.92863155865753122</v>
      </c>
      <c r="X189" s="3">
        <v>3017583</v>
      </c>
      <c r="Y189" s="18">
        <f t="shared" si="25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 s="38">
        <f t="shared" si="26"/>
        <v>8.525119673066836E-2</v>
      </c>
      <c r="AF189">
        <v>16</v>
      </c>
      <c r="AG189" s="10">
        <v>45078</v>
      </c>
      <c r="AH189">
        <v>0</v>
      </c>
      <c r="AI189" t="s">
        <v>100</v>
      </c>
      <c r="AJ189" t="s">
        <v>363</v>
      </c>
      <c r="AK189" s="8">
        <v>39261</v>
      </c>
      <c r="AL189" s="3">
        <v>640000</v>
      </c>
      <c r="AM189" s="3">
        <v>969206</v>
      </c>
      <c r="AN189">
        <v>5.3999999999999999E-2</v>
      </c>
      <c r="AO189">
        <v>20</v>
      </c>
      <c r="AP189" s="38">
        <f t="shared" si="29"/>
        <v>8.2986443748330654E-2</v>
      </c>
      <c r="AQ189">
        <v>20</v>
      </c>
      <c r="AR189" s="8">
        <v>46507</v>
      </c>
      <c r="AS189">
        <v>0</v>
      </c>
      <c r="AT189" t="s">
        <v>100</v>
      </c>
      <c r="AU189" t="s">
        <v>243</v>
      </c>
      <c r="AV189" s="11">
        <v>39261</v>
      </c>
      <c r="AW189" s="3">
        <v>227789</v>
      </c>
      <c r="AX189" s="3">
        <v>197460</v>
      </c>
      <c r="AY189">
        <v>7.8090000000000007E-2</v>
      </c>
      <c r="AZ189">
        <v>16</v>
      </c>
      <c r="BA189" s="38">
        <f t="shared" si="27"/>
        <v>0.11160104579684693</v>
      </c>
      <c r="BB189">
        <v>16</v>
      </c>
      <c r="BC189" s="8">
        <v>45026</v>
      </c>
      <c r="BD189" t="s">
        <v>63</v>
      </c>
      <c r="BE189" t="s">
        <v>43</v>
      </c>
      <c r="BF189" t="s">
        <v>309</v>
      </c>
      <c r="BG189" s="11" t="s">
        <v>106</v>
      </c>
      <c r="BH189" s="3">
        <v>0</v>
      </c>
      <c r="BI189" s="3">
        <v>0</v>
      </c>
      <c r="BJ189">
        <v>0</v>
      </c>
      <c r="BK189">
        <v>0</v>
      </c>
      <c r="BL189" s="38">
        <f t="shared" si="28"/>
        <v>0</v>
      </c>
      <c r="BM189">
        <v>0</v>
      </c>
      <c r="BN189" s="8">
        <v>0</v>
      </c>
      <c r="BO189">
        <v>0</v>
      </c>
      <c r="BP189" t="s">
        <v>46</v>
      </c>
      <c r="BQ189">
        <v>0</v>
      </c>
      <c r="BR189" s="3">
        <v>4067372</v>
      </c>
      <c r="BS189" t="s">
        <v>62</v>
      </c>
      <c r="BT189" s="19">
        <f t="shared" si="20"/>
        <v>1049789</v>
      </c>
      <c r="BU189" s="19">
        <f t="shared" si="21"/>
        <v>4067372</v>
      </c>
      <c r="BV189" s="13">
        <f t="shared" si="22"/>
        <v>1</v>
      </c>
    </row>
    <row r="190" spans="1:74" hidden="1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23"/>
        <v>7.74594076486841E-2</v>
      </c>
      <c r="U190" s="3">
        <v>1563903</v>
      </c>
      <c r="V190" s="3">
        <v>1493700</v>
      </c>
      <c r="W190" s="14">
        <f t="shared" si="24"/>
        <v>0.95511038728105258</v>
      </c>
      <c r="X190" s="3">
        <v>1294782</v>
      </c>
      <c r="Y190" s="18">
        <f t="shared" si="25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 s="38">
        <f t="shared" si="26"/>
        <v>0.10296276395531272</v>
      </c>
      <c r="AF190">
        <v>30</v>
      </c>
      <c r="AG190" s="10">
        <v>50205</v>
      </c>
      <c r="AH190" t="s">
        <v>54</v>
      </c>
      <c r="AI190" t="s">
        <v>366</v>
      </c>
      <c r="AJ190">
        <v>0</v>
      </c>
      <c r="AK190" s="8">
        <v>39139</v>
      </c>
      <c r="AL190" s="3">
        <v>219621</v>
      </c>
      <c r="AM190" s="3">
        <v>219621</v>
      </c>
      <c r="AN190">
        <v>5.8999999999999997E-2</v>
      </c>
      <c r="AO190">
        <v>17</v>
      </c>
      <c r="AP190" s="38">
        <f t="shared" si="29"/>
        <v>9.4759500123852175E-2</v>
      </c>
      <c r="AQ190" t="s">
        <v>358</v>
      </c>
      <c r="AR190" s="8">
        <v>45107</v>
      </c>
      <c r="AS190" t="s">
        <v>71</v>
      </c>
      <c r="AT190" t="s">
        <v>100</v>
      </c>
      <c r="AU190">
        <v>0</v>
      </c>
      <c r="AV190" s="11" t="s">
        <v>106</v>
      </c>
      <c r="AW190" s="3">
        <v>0</v>
      </c>
      <c r="AX190" s="3">
        <v>0</v>
      </c>
      <c r="AY190">
        <v>0</v>
      </c>
      <c r="AZ190">
        <v>0</v>
      </c>
      <c r="BA190" s="38">
        <f t="shared" si="27"/>
        <v>0</v>
      </c>
      <c r="BB190">
        <v>0</v>
      </c>
      <c r="BC190" s="8">
        <v>0</v>
      </c>
      <c r="BD190">
        <v>0</v>
      </c>
      <c r="BE190" t="s">
        <v>46</v>
      </c>
      <c r="BF190">
        <v>0</v>
      </c>
      <c r="BG190" s="11" t="s">
        <v>106</v>
      </c>
      <c r="BH190" s="3">
        <v>0</v>
      </c>
      <c r="BI190" s="3">
        <v>0</v>
      </c>
      <c r="BJ190">
        <v>0</v>
      </c>
      <c r="BK190">
        <v>0</v>
      </c>
      <c r="BL190" s="38">
        <f t="shared" si="28"/>
        <v>0</v>
      </c>
      <c r="BM190">
        <v>0</v>
      </c>
      <c r="BN190" s="8">
        <v>0</v>
      </c>
      <c r="BO190">
        <v>0</v>
      </c>
      <c r="BP190" t="s">
        <v>46</v>
      </c>
      <c r="BQ190">
        <v>0</v>
      </c>
      <c r="BR190" s="3">
        <v>1563903</v>
      </c>
      <c r="BS190" t="s">
        <v>62</v>
      </c>
      <c r="BT190" s="19">
        <f t="shared" si="20"/>
        <v>269121</v>
      </c>
      <c r="BU190" s="19">
        <f t="shared" si="21"/>
        <v>1563903</v>
      </c>
      <c r="BV190" s="13">
        <f t="shared" si="22"/>
        <v>1</v>
      </c>
    </row>
    <row r="191" spans="1:74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23"/>
        <v>0.17672472791633573</v>
      </c>
      <c r="U191" s="3">
        <v>2111391</v>
      </c>
      <c r="V191" s="3">
        <v>2363457.2000000002</v>
      </c>
      <c r="W191" s="14">
        <f t="shared" si="24"/>
        <v>1.1193839511487924</v>
      </c>
      <c r="X191" s="3">
        <v>46270</v>
      </c>
      <c r="Y191" s="18">
        <f t="shared" si="25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 s="38">
        <f t="shared" si="26"/>
        <v>0</v>
      </c>
      <c r="AF191">
        <v>0</v>
      </c>
      <c r="AG191" s="10">
        <v>45438</v>
      </c>
      <c r="AH191">
        <v>0</v>
      </c>
      <c r="AI191" t="s">
        <v>43</v>
      </c>
      <c r="AJ191">
        <v>0</v>
      </c>
      <c r="AK191" s="8" t="s">
        <v>106</v>
      </c>
      <c r="AL191" s="3">
        <v>150000</v>
      </c>
      <c r="AM191" s="3">
        <v>150000</v>
      </c>
      <c r="AN191">
        <v>4.2099999999999999E-2</v>
      </c>
      <c r="AO191" t="s">
        <v>45</v>
      </c>
      <c r="AP191" s="38">
        <f t="shared" si="29"/>
        <v>0</v>
      </c>
      <c r="AQ191">
        <v>0</v>
      </c>
      <c r="AR191" s="8">
        <v>58076</v>
      </c>
      <c r="AS191">
        <v>0</v>
      </c>
      <c r="AT191" t="s">
        <v>46</v>
      </c>
      <c r="AU191">
        <v>0</v>
      </c>
      <c r="AV191" s="11" t="s">
        <v>106</v>
      </c>
      <c r="AW191" s="3">
        <v>1782121</v>
      </c>
      <c r="AX191" s="3">
        <v>0</v>
      </c>
      <c r="AY191">
        <v>0</v>
      </c>
      <c r="AZ191">
        <v>0</v>
      </c>
      <c r="BA191" s="38">
        <f t="shared" si="27"/>
        <v>0</v>
      </c>
      <c r="BB191">
        <v>0</v>
      </c>
      <c r="BC191" s="8">
        <v>0</v>
      </c>
      <c r="BD191">
        <v>0</v>
      </c>
      <c r="BE191" t="s">
        <v>46</v>
      </c>
      <c r="BF191">
        <v>0</v>
      </c>
      <c r="BG191" s="11" t="s">
        <v>106</v>
      </c>
      <c r="BH191" s="3">
        <v>0</v>
      </c>
      <c r="BI191" s="3">
        <v>0</v>
      </c>
      <c r="BJ191">
        <v>0</v>
      </c>
      <c r="BK191">
        <v>0</v>
      </c>
      <c r="BL191" s="38">
        <f t="shared" si="28"/>
        <v>0</v>
      </c>
      <c r="BM191">
        <v>0</v>
      </c>
      <c r="BN191" s="8">
        <v>0</v>
      </c>
      <c r="BO191">
        <v>0</v>
      </c>
      <c r="BP191" t="s">
        <v>46</v>
      </c>
      <c r="BQ191">
        <v>0</v>
      </c>
      <c r="BR191" s="3">
        <v>2111391</v>
      </c>
      <c r="BS191">
        <v>0</v>
      </c>
      <c r="BT191" s="19">
        <f t="shared" si="20"/>
        <v>2065121</v>
      </c>
      <c r="BU191" s="19">
        <f t="shared" si="21"/>
        <v>2111391</v>
      </c>
      <c r="BV191" s="13">
        <f t="shared" si="22"/>
        <v>1</v>
      </c>
    </row>
    <row r="192" spans="1:74" hidden="1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23"/>
        <v>7.9714968063820529E-2</v>
      </c>
      <c r="U192" s="3">
        <v>2932724</v>
      </c>
      <c r="V192" s="3">
        <v>2597579</v>
      </c>
      <c r="W192" s="14">
        <f t="shared" si="24"/>
        <v>0.88572228412902132</v>
      </c>
      <c r="X192" s="3">
        <v>2117813</v>
      </c>
      <c r="Y192" s="18">
        <f t="shared" si="25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 s="38">
        <f t="shared" si="26"/>
        <v>0.10635278296506247</v>
      </c>
      <c r="AF192">
        <v>30</v>
      </c>
      <c r="AG192" s="10">
        <v>45655</v>
      </c>
      <c r="AH192" t="s">
        <v>63</v>
      </c>
      <c r="AI192" t="s">
        <v>43</v>
      </c>
      <c r="AJ192" t="s">
        <v>44</v>
      </c>
      <c r="AK192" s="8">
        <v>39797</v>
      </c>
      <c r="AL192" s="3">
        <v>623329</v>
      </c>
      <c r="AM192" s="3">
        <v>827094</v>
      </c>
      <c r="AN192">
        <v>0.04</v>
      </c>
      <c r="AO192">
        <v>15</v>
      </c>
      <c r="AP192" s="38">
        <f t="shared" si="29"/>
        <v>8.9941100370973207E-2</v>
      </c>
      <c r="AQ192" t="s">
        <v>165</v>
      </c>
      <c r="AR192" s="8">
        <v>45261</v>
      </c>
      <c r="AS192" t="s">
        <v>206</v>
      </c>
      <c r="AT192" t="s">
        <v>58</v>
      </c>
      <c r="AU192" t="s">
        <v>44</v>
      </c>
      <c r="AV192" s="11" t="s">
        <v>106</v>
      </c>
      <c r="AW192" s="3">
        <v>0</v>
      </c>
      <c r="AX192" s="3">
        <v>0</v>
      </c>
      <c r="AY192">
        <v>0</v>
      </c>
      <c r="AZ192">
        <v>0</v>
      </c>
      <c r="BA192" s="38">
        <f t="shared" si="27"/>
        <v>0</v>
      </c>
      <c r="BB192">
        <v>0</v>
      </c>
      <c r="BC192" s="8">
        <v>0</v>
      </c>
      <c r="BD192">
        <v>0</v>
      </c>
      <c r="BE192" t="s">
        <v>46</v>
      </c>
      <c r="BF192">
        <v>0</v>
      </c>
      <c r="BG192" s="11" t="s">
        <v>106</v>
      </c>
      <c r="BH192" s="3">
        <v>0</v>
      </c>
      <c r="BI192" s="3">
        <v>0</v>
      </c>
      <c r="BJ192">
        <v>0</v>
      </c>
      <c r="BK192">
        <v>0</v>
      </c>
      <c r="BL192" s="38">
        <f t="shared" si="28"/>
        <v>0</v>
      </c>
      <c r="BM192">
        <v>0</v>
      </c>
      <c r="BN192" s="8">
        <v>0</v>
      </c>
      <c r="BO192">
        <v>0</v>
      </c>
      <c r="BP192" t="s">
        <v>46</v>
      </c>
      <c r="BQ192">
        <v>0</v>
      </c>
      <c r="BR192" s="3">
        <v>2932724</v>
      </c>
      <c r="BS192" t="s">
        <v>255</v>
      </c>
      <c r="BT192" s="19">
        <f t="shared" si="20"/>
        <v>814911</v>
      </c>
      <c r="BU192" s="19">
        <f t="shared" si="21"/>
        <v>2932724</v>
      </c>
      <c r="BV192" s="13">
        <f t="shared" si="22"/>
        <v>1</v>
      </c>
    </row>
    <row r="193" spans="1:74" hidden="1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23"/>
        <v>7.9714968063820529E-2</v>
      </c>
      <c r="U193" s="3">
        <v>2932724</v>
      </c>
      <c r="V193" s="3">
        <v>2597579</v>
      </c>
      <c r="W193" s="14">
        <f t="shared" si="24"/>
        <v>0.88572228412902132</v>
      </c>
      <c r="X193" s="3">
        <v>2117813</v>
      </c>
      <c r="Y193" s="18">
        <f t="shared" si="25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 s="38">
        <f t="shared" si="26"/>
        <v>0.10635278296506247</v>
      </c>
      <c r="AF193">
        <v>30</v>
      </c>
      <c r="AG193" s="10">
        <v>45655</v>
      </c>
      <c r="AH193" t="s">
        <v>63</v>
      </c>
      <c r="AI193" t="s">
        <v>43</v>
      </c>
      <c r="AJ193" t="s">
        <v>44</v>
      </c>
      <c r="AK193" s="8">
        <v>39797</v>
      </c>
      <c r="AL193" s="3">
        <v>623329</v>
      </c>
      <c r="AM193" s="3">
        <v>827094</v>
      </c>
      <c r="AN193">
        <v>0.04</v>
      </c>
      <c r="AO193">
        <v>15</v>
      </c>
      <c r="AP193" s="38">
        <f t="shared" si="29"/>
        <v>8.9941100370973207E-2</v>
      </c>
      <c r="AQ193" t="s">
        <v>165</v>
      </c>
      <c r="AR193" s="8">
        <v>45261</v>
      </c>
      <c r="AS193" t="s">
        <v>206</v>
      </c>
      <c r="AT193" t="s">
        <v>58</v>
      </c>
      <c r="AU193" t="s">
        <v>44</v>
      </c>
      <c r="AV193" s="11" t="s">
        <v>106</v>
      </c>
      <c r="AW193" s="3">
        <v>0</v>
      </c>
      <c r="AX193" s="3">
        <v>0</v>
      </c>
      <c r="AY193">
        <v>0</v>
      </c>
      <c r="AZ193">
        <v>0</v>
      </c>
      <c r="BA193" s="38">
        <f t="shared" si="27"/>
        <v>0</v>
      </c>
      <c r="BB193">
        <v>0</v>
      </c>
      <c r="BC193" s="8">
        <v>0</v>
      </c>
      <c r="BD193">
        <v>0</v>
      </c>
      <c r="BE193" t="s">
        <v>46</v>
      </c>
      <c r="BF193">
        <v>0</v>
      </c>
      <c r="BG193" s="11" t="s">
        <v>106</v>
      </c>
      <c r="BH193" s="3">
        <v>0</v>
      </c>
      <c r="BI193" s="3">
        <v>0</v>
      </c>
      <c r="BJ193">
        <v>0</v>
      </c>
      <c r="BK193">
        <v>0</v>
      </c>
      <c r="BL193" s="38">
        <f t="shared" si="28"/>
        <v>0</v>
      </c>
      <c r="BM193">
        <v>0</v>
      </c>
      <c r="BN193" s="8">
        <v>0</v>
      </c>
      <c r="BO193">
        <v>0</v>
      </c>
      <c r="BP193" t="s">
        <v>46</v>
      </c>
      <c r="BQ193">
        <v>0</v>
      </c>
      <c r="BR193" s="3">
        <v>2932724</v>
      </c>
      <c r="BS193" t="s">
        <v>255</v>
      </c>
      <c r="BT193" s="19">
        <f t="shared" si="20"/>
        <v>814911</v>
      </c>
      <c r="BU193" s="19">
        <f t="shared" si="21"/>
        <v>2932724</v>
      </c>
      <c r="BV193" s="13">
        <f t="shared" si="22"/>
        <v>1</v>
      </c>
    </row>
    <row r="194" spans="1:74" hidden="1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23"/>
        <v>7.9714968063820529E-2</v>
      </c>
      <c r="U194" s="3">
        <v>2932724</v>
      </c>
      <c r="V194" s="3">
        <v>2597579</v>
      </c>
      <c r="W194" s="14">
        <f t="shared" si="24"/>
        <v>0.88572228412902132</v>
      </c>
      <c r="X194" s="3">
        <v>2117813</v>
      </c>
      <c r="Y194" s="18">
        <f t="shared" si="25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 s="38">
        <f t="shared" si="26"/>
        <v>0.10635278296506247</v>
      </c>
      <c r="AF194">
        <v>30</v>
      </c>
      <c r="AG194" s="10">
        <v>45655</v>
      </c>
      <c r="AH194" t="s">
        <v>63</v>
      </c>
      <c r="AI194" t="s">
        <v>43</v>
      </c>
      <c r="AJ194" t="s">
        <v>44</v>
      </c>
      <c r="AK194" s="8">
        <v>39797</v>
      </c>
      <c r="AL194" s="3">
        <v>623329</v>
      </c>
      <c r="AM194" s="3">
        <v>827094</v>
      </c>
      <c r="AN194">
        <v>0.04</v>
      </c>
      <c r="AO194">
        <v>15</v>
      </c>
      <c r="AP194" s="38">
        <f t="shared" si="29"/>
        <v>8.9941100370973207E-2</v>
      </c>
      <c r="AQ194" t="s">
        <v>165</v>
      </c>
      <c r="AR194" s="8">
        <v>45261</v>
      </c>
      <c r="AS194" t="s">
        <v>206</v>
      </c>
      <c r="AT194" t="s">
        <v>58</v>
      </c>
      <c r="AU194" t="s">
        <v>44</v>
      </c>
      <c r="AV194" s="11" t="s">
        <v>106</v>
      </c>
      <c r="AW194" s="3">
        <v>0</v>
      </c>
      <c r="AX194" s="3">
        <v>0</v>
      </c>
      <c r="AY194">
        <v>0</v>
      </c>
      <c r="AZ194">
        <v>0</v>
      </c>
      <c r="BA194" s="38">
        <f t="shared" si="27"/>
        <v>0</v>
      </c>
      <c r="BB194">
        <v>0</v>
      </c>
      <c r="BC194" s="8">
        <v>0</v>
      </c>
      <c r="BD194">
        <v>0</v>
      </c>
      <c r="BE194" t="s">
        <v>46</v>
      </c>
      <c r="BF194">
        <v>0</v>
      </c>
      <c r="BG194" s="11" t="s">
        <v>106</v>
      </c>
      <c r="BH194" s="3">
        <v>0</v>
      </c>
      <c r="BI194" s="3">
        <v>0</v>
      </c>
      <c r="BJ194">
        <v>0</v>
      </c>
      <c r="BK194">
        <v>0</v>
      </c>
      <c r="BL194" s="38">
        <f t="shared" si="28"/>
        <v>0</v>
      </c>
      <c r="BM194">
        <v>0</v>
      </c>
      <c r="BN194" s="8">
        <v>0</v>
      </c>
      <c r="BO194">
        <v>0</v>
      </c>
      <c r="BP194" t="s">
        <v>46</v>
      </c>
      <c r="BQ194">
        <v>0</v>
      </c>
      <c r="BR194" s="3">
        <v>2932724</v>
      </c>
      <c r="BS194" t="s">
        <v>255</v>
      </c>
      <c r="BT194" s="19">
        <f t="shared" si="20"/>
        <v>814911</v>
      </c>
      <c r="BU194" s="19">
        <f t="shared" si="21"/>
        <v>2932724</v>
      </c>
      <c r="BV194" s="13">
        <f t="shared" si="22"/>
        <v>1</v>
      </c>
    </row>
    <row r="195" spans="1:74" hidden="1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23"/>
        <v>7.9714968063820529E-2</v>
      </c>
      <c r="U195" s="3">
        <v>2932724</v>
      </c>
      <c r="V195" s="3">
        <v>2597579</v>
      </c>
      <c r="W195" s="14">
        <f t="shared" si="24"/>
        <v>0.88572228412902132</v>
      </c>
      <c r="X195" s="3">
        <v>2117813</v>
      </c>
      <c r="Y195" s="18">
        <f t="shared" si="25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 s="38">
        <f t="shared" si="26"/>
        <v>0.10635278296506247</v>
      </c>
      <c r="AF195">
        <v>30</v>
      </c>
      <c r="AG195" s="10">
        <v>45655</v>
      </c>
      <c r="AH195" t="s">
        <v>63</v>
      </c>
      <c r="AI195" t="s">
        <v>43</v>
      </c>
      <c r="AJ195" t="s">
        <v>44</v>
      </c>
      <c r="AK195" s="8">
        <v>39797</v>
      </c>
      <c r="AL195" s="3">
        <v>623329</v>
      </c>
      <c r="AM195" s="3">
        <v>827094</v>
      </c>
      <c r="AN195">
        <v>0.04</v>
      </c>
      <c r="AO195">
        <v>15</v>
      </c>
      <c r="AP195" s="38">
        <f t="shared" si="29"/>
        <v>8.9941100370973207E-2</v>
      </c>
      <c r="AQ195" t="s">
        <v>165</v>
      </c>
      <c r="AR195" s="8">
        <v>45261</v>
      </c>
      <c r="AS195" t="s">
        <v>206</v>
      </c>
      <c r="AT195" t="s">
        <v>58</v>
      </c>
      <c r="AU195" t="s">
        <v>44</v>
      </c>
      <c r="AV195" s="11" t="s">
        <v>106</v>
      </c>
      <c r="AW195" s="3">
        <v>0</v>
      </c>
      <c r="AX195" s="3">
        <v>0</v>
      </c>
      <c r="AY195">
        <v>0</v>
      </c>
      <c r="AZ195">
        <v>0</v>
      </c>
      <c r="BA195" s="38">
        <f t="shared" si="27"/>
        <v>0</v>
      </c>
      <c r="BB195">
        <v>0</v>
      </c>
      <c r="BC195" s="8">
        <v>0</v>
      </c>
      <c r="BD195">
        <v>0</v>
      </c>
      <c r="BE195" t="s">
        <v>46</v>
      </c>
      <c r="BF195">
        <v>0</v>
      </c>
      <c r="BG195" s="11" t="s">
        <v>106</v>
      </c>
      <c r="BH195" s="3">
        <v>0</v>
      </c>
      <c r="BI195" s="3">
        <v>0</v>
      </c>
      <c r="BJ195">
        <v>0</v>
      </c>
      <c r="BK195">
        <v>0</v>
      </c>
      <c r="BL195" s="38">
        <f t="shared" si="28"/>
        <v>0</v>
      </c>
      <c r="BM195">
        <v>0</v>
      </c>
      <c r="BN195" s="8">
        <v>0</v>
      </c>
      <c r="BO195">
        <v>0</v>
      </c>
      <c r="BP195" t="s">
        <v>46</v>
      </c>
      <c r="BQ195">
        <v>0</v>
      </c>
      <c r="BR195" s="3">
        <v>2932724</v>
      </c>
      <c r="BS195" t="s">
        <v>255</v>
      </c>
      <c r="BT195" s="19">
        <f t="shared" ref="BT195:BT258" si="30">+AA195+AL195+AW195+BH195</f>
        <v>814911</v>
      </c>
      <c r="BU195" s="19">
        <f t="shared" ref="BU195:BU258" si="31">+BT195+X195</f>
        <v>2932724</v>
      </c>
      <c r="BV195" s="13">
        <f t="shared" ref="BV195:BV258" si="32">IFERROR(+BU195/U195,0)</f>
        <v>1</v>
      </c>
    </row>
    <row r="196" spans="1:74" hidden="1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33">IFERROR(H196/U196,0)</f>
        <v>4.1231842693940902E-2</v>
      </c>
      <c r="U196" s="3">
        <v>12003708</v>
      </c>
      <c r="V196" s="3">
        <v>6021894</v>
      </c>
      <c r="W196" s="14">
        <f t="shared" ref="W196:W259" si="34">IFERROR(+V196/U196,0)</f>
        <v>0.50166948412940404</v>
      </c>
      <c r="X196" s="3">
        <v>5436626</v>
      </c>
      <c r="Y196" s="18">
        <f t="shared" ref="Y196:Y259" si="35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 s="38">
        <f t="shared" ref="AE196:AE259" si="36">-IFERROR(PMT(AC196,AD196,1), )</f>
        <v>0.10445913776366797</v>
      </c>
      <c r="AF196">
        <v>30</v>
      </c>
      <c r="AG196" s="10">
        <v>45352</v>
      </c>
      <c r="AH196" t="s">
        <v>54</v>
      </c>
      <c r="AI196" t="s">
        <v>43</v>
      </c>
      <c r="AJ196" t="s">
        <v>55</v>
      </c>
      <c r="AK196" s="8">
        <v>39692</v>
      </c>
      <c r="AL196" s="3">
        <v>3567197</v>
      </c>
      <c r="AM196" s="3">
        <v>3706133</v>
      </c>
      <c r="AN196">
        <v>1.7500000000000002E-2</v>
      </c>
      <c r="AO196">
        <v>20</v>
      </c>
      <c r="AP196" s="38">
        <f t="shared" si="29"/>
        <v>5.9691224560664204E-2</v>
      </c>
      <c r="AQ196">
        <v>20</v>
      </c>
      <c r="AR196" s="8">
        <v>47027</v>
      </c>
      <c r="AS196" t="s">
        <v>71</v>
      </c>
      <c r="AT196" t="s">
        <v>58</v>
      </c>
      <c r="AU196" t="s">
        <v>55</v>
      </c>
      <c r="AV196" s="11">
        <v>39387</v>
      </c>
      <c r="AW196" s="3">
        <v>700000</v>
      </c>
      <c r="AX196" s="3">
        <v>958361</v>
      </c>
      <c r="AY196">
        <v>4.8899999999999999E-2</v>
      </c>
      <c r="AZ196">
        <v>20</v>
      </c>
      <c r="BA196" s="38">
        <f t="shared" ref="BA196:BA259" si="37">-IFERROR(PMT(AY196,AZ196,1),0)</f>
        <v>7.9495875888508039E-2</v>
      </c>
      <c r="BB196">
        <v>20</v>
      </c>
      <c r="BC196" s="8">
        <v>47118</v>
      </c>
      <c r="BD196" t="s">
        <v>75</v>
      </c>
      <c r="BE196" t="s">
        <v>58</v>
      </c>
      <c r="BF196" t="s">
        <v>55</v>
      </c>
      <c r="BG196" s="11">
        <v>39216</v>
      </c>
      <c r="BH196" s="3">
        <v>363870</v>
      </c>
      <c r="BI196" s="3">
        <v>485988</v>
      </c>
      <c r="BJ196">
        <v>4.9000000000000002E-2</v>
      </c>
      <c r="BK196">
        <v>20</v>
      </c>
      <c r="BL196" s="38">
        <f t="shared" ref="BL196:BL259" si="38">-IFERROR(PMT(BJ196,BK196,1),0)</f>
        <v>7.9563617624746064E-2</v>
      </c>
      <c r="BM196">
        <v>20</v>
      </c>
      <c r="BN196" s="8">
        <v>47027</v>
      </c>
      <c r="BO196" t="s">
        <v>346</v>
      </c>
      <c r="BP196" t="s">
        <v>58</v>
      </c>
      <c r="BQ196" t="s">
        <v>55</v>
      </c>
      <c r="BR196" s="3">
        <v>12003708</v>
      </c>
      <c r="BS196" t="s">
        <v>367</v>
      </c>
      <c r="BT196" s="19">
        <f t="shared" si="30"/>
        <v>6567082</v>
      </c>
      <c r="BU196" s="19">
        <f t="shared" si="31"/>
        <v>12003708</v>
      </c>
      <c r="BV196" s="13">
        <f t="shared" si="32"/>
        <v>1</v>
      </c>
    </row>
    <row r="197" spans="1:74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33"/>
        <v>7.741428821247133E-2</v>
      </c>
      <c r="U197" s="3">
        <v>1561133</v>
      </c>
      <c r="V197" s="3">
        <v>1472032</v>
      </c>
      <c r="W197" s="14">
        <f t="shared" si="34"/>
        <v>0.94292542659722134</v>
      </c>
      <c r="X197" s="3">
        <v>967924</v>
      </c>
      <c r="Y197" s="18">
        <f t="shared" si="35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 s="38">
        <f t="shared" si="36"/>
        <v>9.6342287609244376E-2</v>
      </c>
      <c r="AF197">
        <v>30</v>
      </c>
      <c r="AG197" s="10">
        <v>45047</v>
      </c>
      <c r="AH197" t="s">
        <v>54</v>
      </c>
      <c r="AI197" t="s">
        <v>373</v>
      </c>
      <c r="AJ197" t="s">
        <v>194</v>
      </c>
      <c r="AK197" s="8">
        <v>39569</v>
      </c>
      <c r="AL197" s="3">
        <v>78438</v>
      </c>
      <c r="AM197" s="3">
        <v>78438</v>
      </c>
      <c r="AN197">
        <v>0.05</v>
      </c>
      <c r="AO197">
        <v>15</v>
      </c>
      <c r="AP197" s="38">
        <f t="shared" ref="AP197:AP260" si="39">-IFERROR(PMT(AN197,AO197,1),0)</f>
        <v>9.6342287609244376E-2</v>
      </c>
      <c r="AQ197">
        <v>30</v>
      </c>
      <c r="AR197" s="8">
        <v>45047</v>
      </c>
      <c r="AS197" t="s">
        <v>374</v>
      </c>
      <c r="AT197" t="s">
        <v>100</v>
      </c>
      <c r="AU197" t="s">
        <v>194</v>
      </c>
      <c r="AV197" s="11">
        <v>38838</v>
      </c>
      <c r="AW197" s="3">
        <v>967924</v>
      </c>
      <c r="AX197" s="3">
        <v>967924</v>
      </c>
      <c r="AY197">
        <v>0</v>
      </c>
      <c r="AZ197">
        <v>10</v>
      </c>
      <c r="BA197" s="38">
        <f t="shared" si="37"/>
        <v>0.1</v>
      </c>
      <c r="BB197">
        <v>10</v>
      </c>
      <c r="BC197" s="8">
        <v>44317</v>
      </c>
      <c r="BD197" t="s">
        <v>71</v>
      </c>
      <c r="BE197" t="s">
        <v>100</v>
      </c>
      <c r="BF197" t="s">
        <v>194</v>
      </c>
      <c r="BG197" s="11" t="s">
        <v>106</v>
      </c>
      <c r="BH197" s="3">
        <v>0</v>
      </c>
      <c r="BI197" s="3">
        <v>0</v>
      </c>
      <c r="BJ197">
        <v>0</v>
      </c>
      <c r="BK197">
        <v>0</v>
      </c>
      <c r="BL197" s="38">
        <f t="shared" si="38"/>
        <v>0</v>
      </c>
      <c r="BM197">
        <v>0</v>
      </c>
      <c r="BN197" s="8">
        <v>0</v>
      </c>
      <c r="BO197">
        <v>0</v>
      </c>
      <c r="BP197" t="s">
        <v>46</v>
      </c>
      <c r="BQ197">
        <v>0</v>
      </c>
      <c r="BR197" s="3">
        <v>1561133</v>
      </c>
      <c r="BS197">
        <v>0</v>
      </c>
      <c r="BT197" s="19">
        <f t="shared" si="30"/>
        <v>1414750</v>
      </c>
      <c r="BU197" s="19">
        <f t="shared" si="31"/>
        <v>2382674</v>
      </c>
      <c r="BV197" s="13">
        <f t="shared" si="32"/>
        <v>1.5262466426627328</v>
      </c>
    </row>
    <row r="198" spans="1:74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33"/>
        <v>7.741428821247133E-2</v>
      </c>
      <c r="U198" s="3">
        <v>1561133</v>
      </c>
      <c r="V198" s="3">
        <v>1472032</v>
      </c>
      <c r="W198" s="14">
        <f t="shared" si="34"/>
        <v>0.94292542659722134</v>
      </c>
      <c r="X198" s="3">
        <v>967924</v>
      </c>
      <c r="Y198" s="18">
        <f t="shared" si="35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 s="38">
        <f t="shared" si="36"/>
        <v>9.6342287609244376E-2</v>
      </c>
      <c r="AF198">
        <v>30</v>
      </c>
      <c r="AG198" s="10">
        <v>45047</v>
      </c>
      <c r="AH198" t="s">
        <v>54</v>
      </c>
      <c r="AI198" t="s">
        <v>373</v>
      </c>
      <c r="AJ198" t="s">
        <v>194</v>
      </c>
      <c r="AK198" s="8">
        <v>39569</v>
      </c>
      <c r="AL198" s="3">
        <v>78438</v>
      </c>
      <c r="AM198" s="3">
        <v>78438</v>
      </c>
      <c r="AN198">
        <v>0.05</v>
      </c>
      <c r="AO198">
        <v>15</v>
      </c>
      <c r="AP198" s="38">
        <f t="shared" si="39"/>
        <v>9.6342287609244376E-2</v>
      </c>
      <c r="AQ198">
        <v>30</v>
      </c>
      <c r="AR198" s="8">
        <v>45047</v>
      </c>
      <c r="AS198" t="s">
        <v>374</v>
      </c>
      <c r="AT198" t="s">
        <v>100</v>
      </c>
      <c r="AU198" t="s">
        <v>194</v>
      </c>
      <c r="AV198" s="11">
        <v>38838</v>
      </c>
      <c r="AW198" s="3">
        <v>967924</v>
      </c>
      <c r="AX198" s="3">
        <v>967924</v>
      </c>
      <c r="AY198">
        <v>0</v>
      </c>
      <c r="AZ198">
        <v>10</v>
      </c>
      <c r="BA198" s="38">
        <f t="shared" si="37"/>
        <v>0.1</v>
      </c>
      <c r="BB198">
        <v>10</v>
      </c>
      <c r="BC198" s="8">
        <v>44317</v>
      </c>
      <c r="BD198" t="s">
        <v>71</v>
      </c>
      <c r="BE198" t="s">
        <v>100</v>
      </c>
      <c r="BF198" t="s">
        <v>194</v>
      </c>
      <c r="BG198" s="11" t="s">
        <v>106</v>
      </c>
      <c r="BH198" s="3">
        <v>0</v>
      </c>
      <c r="BI198" s="3">
        <v>0</v>
      </c>
      <c r="BJ198">
        <v>0</v>
      </c>
      <c r="BK198">
        <v>0</v>
      </c>
      <c r="BL198" s="38">
        <f t="shared" si="38"/>
        <v>0</v>
      </c>
      <c r="BM198">
        <v>0</v>
      </c>
      <c r="BN198" s="8">
        <v>0</v>
      </c>
      <c r="BO198">
        <v>0</v>
      </c>
      <c r="BP198" t="s">
        <v>46</v>
      </c>
      <c r="BQ198">
        <v>0</v>
      </c>
      <c r="BR198" s="3">
        <v>1561133</v>
      </c>
      <c r="BS198">
        <v>0</v>
      </c>
      <c r="BT198" s="19">
        <f t="shared" si="30"/>
        <v>1414750</v>
      </c>
      <c r="BU198" s="19">
        <f t="shared" si="31"/>
        <v>2382674</v>
      </c>
      <c r="BV198" s="13">
        <f t="shared" si="32"/>
        <v>1.5262466426627328</v>
      </c>
    </row>
    <row r="199" spans="1:74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33"/>
        <v>9.2298964893425442E-2</v>
      </c>
      <c r="U199" s="3">
        <v>3143058</v>
      </c>
      <c r="V199" s="3">
        <v>3670372</v>
      </c>
      <c r="W199" s="14">
        <f t="shared" si="34"/>
        <v>1.1677710051803052</v>
      </c>
      <c r="X199" s="3">
        <v>2650451</v>
      </c>
      <c r="Y199" s="18">
        <f t="shared" si="35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 s="38">
        <f t="shared" si="36"/>
        <v>0</v>
      </c>
      <c r="AF199">
        <v>0</v>
      </c>
      <c r="AG199" s="10">
        <v>46903</v>
      </c>
      <c r="AH199">
        <v>0</v>
      </c>
      <c r="AI199" t="s">
        <v>58</v>
      </c>
      <c r="AJ199">
        <v>0</v>
      </c>
      <c r="AK199" s="8" t="s">
        <v>106</v>
      </c>
      <c r="AL199" s="3">
        <v>0</v>
      </c>
      <c r="AM199" s="3">
        <v>0</v>
      </c>
      <c r="AN199">
        <v>0</v>
      </c>
      <c r="AO199" t="s">
        <v>45</v>
      </c>
      <c r="AP199" s="38">
        <f t="shared" si="39"/>
        <v>0</v>
      </c>
      <c r="AQ199">
        <v>0</v>
      </c>
      <c r="AR199" s="8">
        <v>0</v>
      </c>
      <c r="AS199">
        <v>0</v>
      </c>
      <c r="AT199" t="s">
        <v>46</v>
      </c>
      <c r="AU199">
        <v>0</v>
      </c>
      <c r="AV199" s="11" t="s">
        <v>106</v>
      </c>
      <c r="AW199" s="3">
        <v>0</v>
      </c>
      <c r="AX199" s="3">
        <v>0</v>
      </c>
      <c r="AY199">
        <v>0</v>
      </c>
      <c r="AZ199">
        <v>0</v>
      </c>
      <c r="BA199" s="38">
        <f t="shared" si="37"/>
        <v>0</v>
      </c>
      <c r="BB199">
        <v>0</v>
      </c>
      <c r="BC199" s="8">
        <v>0</v>
      </c>
      <c r="BD199">
        <v>0</v>
      </c>
      <c r="BE199" t="s">
        <v>46</v>
      </c>
      <c r="BF199">
        <v>0</v>
      </c>
      <c r="BG199" s="11" t="s">
        <v>106</v>
      </c>
      <c r="BH199" s="3">
        <v>0</v>
      </c>
      <c r="BI199" s="3">
        <v>0</v>
      </c>
      <c r="BJ199">
        <v>0</v>
      </c>
      <c r="BK199">
        <v>0</v>
      </c>
      <c r="BL199" s="38">
        <f t="shared" si="38"/>
        <v>0</v>
      </c>
      <c r="BM199">
        <v>0</v>
      </c>
      <c r="BN199" s="8">
        <v>0</v>
      </c>
      <c r="BO199">
        <v>0</v>
      </c>
      <c r="BP199" t="s">
        <v>46</v>
      </c>
      <c r="BQ199">
        <v>0</v>
      </c>
      <c r="BR199" s="3">
        <v>0</v>
      </c>
      <c r="BS199">
        <v>0</v>
      </c>
      <c r="BT199" s="19">
        <f t="shared" si="30"/>
        <v>544700</v>
      </c>
      <c r="BU199" s="19">
        <f t="shared" si="31"/>
        <v>3195151</v>
      </c>
      <c r="BV199" s="13">
        <f t="shared" si="32"/>
        <v>1.0165739862261529</v>
      </c>
    </row>
    <row r="200" spans="1:74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33"/>
        <v>9.966620666519263E-2</v>
      </c>
      <c r="U200" s="3">
        <v>3278975</v>
      </c>
      <c r="V200" s="3">
        <v>3631130</v>
      </c>
      <c r="W200" s="14">
        <f t="shared" si="34"/>
        <v>1.1073978911092643</v>
      </c>
      <c r="X200" s="3">
        <v>2968073</v>
      </c>
      <c r="Y200" s="18">
        <f t="shared" si="35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 s="38">
        <f t="shared" si="36"/>
        <v>0.16263296135867433</v>
      </c>
      <c r="AF200">
        <v>8</v>
      </c>
      <c r="AG200" s="10">
        <v>45209</v>
      </c>
      <c r="AH200" t="s">
        <v>63</v>
      </c>
      <c r="AI200" t="s">
        <v>43</v>
      </c>
      <c r="AJ200" t="s">
        <v>244</v>
      </c>
      <c r="AK200" s="8">
        <v>39766</v>
      </c>
      <c r="AL200" s="3">
        <v>210000</v>
      </c>
      <c r="AM200" s="3">
        <v>124694</v>
      </c>
      <c r="AN200">
        <v>7.2499999999999995E-2</v>
      </c>
      <c r="AO200">
        <v>16</v>
      </c>
      <c r="AP200" s="38">
        <f t="shared" si="39"/>
        <v>0.10761779937440934</v>
      </c>
      <c r="AQ200">
        <v>16</v>
      </c>
      <c r="AR200" s="8">
        <v>45550</v>
      </c>
      <c r="AS200">
        <v>0</v>
      </c>
      <c r="AT200" t="s">
        <v>46</v>
      </c>
      <c r="AU200" t="s">
        <v>378</v>
      </c>
      <c r="AV200" s="11">
        <v>39436</v>
      </c>
      <c r="AW200" s="3">
        <v>5531</v>
      </c>
      <c r="AX200" s="3">
        <v>5531</v>
      </c>
      <c r="AY200">
        <v>0</v>
      </c>
      <c r="AZ200">
        <v>11</v>
      </c>
      <c r="BA200" s="38">
        <f t="shared" si="37"/>
        <v>9.0909090909090912E-2</v>
      </c>
      <c r="BB200">
        <v>11</v>
      </c>
      <c r="BC200" s="8">
        <v>43465</v>
      </c>
      <c r="BD200">
        <v>0</v>
      </c>
      <c r="BE200" t="s">
        <v>100</v>
      </c>
      <c r="BF200" t="s">
        <v>245</v>
      </c>
      <c r="BG200" s="11" t="s">
        <v>106</v>
      </c>
      <c r="BH200" s="3">
        <v>0</v>
      </c>
      <c r="BI200" s="3">
        <v>0</v>
      </c>
      <c r="BJ200">
        <v>0</v>
      </c>
      <c r="BK200">
        <v>0</v>
      </c>
      <c r="BL200" s="38">
        <f t="shared" si="38"/>
        <v>0</v>
      </c>
      <c r="BM200">
        <v>0</v>
      </c>
      <c r="BN200" s="8">
        <v>0</v>
      </c>
      <c r="BO200">
        <v>0</v>
      </c>
      <c r="BP200" t="s">
        <v>46</v>
      </c>
      <c r="BQ200">
        <v>0</v>
      </c>
      <c r="BR200" s="3">
        <v>3278975</v>
      </c>
      <c r="BS200" t="s">
        <v>62</v>
      </c>
      <c r="BT200" s="19">
        <f t="shared" si="30"/>
        <v>310902</v>
      </c>
      <c r="BU200" s="19">
        <f t="shared" si="31"/>
        <v>3278975</v>
      </c>
      <c r="BV200" s="13">
        <f t="shared" si="32"/>
        <v>1</v>
      </c>
    </row>
    <row r="201" spans="1:74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33"/>
        <v>7.7566582472743548E-2</v>
      </c>
      <c r="U201" s="3">
        <v>2502160</v>
      </c>
      <c r="V201" s="3">
        <v>2398544</v>
      </c>
      <c r="W201" s="14">
        <f t="shared" si="34"/>
        <v>0.95858937877673689</v>
      </c>
      <c r="X201" s="3">
        <v>1803011</v>
      </c>
      <c r="Y201" s="18">
        <f t="shared" si="35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s="38">
        <f t="shared" si="36"/>
        <v>8.8699141731286096E-2</v>
      </c>
      <c r="AF201" t="s">
        <v>358</v>
      </c>
      <c r="AG201" s="10">
        <v>45658</v>
      </c>
      <c r="AH201" t="s">
        <v>54</v>
      </c>
      <c r="AI201" t="s">
        <v>100</v>
      </c>
      <c r="AJ201" t="s">
        <v>55</v>
      </c>
      <c r="AK201" s="8">
        <v>39666</v>
      </c>
      <c r="AL201" s="3">
        <v>96000</v>
      </c>
      <c r="AM201" s="3">
        <v>96000</v>
      </c>
      <c r="AN201">
        <v>0</v>
      </c>
      <c r="AO201" t="s">
        <v>380</v>
      </c>
      <c r="AP201" s="38">
        <f t="shared" si="39"/>
        <v>0</v>
      </c>
      <c r="AQ201" t="s">
        <v>358</v>
      </c>
      <c r="AR201" s="8">
        <v>45658</v>
      </c>
      <c r="AS201" t="s">
        <v>71</v>
      </c>
      <c r="AT201" t="s">
        <v>100</v>
      </c>
      <c r="AU201" t="s">
        <v>55</v>
      </c>
      <c r="AV201" s="11">
        <v>39961</v>
      </c>
      <c r="AW201" s="3">
        <v>144825</v>
      </c>
      <c r="AX201" s="3">
        <v>128818</v>
      </c>
      <c r="AY201">
        <v>7.0000000000000007E-2</v>
      </c>
      <c r="AZ201">
        <v>15</v>
      </c>
      <c r="BA201" s="38">
        <f t="shared" si="37"/>
        <v>0.10979462470100654</v>
      </c>
      <c r="BB201">
        <v>30</v>
      </c>
      <c r="BC201" s="8">
        <v>45444</v>
      </c>
      <c r="BD201" t="s">
        <v>75</v>
      </c>
      <c r="BE201" t="s">
        <v>43</v>
      </c>
      <c r="BF201" t="s">
        <v>55</v>
      </c>
      <c r="BG201" s="11" t="s">
        <v>106</v>
      </c>
      <c r="BH201" s="3">
        <v>25627</v>
      </c>
      <c r="BI201" s="3">
        <v>16657</v>
      </c>
      <c r="BJ201">
        <v>0.9</v>
      </c>
      <c r="BK201" t="s">
        <v>358</v>
      </c>
      <c r="BL201" s="38">
        <f t="shared" si="38"/>
        <v>0</v>
      </c>
      <c r="BM201" t="s">
        <v>358</v>
      </c>
      <c r="BN201" s="8">
        <v>47716</v>
      </c>
      <c r="BO201" t="s">
        <v>358</v>
      </c>
      <c r="BP201" t="s">
        <v>58</v>
      </c>
      <c r="BQ201" t="s">
        <v>55</v>
      </c>
      <c r="BR201" s="3">
        <v>2502160</v>
      </c>
      <c r="BS201" t="s">
        <v>62</v>
      </c>
      <c r="BT201" s="19">
        <f t="shared" si="30"/>
        <v>719092</v>
      </c>
      <c r="BU201" s="19">
        <f t="shared" si="31"/>
        <v>2522103</v>
      </c>
      <c r="BV201" s="13">
        <f t="shared" si="32"/>
        <v>1.0079703136490072</v>
      </c>
    </row>
    <row r="202" spans="1:74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33"/>
        <v>7.2150155743804789E-2</v>
      </c>
      <c r="U202" s="3">
        <v>3141698</v>
      </c>
      <c r="V202" s="3">
        <v>2518605</v>
      </c>
      <c r="W202" s="14">
        <f t="shared" si="34"/>
        <v>0.80166998864945005</v>
      </c>
      <c r="X202" s="3">
        <v>2243698</v>
      </c>
      <c r="Y202" s="18">
        <f t="shared" si="35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 s="38">
        <f t="shared" si="36"/>
        <v>0.10868023914347265</v>
      </c>
      <c r="AF202">
        <v>30</v>
      </c>
      <c r="AG202" s="10">
        <v>45940</v>
      </c>
      <c r="AH202" t="s">
        <v>63</v>
      </c>
      <c r="AI202" t="s">
        <v>43</v>
      </c>
      <c r="AJ202" t="s">
        <v>55</v>
      </c>
      <c r="AK202" s="8">
        <v>39601</v>
      </c>
      <c r="AL202" s="3">
        <v>625000</v>
      </c>
      <c r="AM202" s="3">
        <v>882776</v>
      </c>
      <c r="AN202">
        <v>4.2700000000000002E-2</v>
      </c>
      <c r="AO202">
        <v>20</v>
      </c>
      <c r="AP202" s="38">
        <f t="shared" si="39"/>
        <v>7.5351671661596897E-2</v>
      </c>
      <c r="AQ202" t="s">
        <v>165</v>
      </c>
      <c r="AR202" s="8">
        <v>46906</v>
      </c>
      <c r="AS202" t="s">
        <v>206</v>
      </c>
      <c r="AT202" t="s">
        <v>100</v>
      </c>
      <c r="AU202" t="s">
        <v>55</v>
      </c>
      <c r="AV202" s="11" t="s">
        <v>106</v>
      </c>
      <c r="AW202" s="3">
        <v>0</v>
      </c>
      <c r="AX202" s="3">
        <v>0</v>
      </c>
      <c r="AY202">
        <v>0</v>
      </c>
      <c r="AZ202">
        <v>0</v>
      </c>
      <c r="BA202" s="38">
        <f t="shared" si="37"/>
        <v>0</v>
      </c>
      <c r="BB202">
        <v>0</v>
      </c>
      <c r="BC202" s="8">
        <v>0</v>
      </c>
      <c r="BD202">
        <v>0</v>
      </c>
      <c r="BE202" t="s">
        <v>46</v>
      </c>
      <c r="BF202">
        <v>0</v>
      </c>
      <c r="BG202" s="11" t="s">
        <v>106</v>
      </c>
      <c r="BH202" s="3">
        <v>0</v>
      </c>
      <c r="BI202" s="3">
        <v>0</v>
      </c>
      <c r="BJ202">
        <v>0</v>
      </c>
      <c r="BK202">
        <v>0</v>
      </c>
      <c r="BL202" s="38">
        <f t="shared" si="38"/>
        <v>0</v>
      </c>
      <c r="BM202">
        <v>0</v>
      </c>
      <c r="BN202" s="8">
        <v>0</v>
      </c>
      <c r="BO202">
        <v>0</v>
      </c>
      <c r="BP202" t="s">
        <v>46</v>
      </c>
      <c r="BQ202">
        <v>0</v>
      </c>
      <c r="BR202" s="3">
        <v>3141698</v>
      </c>
      <c r="BS202" t="s">
        <v>47</v>
      </c>
      <c r="BT202" s="19">
        <f t="shared" si="30"/>
        <v>898000</v>
      </c>
      <c r="BU202" s="19">
        <f t="shared" si="31"/>
        <v>3141698</v>
      </c>
      <c r="BV202" s="13">
        <f t="shared" si="32"/>
        <v>1</v>
      </c>
    </row>
    <row r="203" spans="1:74" hidden="1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33"/>
        <v>7.9136820613252293E-2</v>
      </c>
      <c r="U203" s="3">
        <v>2712391</v>
      </c>
      <c r="V203" s="3">
        <v>2385011</v>
      </c>
      <c r="W203" s="14">
        <f t="shared" si="34"/>
        <v>0.8793020622764196</v>
      </c>
      <c r="X203" s="3">
        <v>2009217</v>
      </c>
      <c r="Y203" s="18">
        <f t="shared" si="35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 s="38">
        <f t="shared" si="36"/>
        <v>0.10868023914347265</v>
      </c>
      <c r="AF203">
        <v>30</v>
      </c>
      <c r="AG203" s="10">
        <v>45575</v>
      </c>
      <c r="AH203" t="s">
        <v>63</v>
      </c>
      <c r="AI203" t="s">
        <v>43</v>
      </c>
      <c r="AJ203" t="s">
        <v>55</v>
      </c>
      <c r="AK203" s="8">
        <v>40056</v>
      </c>
      <c r="AL203" s="3">
        <v>575000</v>
      </c>
      <c r="AM203" s="3">
        <v>811679</v>
      </c>
      <c r="AN203">
        <v>4.4600000000000001E-2</v>
      </c>
      <c r="AO203">
        <v>20</v>
      </c>
      <c r="AP203" s="38">
        <f t="shared" si="39"/>
        <v>7.6609918741817093E-2</v>
      </c>
      <c r="AQ203">
        <v>20</v>
      </c>
      <c r="AR203" s="8">
        <v>47361</v>
      </c>
      <c r="AS203" t="s">
        <v>206</v>
      </c>
      <c r="AT203" t="s">
        <v>100</v>
      </c>
      <c r="AU203" t="s">
        <v>55</v>
      </c>
      <c r="AV203" s="11" t="s">
        <v>106</v>
      </c>
      <c r="AW203" s="3">
        <v>0</v>
      </c>
      <c r="AX203" s="3">
        <v>0</v>
      </c>
      <c r="AY203">
        <v>0</v>
      </c>
      <c r="AZ203">
        <v>0</v>
      </c>
      <c r="BA203" s="38">
        <f t="shared" si="37"/>
        <v>0</v>
      </c>
      <c r="BB203">
        <v>0</v>
      </c>
      <c r="BC203" s="8">
        <v>0</v>
      </c>
      <c r="BD203">
        <v>0</v>
      </c>
      <c r="BE203" t="s">
        <v>46</v>
      </c>
      <c r="BF203">
        <v>0</v>
      </c>
      <c r="BG203" s="11" t="s">
        <v>106</v>
      </c>
      <c r="BH203" s="3">
        <v>0</v>
      </c>
      <c r="BI203" s="3">
        <v>0</v>
      </c>
      <c r="BJ203">
        <v>0</v>
      </c>
      <c r="BK203">
        <v>0</v>
      </c>
      <c r="BL203" s="38">
        <f t="shared" si="38"/>
        <v>0</v>
      </c>
      <c r="BM203">
        <v>0</v>
      </c>
      <c r="BN203" s="8">
        <v>0</v>
      </c>
      <c r="BO203">
        <v>0</v>
      </c>
      <c r="BP203" t="s">
        <v>46</v>
      </c>
      <c r="BQ203">
        <v>0</v>
      </c>
      <c r="BR203" s="3">
        <v>2712391</v>
      </c>
      <c r="BS203" t="s">
        <v>47</v>
      </c>
      <c r="BT203" s="19">
        <f t="shared" si="30"/>
        <v>703174</v>
      </c>
      <c r="BU203" s="19">
        <f t="shared" si="31"/>
        <v>2712391</v>
      </c>
      <c r="BV203" s="13">
        <f t="shared" si="32"/>
        <v>1</v>
      </c>
    </row>
    <row r="204" spans="1:74" hidden="1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33"/>
        <v>7.8015009416255068E-2</v>
      </c>
      <c r="U204" s="3">
        <v>2862603</v>
      </c>
      <c r="V204" s="3">
        <v>2728288</v>
      </c>
      <c r="W204" s="14">
        <f t="shared" si="34"/>
        <v>0.95307941757903558</v>
      </c>
      <c r="X204" s="3">
        <v>2045404</v>
      </c>
      <c r="Y204" s="18">
        <f t="shared" si="35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 s="38">
        <f t="shared" si="36"/>
        <v>6.25E-2</v>
      </c>
      <c r="AF204">
        <v>16</v>
      </c>
      <c r="AG204" s="10">
        <v>45597</v>
      </c>
      <c r="AH204">
        <v>0</v>
      </c>
      <c r="AI204" t="s">
        <v>100</v>
      </c>
      <c r="AJ204" t="s">
        <v>386</v>
      </c>
      <c r="AK204" s="8">
        <v>39617</v>
      </c>
      <c r="AL204" s="3">
        <v>102199</v>
      </c>
      <c r="AM204" s="3">
        <v>58321</v>
      </c>
      <c r="AN204">
        <v>6.25E-2</v>
      </c>
      <c r="AO204">
        <v>16</v>
      </c>
      <c r="AP204" s="38">
        <f t="shared" si="39"/>
        <v>0.10065795384260373</v>
      </c>
      <c r="AQ204">
        <v>16</v>
      </c>
      <c r="AR204" s="8">
        <v>45392</v>
      </c>
      <c r="AS204" t="s">
        <v>63</v>
      </c>
      <c r="AT204" t="s">
        <v>43</v>
      </c>
      <c r="AU204" t="s">
        <v>244</v>
      </c>
      <c r="AV204" s="11">
        <v>39617</v>
      </c>
      <c r="AW204" s="3">
        <v>598000</v>
      </c>
      <c r="AX204" s="3">
        <v>828090</v>
      </c>
      <c r="AY204">
        <v>4.4600000000000001E-2</v>
      </c>
      <c r="AZ204">
        <v>20</v>
      </c>
      <c r="BA204" s="38">
        <f t="shared" si="37"/>
        <v>7.6609918741817093E-2</v>
      </c>
      <c r="BB204">
        <v>20</v>
      </c>
      <c r="BC204" s="8">
        <v>47014</v>
      </c>
      <c r="BD204">
        <v>0</v>
      </c>
      <c r="BE204" t="s">
        <v>58</v>
      </c>
      <c r="BF204" t="s">
        <v>387</v>
      </c>
      <c r="BG204" s="11" t="s">
        <v>106</v>
      </c>
      <c r="BH204" s="3">
        <v>0</v>
      </c>
      <c r="BI204" s="3">
        <v>0</v>
      </c>
      <c r="BJ204">
        <v>0</v>
      </c>
      <c r="BK204">
        <v>0</v>
      </c>
      <c r="BL204" s="38">
        <f t="shared" si="38"/>
        <v>0</v>
      </c>
      <c r="BM204">
        <v>0</v>
      </c>
      <c r="BN204" s="8">
        <v>0</v>
      </c>
      <c r="BO204">
        <v>0</v>
      </c>
      <c r="BP204" t="s">
        <v>46</v>
      </c>
      <c r="BQ204">
        <v>0</v>
      </c>
      <c r="BR204" s="3">
        <v>2862603</v>
      </c>
      <c r="BS204" t="s">
        <v>62</v>
      </c>
      <c r="BT204" s="19">
        <f t="shared" si="30"/>
        <v>817199</v>
      </c>
      <c r="BU204" s="19">
        <f t="shared" si="31"/>
        <v>2862603</v>
      </c>
      <c r="BV204" s="13">
        <f t="shared" si="32"/>
        <v>1</v>
      </c>
    </row>
    <row r="205" spans="1:74" hidden="1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33"/>
        <v>8.0219417107669611E-2</v>
      </c>
      <c r="U205" s="3">
        <v>2342388</v>
      </c>
      <c r="V205" s="3">
        <v>2287376</v>
      </c>
      <c r="W205" s="14">
        <f t="shared" si="34"/>
        <v>0.97651456547762372</v>
      </c>
      <c r="X205" s="3">
        <v>1797735</v>
      </c>
      <c r="Y205" s="18">
        <f t="shared" si="35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 s="38">
        <f t="shared" si="36"/>
        <v>0.10870863564294607</v>
      </c>
      <c r="AF205">
        <v>30</v>
      </c>
      <c r="AG205" s="10">
        <v>45483</v>
      </c>
      <c r="AH205" t="s">
        <v>54</v>
      </c>
      <c r="AI205" t="s">
        <v>43</v>
      </c>
      <c r="AJ205" t="s">
        <v>55</v>
      </c>
      <c r="AK205" s="8">
        <v>39646</v>
      </c>
      <c r="AL205" s="3">
        <v>25000</v>
      </c>
      <c r="AM205" s="3">
        <v>25000</v>
      </c>
      <c r="AN205">
        <v>0.05</v>
      </c>
      <c r="AO205">
        <v>16</v>
      </c>
      <c r="AP205" s="38">
        <f t="shared" si="39"/>
        <v>9.2269907977645726E-2</v>
      </c>
      <c r="AQ205" t="s">
        <v>358</v>
      </c>
      <c r="AR205" s="8">
        <v>45657</v>
      </c>
      <c r="AS205" t="s">
        <v>71</v>
      </c>
      <c r="AT205" t="s">
        <v>58</v>
      </c>
      <c r="AU205" t="s">
        <v>55</v>
      </c>
      <c r="AV205" s="11">
        <v>39646</v>
      </c>
      <c r="AW205" s="3">
        <v>279100</v>
      </c>
      <c r="AX205" s="3">
        <v>395560</v>
      </c>
      <c r="AY205">
        <v>4.5999999999999999E-2</v>
      </c>
      <c r="AZ205">
        <v>20</v>
      </c>
      <c r="BA205" s="38">
        <f t="shared" si="37"/>
        <v>7.7543723904589801E-2</v>
      </c>
      <c r="BB205" t="s">
        <v>358</v>
      </c>
      <c r="BC205" s="8">
        <v>47043</v>
      </c>
      <c r="BD205" t="s">
        <v>75</v>
      </c>
      <c r="BE205" t="s">
        <v>100</v>
      </c>
      <c r="BF205" t="s">
        <v>55</v>
      </c>
      <c r="BG205" s="11">
        <v>39623</v>
      </c>
      <c r="BH205" s="3">
        <v>106700</v>
      </c>
      <c r="BI205" s="3">
        <v>106700</v>
      </c>
      <c r="BJ205">
        <v>0</v>
      </c>
      <c r="BK205" t="s">
        <v>352</v>
      </c>
      <c r="BL205" s="38">
        <f t="shared" si="38"/>
        <v>0</v>
      </c>
      <c r="BM205" t="s">
        <v>358</v>
      </c>
      <c r="BN205" s="8">
        <v>45597</v>
      </c>
      <c r="BO205" t="s">
        <v>346</v>
      </c>
      <c r="BP205" t="s">
        <v>100</v>
      </c>
      <c r="BQ205" t="s">
        <v>55</v>
      </c>
      <c r="BR205" s="3">
        <v>2342388</v>
      </c>
      <c r="BS205" t="s">
        <v>47</v>
      </c>
      <c r="BT205" s="19">
        <f t="shared" si="30"/>
        <v>544653</v>
      </c>
      <c r="BU205" s="19">
        <f t="shared" si="31"/>
        <v>2342388</v>
      </c>
      <c r="BV205" s="13">
        <f t="shared" si="32"/>
        <v>1</v>
      </c>
    </row>
    <row r="206" spans="1:74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33"/>
        <v>0.96105436340380024</v>
      </c>
      <c r="U206" s="3">
        <v>7581902</v>
      </c>
      <c r="V206" s="3">
        <v>9086633.7300000004</v>
      </c>
      <c r="W206" s="14">
        <f t="shared" si="34"/>
        <v>1.198463621661161</v>
      </c>
      <c r="X206" s="3">
        <v>4954406</v>
      </c>
      <c r="Y206" s="18">
        <f t="shared" si="35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 s="38">
        <f t="shared" si="36"/>
        <v>0.10193801641931917</v>
      </c>
      <c r="AF206">
        <v>30</v>
      </c>
      <c r="AG206" s="10">
        <v>2031</v>
      </c>
      <c r="AH206" t="s">
        <v>54</v>
      </c>
      <c r="AI206" t="s">
        <v>43</v>
      </c>
      <c r="AJ206">
        <v>0</v>
      </c>
      <c r="AK206" s="8" t="s">
        <v>106</v>
      </c>
      <c r="AL206" s="3">
        <v>60000</v>
      </c>
      <c r="AM206" s="3">
        <v>57572</v>
      </c>
      <c r="AN206">
        <v>0.01</v>
      </c>
      <c r="AO206">
        <v>20</v>
      </c>
      <c r="AP206" s="38">
        <f t="shared" si="39"/>
        <v>5.5415314890551362E-2</v>
      </c>
      <c r="AQ206" t="s">
        <v>391</v>
      </c>
      <c r="AR206" s="8">
        <v>2031</v>
      </c>
      <c r="AS206" t="s">
        <v>392</v>
      </c>
      <c r="AT206" t="s">
        <v>58</v>
      </c>
      <c r="AU206">
        <v>0</v>
      </c>
      <c r="AV206" s="11">
        <v>40540</v>
      </c>
      <c r="AW206" s="3">
        <v>695862</v>
      </c>
      <c r="AX206" s="3">
        <v>417377.86</v>
      </c>
      <c r="AY206">
        <v>6.6699999999999995E-2</v>
      </c>
      <c r="AZ206">
        <v>15</v>
      </c>
      <c r="BA206" s="38">
        <f t="shared" si="37"/>
        <v>0.10751724696655426</v>
      </c>
      <c r="BB206">
        <v>0</v>
      </c>
      <c r="BC206" s="8">
        <v>46387</v>
      </c>
      <c r="BD206" t="s">
        <v>392</v>
      </c>
      <c r="BE206" t="s">
        <v>100</v>
      </c>
      <c r="BF206">
        <v>0</v>
      </c>
      <c r="BG206" s="11">
        <v>40540</v>
      </c>
      <c r="BH206" s="3">
        <v>125000</v>
      </c>
      <c r="BI206" s="3">
        <v>116952.62</v>
      </c>
      <c r="BJ206">
        <v>4.4999999999999998E-2</v>
      </c>
      <c r="BK206">
        <v>30</v>
      </c>
      <c r="BL206" s="38">
        <f t="shared" si="38"/>
        <v>6.1391542908593145E-2</v>
      </c>
      <c r="BM206" t="s">
        <v>391</v>
      </c>
      <c r="BN206" s="8">
        <v>47845</v>
      </c>
      <c r="BO206" t="s">
        <v>392</v>
      </c>
      <c r="BP206" t="s">
        <v>58</v>
      </c>
      <c r="BQ206">
        <v>0</v>
      </c>
      <c r="BR206" s="3">
        <v>7581902</v>
      </c>
      <c r="BS206" t="s">
        <v>47</v>
      </c>
      <c r="BT206" s="19">
        <f t="shared" si="30"/>
        <v>1903862</v>
      </c>
      <c r="BU206" s="19">
        <f t="shared" si="31"/>
        <v>6858268</v>
      </c>
      <c r="BV206" s="13">
        <f t="shared" si="32"/>
        <v>0.9045577217959293</v>
      </c>
    </row>
    <row r="207" spans="1:74" hidden="1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33"/>
        <v>0.96105436340380024</v>
      </c>
      <c r="U207" s="3">
        <v>7581902</v>
      </c>
      <c r="V207" s="3">
        <v>9086633.7300000004</v>
      </c>
      <c r="W207" s="14">
        <f t="shared" si="34"/>
        <v>1.198463621661161</v>
      </c>
      <c r="X207" s="3">
        <v>4954406</v>
      </c>
      <c r="Y207" s="18">
        <f t="shared" si="35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 s="38">
        <f t="shared" si="36"/>
        <v>0.10193801641931917</v>
      </c>
      <c r="AF207">
        <v>30</v>
      </c>
      <c r="AG207" s="10">
        <v>2031</v>
      </c>
      <c r="AH207" t="s">
        <v>54</v>
      </c>
      <c r="AI207" t="s">
        <v>43</v>
      </c>
      <c r="AJ207">
        <v>0</v>
      </c>
      <c r="AK207" s="8" t="s">
        <v>106</v>
      </c>
      <c r="AL207" s="3">
        <v>60000</v>
      </c>
      <c r="AM207" s="3">
        <v>57572</v>
      </c>
      <c r="AN207">
        <v>0.01</v>
      </c>
      <c r="AO207">
        <v>20</v>
      </c>
      <c r="AP207" s="38">
        <f t="shared" si="39"/>
        <v>5.5415314890551362E-2</v>
      </c>
      <c r="AQ207" t="s">
        <v>391</v>
      </c>
      <c r="AR207" s="8">
        <v>2031</v>
      </c>
      <c r="AS207" t="s">
        <v>392</v>
      </c>
      <c r="AT207" t="s">
        <v>58</v>
      </c>
      <c r="AU207">
        <v>0</v>
      </c>
      <c r="AV207" s="11">
        <v>40540</v>
      </c>
      <c r="AW207" s="3">
        <v>695862</v>
      </c>
      <c r="AX207" s="3">
        <v>417377.86</v>
      </c>
      <c r="AY207">
        <v>6.6699999999999995E-2</v>
      </c>
      <c r="AZ207">
        <v>15</v>
      </c>
      <c r="BA207" s="38">
        <f t="shared" si="37"/>
        <v>0.10751724696655426</v>
      </c>
      <c r="BB207">
        <v>0</v>
      </c>
      <c r="BC207" s="8">
        <v>46387</v>
      </c>
      <c r="BD207" t="s">
        <v>392</v>
      </c>
      <c r="BE207" t="s">
        <v>100</v>
      </c>
      <c r="BF207">
        <v>0</v>
      </c>
      <c r="BG207" s="11">
        <v>40540</v>
      </c>
      <c r="BH207" s="3">
        <v>848634</v>
      </c>
      <c r="BI207" s="3">
        <v>681754</v>
      </c>
      <c r="BJ207">
        <v>4.4999999999999998E-2</v>
      </c>
      <c r="BK207">
        <v>30</v>
      </c>
      <c r="BL207" s="38">
        <f t="shared" si="38"/>
        <v>6.1391542908593145E-2</v>
      </c>
      <c r="BM207" t="s">
        <v>391</v>
      </c>
      <c r="BN207" s="8">
        <v>47845</v>
      </c>
      <c r="BO207" t="s">
        <v>392</v>
      </c>
      <c r="BP207" t="s">
        <v>58</v>
      </c>
      <c r="BQ207">
        <v>0</v>
      </c>
      <c r="BR207" s="3">
        <v>7581902</v>
      </c>
      <c r="BS207">
        <v>0</v>
      </c>
      <c r="BT207" s="19">
        <f t="shared" si="30"/>
        <v>2627496</v>
      </c>
      <c r="BU207" s="19">
        <f t="shared" si="31"/>
        <v>7581902</v>
      </c>
      <c r="BV207" s="13">
        <f t="shared" si="32"/>
        <v>1</v>
      </c>
    </row>
    <row r="208" spans="1:74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33"/>
        <v>0.1085492746703397</v>
      </c>
      <c r="U208" s="3">
        <v>2272415</v>
      </c>
      <c r="V208" s="3">
        <v>2888108</v>
      </c>
      <c r="W208" s="14">
        <f t="shared" si="34"/>
        <v>1.2709421474510598</v>
      </c>
      <c r="X208" s="3">
        <v>300733</v>
      </c>
      <c r="Y208" s="18">
        <f t="shared" si="35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 s="38">
        <f t="shared" si="36"/>
        <v>0</v>
      </c>
      <c r="AF208">
        <v>0</v>
      </c>
      <c r="AG208" s="10">
        <v>42658</v>
      </c>
      <c r="AH208">
        <v>0</v>
      </c>
      <c r="AI208" t="s">
        <v>46</v>
      </c>
      <c r="AJ208">
        <v>0</v>
      </c>
      <c r="AK208" s="8" t="s">
        <v>106</v>
      </c>
      <c r="AL208" s="3">
        <v>269000</v>
      </c>
      <c r="AM208" s="3">
        <v>222733</v>
      </c>
      <c r="AN208">
        <v>6.7500000000000004E-2</v>
      </c>
      <c r="AO208" t="s">
        <v>45</v>
      </c>
      <c r="AP208" s="38">
        <f t="shared" si="39"/>
        <v>0</v>
      </c>
      <c r="AQ208">
        <v>0</v>
      </c>
      <c r="AR208" s="8">
        <v>45473</v>
      </c>
      <c r="AS208">
        <v>0</v>
      </c>
      <c r="AT208" t="s">
        <v>43</v>
      </c>
      <c r="AU208">
        <v>0</v>
      </c>
      <c r="AV208" s="11" t="s">
        <v>106</v>
      </c>
      <c r="AW208" s="3">
        <v>0</v>
      </c>
      <c r="AX208" s="3">
        <v>0</v>
      </c>
      <c r="AY208">
        <v>0</v>
      </c>
      <c r="AZ208">
        <v>0</v>
      </c>
      <c r="BA208" s="38">
        <f t="shared" si="37"/>
        <v>0</v>
      </c>
      <c r="BB208">
        <v>0</v>
      </c>
      <c r="BC208" s="8">
        <v>0</v>
      </c>
      <c r="BD208">
        <v>0</v>
      </c>
      <c r="BE208" t="s">
        <v>46</v>
      </c>
      <c r="BF208">
        <v>0</v>
      </c>
      <c r="BG208" s="11" t="s">
        <v>106</v>
      </c>
      <c r="BH208" s="3">
        <v>0</v>
      </c>
      <c r="BI208" s="3">
        <v>0</v>
      </c>
      <c r="BJ208">
        <v>0</v>
      </c>
      <c r="BK208">
        <v>0</v>
      </c>
      <c r="BL208" s="38">
        <f t="shared" si="38"/>
        <v>0</v>
      </c>
      <c r="BM208">
        <v>0</v>
      </c>
      <c r="BN208" s="8">
        <v>0</v>
      </c>
      <c r="BO208">
        <v>0</v>
      </c>
      <c r="BP208" t="s">
        <v>46</v>
      </c>
      <c r="BQ208">
        <v>0</v>
      </c>
      <c r="BR208" s="3">
        <v>2272415</v>
      </c>
      <c r="BS208">
        <v>0</v>
      </c>
      <c r="BT208" s="19">
        <f t="shared" si="30"/>
        <v>2242342</v>
      </c>
      <c r="BU208" s="19">
        <f t="shared" si="31"/>
        <v>2543075</v>
      </c>
      <c r="BV208" s="13">
        <f t="shared" si="32"/>
        <v>1.1191067652695481</v>
      </c>
    </row>
    <row r="209" spans="1:74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33"/>
        <v>0</v>
      </c>
      <c r="U209" s="3">
        <v>4272182</v>
      </c>
      <c r="V209" s="3">
        <v>4673597</v>
      </c>
      <c r="W209" s="14">
        <f t="shared" si="34"/>
        <v>1.0939601824079592</v>
      </c>
      <c r="X209" s="3">
        <v>0</v>
      </c>
      <c r="Y209" s="18">
        <f t="shared" si="35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s="38">
        <f t="shared" si="36"/>
        <v>0</v>
      </c>
      <c r="AF209" t="e">
        <v>#REF!</v>
      </c>
      <c r="AG209" s="10" t="e">
        <v>#REF!</v>
      </c>
      <c r="AH209" t="e">
        <v>#REF!</v>
      </c>
      <c r="AI209" t="e">
        <v>#REF!</v>
      </c>
      <c r="AJ209" t="s">
        <v>214</v>
      </c>
      <c r="AK209" s="8">
        <v>39805</v>
      </c>
      <c r="AL209" s="3">
        <v>272125</v>
      </c>
      <c r="AM209" s="3">
        <v>160547.21</v>
      </c>
      <c r="AN209">
        <v>6.5000000000000002E-2</v>
      </c>
      <c r="AO209">
        <v>16</v>
      </c>
      <c r="AP209" s="38">
        <f t="shared" si="39"/>
        <v>0.10237757395451713</v>
      </c>
      <c r="AQ209">
        <v>16</v>
      </c>
      <c r="AR209" s="8">
        <v>45667</v>
      </c>
      <c r="AS209">
        <v>0</v>
      </c>
      <c r="AT209" t="s">
        <v>43</v>
      </c>
      <c r="AU209" t="s">
        <v>183</v>
      </c>
      <c r="AV209" s="11">
        <v>39805</v>
      </c>
      <c r="AW209" s="3">
        <v>140000</v>
      </c>
      <c r="AX209" s="3">
        <v>140000</v>
      </c>
      <c r="AY209">
        <v>0</v>
      </c>
      <c r="AZ209">
        <v>15</v>
      </c>
      <c r="BA209" s="38">
        <f t="shared" si="37"/>
        <v>6.6666666666666666E-2</v>
      </c>
      <c r="BB209">
        <v>0</v>
      </c>
      <c r="BC209" s="8">
        <v>46084</v>
      </c>
      <c r="BD209">
        <v>0</v>
      </c>
      <c r="BE209" t="s">
        <v>100</v>
      </c>
      <c r="BF209" t="s">
        <v>214</v>
      </c>
      <c r="BG209" s="11" t="s">
        <v>106</v>
      </c>
      <c r="BH209" s="3">
        <v>0</v>
      </c>
      <c r="BI209" s="3">
        <v>0</v>
      </c>
      <c r="BJ209">
        <v>0</v>
      </c>
      <c r="BK209">
        <v>0</v>
      </c>
      <c r="BL209" s="38">
        <f t="shared" si="38"/>
        <v>0</v>
      </c>
      <c r="BM209">
        <v>0</v>
      </c>
      <c r="BN209" s="8">
        <v>0</v>
      </c>
      <c r="BO209">
        <v>0</v>
      </c>
      <c r="BP209" t="s">
        <v>46</v>
      </c>
      <c r="BQ209">
        <v>0</v>
      </c>
      <c r="BR209" s="3">
        <v>0</v>
      </c>
      <c r="BS209">
        <v>0</v>
      </c>
      <c r="BT209" s="19" t="e">
        <f t="shared" si="30"/>
        <v>#REF!</v>
      </c>
      <c r="BU209" s="19" t="e">
        <f t="shared" si="31"/>
        <v>#REF!</v>
      </c>
      <c r="BV209" s="13">
        <f t="shared" si="32"/>
        <v>0</v>
      </c>
    </row>
    <row r="210" spans="1:74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33"/>
        <v>0</v>
      </c>
      <c r="U210" s="3">
        <v>4272182</v>
      </c>
      <c r="V210" s="3">
        <v>4673597</v>
      </c>
      <c r="W210" s="14">
        <f t="shared" si="34"/>
        <v>1.0939601824079592</v>
      </c>
      <c r="X210" s="3">
        <v>0</v>
      </c>
      <c r="Y210" s="18">
        <f t="shared" si="35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s="38">
        <f t="shared" si="36"/>
        <v>0</v>
      </c>
      <c r="AF210" t="e">
        <v>#REF!</v>
      </c>
      <c r="AG210" s="10" t="e">
        <v>#REF!</v>
      </c>
      <c r="AH210" t="e">
        <v>#REF!</v>
      </c>
      <c r="AI210" t="e">
        <v>#REF!</v>
      </c>
      <c r="AJ210" t="s">
        <v>214</v>
      </c>
      <c r="AK210" s="8">
        <v>39805</v>
      </c>
      <c r="AL210" s="3">
        <v>272125</v>
      </c>
      <c r="AM210" s="3">
        <v>160547.21</v>
      </c>
      <c r="AN210">
        <v>6.5000000000000002E-2</v>
      </c>
      <c r="AO210">
        <v>16</v>
      </c>
      <c r="AP210" s="38">
        <f t="shared" si="39"/>
        <v>0.10237757395451713</v>
      </c>
      <c r="AQ210">
        <v>16</v>
      </c>
      <c r="AR210" s="8">
        <v>45667</v>
      </c>
      <c r="AS210">
        <v>0</v>
      </c>
      <c r="AT210" t="s">
        <v>43</v>
      </c>
      <c r="AU210" t="s">
        <v>183</v>
      </c>
      <c r="AV210" s="11">
        <v>39805</v>
      </c>
      <c r="AW210" s="3">
        <v>140000</v>
      </c>
      <c r="AX210" s="3">
        <v>140000</v>
      </c>
      <c r="AY210">
        <v>0</v>
      </c>
      <c r="AZ210">
        <v>15</v>
      </c>
      <c r="BA210" s="38">
        <f t="shared" si="37"/>
        <v>6.6666666666666666E-2</v>
      </c>
      <c r="BB210">
        <v>0</v>
      </c>
      <c r="BC210" s="8">
        <v>46084</v>
      </c>
      <c r="BD210">
        <v>0</v>
      </c>
      <c r="BE210" t="s">
        <v>100</v>
      </c>
      <c r="BF210" t="s">
        <v>214</v>
      </c>
      <c r="BG210" s="11" t="s">
        <v>106</v>
      </c>
      <c r="BH210" s="3">
        <v>0</v>
      </c>
      <c r="BI210" s="3">
        <v>0</v>
      </c>
      <c r="BJ210">
        <v>0</v>
      </c>
      <c r="BK210">
        <v>0</v>
      </c>
      <c r="BL210" s="38">
        <f t="shared" si="38"/>
        <v>0</v>
      </c>
      <c r="BM210">
        <v>0</v>
      </c>
      <c r="BN210" s="8">
        <v>0</v>
      </c>
      <c r="BO210">
        <v>0</v>
      </c>
      <c r="BP210" t="s">
        <v>46</v>
      </c>
      <c r="BQ210">
        <v>0</v>
      </c>
      <c r="BR210" s="3">
        <v>0</v>
      </c>
      <c r="BS210">
        <v>0</v>
      </c>
      <c r="BT210" s="19" t="e">
        <f t="shared" si="30"/>
        <v>#REF!</v>
      </c>
      <c r="BU210" s="19" t="e">
        <f t="shared" si="31"/>
        <v>#REF!</v>
      </c>
      <c r="BV210" s="13">
        <f t="shared" si="32"/>
        <v>0</v>
      </c>
    </row>
    <row r="211" spans="1:74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33"/>
        <v>0</v>
      </c>
      <c r="U211" s="3">
        <v>0</v>
      </c>
      <c r="V211" s="3">
        <v>0</v>
      </c>
      <c r="W211" s="14">
        <f t="shared" si="34"/>
        <v>0</v>
      </c>
      <c r="X211" s="3">
        <v>0</v>
      </c>
      <c r="Y211" s="18">
        <f t="shared" si="35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 s="38">
        <f t="shared" si="36"/>
        <v>9.4392925743255696E-2</v>
      </c>
      <c r="AF211">
        <v>20</v>
      </c>
      <c r="AG211" s="10">
        <v>47516</v>
      </c>
      <c r="AH211">
        <v>0</v>
      </c>
      <c r="AI211" t="s">
        <v>46</v>
      </c>
      <c r="AJ211">
        <v>0</v>
      </c>
      <c r="AK211" s="8">
        <v>40941</v>
      </c>
      <c r="AL211" s="3">
        <v>780924.5</v>
      </c>
      <c r="AM211" s="3">
        <v>488080.66</v>
      </c>
      <c r="AN211">
        <v>4.4999999999999998E-2</v>
      </c>
      <c r="AO211">
        <v>13</v>
      </c>
      <c r="AP211" s="38">
        <f t="shared" si="39"/>
        <v>0.10327535280312719</v>
      </c>
      <c r="AQ211">
        <v>13</v>
      </c>
      <c r="AR211" s="8">
        <v>45963</v>
      </c>
      <c r="AS211">
        <v>0</v>
      </c>
      <c r="AT211" t="s">
        <v>46</v>
      </c>
      <c r="AU211">
        <v>0</v>
      </c>
      <c r="AV211" s="11" t="s">
        <v>106</v>
      </c>
      <c r="AW211" s="3">
        <v>0</v>
      </c>
      <c r="AX211" s="3">
        <v>0</v>
      </c>
      <c r="AY211">
        <v>0</v>
      </c>
      <c r="AZ211">
        <v>0</v>
      </c>
      <c r="BA211" s="38">
        <f t="shared" si="37"/>
        <v>0</v>
      </c>
      <c r="BB211">
        <v>0</v>
      </c>
      <c r="BC211" s="8">
        <v>0</v>
      </c>
      <c r="BD211">
        <v>0</v>
      </c>
      <c r="BE211" t="s">
        <v>46</v>
      </c>
      <c r="BF211">
        <v>0</v>
      </c>
      <c r="BG211" s="11" t="s">
        <v>106</v>
      </c>
      <c r="BH211" s="3">
        <v>0</v>
      </c>
      <c r="BI211" s="3">
        <v>0</v>
      </c>
      <c r="BJ211">
        <v>0</v>
      </c>
      <c r="BK211">
        <v>0</v>
      </c>
      <c r="BL211" s="38">
        <f t="shared" si="38"/>
        <v>0</v>
      </c>
      <c r="BM211">
        <v>0</v>
      </c>
      <c r="BN211" s="8">
        <v>0</v>
      </c>
      <c r="BO211">
        <v>0</v>
      </c>
      <c r="BP211" t="s">
        <v>46</v>
      </c>
      <c r="BQ211">
        <v>0</v>
      </c>
      <c r="BR211" s="3">
        <v>0</v>
      </c>
      <c r="BS211">
        <v>0</v>
      </c>
      <c r="BT211" s="19">
        <f t="shared" si="30"/>
        <v>780924.5</v>
      </c>
      <c r="BU211" s="19">
        <f t="shared" si="31"/>
        <v>780924.5</v>
      </c>
      <c r="BV211" s="13">
        <f t="shared" si="32"/>
        <v>0</v>
      </c>
    </row>
    <row r="212" spans="1:74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33"/>
        <v>0</v>
      </c>
      <c r="U212" s="3">
        <v>5551511</v>
      </c>
      <c r="V212" s="3">
        <v>3010800</v>
      </c>
      <c r="W212" s="14">
        <f t="shared" si="34"/>
        <v>0.5423388335175775</v>
      </c>
      <c r="X212" s="3">
        <v>0</v>
      </c>
      <c r="Y212" s="18">
        <f t="shared" si="35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 s="38">
        <f t="shared" si="36"/>
        <v>7.6529600455196078E-2</v>
      </c>
      <c r="AF212">
        <v>26</v>
      </c>
      <c r="AG212" s="10">
        <v>46336</v>
      </c>
      <c r="AH212">
        <v>0</v>
      </c>
      <c r="AI212" t="s">
        <v>43</v>
      </c>
      <c r="AJ212" t="s">
        <v>214</v>
      </c>
      <c r="AK212" s="8">
        <v>40452</v>
      </c>
      <c r="AL212" s="3">
        <v>679000</v>
      </c>
      <c r="AM212" s="3">
        <v>679000</v>
      </c>
      <c r="AN212">
        <v>0</v>
      </c>
      <c r="AO212">
        <v>26</v>
      </c>
      <c r="AP212" s="38">
        <f t="shared" si="39"/>
        <v>3.8461538461538464E-2</v>
      </c>
      <c r="AQ212">
        <v>0</v>
      </c>
      <c r="AR212" s="8">
        <v>46296</v>
      </c>
      <c r="AS212">
        <v>0</v>
      </c>
      <c r="AT212" t="s">
        <v>100</v>
      </c>
      <c r="AU212">
        <v>0</v>
      </c>
      <c r="AV212" s="11">
        <v>40498</v>
      </c>
      <c r="AW212" s="3">
        <v>1494761</v>
      </c>
      <c r="AX212" s="3">
        <v>1494761</v>
      </c>
      <c r="AY212">
        <v>0</v>
      </c>
      <c r="AZ212">
        <v>30</v>
      </c>
      <c r="BA212" s="38">
        <f t="shared" si="37"/>
        <v>3.3333333333333333E-2</v>
      </c>
      <c r="BB212">
        <v>30</v>
      </c>
      <c r="BC212" s="8">
        <v>51440</v>
      </c>
      <c r="BD212">
        <v>0</v>
      </c>
      <c r="BE212" t="s">
        <v>58</v>
      </c>
      <c r="BF212">
        <v>0</v>
      </c>
      <c r="BG212" s="11" t="s">
        <v>106</v>
      </c>
      <c r="BH212" s="3">
        <v>0</v>
      </c>
      <c r="BI212" s="3">
        <v>0</v>
      </c>
      <c r="BJ212">
        <v>0</v>
      </c>
      <c r="BK212">
        <v>0</v>
      </c>
      <c r="BL212" s="38">
        <f t="shared" si="38"/>
        <v>0</v>
      </c>
      <c r="BM212">
        <v>0</v>
      </c>
      <c r="BN212" s="8">
        <v>0</v>
      </c>
      <c r="BO212">
        <v>0</v>
      </c>
      <c r="BP212">
        <v>0</v>
      </c>
      <c r="BQ212">
        <v>0</v>
      </c>
      <c r="BR212" s="3">
        <v>0</v>
      </c>
      <c r="BS212">
        <v>0</v>
      </c>
      <c r="BT212" s="19">
        <f t="shared" si="30"/>
        <v>2467611</v>
      </c>
      <c r="BU212" s="19">
        <f t="shared" si="31"/>
        <v>2467611</v>
      </c>
      <c r="BV212" s="13">
        <f t="shared" si="32"/>
        <v>0.44449358021626906</v>
      </c>
    </row>
    <row r="213" spans="1:74" hidden="1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33"/>
        <v>9.7226849405295288E-2</v>
      </c>
      <c r="U213" s="3">
        <v>2089104</v>
      </c>
      <c r="V213" s="3">
        <v>2258009</v>
      </c>
      <c r="W213" s="14">
        <f t="shared" si="34"/>
        <v>1.0808504507195429</v>
      </c>
      <c r="X213" s="3">
        <v>1508935</v>
      </c>
      <c r="Y213" s="18">
        <f t="shared" si="35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 s="38">
        <f t="shared" si="36"/>
        <v>0.10065795384260373</v>
      </c>
      <c r="AF213">
        <v>30</v>
      </c>
      <c r="AG213" s="10">
        <v>46670</v>
      </c>
      <c r="AH213" t="s">
        <v>63</v>
      </c>
      <c r="AI213" t="s">
        <v>43</v>
      </c>
      <c r="AJ213" t="s">
        <v>44</v>
      </c>
      <c r="AK213" s="8">
        <v>40136</v>
      </c>
      <c r="AL213" s="3">
        <v>433944</v>
      </c>
      <c r="AM213" s="3">
        <v>539187</v>
      </c>
      <c r="AN213">
        <v>0.04</v>
      </c>
      <c r="AO213">
        <v>15</v>
      </c>
      <c r="AP213" s="38">
        <f t="shared" si="39"/>
        <v>8.9941100370973207E-2</v>
      </c>
      <c r="AQ213" t="s">
        <v>165</v>
      </c>
      <c r="AR213" s="8">
        <v>45930</v>
      </c>
      <c r="AS213" t="s">
        <v>206</v>
      </c>
      <c r="AT213" t="s">
        <v>58</v>
      </c>
      <c r="AU213" t="s">
        <v>44</v>
      </c>
      <c r="AV213" s="11" t="s">
        <v>106</v>
      </c>
      <c r="AW213" s="3">
        <v>0</v>
      </c>
      <c r="AX213" s="3">
        <v>0</v>
      </c>
      <c r="AY213">
        <v>0</v>
      </c>
      <c r="AZ213">
        <v>0</v>
      </c>
      <c r="BA213" s="38">
        <f t="shared" si="37"/>
        <v>0</v>
      </c>
      <c r="BB213">
        <v>0</v>
      </c>
      <c r="BC213" s="8">
        <v>0</v>
      </c>
      <c r="BD213">
        <v>0</v>
      </c>
      <c r="BE213" t="s">
        <v>46</v>
      </c>
      <c r="BF213">
        <v>0</v>
      </c>
      <c r="BG213" s="11" t="s">
        <v>106</v>
      </c>
      <c r="BH213" s="3">
        <v>0</v>
      </c>
      <c r="BI213" s="3">
        <v>0</v>
      </c>
      <c r="BJ213">
        <v>0</v>
      </c>
      <c r="BK213">
        <v>0</v>
      </c>
      <c r="BL213" s="38">
        <f t="shared" si="38"/>
        <v>0</v>
      </c>
      <c r="BM213">
        <v>0</v>
      </c>
      <c r="BN213" s="8">
        <v>0</v>
      </c>
      <c r="BO213">
        <v>0</v>
      </c>
      <c r="BP213" t="s">
        <v>46</v>
      </c>
      <c r="BQ213">
        <v>0</v>
      </c>
      <c r="BR213" s="3">
        <v>2089104</v>
      </c>
      <c r="BS213" t="s">
        <v>255</v>
      </c>
      <c r="BT213" s="19">
        <f t="shared" si="30"/>
        <v>580169</v>
      </c>
      <c r="BU213" s="19">
        <f t="shared" si="31"/>
        <v>2089104</v>
      </c>
      <c r="BV213" s="13">
        <f t="shared" si="32"/>
        <v>1</v>
      </c>
    </row>
    <row r="214" spans="1:74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33"/>
        <v>0.11405834756278448</v>
      </c>
      <c r="U214" s="3">
        <v>4378829</v>
      </c>
      <c r="V214" s="3">
        <v>5549544</v>
      </c>
      <c r="W214" s="14">
        <f t="shared" si="34"/>
        <v>1.2673580082711611</v>
      </c>
      <c r="X214" s="3">
        <v>76969</v>
      </c>
      <c r="Y214" s="18">
        <f t="shared" si="35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 s="38">
        <f t="shared" si="36"/>
        <v>0</v>
      </c>
      <c r="AF214">
        <v>0</v>
      </c>
      <c r="AG214" s="10">
        <v>42475</v>
      </c>
      <c r="AH214">
        <v>0</v>
      </c>
      <c r="AI214" t="s">
        <v>46</v>
      </c>
      <c r="AJ214">
        <v>0</v>
      </c>
      <c r="AK214" s="8" t="s">
        <v>106</v>
      </c>
      <c r="AL214" s="3">
        <v>250000</v>
      </c>
      <c r="AM214" s="3">
        <v>229121</v>
      </c>
      <c r="AN214">
        <v>6.6500000000000004E-2</v>
      </c>
      <c r="AO214" t="s">
        <v>45</v>
      </c>
      <c r="AP214" s="38">
        <f t="shared" si="39"/>
        <v>0</v>
      </c>
      <c r="AQ214">
        <v>0</v>
      </c>
      <c r="AR214" s="8">
        <v>46182</v>
      </c>
      <c r="AS214">
        <v>0</v>
      </c>
      <c r="AT214" t="s">
        <v>43</v>
      </c>
      <c r="AU214">
        <v>0</v>
      </c>
      <c r="AV214" s="11" t="s">
        <v>106</v>
      </c>
      <c r="AW214" s="3">
        <v>356000</v>
      </c>
      <c r="AX214" s="3">
        <v>356000</v>
      </c>
      <c r="AY214">
        <v>3.8800000000000001E-2</v>
      </c>
      <c r="AZ214">
        <v>0</v>
      </c>
      <c r="BA214" s="38">
        <f t="shared" si="37"/>
        <v>0</v>
      </c>
      <c r="BB214">
        <v>0</v>
      </c>
      <c r="BC214" s="8">
        <v>47848</v>
      </c>
      <c r="BD214">
        <v>0</v>
      </c>
      <c r="BE214" t="s">
        <v>58</v>
      </c>
      <c r="BF214">
        <v>0</v>
      </c>
      <c r="BG214" s="11" t="s">
        <v>106</v>
      </c>
      <c r="BH214" s="3">
        <v>0</v>
      </c>
      <c r="BI214" s="3">
        <v>0</v>
      </c>
      <c r="BJ214">
        <v>0</v>
      </c>
      <c r="BK214">
        <v>0</v>
      </c>
      <c r="BL214" s="38">
        <f t="shared" si="38"/>
        <v>0</v>
      </c>
      <c r="BM214">
        <v>0</v>
      </c>
      <c r="BN214" s="8">
        <v>0</v>
      </c>
      <c r="BO214">
        <v>0</v>
      </c>
      <c r="BP214" t="s">
        <v>46</v>
      </c>
      <c r="BQ214">
        <v>0</v>
      </c>
      <c r="BR214" s="3">
        <v>4378829</v>
      </c>
      <c r="BS214">
        <v>0</v>
      </c>
      <c r="BT214" s="19">
        <f t="shared" si="30"/>
        <v>4301860</v>
      </c>
      <c r="BU214" s="19">
        <f t="shared" si="31"/>
        <v>4378829</v>
      </c>
      <c r="BV214" s="13">
        <f t="shared" si="32"/>
        <v>1</v>
      </c>
    </row>
    <row r="215" spans="1:74" hidden="1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33"/>
        <v>0.11125877112488229</v>
      </c>
      <c r="U215" s="3">
        <v>2915105</v>
      </c>
      <c r="V215" s="3">
        <v>3607709</v>
      </c>
      <c r="W215" s="14">
        <f t="shared" si="34"/>
        <v>1.2375914418177048</v>
      </c>
      <c r="X215" s="3">
        <v>2522164</v>
      </c>
      <c r="Y215" s="18">
        <f t="shared" si="35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s="38">
        <f t="shared" si="36"/>
        <v>8.5819999221953561E-2</v>
      </c>
      <c r="AF215" t="s">
        <v>391</v>
      </c>
      <c r="AG215" s="10">
        <v>42370</v>
      </c>
      <c r="AH215" t="s">
        <v>54</v>
      </c>
      <c r="AI215" t="s">
        <v>100</v>
      </c>
      <c r="AJ215">
        <v>0</v>
      </c>
      <c r="AK215" s="8" t="s">
        <v>106</v>
      </c>
      <c r="AL215" s="3">
        <v>0</v>
      </c>
      <c r="AM215" s="3">
        <v>0</v>
      </c>
      <c r="AN215">
        <v>0</v>
      </c>
      <c r="AO215" t="s">
        <v>45</v>
      </c>
      <c r="AP215" s="38">
        <f t="shared" si="39"/>
        <v>0</v>
      </c>
      <c r="AQ215">
        <v>0</v>
      </c>
      <c r="AR215" s="8">
        <v>0</v>
      </c>
      <c r="AS215">
        <v>0</v>
      </c>
      <c r="AT215" t="s">
        <v>46</v>
      </c>
      <c r="AU215">
        <v>0</v>
      </c>
      <c r="AV215" s="11" t="s">
        <v>106</v>
      </c>
      <c r="AW215" s="3">
        <v>0</v>
      </c>
      <c r="AX215" s="3">
        <v>0</v>
      </c>
      <c r="AY215">
        <v>0</v>
      </c>
      <c r="AZ215">
        <v>0</v>
      </c>
      <c r="BA215" s="38">
        <f t="shared" si="37"/>
        <v>0</v>
      </c>
      <c r="BB215">
        <v>0</v>
      </c>
      <c r="BC215" s="8">
        <v>0</v>
      </c>
      <c r="BD215">
        <v>0</v>
      </c>
      <c r="BE215" t="s">
        <v>46</v>
      </c>
      <c r="BF215">
        <v>0</v>
      </c>
      <c r="BG215" s="11" t="s">
        <v>106</v>
      </c>
      <c r="BH215" s="3">
        <v>0</v>
      </c>
      <c r="BI215" s="3">
        <v>0</v>
      </c>
      <c r="BJ215">
        <v>0</v>
      </c>
      <c r="BK215">
        <v>0</v>
      </c>
      <c r="BL215" s="38">
        <f t="shared" si="38"/>
        <v>0</v>
      </c>
      <c r="BM215">
        <v>0</v>
      </c>
      <c r="BN215" s="8">
        <v>0</v>
      </c>
      <c r="BO215">
        <v>0</v>
      </c>
      <c r="BP215" t="s">
        <v>46</v>
      </c>
      <c r="BQ215">
        <v>0</v>
      </c>
      <c r="BR215" s="3">
        <v>2915105</v>
      </c>
      <c r="BS215" t="s">
        <v>255</v>
      </c>
      <c r="BT215" s="19">
        <f t="shared" si="30"/>
        <v>392941</v>
      </c>
      <c r="BU215" s="19">
        <f t="shared" si="31"/>
        <v>2915105</v>
      </c>
      <c r="BV215" s="13">
        <f t="shared" si="32"/>
        <v>1</v>
      </c>
    </row>
    <row r="216" spans="1:74" hidden="1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33"/>
        <v>0.11052989206734279</v>
      </c>
      <c r="U216" s="3">
        <v>2849184</v>
      </c>
      <c r="V216" s="3">
        <v>3499107</v>
      </c>
      <c r="W216" s="14">
        <f t="shared" si="34"/>
        <v>1.2281084689511101</v>
      </c>
      <c r="X216" s="3">
        <v>2555505</v>
      </c>
      <c r="Y216" s="18">
        <f t="shared" si="35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 s="38">
        <f t="shared" si="36"/>
        <v>9.8906326505204548E-2</v>
      </c>
      <c r="AF216">
        <v>30</v>
      </c>
      <c r="AG216" s="10">
        <v>46122</v>
      </c>
      <c r="AH216" t="s">
        <v>54</v>
      </c>
      <c r="AI216" t="s">
        <v>43</v>
      </c>
      <c r="AJ216" t="s">
        <v>55</v>
      </c>
      <c r="AK216" s="8" t="s">
        <v>106</v>
      </c>
      <c r="AL216" s="3">
        <v>0</v>
      </c>
      <c r="AM216" s="3">
        <v>0</v>
      </c>
      <c r="AN216">
        <v>0</v>
      </c>
      <c r="AO216" t="s">
        <v>45</v>
      </c>
      <c r="AP216" s="38">
        <f t="shared" si="39"/>
        <v>0</v>
      </c>
      <c r="AQ216">
        <v>0</v>
      </c>
      <c r="AR216" s="8">
        <v>0</v>
      </c>
      <c r="AS216">
        <v>0</v>
      </c>
      <c r="AT216" t="s">
        <v>46</v>
      </c>
      <c r="AU216">
        <v>0</v>
      </c>
      <c r="AV216" s="11" t="s">
        <v>106</v>
      </c>
      <c r="AW216" s="3">
        <v>0</v>
      </c>
      <c r="AX216" s="3">
        <v>0</v>
      </c>
      <c r="AY216">
        <v>0</v>
      </c>
      <c r="AZ216">
        <v>0</v>
      </c>
      <c r="BA216" s="38">
        <f t="shared" si="37"/>
        <v>0</v>
      </c>
      <c r="BB216">
        <v>0</v>
      </c>
      <c r="BC216" s="8">
        <v>0</v>
      </c>
      <c r="BD216">
        <v>0</v>
      </c>
      <c r="BE216" t="s">
        <v>46</v>
      </c>
      <c r="BF216">
        <v>0</v>
      </c>
      <c r="BG216" s="11" t="s">
        <v>106</v>
      </c>
      <c r="BH216" s="3">
        <v>0</v>
      </c>
      <c r="BI216" s="3">
        <v>0</v>
      </c>
      <c r="BJ216">
        <v>0</v>
      </c>
      <c r="BK216">
        <v>0</v>
      </c>
      <c r="BL216" s="38">
        <f t="shared" si="38"/>
        <v>0</v>
      </c>
      <c r="BM216">
        <v>0</v>
      </c>
      <c r="BN216" s="8">
        <v>0</v>
      </c>
      <c r="BO216">
        <v>0</v>
      </c>
      <c r="BP216" t="s">
        <v>46</v>
      </c>
      <c r="BQ216">
        <v>0</v>
      </c>
      <c r="BR216" s="3">
        <v>2849184</v>
      </c>
      <c r="BS216" t="s">
        <v>47</v>
      </c>
      <c r="BT216" s="19">
        <f t="shared" si="30"/>
        <v>293679</v>
      </c>
      <c r="BU216" s="19">
        <f t="shared" si="31"/>
        <v>2849184</v>
      </c>
      <c r="BV216" s="13">
        <f t="shared" si="32"/>
        <v>1</v>
      </c>
    </row>
    <row r="217" spans="1:74" hidden="1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33"/>
        <v>0.10947281407992976</v>
      </c>
      <c r="U217" s="3">
        <v>3425983</v>
      </c>
      <c r="V217" s="3">
        <v>4167249</v>
      </c>
      <c r="W217" s="14">
        <f t="shared" si="34"/>
        <v>1.216365930595686</v>
      </c>
      <c r="X217" s="3">
        <v>2880513</v>
      </c>
      <c r="Y217" s="18">
        <f t="shared" si="35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 s="38">
        <f t="shared" si="36"/>
        <v>0.10065795384260373</v>
      </c>
      <c r="AF217">
        <v>16</v>
      </c>
      <c r="AG217" s="10">
        <v>45879</v>
      </c>
      <c r="AH217" t="s">
        <v>394</v>
      </c>
      <c r="AI217" t="s">
        <v>43</v>
      </c>
      <c r="AJ217" t="s">
        <v>395</v>
      </c>
      <c r="AK217" s="8">
        <v>39996</v>
      </c>
      <c r="AL217" s="3">
        <v>302000</v>
      </c>
      <c r="AM217" s="3">
        <v>380605</v>
      </c>
      <c r="AN217">
        <v>3.3599999999999998E-2</v>
      </c>
      <c r="AO217">
        <v>16</v>
      </c>
      <c r="AP217" s="38">
        <f t="shared" si="39"/>
        <v>8.181790703607654E-2</v>
      </c>
      <c r="AQ217">
        <v>16</v>
      </c>
      <c r="AR217" s="8">
        <v>45667</v>
      </c>
      <c r="AS217" t="s">
        <v>394</v>
      </c>
      <c r="AT217" t="s">
        <v>100</v>
      </c>
      <c r="AU217" t="s">
        <v>386</v>
      </c>
      <c r="AV217" s="11" t="s">
        <v>106</v>
      </c>
      <c r="AW217" s="3">
        <v>0</v>
      </c>
      <c r="AX217" s="3">
        <v>0</v>
      </c>
      <c r="AY217">
        <v>0</v>
      </c>
      <c r="AZ217">
        <v>0</v>
      </c>
      <c r="BA217" s="38">
        <f t="shared" si="37"/>
        <v>0</v>
      </c>
      <c r="BB217">
        <v>0</v>
      </c>
      <c r="BC217" s="8">
        <v>0</v>
      </c>
      <c r="BD217">
        <v>0</v>
      </c>
      <c r="BE217" t="s">
        <v>46</v>
      </c>
      <c r="BF217">
        <v>0</v>
      </c>
      <c r="BG217" s="11" t="s">
        <v>106</v>
      </c>
      <c r="BH217" s="3">
        <v>0</v>
      </c>
      <c r="BI217" s="3">
        <v>0</v>
      </c>
      <c r="BJ217">
        <v>0</v>
      </c>
      <c r="BK217">
        <v>0</v>
      </c>
      <c r="BL217" s="38">
        <f t="shared" si="38"/>
        <v>0</v>
      </c>
      <c r="BM217">
        <v>0</v>
      </c>
      <c r="BN217" s="8">
        <v>0</v>
      </c>
      <c r="BO217">
        <v>0</v>
      </c>
      <c r="BP217" t="s">
        <v>46</v>
      </c>
      <c r="BQ217">
        <v>0</v>
      </c>
      <c r="BR217" s="3">
        <v>3425983</v>
      </c>
      <c r="BS217" t="s">
        <v>62</v>
      </c>
      <c r="BT217" s="19">
        <f t="shared" si="30"/>
        <v>545470</v>
      </c>
      <c r="BU217" s="19">
        <f t="shared" si="31"/>
        <v>3425983</v>
      </c>
      <c r="BV217" s="13">
        <f t="shared" si="32"/>
        <v>1</v>
      </c>
    </row>
    <row r="218" spans="1:74" hidden="1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33"/>
        <v>0.10513559962329004</v>
      </c>
      <c r="U218" s="3">
        <v>4510632</v>
      </c>
      <c r="V218" s="3">
        <v>5278212</v>
      </c>
      <c r="W218" s="14">
        <f t="shared" si="34"/>
        <v>1.1701712753334788</v>
      </c>
      <c r="X218" s="3">
        <v>3841193</v>
      </c>
      <c r="Y218" s="18">
        <f t="shared" si="35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 s="38">
        <f t="shared" si="36"/>
        <v>8.5819999221953561E-2</v>
      </c>
      <c r="AF218">
        <v>16</v>
      </c>
      <c r="AG218" s="10">
        <v>46022</v>
      </c>
      <c r="AH218">
        <v>0</v>
      </c>
      <c r="AI218" t="s">
        <v>100</v>
      </c>
      <c r="AJ218" t="s">
        <v>386</v>
      </c>
      <c r="AK218" s="8">
        <v>39947</v>
      </c>
      <c r="AL218" s="3">
        <v>284639</v>
      </c>
      <c r="AM218" s="3">
        <v>253684</v>
      </c>
      <c r="AN218">
        <v>6.25E-2</v>
      </c>
      <c r="AO218">
        <v>16</v>
      </c>
      <c r="AP218" s="38">
        <f t="shared" si="39"/>
        <v>0.10065795384260373</v>
      </c>
      <c r="AQ218">
        <v>16</v>
      </c>
      <c r="AR218" s="8">
        <v>45787</v>
      </c>
      <c r="AS218" t="s">
        <v>63</v>
      </c>
      <c r="AT218" t="s">
        <v>43</v>
      </c>
      <c r="AU218" t="s">
        <v>244</v>
      </c>
      <c r="AV218" s="11" t="s">
        <v>106</v>
      </c>
      <c r="AW218" s="3">
        <v>0</v>
      </c>
      <c r="AX218" s="3">
        <v>0</v>
      </c>
      <c r="AY218">
        <v>0</v>
      </c>
      <c r="AZ218">
        <v>0</v>
      </c>
      <c r="BA218" s="38">
        <f t="shared" si="37"/>
        <v>0</v>
      </c>
      <c r="BB218">
        <v>0</v>
      </c>
      <c r="BC218" s="8">
        <v>0</v>
      </c>
      <c r="BD218">
        <v>0</v>
      </c>
      <c r="BE218" t="s">
        <v>46</v>
      </c>
      <c r="BF218">
        <v>0</v>
      </c>
      <c r="BG218" s="11" t="s">
        <v>106</v>
      </c>
      <c r="BH218" s="3">
        <v>0</v>
      </c>
      <c r="BI218" s="3">
        <v>0</v>
      </c>
      <c r="BJ218">
        <v>0</v>
      </c>
      <c r="BK218">
        <v>0</v>
      </c>
      <c r="BL218" s="38">
        <f t="shared" si="38"/>
        <v>0</v>
      </c>
      <c r="BM218">
        <v>0</v>
      </c>
      <c r="BN218" s="8">
        <v>0</v>
      </c>
      <c r="BO218">
        <v>0</v>
      </c>
      <c r="BP218" t="s">
        <v>46</v>
      </c>
      <c r="BQ218">
        <v>0</v>
      </c>
      <c r="BR218" s="3">
        <v>4510632</v>
      </c>
      <c r="BS218" t="s">
        <v>62</v>
      </c>
      <c r="BT218" s="19">
        <f t="shared" si="30"/>
        <v>669439</v>
      </c>
      <c r="BU218" s="19">
        <f t="shared" si="31"/>
        <v>4510632</v>
      </c>
      <c r="BV218" s="13">
        <f t="shared" si="32"/>
        <v>1</v>
      </c>
    </row>
    <row r="219" spans="1:74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33"/>
        <v>1.0093189242378038</v>
      </c>
      <c r="U219" s="3">
        <v>17300924</v>
      </c>
      <c r="V219" s="3">
        <v>19406639</v>
      </c>
      <c r="W219" s="14">
        <f t="shared" si="34"/>
        <v>1.121711129417134</v>
      </c>
      <c r="X219" s="3">
        <v>12983962</v>
      </c>
      <c r="Y219" s="18">
        <f t="shared" si="35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 s="38">
        <f t="shared" si="36"/>
        <v>0.10600002816205636</v>
      </c>
      <c r="AF219">
        <v>30</v>
      </c>
      <c r="AG219" s="10">
        <v>46681</v>
      </c>
      <c r="AH219" t="s">
        <v>63</v>
      </c>
      <c r="AI219" t="s">
        <v>43</v>
      </c>
      <c r="AJ219" t="s">
        <v>44</v>
      </c>
      <c r="AK219" s="8">
        <v>40472</v>
      </c>
      <c r="AL219" s="3">
        <v>1542464</v>
      </c>
      <c r="AM219" s="3">
        <v>771232.05</v>
      </c>
      <c r="AN219">
        <v>0</v>
      </c>
      <c r="AO219">
        <v>15</v>
      </c>
      <c r="AP219" s="38">
        <f t="shared" si="39"/>
        <v>6.6666666666666666E-2</v>
      </c>
      <c r="AQ219">
        <v>15</v>
      </c>
      <c r="AR219" s="8">
        <v>45951</v>
      </c>
      <c r="AS219" t="s">
        <v>206</v>
      </c>
      <c r="AT219" t="s">
        <v>43</v>
      </c>
      <c r="AU219" t="s">
        <v>98</v>
      </c>
      <c r="AV219" s="11">
        <v>40472</v>
      </c>
      <c r="AW219" s="3">
        <v>674498</v>
      </c>
      <c r="AX219" s="3">
        <v>9086</v>
      </c>
      <c r="AY219">
        <v>0</v>
      </c>
      <c r="AZ219">
        <v>0</v>
      </c>
      <c r="BA219" s="38">
        <f t="shared" si="37"/>
        <v>0</v>
      </c>
      <c r="BB219">
        <v>0</v>
      </c>
      <c r="BC219" s="8">
        <v>0</v>
      </c>
      <c r="BD219">
        <v>0</v>
      </c>
      <c r="BE219" t="s">
        <v>58</v>
      </c>
      <c r="BF219" t="s">
        <v>98</v>
      </c>
      <c r="BG219" s="11" t="s">
        <v>106</v>
      </c>
      <c r="BH219" s="3">
        <v>0</v>
      </c>
      <c r="BI219" s="3">
        <v>0</v>
      </c>
      <c r="BJ219">
        <v>0</v>
      </c>
      <c r="BK219">
        <v>0</v>
      </c>
      <c r="BL219" s="38">
        <f t="shared" si="38"/>
        <v>0</v>
      </c>
      <c r="BM219">
        <v>0</v>
      </c>
      <c r="BN219" s="8">
        <v>0</v>
      </c>
      <c r="BO219">
        <v>0</v>
      </c>
      <c r="BP219" t="s">
        <v>46</v>
      </c>
      <c r="BQ219">
        <v>0</v>
      </c>
      <c r="BR219" s="3">
        <v>17300924</v>
      </c>
      <c r="BS219" t="s">
        <v>47</v>
      </c>
      <c r="BT219" s="19">
        <f t="shared" si="30"/>
        <v>4316962</v>
      </c>
      <c r="BU219" s="19">
        <f t="shared" si="31"/>
        <v>17300924</v>
      </c>
      <c r="BV219" s="13">
        <f t="shared" si="32"/>
        <v>1</v>
      </c>
    </row>
    <row r="220" spans="1:74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33"/>
        <v>0.57347016835165077</v>
      </c>
      <c r="U220" s="3">
        <v>5814496</v>
      </c>
      <c r="V220" s="3">
        <v>4517418</v>
      </c>
      <c r="W220" s="14">
        <f t="shared" si="34"/>
        <v>0.77692339972372493</v>
      </c>
      <c r="X220" s="3">
        <v>2000100</v>
      </c>
      <c r="Y220" s="18">
        <f t="shared" si="35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 s="38">
        <f t="shared" si="36"/>
        <v>0.10377158676873832</v>
      </c>
      <c r="AF220">
        <v>30</v>
      </c>
      <c r="AG220" s="10">
        <v>46395</v>
      </c>
      <c r="AH220" t="s">
        <v>63</v>
      </c>
      <c r="AI220" t="s">
        <v>43</v>
      </c>
      <c r="AJ220" t="s">
        <v>397</v>
      </c>
      <c r="AK220" s="8">
        <v>40234</v>
      </c>
      <c r="AL220" s="3">
        <v>2037352</v>
      </c>
      <c r="AM220" s="3">
        <v>2037352</v>
      </c>
      <c r="AN220">
        <v>0</v>
      </c>
      <c r="AO220">
        <v>30</v>
      </c>
      <c r="AP220" s="38">
        <f t="shared" si="39"/>
        <v>3.3333333333333333E-2</v>
      </c>
      <c r="AQ220">
        <v>30</v>
      </c>
      <c r="AR220" s="8">
        <v>51191</v>
      </c>
      <c r="AS220" t="s">
        <v>206</v>
      </c>
      <c r="AT220" t="s">
        <v>58</v>
      </c>
      <c r="AU220" t="s">
        <v>98</v>
      </c>
      <c r="AV220" s="11">
        <v>40186</v>
      </c>
      <c r="AW220" s="3">
        <v>877043.75</v>
      </c>
      <c r="AX220" s="3">
        <v>69068.47</v>
      </c>
      <c r="AY220">
        <v>0</v>
      </c>
      <c r="AZ220">
        <v>0</v>
      </c>
      <c r="BA220" s="38">
        <f t="shared" si="37"/>
        <v>0</v>
      </c>
      <c r="BB220">
        <v>0</v>
      </c>
      <c r="BC220" s="8">
        <v>0</v>
      </c>
      <c r="BD220">
        <v>0</v>
      </c>
      <c r="BE220" t="s">
        <v>58</v>
      </c>
      <c r="BF220" t="s">
        <v>98</v>
      </c>
      <c r="BG220" s="11" t="s">
        <v>106</v>
      </c>
      <c r="BH220" s="3">
        <v>0</v>
      </c>
      <c r="BI220" s="3">
        <v>0</v>
      </c>
      <c r="BJ220">
        <v>0</v>
      </c>
      <c r="BK220">
        <v>0</v>
      </c>
      <c r="BL220" s="38">
        <f t="shared" si="38"/>
        <v>0</v>
      </c>
      <c r="BM220">
        <v>0</v>
      </c>
      <c r="BN220" s="8">
        <v>0</v>
      </c>
      <c r="BO220">
        <v>0</v>
      </c>
      <c r="BP220" t="s">
        <v>46</v>
      </c>
      <c r="BQ220">
        <v>0</v>
      </c>
      <c r="BR220" s="3">
        <v>5814496</v>
      </c>
      <c r="BS220" t="s">
        <v>47</v>
      </c>
      <c r="BT220" s="19">
        <f t="shared" si="30"/>
        <v>3814395.75</v>
      </c>
      <c r="BU220" s="19">
        <f t="shared" si="31"/>
        <v>5814495.75</v>
      </c>
      <c r="BV220" s="13">
        <f t="shared" si="32"/>
        <v>0.99999995700401201</v>
      </c>
    </row>
    <row r="221" spans="1:74" hidden="1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33"/>
        <v>0.1008258779823962</v>
      </c>
      <c r="U221" s="3">
        <v>2117383</v>
      </c>
      <c r="V221" s="3">
        <v>1824674</v>
      </c>
      <c r="W221" s="14">
        <f t="shared" si="34"/>
        <v>0.86175906767930033</v>
      </c>
      <c r="X221" s="3">
        <v>1673383</v>
      </c>
      <c r="Y221" s="18">
        <f t="shared" si="35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 s="38">
        <f t="shared" si="36"/>
        <v>0.10210841007932447</v>
      </c>
      <c r="AF221">
        <v>40</v>
      </c>
      <c r="AG221" s="10">
        <v>46022</v>
      </c>
      <c r="AH221" t="s">
        <v>63</v>
      </c>
      <c r="AI221" t="s">
        <v>43</v>
      </c>
      <c r="AJ221" t="s">
        <v>55</v>
      </c>
      <c r="AK221" s="8">
        <v>39997</v>
      </c>
      <c r="AL221" s="3">
        <v>365000</v>
      </c>
      <c r="AM221" s="3">
        <v>462755</v>
      </c>
      <c r="AN221">
        <v>3.3599999999999998E-2</v>
      </c>
      <c r="AO221">
        <v>16</v>
      </c>
      <c r="AP221" s="38">
        <f t="shared" si="39"/>
        <v>8.181790703607654E-2</v>
      </c>
      <c r="AQ221" t="s">
        <v>165</v>
      </c>
      <c r="AR221" s="8">
        <v>45538</v>
      </c>
      <c r="AS221" t="s">
        <v>206</v>
      </c>
      <c r="AT221" t="s">
        <v>100</v>
      </c>
      <c r="AU221" t="s">
        <v>55</v>
      </c>
      <c r="AV221" s="11" t="s">
        <v>106</v>
      </c>
      <c r="AW221" s="3">
        <v>0</v>
      </c>
      <c r="AX221" s="3">
        <v>0</v>
      </c>
      <c r="AY221">
        <v>0</v>
      </c>
      <c r="AZ221">
        <v>0</v>
      </c>
      <c r="BA221" s="38">
        <f t="shared" si="37"/>
        <v>0</v>
      </c>
      <c r="BB221">
        <v>0</v>
      </c>
      <c r="BC221" s="8">
        <v>0</v>
      </c>
      <c r="BD221">
        <v>0</v>
      </c>
      <c r="BE221" t="s">
        <v>46</v>
      </c>
      <c r="BF221">
        <v>0</v>
      </c>
      <c r="BG221" s="11" t="s">
        <v>106</v>
      </c>
      <c r="BH221" s="3">
        <v>0</v>
      </c>
      <c r="BI221" s="3">
        <v>0</v>
      </c>
      <c r="BJ221">
        <v>0</v>
      </c>
      <c r="BK221">
        <v>0</v>
      </c>
      <c r="BL221" s="38">
        <f t="shared" si="38"/>
        <v>0</v>
      </c>
      <c r="BM221">
        <v>0</v>
      </c>
      <c r="BN221" s="8">
        <v>0</v>
      </c>
      <c r="BO221">
        <v>0</v>
      </c>
      <c r="BP221" t="s">
        <v>46</v>
      </c>
      <c r="BQ221">
        <v>0</v>
      </c>
      <c r="BR221" s="3">
        <v>2117383</v>
      </c>
      <c r="BS221" t="s">
        <v>62</v>
      </c>
      <c r="BT221" s="19">
        <f t="shared" si="30"/>
        <v>444000</v>
      </c>
      <c r="BU221" s="19">
        <f t="shared" si="31"/>
        <v>2117383</v>
      </c>
      <c r="BV221" s="13">
        <f t="shared" si="32"/>
        <v>1</v>
      </c>
    </row>
    <row r="222" spans="1:74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33"/>
        <v>9.7285305144755696E-2</v>
      </c>
      <c r="U222" s="3">
        <v>8953603</v>
      </c>
      <c r="V222" s="3">
        <v>10256856</v>
      </c>
      <c r="W222" s="14">
        <f t="shared" si="34"/>
        <v>1.1455562637744827</v>
      </c>
      <c r="X222" s="3">
        <v>6197378</v>
      </c>
      <c r="Y222" s="18">
        <f t="shared" si="35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 s="38">
        <f t="shared" si="36"/>
        <v>0.02</v>
      </c>
      <c r="AF222">
        <v>360</v>
      </c>
      <c r="AG222" s="10" t="s">
        <v>62</v>
      </c>
      <c r="AH222">
        <v>0</v>
      </c>
      <c r="AI222" t="s">
        <v>100</v>
      </c>
      <c r="AJ222" t="s">
        <v>214</v>
      </c>
      <c r="AK222" s="8">
        <v>40429</v>
      </c>
      <c r="AL222" s="3">
        <v>1006225</v>
      </c>
      <c r="AM222" s="3">
        <v>1006225</v>
      </c>
      <c r="AN222">
        <v>0</v>
      </c>
      <c r="AO222">
        <v>25</v>
      </c>
      <c r="AP222" s="38">
        <f t="shared" si="39"/>
        <v>0.04</v>
      </c>
      <c r="AQ222">
        <v>300</v>
      </c>
      <c r="AR222" s="8">
        <v>51387</v>
      </c>
      <c r="AS222" t="s">
        <v>400</v>
      </c>
      <c r="AT222" t="s">
        <v>58</v>
      </c>
      <c r="AU222" t="s">
        <v>401</v>
      </c>
      <c r="AV222" s="11">
        <v>40319</v>
      </c>
      <c r="AW222" s="3">
        <v>350000</v>
      </c>
      <c r="AX222" s="3">
        <v>350000</v>
      </c>
      <c r="AY222">
        <v>0</v>
      </c>
      <c r="AZ222">
        <v>17</v>
      </c>
      <c r="BA222" s="38">
        <f t="shared" si="37"/>
        <v>5.8823529411764705E-2</v>
      </c>
      <c r="BB222">
        <v>180</v>
      </c>
      <c r="BC222" s="8">
        <v>46448</v>
      </c>
      <c r="BD222">
        <v>0</v>
      </c>
      <c r="BE222" t="s">
        <v>100</v>
      </c>
      <c r="BF222" t="s">
        <v>259</v>
      </c>
      <c r="BG222" s="11">
        <v>40416</v>
      </c>
      <c r="BH222" s="3">
        <v>300000</v>
      </c>
      <c r="BI222" s="3">
        <v>369811</v>
      </c>
      <c r="BJ222">
        <v>0.06</v>
      </c>
      <c r="BK222">
        <v>20</v>
      </c>
      <c r="BL222" s="38">
        <f t="shared" si="38"/>
        <v>8.7184556976851443E-2</v>
      </c>
      <c r="BM222">
        <v>180</v>
      </c>
      <c r="BN222" s="8">
        <v>46448</v>
      </c>
      <c r="BO222">
        <v>0</v>
      </c>
      <c r="BP222" t="s">
        <v>100</v>
      </c>
      <c r="BQ222" t="s">
        <v>55</v>
      </c>
      <c r="BR222" s="3">
        <v>8953603</v>
      </c>
      <c r="BS222" t="s">
        <v>47</v>
      </c>
      <c r="BT222" s="19">
        <f t="shared" si="30"/>
        <v>2756225</v>
      </c>
      <c r="BU222" s="19">
        <f t="shared" si="31"/>
        <v>8953603</v>
      </c>
      <c r="BV222" s="13">
        <f t="shared" si="32"/>
        <v>1</v>
      </c>
    </row>
    <row r="223" spans="1:74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33"/>
        <v>8.3040112596762847E-2</v>
      </c>
      <c r="U223" s="3">
        <v>6977110</v>
      </c>
      <c r="V223" s="3">
        <v>7256980</v>
      </c>
      <c r="W223" s="14">
        <f t="shared" si="34"/>
        <v>1.0401125967628431</v>
      </c>
      <c r="X223" s="3">
        <v>4177588</v>
      </c>
      <c r="Y223" s="18">
        <f t="shared" si="35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 s="38">
        <f t="shared" si="36"/>
        <v>6.0286368296452883E-2</v>
      </c>
      <c r="AF223">
        <v>40</v>
      </c>
      <c r="AG223" s="10">
        <v>55671</v>
      </c>
      <c r="AH223">
        <v>1</v>
      </c>
      <c r="AI223" t="s">
        <v>43</v>
      </c>
      <c r="AJ223" t="s">
        <v>402</v>
      </c>
      <c r="AK223" s="8">
        <v>40541</v>
      </c>
      <c r="AL223" s="3">
        <v>195561</v>
      </c>
      <c r="AM223" s="3">
        <v>0</v>
      </c>
      <c r="AN223">
        <v>0.05</v>
      </c>
      <c r="AO223">
        <v>15</v>
      </c>
      <c r="AP223" s="38">
        <f t="shared" si="39"/>
        <v>9.6342287609244376E-2</v>
      </c>
      <c r="AQ223">
        <v>15</v>
      </c>
      <c r="AR223" s="8">
        <v>45657</v>
      </c>
      <c r="AS223">
        <v>2</v>
      </c>
      <c r="AT223" t="s">
        <v>58</v>
      </c>
      <c r="AU223" t="s">
        <v>403</v>
      </c>
      <c r="AV223" s="11">
        <v>40541</v>
      </c>
      <c r="AW223" s="3">
        <v>417761</v>
      </c>
      <c r="AX223" s="3">
        <v>417761</v>
      </c>
      <c r="AY223">
        <v>0.1</v>
      </c>
      <c r="AZ223">
        <v>42</v>
      </c>
      <c r="BA223" s="38">
        <f t="shared" si="37"/>
        <v>0.10185999106122266</v>
      </c>
      <c r="BB223">
        <v>42</v>
      </c>
      <c r="BC223" s="8">
        <v>55884</v>
      </c>
      <c r="BD223">
        <v>3</v>
      </c>
      <c r="BE223" t="s">
        <v>58</v>
      </c>
      <c r="BF223" t="s">
        <v>288</v>
      </c>
      <c r="BG223" s="11" t="s">
        <v>106</v>
      </c>
      <c r="BH223" s="3">
        <v>0</v>
      </c>
      <c r="BI223" s="3">
        <v>0</v>
      </c>
      <c r="BJ223">
        <v>0</v>
      </c>
      <c r="BK223">
        <v>0</v>
      </c>
      <c r="BL223" s="38">
        <f t="shared" si="38"/>
        <v>0</v>
      </c>
      <c r="BM223">
        <v>0</v>
      </c>
      <c r="BN223" s="8">
        <v>0</v>
      </c>
      <c r="BO223">
        <v>0</v>
      </c>
      <c r="BP223" t="s">
        <v>46</v>
      </c>
      <c r="BQ223">
        <v>0</v>
      </c>
      <c r="BR223" s="3">
        <v>6977110</v>
      </c>
      <c r="BS223" t="s">
        <v>62</v>
      </c>
      <c r="BT223" s="19">
        <f t="shared" si="30"/>
        <v>2799522</v>
      </c>
      <c r="BU223" s="19">
        <f t="shared" si="31"/>
        <v>6977110</v>
      </c>
      <c r="BV223" s="13">
        <f t="shared" si="32"/>
        <v>1</v>
      </c>
    </row>
    <row r="224" spans="1:74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33"/>
        <v>0.67230012529097127</v>
      </c>
      <c r="U224" s="3">
        <v>9744517</v>
      </c>
      <c r="V224" s="3">
        <v>8441950</v>
      </c>
      <c r="W224" s="14">
        <f t="shared" si="34"/>
        <v>0.86632821308639518</v>
      </c>
      <c r="X224" s="3">
        <v>5199625</v>
      </c>
      <c r="Y224" s="18">
        <f t="shared" si="35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 s="38">
        <f t="shared" si="36"/>
        <v>3.8748113215847139E-2</v>
      </c>
      <c r="AF224">
        <v>30</v>
      </c>
      <c r="AG224" s="10">
        <v>46388</v>
      </c>
      <c r="AH224">
        <v>0</v>
      </c>
      <c r="AI224" t="s">
        <v>58</v>
      </c>
      <c r="AJ224" t="s">
        <v>205</v>
      </c>
      <c r="AK224" s="8">
        <v>40544</v>
      </c>
      <c r="AL224" s="3">
        <v>450000</v>
      </c>
      <c r="AM224" s="3">
        <v>450000</v>
      </c>
      <c r="AN224">
        <v>0.01</v>
      </c>
      <c r="AO224">
        <v>30</v>
      </c>
      <c r="AP224" s="38">
        <f t="shared" si="39"/>
        <v>3.8748113215847139E-2</v>
      </c>
      <c r="AQ224">
        <v>30</v>
      </c>
      <c r="AR224" s="8">
        <v>51440</v>
      </c>
      <c r="AS224">
        <v>0</v>
      </c>
      <c r="AT224" t="s">
        <v>58</v>
      </c>
      <c r="AU224" t="s">
        <v>205</v>
      </c>
      <c r="AV224" s="11">
        <v>40544</v>
      </c>
      <c r="AW224" s="3">
        <v>616261</v>
      </c>
      <c r="AX224" s="3">
        <v>616261</v>
      </c>
      <c r="AY224">
        <v>0</v>
      </c>
      <c r="AZ224">
        <v>30</v>
      </c>
      <c r="BA224" s="38">
        <f t="shared" si="37"/>
        <v>3.3333333333333333E-2</v>
      </c>
      <c r="BB224">
        <v>30</v>
      </c>
      <c r="BC224" s="8">
        <v>51438</v>
      </c>
      <c r="BD224">
        <v>0</v>
      </c>
      <c r="BE224" t="s">
        <v>58</v>
      </c>
      <c r="BF224" t="s">
        <v>205</v>
      </c>
      <c r="BG224" s="11">
        <v>40544</v>
      </c>
      <c r="BH224" s="3">
        <v>430300</v>
      </c>
      <c r="BI224" s="3">
        <v>430300</v>
      </c>
      <c r="BJ224">
        <v>0.01</v>
      </c>
      <c r="BK224">
        <v>30</v>
      </c>
      <c r="BL224" s="38">
        <f t="shared" si="38"/>
        <v>3.8748113215847139E-2</v>
      </c>
      <c r="BM224">
        <v>30</v>
      </c>
      <c r="BN224" s="8">
        <v>51440</v>
      </c>
      <c r="BO224">
        <v>0</v>
      </c>
      <c r="BP224" t="s">
        <v>58</v>
      </c>
      <c r="BQ224" t="s">
        <v>205</v>
      </c>
      <c r="BR224" s="3">
        <v>9744517</v>
      </c>
      <c r="BS224">
        <v>617371</v>
      </c>
      <c r="BT224" s="19">
        <f t="shared" si="30"/>
        <v>1856561</v>
      </c>
      <c r="BU224" s="19">
        <f t="shared" si="31"/>
        <v>7056186</v>
      </c>
      <c r="BV224" s="13">
        <f t="shared" si="32"/>
        <v>0.72411859920814958</v>
      </c>
    </row>
    <row r="225" spans="1:74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33"/>
        <v>0</v>
      </c>
      <c r="U225" s="3">
        <v>0</v>
      </c>
      <c r="V225" s="3">
        <v>0</v>
      </c>
      <c r="W225" s="14">
        <f t="shared" si="34"/>
        <v>0</v>
      </c>
      <c r="X225" s="3">
        <v>0</v>
      </c>
      <c r="Y225" s="18">
        <f t="shared" si="35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 s="38">
        <f t="shared" si="36"/>
        <v>0.10670209590483776</v>
      </c>
      <c r="AF225">
        <v>18</v>
      </c>
      <c r="AG225" s="10">
        <v>47027</v>
      </c>
      <c r="AH225">
        <v>0</v>
      </c>
      <c r="AI225" t="s">
        <v>43</v>
      </c>
      <c r="AJ225" t="s">
        <v>205</v>
      </c>
      <c r="AK225" s="8">
        <v>40544</v>
      </c>
      <c r="AL225" s="3">
        <v>1290899</v>
      </c>
      <c r="AM225" s="3">
        <v>1290899</v>
      </c>
      <c r="AN225">
        <v>0.01</v>
      </c>
      <c r="AO225">
        <v>30</v>
      </c>
      <c r="AP225" s="38">
        <f t="shared" si="39"/>
        <v>3.8748113215847139E-2</v>
      </c>
      <c r="AQ225">
        <v>30</v>
      </c>
      <c r="AR225" s="8">
        <v>51440</v>
      </c>
      <c r="AS225">
        <v>0</v>
      </c>
      <c r="AT225" t="s">
        <v>58</v>
      </c>
      <c r="AU225" t="s">
        <v>205</v>
      </c>
      <c r="AV225" s="11" t="s">
        <v>106</v>
      </c>
      <c r="AW225" s="3">
        <v>0</v>
      </c>
      <c r="AX225" s="3">
        <v>0</v>
      </c>
      <c r="AY225">
        <v>0</v>
      </c>
      <c r="AZ225">
        <v>0</v>
      </c>
      <c r="BA225" s="38">
        <f t="shared" si="37"/>
        <v>0</v>
      </c>
      <c r="BB225">
        <v>0</v>
      </c>
      <c r="BC225" s="8">
        <v>0</v>
      </c>
      <c r="BD225">
        <v>0</v>
      </c>
      <c r="BE225" t="s">
        <v>46</v>
      </c>
      <c r="BF225">
        <v>0</v>
      </c>
      <c r="BG225" s="11" t="s">
        <v>106</v>
      </c>
      <c r="BH225" s="3">
        <v>0</v>
      </c>
      <c r="BI225" s="3">
        <v>0</v>
      </c>
      <c r="BJ225">
        <v>0</v>
      </c>
      <c r="BK225">
        <v>0</v>
      </c>
      <c r="BL225" s="38">
        <f t="shared" si="38"/>
        <v>0</v>
      </c>
      <c r="BM225">
        <v>0</v>
      </c>
      <c r="BN225" s="8">
        <v>0</v>
      </c>
      <c r="BO225">
        <v>0</v>
      </c>
      <c r="BP225" t="s">
        <v>46</v>
      </c>
      <c r="BQ225">
        <v>0</v>
      </c>
      <c r="BR225" s="3">
        <v>0</v>
      </c>
      <c r="BS225">
        <v>0</v>
      </c>
      <c r="BT225" s="19">
        <f t="shared" si="30"/>
        <v>1690899</v>
      </c>
      <c r="BU225" s="19">
        <f t="shared" si="31"/>
        <v>1690899</v>
      </c>
      <c r="BV225" s="13">
        <f t="shared" si="32"/>
        <v>0</v>
      </c>
    </row>
    <row r="226" spans="1:74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33"/>
        <v>8.0692331335339706E-2</v>
      </c>
      <c r="U226" s="3">
        <v>5293477</v>
      </c>
      <c r="V226" s="3">
        <v>4782047</v>
      </c>
      <c r="W226" s="14">
        <f t="shared" si="34"/>
        <v>0.90338486405060414</v>
      </c>
      <c r="X226" s="3">
        <v>0</v>
      </c>
      <c r="Y226" s="18">
        <f t="shared" si="35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 s="38">
        <f t="shared" si="36"/>
        <v>0</v>
      </c>
      <c r="AF226">
        <v>0</v>
      </c>
      <c r="AG226" s="10">
        <v>51463</v>
      </c>
      <c r="AH226" t="s">
        <v>54</v>
      </c>
      <c r="AI226" t="s">
        <v>58</v>
      </c>
      <c r="AJ226" t="s">
        <v>122</v>
      </c>
      <c r="AK226" s="8" t="s">
        <v>404</v>
      </c>
      <c r="AL226" s="3">
        <v>400000</v>
      </c>
      <c r="AM226" s="3">
        <v>400000</v>
      </c>
      <c r="AN226">
        <v>3.5000000000000003E-2</v>
      </c>
      <c r="AO226">
        <v>45</v>
      </c>
      <c r="AP226" s="38">
        <f t="shared" si="39"/>
        <v>4.4453433403247616E-2</v>
      </c>
      <c r="AQ226">
        <v>45</v>
      </c>
      <c r="AR226" s="8">
        <v>58776</v>
      </c>
      <c r="AS226">
        <v>0</v>
      </c>
      <c r="AT226" t="s">
        <v>100</v>
      </c>
      <c r="AU226" t="s">
        <v>405</v>
      </c>
      <c r="AV226" s="11">
        <v>40483</v>
      </c>
      <c r="AW226" s="3">
        <v>180000</v>
      </c>
      <c r="AX226" s="3">
        <v>140140</v>
      </c>
      <c r="AY226">
        <v>7.4999999999999997E-2</v>
      </c>
      <c r="AZ226">
        <v>25</v>
      </c>
      <c r="BA226" s="38">
        <f t="shared" si="37"/>
        <v>8.9710671649444004E-2</v>
      </c>
      <c r="BB226">
        <v>0</v>
      </c>
      <c r="BC226" s="8">
        <v>46328</v>
      </c>
      <c r="BD226" t="s">
        <v>406</v>
      </c>
      <c r="BE226" t="s">
        <v>58</v>
      </c>
      <c r="BF226" t="s">
        <v>406</v>
      </c>
      <c r="BG226" s="11" t="s">
        <v>106</v>
      </c>
      <c r="BH226" s="3">
        <v>0</v>
      </c>
      <c r="BI226" s="3">
        <v>0</v>
      </c>
      <c r="BJ226">
        <v>0</v>
      </c>
      <c r="BK226">
        <v>0</v>
      </c>
      <c r="BL226" s="38">
        <f t="shared" si="38"/>
        <v>0</v>
      </c>
      <c r="BM226">
        <v>0</v>
      </c>
      <c r="BN226" s="8">
        <v>0</v>
      </c>
      <c r="BO226">
        <v>0</v>
      </c>
      <c r="BP226" t="s">
        <v>46</v>
      </c>
      <c r="BQ226">
        <v>0</v>
      </c>
      <c r="BR226" s="3">
        <v>2193780</v>
      </c>
      <c r="BS226" t="s">
        <v>62</v>
      </c>
      <c r="BT226" s="19">
        <f t="shared" si="30"/>
        <v>2193780</v>
      </c>
      <c r="BU226" s="19">
        <f t="shared" si="31"/>
        <v>2193780</v>
      </c>
      <c r="BV226" s="13">
        <f t="shared" si="32"/>
        <v>0.41443081740035898</v>
      </c>
    </row>
    <row r="227" spans="1:74" hidden="1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33"/>
        <v>6.6299283145367024E-2</v>
      </c>
      <c r="U227" s="3">
        <v>4093996</v>
      </c>
      <c r="V227" s="3">
        <v>3624713</v>
      </c>
      <c r="W227" s="14">
        <f t="shared" si="34"/>
        <v>0.88537287286064759</v>
      </c>
      <c r="X227" s="3">
        <v>1988659</v>
      </c>
      <c r="Y227" s="18">
        <f t="shared" si="35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 s="38">
        <f t="shared" si="36"/>
        <v>0.1012875108131331</v>
      </c>
      <c r="AF227">
        <v>30</v>
      </c>
      <c r="AG227" s="10">
        <v>46758</v>
      </c>
      <c r="AH227">
        <v>0</v>
      </c>
      <c r="AI227" t="s">
        <v>43</v>
      </c>
      <c r="AJ227">
        <v>0</v>
      </c>
      <c r="AK227" s="8" t="s">
        <v>106</v>
      </c>
      <c r="AL227" s="3">
        <v>1718565</v>
      </c>
      <c r="AM227" s="3">
        <v>992949</v>
      </c>
      <c r="AN227">
        <v>0</v>
      </c>
      <c r="AO227" t="s">
        <v>45</v>
      </c>
      <c r="AP227" s="38">
        <f t="shared" si="39"/>
        <v>0</v>
      </c>
      <c r="AQ227">
        <v>0</v>
      </c>
      <c r="AR227" s="8">
        <v>0</v>
      </c>
      <c r="AS227">
        <v>0</v>
      </c>
      <c r="AT227" t="s">
        <v>58</v>
      </c>
      <c r="AU227">
        <v>0</v>
      </c>
      <c r="AV227" s="11" t="s">
        <v>106</v>
      </c>
      <c r="AW227" s="3">
        <v>0</v>
      </c>
      <c r="AX227" s="3">
        <v>0</v>
      </c>
      <c r="AY227">
        <v>0</v>
      </c>
      <c r="AZ227">
        <v>0</v>
      </c>
      <c r="BA227" s="38">
        <f t="shared" si="37"/>
        <v>0</v>
      </c>
      <c r="BB227">
        <v>0</v>
      </c>
      <c r="BC227" s="8">
        <v>0</v>
      </c>
      <c r="BD227">
        <v>0</v>
      </c>
      <c r="BE227" t="s">
        <v>46</v>
      </c>
      <c r="BF227">
        <v>0</v>
      </c>
      <c r="BG227" s="11" t="s">
        <v>106</v>
      </c>
      <c r="BH227" s="3">
        <v>0</v>
      </c>
      <c r="BI227" s="3">
        <v>0</v>
      </c>
      <c r="BJ227">
        <v>0</v>
      </c>
      <c r="BK227">
        <v>0</v>
      </c>
      <c r="BL227" s="38">
        <f t="shared" si="38"/>
        <v>0</v>
      </c>
      <c r="BM227">
        <v>0</v>
      </c>
      <c r="BN227" s="8">
        <v>0</v>
      </c>
      <c r="BO227">
        <v>0</v>
      </c>
      <c r="BP227" t="s">
        <v>46</v>
      </c>
      <c r="BQ227">
        <v>0</v>
      </c>
      <c r="BR227" s="3">
        <v>409399</v>
      </c>
      <c r="BS227" t="s">
        <v>47</v>
      </c>
      <c r="BT227" s="19">
        <f t="shared" si="30"/>
        <v>2105337</v>
      </c>
      <c r="BU227" s="19">
        <f t="shared" si="31"/>
        <v>4093996</v>
      </c>
      <c r="BV227" s="13">
        <f t="shared" si="32"/>
        <v>1</v>
      </c>
    </row>
    <row r="228" spans="1:74" hidden="1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33"/>
        <v>0.10259142511673727</v>
      </c>
      <c r="U228" s="3">
        <v>4040055</v>
      </c>
      <c r="V228" s="3">
        <v>4634815</v>
      </c>
      <c r="W228" s="14">
        <f t="shared" si="34"/>
        <v>1.1472158176064435</v>
      </c>
      <c r="X228" s="3">
        <v>3094578</v>
      </c>
      <c r="Y228" s="18">
        <f t="shared" si="35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 s="38">
        <f t="shared" si="36"/>
        <v>9.6342287609244376E-2</v>
      </c>
      <c r="AF228">
        <v>15</v>
      </c>
      <c r="AG228" s="10">
        <v>45894</v>
      </c>
      <c r="AH228">
        <v>0</v>
      </c>
      <c r="AI228" t="s">
        <v>58</v>
      </c>
      <c r="AJ228" t="s">
        <v>288</v>
      </c>
      <c r="AK228" s="8">
        <v>40303</v>
      </c>
      <c r="AL228" s="3">
        <v>215306</v>
      </c>
      <c r="AM228" s="3">
        <v>195128</v>
      </c>
      <c r="AN228">
        <v>6.25E-2</v>
      </c>
      <c r="AO228">
        <v>16</v>
      </c>
      <c r="AP228" s="38">
        <f t="shared" si="39"/>
        <v>0.10065795384260373</v>
      </c>
      <c r="AQ228">
        <v>16</v>
      </c>
      <c r="AR228" s="8">
        <v>46183</v>
      </c>
      <c r="AS228" t="s">
        <v>63</v>
      </c>
      <c r="AT228" t="s">
        <v>43</v>
      </c>
      <c r="AU228" t="s">
        <v>244</v>
      </c>
      <c r="AV228" s="11">
        <v>40303</v>
      </c>
      <c r="AW228" s="3">
        <v>720814</v>
      </c>
      <c r="AX228" s="3">
        <v>382933</v>
      </c>
      <c r="AY228">
        <v>0</v>
      </c>
      <c r="AZ228">
        <v>0</v>
      </c>
      <c r="BA228" s="38">
        <f t="shared" si="37"/>
        <v>0</v>
      </c>
      <c r="BB228">
        <v>0</v>
      </c>
      <c r="BC228" s="8" t="s">
        <v>47</v>
      </c>
      <c r="BD228">
        <v>0</v>
      </c>
      <c r="BE228" t="s">
        <v>100</v>
      </c>
      <c r="BF228" t="s">
        <v>408</v>
      </c>
      <c r="BG228" s="11" t="s">
        <v>106</v>
      </c>
      <c r="BH228" s="3">
        <v>0</v>
      </c>
      <c r="BI228" s="3">
        <v>0</v>
      </c>
      <c r="BJ228">
        <v>0</v>
      </c>
      <c r="BK228">
        <v>0</v>
      </c>
      <c r="BL228" s="38">
        <f t="shared" si="38"/>
        <v>0</v>
      </c>
      <c r="BM228">
        <v>0</v>
      </c>
      <c r="BN228" s="8">
        <v>0</v>
      </c>
      <c r="BO228">
        <v>0</v>
      </c>
      <c r="BP228" t="s">
        <v>46</v>
      </c>
      <c r="BQ228">
        <v>0</v>
      </c>
      <c r="BR228" s="3">
        <v>4040055</v>
      </c>
      <c r="BS228" t="s">
        <v>62</v>
      </c>
      <c r="BT228" s="19">
        <f t="shared" si="30"/>
        <v>945477</v>
      </c>
      <c r="BU228" s="19">
        <f t="shared" si="31"/>
        <v>4040055</v>
      </c>
      <c r="BV228" s="13">
        <f t="shared" si="32"/>
        <v>1</v>
      </c>
    </row>
    <row r="229" spans="1:74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33"/>
        <v>0.97799175181762688</v>
      </c>
      <c r="U229" s="3">
        <v>6720026</v>
      </c>
      <c r="V229" s="3">
        <v>7424206</v>
      </c>
      <c r="W229" s="14">
        <f t="shared" si="34"/>
        <v>1.1047882850453257</v>
      </c>
      <c r="X229" s="3">
        <v>4387699</v>
      </c>
      <c r="Y229" s="18">
        <f t="shared" si="35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 s="38">
        <f t="shared" si="36"/>
        <v>7.4602836906873263E-2</v>
      </c>
      <c r="AF229">
        <v>16</v>
      </c>
      <c r="AG229" s="10">
        <v>46508</v>
      </c>
      <c r="AH229">
        <v>0</v>
      </c>
      <c r="AI229" t="s">
        <v>43</v>
      </c>
      <c r="AJ229">
        <v>0</v>
      </c>
      <c r="AK229" s="8" t="s">
        <v>106</v>
      </c>
      <c r="AL229" s="3">
        <v>949571</v>
      </c>
      <c r="AM229" s="3">
        <v>569741</v>
      </c>
      <c r="AN229">
        <v>0</v>
      </c>
      <c r="AO229">
        <v>15</v>
      </c>
      <c r="AP229" s="38">
        <f t="shared" si="39"/>
        <v>6.6666666666666666E-2</v>
      </c>
      <c r="AQ229" t="s">
        <v>391</v>
      </c>
      <c r="AR229" s="8">
        <v>46753</v>
      </c>
      <c r="AS229">
        <v>0</v>
      </c>
      <c r="AT229" t="s">
        <v>100</v>
      </c>
      <c r="AU229">
        <v>0</v>
      </c>
      <c r="AV229" s="11" t="s">
        <v>106</v>
      </c>
      <c r="AW229" s="3">
        <v>0</v>
      </c>
      <c r="AX229" s="3">
        <v>0</v>
      </c>
      <c r="AY229">
        <v>0</v>
      </c>
      <c r="AZ229">
        <v>0</v>
      </c>
      <c r="BA229" s="38">
        <f t="shared" si="37"/>
        <v>0</v>
      </c>
      <c r="BB229">
        <v>0</v>
      </c>
      <c r="BC229" s="8">
        <v>0</v>
      </c>
      <c r="BD229">
        <v>0</v>
      </c>
      <c r="BE229" t="s">
        <v>46</v>
      </c>
      <c r="BF229">
        <v>0</v>
      </c>
      <c r="BG229" s="11" t="s">
        <v>106</v>
      </c>
      <c r="BH229" s="3">
        <v>0</v>
      </c>
      <c r="BI229" s="3">
        <v>0</v>
      </c>
      <c r="BJ229">
        <v>0</v>
      </c>
      <c r="BK229">
        <v>0</v>
      </c>
      <c r="BL229" s="38">
        <f t="shared" si="38"/>
        <v>0</v>
      </c>
      <c r="BM229">
        <v>0</v>
      </c>
      <c r="BN229" s="8">
        <v>0</v>
      </c>
      <c r="BO229">
        <v>0</v>
      </c>
      <c r="BP229" t="s">
        <v>46</v>
      </c>
      <c r="BQ229">
        <v>0</v>
      </c>
      <c r="BR229" s="3">
        <v>6720026</v>
      </c>
      <c r="BS229" t="s">
        <v>47</v>
      </c>
      <c r="BT229" s="19">
        <f t="shared" si="30"/>
        <v>1968571</v>
      </c>
      <c r="BU229" s="19">
        <f t="shared" si="31"/>
        <v>6356270</v>
      </c>
      <c r="BV229" s="13">
        <f t="shared" si="32"/>
        <v>0.94586985228926201</v>
      </c>
    </row>
    <row r="230" spans="1:74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33"/>
        <v>9.3870888103085248E-2</v>
      </c>
      <c r="U230" s="3">
        <v>10652930</v>
      </c>
      <c r="V230" s="3">
        <v>11111113</v>
      </c>
      <c r="W230" s="14">
        <f t="shared" si="34"/>
        <v>1.0430100451237359</v>
      </c>
      <c r="X230" s="3">
        <v>8116067</v>
      </c>
      <c r="Y230" s="18">
        <f t="shared" si="35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 s="38">
        <f t="shared" si="36"/>
        <v>9.7626212409459248E-2</v>
      </c>
      <c r="AF230">
        <v>18</v>
      </c>
      <c r="AG230" s="10">
        <v>47371</v>
      </c>
      <c r="AH230" t="s">
        <v>394</v>
      </c>
      <c r="AI230" t="s">
        <v>43</v>
      </c>
      <c r="AJ230" t="s">
        <v>291</v>
      </c>
      <c r="AK230" s="8">
        <v>40773</v>
      </c>
      <c r="AL230" s="3">
        <v>402000</v>
      </c>
      <c r="AM230" s="3">
        <v>310133</v>
      </c>
      <c r="AN230">
        <v>7.4999999999999997E-2</v>
      </c>
      <c r="AO230">
        <v>15</v>
      </c>
      <c r="AP230" s="38">
        <f t="shared" si="39"/>
        <v>0.11328723625419035</v>
      </c>
      <c r="AQ230">
        <v>15</v>
      </c>
      <c r="AR230" s="8">
        <v>46280</v>
      </c>
      <c r="AS230">
        <v>0</v>
      </c>
      <c r="AT230" t="s">
        <v>46</v>
      </c>
      <c r="AU230" t="s">
        <v>411</v>
      </c>
      <c r="AV230" s="11">
        <v>40773</v>
      </c>
      <c r="AW230" s="3">
        <v>450000</v>
      </c>
      <c r="AX230" s="3">
        <v>450000</v>
      </c>
      <c r="AY230">
        <v>0.01</v>
      </c>
      <c r="AZ230">
        <v>30</v>
      </c>
      <c r="BA230" s="38">
        <f t="shared" si="37"/>
        <v>3.8748113215847139E-2</v>
      </c>
      <c r="BB230">
        <v>30</v>
      </c>
      <c r="BC230" s="8">
        <v>51683</v>
      </c>
      <c r="BD230">
        <v>0</v>
      </c>
      <c r="BE230" t="s">
        <v>100</v>
      </c>
      <c r="BF230" t="s">
        <v>339</v>
      </c>
      <c r="BG230" s="11">
        <v>40773</v>
      </c>
      <c r="BH230" s="3">
        <v>482772</v>
      </c>
      <c r="BI230" s="3">
        <v>482772</v>
      </c>
      <c r="BJ230">
        <v>0.01</v>
      </c>
      <c r="BK230">
        <v>30</v>
      </c>
      <c r="BL230" s="38">
        <f t="shared" si="38"/>
        <v>3.8748113215847139E-2</v>
      </c>
      <c r="BM230">
        <v>30</v>
      </c>
      <c r="BN230" s="8">
        <v>51683</v>
      </c>
      <c r="BO230">
        <v>0</v>
      </c>
      <c r="BP230" t="s">
        <v>100</v>
      </c>
      <c r="BQ230">
        <v>0</v>
      </c>
      <c r="BR230" s="3">
        <v>10652930</v>
      </c>
      <c r="BS230" t="s">
        <v>62</v>
      </c>
      <c r="BT230" s="19">
        <f t="shared" si="30"/>
        <v>2536863</v>
      </c>
      <c r="BU230" s="19">
        <f t="shared" si="31"/>
        <v>10652930</v>
      </c>
      <c r="BV230" s="13">
        <f t="shared" si="32"/>
        <v>1</v>
      </c>
    </row>
    <row r="231" spans="1:74" hidden="1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33"/>
        <v>7.4764850227519677E-2</v>
      </c>
      <c r="U231" s="3">
        <v>5638853</v>
      </c>
      <c r="V231" s="3">
        <v>4333302</v>
      </c>
      <c r="W231" s="14">
        <f t="shared" si="34"/>
        <v>0.76847224071987685</v>
      </c>
      <c r="X231" s="3">
        <v>3246897</v>
      </c>
      <c r="Y231" s="18">
        <f t="shared" si="35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 s="38">
        <f t="shared" si="36"/>
        <v>3.3333333333333333E-2</v>
      </c>
      <c r="AF231">
        <v>30</v>
      </c>
      <c r="AG231" s="10">
        <v>14927</v>
      </c>
      <c r="AH231" t="s">
        <v>63</v>
      </c>
      <c r="AI231" t="s">
        <v>58</v>
      </c>
      <c r="AJ231">
        <v>0</v>
      </c>
      <c r="AK231" s="8">
        <v>40487</v>
      </c>
      <c r="AL231" s="3">
        <v>1180000</v>
      </c>
      <c r="AM231" s="3">
        <v>1180000</v>
      </c>
      <c r="AN231">
        <v>3.5999999999999997E-2</v>
      </c>
      <c r="AO231">
        <v>35</v>
      </c>
      <c r="AP231" s="38">
        <f t="shared" si="39"/>
        <v>5.0704729069869253E-2</v>
      </c>
      <c r="AQ231">
        <v>35</v>
      </c>
      <c r="AR231" s="8">
        <v>16746</v>
      </c>
      <c r="AS231" t="s">
        <v>206</v>
      </c>
      <c r="AT231" t="s">
        <v>58</v>
      </c>
      <c r="AU231">
        <v>0</v>
      </c>
      <c r="AV231" s="11">
        <v>40487</v>
      </c>
      <c r="AW231" s="3">
        <v>285000</v>
      </c>
      <c r="AX231" s="3">
        <v>285000</v>
      </c>
      <c r="AY231">
        <v>0</v>
      </c>
      <c r="AZ231">
        <v>30</v>
      </c>
      <c r="BA231" s="38">
        <f t="shared" si="37"/>
        <v>3.3333333333333333E-2</v>
      </c>
      <c r="BB231">
        <v>30</v>
      </c>
      <c r="BC231" s="8">
        <v>15523</v>
      </c>
      <c r="BD231" t="s">
        <v>251</v>
      </c>
      <c r="BE231" t="s">
        <v>58</v>
      </c>
      <c r="BF231">
        <v>0</v>
      </c>
      <c r="BG231" s="11" t="s">
        <v>106</v>
      </c>
      <c r="BH231" s="3">
        <v>0</v>
      </c>
      <c r="BI231" s="3">
        <v>0</v>
      </c>
      <c r="BJ231">
        <v>0</v>
      </c>
      <c r="BK231">
        <v>0</v>
      </c>
      <c r="BL231" s="38">
        <f t="shared" si="38"/>
        <v>0</v>
      </c>
      <c r="BM231">
        <v>0</v>
      </c>
      <c r="BN231" s="8">
        <v>0</v>
      </c>
      <c r="BO231">
        <v>0</v>
      </c>
      <c r="BP231" t="s">
        <v>46</v>
      </c>
      <c r="BQ231">
        <v>0</v>
      </c>
      <c r="BR231" s="3">
        <v>5638853</v>
      </c>
      <c r="BS231" t="s">
        <v>47</v>
      </c>
      <c r="BT231" s="19">
        <f t="shared" si="30"/>
        <v>2391956</v>
      </c>
      <c r="BU231" s="19">
        <f t="shared" si="31"/>
        <v>5638853</v>
      </c>
      <c r="BV231" s="13">
        <f t="shared" si="32"/>
        <v>1</v>
      </c>
    </row>
    <row r="232" spans="1:74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33"/>
        <v>6.6959245120705418E-2</v>
      </c>
      <c r="U232" s="3">
        <v>14581616</v>
      </c>
      <c r="V232" s="3">
        <v>9975573</v>
      </c>
      <c r="W232" s="14">
        <f t="shared" si="34"/>
        <v>0.6841198533825058</v>
      </c>
      <c r="X232" s="3">
        <v>7050957.5700000003</v>
      </c>
      <c r="Y232" s="18">
        <f t="shared" si="35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 s="38">
        <f t="shared" si="36"/>
        <v>9.2467038537640017E-2</v>
      </c>
      <c r="AF232">
        <v>30</v>
      </c>
      <c r="AG232" s="10">
        <v>45935</v>
      </c>
      <c r="AH232" t="s">
        <v>63</v>
      </c>
      <c r="AI232" t="s">
        <v>43</v>
      </c>
      <c r="AJ232">
        <v>0</v>
      </c>
      <c r="AK232" s="8">
        <v>40487</v>
      </c>
      <c r="AL232" s="3">
        <v>4910051</v>
      </c>
      <c r="AM232" s="3">
        <v>4910051</v>
      </c>
      <c r="AN232">
        <v>4.2999999999999997E-2</v>
      </c>
      <c r="AO232">
        <v>35</v>
      </c>
      <c r="AP232" s="38">
        <f t="shared" si="39"/>
        <v>5.5779880182394943E-2</v>
      </c>
      <c r="AQ232">
        <v>35</v>
      </c>
      <c r="AR232" s="8">
        <v>16741</v>
      </c>
      <c r="AS232" t="s">
        <v>206</v>
      </c>
      <c r="AT232" t="s">
        <v>58</v>
      </c>
      <c r="AU232">
        <v>0</v>
      </c>
      <c r="AV232" s="11" t="s">
        <v>106</v>
      </c>
      <c r="AW232" s="3">
        <v>0</v>
      </c>
      <c r="AX232" s="3">
        <v>0</v>
      </c>
      <c r="AY232">
        <v>0</v>
      </c>
      <c r="AZ232">
        <v>0</v>
      </c>
      <c r="BA232" s="38">
        <f t="shared" si="37"/>
        <v>0</v>
      </c>
      <c r="BB232">
        <v>0</v>
      </c>
      <c r="BC232" s="8">
        <v>0</v>
      </c>
      <c r="BD232">
        <v>0</v>
      </c>
      <c r="BE232" t="s">
        <v>46</v>
      </c>
      <c r="BF232">
        <v>0</v>
      </c>
      <c r="BG232" s="11" t="s">
        <v>106</v>
      </c>
      <c r="BH232" s="3">
        <v>0</v>
      </c>
      <c r="BI232" s="3">
        <v>0</v>
      </c>
      <c r="BJ232">
        <v>0</v>
      </c>
      <c r="BK232">
        <v>0</v>
      </c>
      <c r="BL232" s="38">
        <f t="shared" si="38"/>
        <v>0</v>
      </c>
      <c r="BM232">
        <v>0</v>
      </c>
      <c r="BN232" s="8">
        <v>0</v>
      </c>
      <c r="BO232">
        <v>0</v>
      </c>
      <c r="BP232" t="s">
        <v>46</v>
      </c>
      <c r="BQ232">
        <v>0</v>
      </c>
      <c r="BR232" s="3">
        <v>14581616</v>
      </c>
      <c r="BS232" t="s">
        <v>47</v>
      </c>
      <c r="BT232" s="19">
        <f t="shared" si="30"/>
        <v>7057051</v>
      </c>
      <c r="BU232" s="19">
        <f t="shared" si="31"/>
        <v>14108008.57</v>
      </c>
      <c r="BV232" s="13">
        <f t="shared" si="32"/>
        <v>0.96752023712598112</v>
      </c>
    </row>
    <row r="233" spans="1:74" hidden="1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33"/>
        <v>7.3484773858958588E-2</v>
      </c>
      <c r="U233" s="3">
        <v>7207670</v>
      </c>
      <c r="V233" s="3">
        <v>5174827</v>
      </c>
      <c r="W233" s="14">
        <f t="shared" si="34"/>
        <v>0.71796114417002999</v>
      </c>
      <c r="X233" s="3">
        <v>3992994</v>
      </c>
      <c r="Y233" s="18">
        <f t="shared" si="35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 s="38">
        <f t="shared" si="36"/>
        <v>8.6215856907131391E-2</v>
      </c>
      <c r="AF233">
        <v>30</v>
      </c>
      <c r="AG233" s="10">
        <v>47027</v>
      </c>
      <c r="AH233" t="s">
        <v>63</v>
      </c>
      <c r="AI233" t="s">
        <v>43</v>
      </c>
      <c r="AJ233">
        <v>0</v>
      </c>
      <c r="AK233" s="8">
        <v>40494</v>
      </c>
      <c r="AL233" s="3">
        <v>569676</v>
      </c>
      <c r="AM233" s="3">
        <v>385068.9</v>
      </c>
      <c r="AN233">
        <v>0</v>
      </c>
      <c r="AO233">
        <v>30</v>
      </c>
      <c r="AP233" s="38">
        <f t="shared" si="39"/>
        <v>3.3333333333333333E-2</v>
      </c>
      <c r="AQ233">
        <v>30</v>
      </c>
      <c r="AR233" s="8">
        <v>51452</v>
      </c>
      <c r="AS233" t="s">
        <v>412</v>
      </c>
      <c r="AT233" t="s">
        <v>58</v>
      </c>
      <c r="AU233">
        <v>0</v>
      </c>
      <c r="AV233" s="11">
        <v>40487</v>
      </c>
      <c r="AW233" s="3">
        <v>1890000</v>
      </c>
      <c r="AX233" s="3">
        <v>1890000</v>
      </c>
      <c r="AY233">
        <v>4.2999999999999997E-2</v>
      </c>
      <c r="AZ233">
        <v>35</v>
      </c>
      <c r="BA233" s="38">
        <f t="shared" si="37"/>
        <v>5.5779880182394943E-2</v>
      </c>
      <c r="BB233">
        <v>35</v>
      </c>
      <c r="BC233" s="8">
        <v>53271</v>
      </c>
      <c r="BD233" t="s">
        <v>251</v>
      </c>
      <c r="BE233" t="s">
        <v>58</v>
      </c>
      <c r="BF233">
        <v>0</v>
      </c>
      <c r="BG233" s="11" t="s">
        <v>106</v>
      </c>
      <c r="BH233" s="3">
        <v>0</v>
      </c>
      <c r="BI233" s="3">
        <v>0</v>
      </c>
      <c r="BJ233">
        <v>0</v>
      </c>
      <c r="BK233">
        <v>0</v>
      </c>
      <c r="BL233" s="38">
        <f t="shared" si="38"/>
        <v>0</v>
      </c>
      <c r="BM233">
        <v>0</v>
      </c>
      <c r="BN233" s="8">
        <v>0</v>
      </c>
      <c r="BO233">
        <v>0</v>
      </c>
      <c r="BP233" t="s">
        <v>46</v>
      </c>
      <c r="BQ233">
        <v>0</v>
      </c>
      <c r="BR233" s="3">
        <v>7207670</v>
      </c>
      <c r="BS233" t="s">
        <v>47</v>
      </c>
      <c r="BT233" s="19">
        <f t="shared" si="30"/>
        <v>3214676</v>
      </c>
      <c r="BU233" s="19">
        <f t="shared" si="31"/>
        <v>7207670</v>
      </c>
      <c r="BV233" s="13">
        <f t="shared" si="32"/>
        <v>1</v>
      </c>
    </row>
    <row r="234" spans="1:74" hidden="1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33"/>
        <v>5.6603372780659619E-2</v>
      </c>
      <c r="U234" s="3">
        <v>2918660</v>
      </c>
      <c r="V234" s="3">
        <v>2300103</v>
      </c>
      <c r="W234" s="14">
        <f t="shared" si="34"/>
        <v>0.78806815456408075</v>
      </c>
      <c r="X234" s="3">
        <v>1087943</v>
      </c>
      <c r="Y234" s="18">
        <f t="shared" si="35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 s="38">
        <f t="shared" si="36"/>
        <v>0.10065795384260373</v>
      </c>
      <c r="AF234">
        <v>30</v>
      </c>
      <c r="AG234" s="10">
        <v>46183</v>
      </c>
      <c r="AH234" t="s">
        <v>54</v>
      </c>
      <c r="AI234" t="s">
        <v>43</v>
      </c>
      <c r="AJ234" t="s">
        <v>55</v>
      </c>
      <c r="AK234" s="8">
        <v>40451</v>
      </c>
      <c r="AL234" s="3">
        <v>935295</v>
      </c>
      <c r="AM234" s="3">
        <v>495626.41</v>
      </c>
      <c r="AN234" t="s">
        <v>254</v>
      </c>
      <c r="AO234" t="s">
        <v>358</v>
      </c>
      <c r="AP234" s="38">
        <f t="shared" si="39"/>
        <v>0</v>
      </c>
      <c r="AQ234" t="s">
        <v>358</v>
      </c>
      <c r="AR234" s="8" t="s">
        <v>413</v>
      </c>
      <c r="AS234" t="s">
        <v>71</v>
      </c>
      <c r="AT234" t="s">
        <v>100</v>
      </c>
      <c r="AU234" t="s">
        <v>414</v>
      </c>
      <c r="AV234" s="11">
        <v>40359</v>
      </c>
      <c r="AW234" s="3">
        <v>601996</v>
      </c>
      <c r="AX234" s="3">
        <v>764969.67</v>
      </c>
      <c r="AY234">
        <v>0.04</v>
      </c>
      <c r="AZ234">
        <v>17</v>
      </c>
      <c r="BA234" s="38">
        <f t="shared" si="37"/>
        <v>8.2198522089099474E-2</v>
      </c>
      <c r="BB234">
        <v>17</v>
      </c>
      <c r="BC234" s="8">
        <v>46388</v>
      </c>
      <c r="BD234" t="s">
        <v>75</v>
      </c>
      <c r="BE234" t="s">
        <v>100</v>
      </c>
      <c r="BF234" t="s">
        <v>55</v>
      </c>
      <c r="BG234" s="11" t="s">
        <v>358</v>
      </c>
      <c r="BH234" s="3">
        <v>34000</v>
      </c>
      <c r="BI234" s="3">
        <v>0</v>
      </c>
      <c r="BJ234">
        <v>0.03</v>
      </c>
      <c r="BK234">
        <v>5</v>
      </c>
      <c r="BL234" s="38">
        <f t="shared" si="38"/>
        <v>0.21835457140057601</v>
      </c>
      <c r="BM234">
        <v>5</v>
      </c>
      <c r="BN234" s="8" t="s">
        <v>415</v>
      </c>
      <c r="BO234" t="s">
        <v>358</v>
      </c>
      <c r="BP234" t="s">
        <v>58</v>
      </c>
      <c r="BQ234" t="s">
        <v>47</v>
      </c>
      <c r="BR234" s="3">
        <v>2918660</v>
      </c>
      <c r="BS234" t="s">
        <v>47</v>
      </c>
      <c r="BT234" s="19">
        <f t="shared" si="30"/>
        <v>1830717</v>
      </c>
      <c r="BU234" s="19">
        <f t="shared" si="31"/>
        <v>2918660</v>
      </c>
      <c r="BV234" s="13">
        <f t="shared" si="32"/>
        <v>1</v>
      </c>
    </row>
    <row r="235" spans="1:74" hidden="1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33"/>
        <v>5.954406223324088E-2</v>
      </c>
      <c r="U235" s="3">
        <v>1823977</v>
      </c>
      <c r="V235" s="3">
        <v>1424373</v>
      </c>
      <c r="W235" s="14">
        <f t="shared" si="34"/>
        <v>0.78091609707797849</v>
      </c>
      <c r="X235" s="3">
        <v>765947</v>
      </c>
      <c r="Y235" s="18">
        <f t="shared" si="35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 s="38">
        <f t="shared" si="36"/>
        <v>0.10445913776366797</v>
      </c>
      <c r="AF235">
        <v>30</v>
      </c>
      <c r="AG235" s="10">
        <v>46517</v>
      </c>
      <c r="AH235" t="s">
        <v>54</v>
      </c>
      <c r="AI235" t="s">
        <v>43</v>
      </c>
      <c r="AJ235" t="s">
        <v>55</v>
      </c>
      <c r="AK235" s="8">
        <v>40451</v>
      </c>
      <c r="AL235" s="3">
        <v>552263</v>
      </c>
      <c r="AM235" s="3">
        <v>552263</v>
      </c>
      <c r="AN235" t="s">
        <v>358</v>
      </c>
      <c r="AO235" t="s">
        <v>358</v>
      </c>
      <c r="AP235" s="38">
        <f t="shared" si="39"/>
        <v>0</v>
      </c>
      <c r="AQ235" t="s">
        <v>358</v>
      </c>
      <c r="AR235" s="8" t="s">
        <v>413</v>
      </c>
      <c r="AS235" t="s">
        <v>71</v>
      </c>
      <c r="AT235" t="s">
        <v>100</v>
      </c>
      <c r="AU235" t="s">
        <v>414</v>
      </c>
      <c r="AV235" s="11">
        <v>40451</v>
      </c>
      <c r="AW235" s="3">
        <v>458767</v>
      </c>
      <c r="AX235" s="3">
        <v>458767</v>
      </c>
      <c r="AY235">
        <v>0.04</v>
      </c>
      <c r="AZ235" t="s">
        <v>416</v>
      </c>
      <c r="BA235" s="38">
        <f t="shared" si="37"/>
        <v>0</v>
      </c>
      <c r="BB235" t="s">
        <v>358</v>
      </c>
      <c r="BC235" s="8">
        <v>46388</v>
      </c>
      <c r="BD235" t="s">
        <v>75</v>
      </c>
      <c r="BE235" t="s">
        <v>100</v>
      </c>
      <c r="BF235" t="s">
        <v>55</v>
      </c>
      <c r="BG235" s="11" t="s">
        <v>106</v>
      </c>
      <c r="BH235" s="3">
        <v>0</v>
      </c>
      <c r="BI235" s="3">
        <v>0</v>
      </c>
      <c r="BJ235">
        <v>0</v>
      </c>
      <c r="BK235">
        <v>0</v>
      </c>
      <c r="BL235" s="38">
        <f t="shared" si="38"/>
        <v>0</v>
      </c>
      <c r="BM235">
        <v>0</v>
      </c>
      <c r="BN235" s="8">
        <v>0</v>
      </c>
      <c r="BO235">
        <v>0</v>
      </c>
      <c r="BP235" t="s">
        <v>46</v>
      </c>
      <c r="BQ235">
        <v>0</v>
      </c>
      <c r="BR235" s="3">
        <v>1823977</v>
      </c>
      <c r="BS235" t="s">
        <v>47</v>
      </c>
      <c r="BT235" s="19">
        <f t="shared" si="30"/>
        <v>1058030</v>
      </c>
      <c r="BU235" s="19">
        <f t="shared" si="31"/>
        <v>1823977</v>
      </c>
      <c r="BV235" s="13">
        <f t="shared" si="32"/>
        <v>1</v>
      </c>
    </row>
    <row r="236" spans="1:74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33"/>
        <v>9.6388588037919221E-2</v>
      </c>
      <c r="U236" s="3">
        <v>5415195</v>
      </c>
      <c r="V236" s="3">
        <v>5811111</v>
      </c>
      <c r="W236" s="14">
        <f t="shared" si="34"/>
        <v>1.0731120485965879</v>
      </c>
      <c r="X236" s="3">
        <v>3653375.63</v>
      </c>
      <c r="Y236" s="18">
        <f t="shared" si="35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 s="38">
        <f t="shared" si="36"/>
        <v>3.3333333333333333E-2</v>
      </c>
      <c r="AF236">
        <v>30</v>
      </c>
      <c r="AG236" s="10">
        <v>51622</v>
      </c>
      <c r="AH236">
        <v>1</v>
      </c>
      <c r="AI236" t="s">
        <v>58</v>
      </c>
      <c r="AJ236" t="s">
        <v>417</v>
      </c>
      <c r="AK236" s="8">
        <v>40927</v>
      </c>
      <c r="AL236" s="3">
        <v>210000</v>
      </c>
      <c r="AM236" s="3">
        <v>210000</v>
      </c>
      <c r="AN236">
        <v>0</v>
      </c>
      <c r="AO236">
        <v>15</v>
      </c>
      <c r="AP236" s="38">
        <f t="shared" si="39"/>
        <v>6.6666666666666666E-2</v>
      </c>
      <c r="AQ236">
        <v>15</v>
      </c>
      <c r="AR236" s="8">
        <v>46153</v>
      </c>
      <c r="AS236">
        <v>2</v>
      </c>
      <c r="AT236" t="s">
        <v>100</v>
      </c>
      <c r="AU236" t="s">
        <v>417</v>
      </c>
      <c r="AV236" s="11" t="s">
        <v>106</v>
      </c>
      <c r="AW236" s="3">
        <v>0</v>
      </c>
      <c r="AX236" s="3">
        <v>0</v>
      </c>
      <c r="AY236">
        <v>0</v>
      </c>
      <c r="AZ236">
        <v>0</v>
      </c>
      <c r="BA236" s="38">
        <f t="shared" si="37"/>
        <v>0</v>
      </c>
      <c r="BB236">
        <v>0</v>
      </c>
      <c r="BC236" s="8">
        <v>0</v>
      </c>
      <c r="BD236">
        <v>0</v>
      </c>
      <c r="BE236" t="s">
        <v>46</v>
      </c>
      <c r="BF236">
        <v>0</v>
      </c>
      <c r="BG236" s="11">
        <v>40908</v>
      </c>
      <c r="BH236" s="3">
        <v>732571</v>
      </c>
      <c r="BI236" s="3">
        <v>605888</v>
      </c>
      <c r="BJ236">
        <v>0</v>
      </c>
      <c r="BK236">
        <v>0</v>
      </c>
      <c r="BL236" s="38">
        <f t="shared" si="38"/>
        <v>0</v>
      </c>
      <c r="BM236">
        <v>0</v>
      </c>
      <c r="BN236" s="8">
        <v>0</v>
      </c>
      <c r="BO236">
        <v>3</v>
      </c>
      <c r="BP236" t="s">
        <v>58</v>
      </c>
      <c r="BQ236" t="s">
        <v>47</v>
      </c>
      <c r="BR236" s="3">
        <v>5415195</v>
      </c>
      <c r="BS236">
        <v>168000</v>
      </c>
      <c r="BT236" s="19">
        <f t="shared" si="30"/>
        <v>1720503</v>
      </c>
      <c r="BU236" s="19">
        <f t="shared" si="31"/>
        <v>5373878.6299999999</v>
      </c>
      <c r="BV236" s="13">
        <f t="shared" si="32"/>
        <v>0.9923702895278933</v>
      </c>
    </row>
    <row r="237" spans="1:74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33"/>
        <v>8.6088958142088348E-2</v>
      </c>
      <c r="U237" s="3">
        <v>2455402</v>
      </c>
      <c r="V237" s="3">
        <v>2348700</v>
      </c>
      <c r="W237" s="14">
        <f t="shared" si="34"/>
        <v>0.95654397935653712</v>
      </c>
      <c r="X237" s="3">
        <v>1965861</v>
      </c>
      <c r="Y237" s="18">
        <f t="shared" si="35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 s="38">
        <f t="shared" si="36"/>
        <v>0.17101705264630107</v>
      </c>
      <c r="AF237">
        <v>30</v>
      </c>
      <c r="AG237" s="10">
        <v>46204</v>
      </c>
      <c r="AH237" t="s">
        <v>54</v>
      </c>
      <c r="AI237" t="s">
        <v>115</v>
      </c>
      <c r="AJ237" t="s">
        <v>44</v>
      </c>
      <c r="AK237" s="8" t="s">
        <v>106</v>
      </c>
      <c r="AL237" s="3">
        <v>0</v>
      </c>
      <c r="AM237" s="3">
        <v>0</v>
      </c>
      <c r="AN237">
        <v>0</v>
      </c>
      <c r="AO237" t="s">
        <v>45</v>
      </c>
      <c r="AP237" s="38">
        <f t="shared" si="39"/>
        <v>0</v>
      </c>
      <c r="AQ237">
        <v>0</v>
      </c>
      <c r="AR237" s="8">
        <v>0</v>
      </c>
      <c r="AS237">
        <v>0</v>
      </c>
      <c r="AT237" t="s">
        <v>46</v>
      </c>
      <c r="AU237">
        <v>0</v>
      </c>
      <c r="AV237" s="11" t="s">
        <v>106</v>
      </c>
      <c r="AW237" s="3">
        <v>0</v>
      </c>
      <c r="AX237" s="3">
        <v>0</v>
      </c>
      <c r="AY237">
        <v>0</v>
      </c>
      <c r="AZ237">
        <v>0</v>
      </c>
      <c r="BA237" s="38">
        <f t="shared" si="37"/>
        <v>0</v>
      </c>
      <c r="BB237">
        <v>0</v>
      </c>
      <c r="BC237" s="8">
        <v>0</v>
      </c>
      <c r="BD237">
        <v>0</v>
      </c>
      <c r="BE237" t="s">
        <v>46</v>
      </c>
      <c r="BF237">
        <v>0</v>
      </c>
      <c r="BG237" s="11" t="s">
        <v>106</v>
      </c>
      <c r="BH237" s="3">
        <v>0</v>
      </c>
      <c r="BI237" s="3">
        <v>0</v>
      </c>
      <c r="BJ237">
        <v>0</v>
      </c>
      <c r="BK237">
        <v>0</v>
      </c>
      <c r="BL237" s="38">
        <f t="shared" si="38"/>
        <v>0</v>
      </c>
      <c r="BM237">
        <v>0</v>
      </c>
      <c r="BN237" s="8">
        <v>0</v>
      </c>
      <c r="BO237">
        <v>0</v>
      </c>
      <c r="BP237" t="s">
        <v>46</v>
      </c>
      <c r="BQ237">
        <v>0</v>
      </c>
      <c r="BR237" s="3">
        <v>2455402</v>
      </c>
      <c r="BS237">
        <v>0</v>
      </c>
      <c r="BT237" s="19">
        <f t="shared" si="30"/>
        <v>183519.74</v>
      </c>
      <c r="BU237" s="19">
        <f t="shared" si="31"/>
        <v>2149380.7400000002</v>
      </c>
      <c r="BV237" s="13">
        <f t="shared" si="32"/>
        <v>0.87536816374671045</v>
      </c>
    </row>
    <row r="238" spans="1:74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33"/>
        <v>8.6088958142088348E-2</v>
      </c>
      <c r="U238" s="3">
        <v>2455402</v>
      </c>
      <c r="V238" s="3">
        <v>2348700</v>
      </c>
      <c r="W238" s="14">
        <f t="shared" si="34"/>
        <v>0.95654397935653712</v>
      </c>
      <c r="X238" s="3">
        <v>19658619</v>
      </c>
      <c r="Y238" s="18">
        <f t="shared" si="35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 s="38">
        <f t="shared" si="36"/>
        <v>0.10979462470100654</v>
      </c>
      <c r="AF238">
        <v>30</v>
      </c>
      <c r="AG238" s="10">
        <v>46204</v>
      </c>
      <c r="AH238" t="s">
        <v>54</v>
      </c>
      <c r="AI238" t="s">
        <v>114</v>
      </c>
      <c r="AJ238" t="s">
        <v>44</v>
      </c>
      <c r="AK238" s="8" t="s">
        <v>106</v>
      </c>
      <c r="AL238" s="3">
        <v>0</v>
      </c>
      <c r="AM238" s="3">
        <v>0</v>
      </c>
      <c r="AN238">
        <v>0</v>
      </c>
      <c r="AO238" t="s">
        <v>45</v>
      </c>
      <c r="AP238" s="38">
        <f t="shared" si="39"/>
        <v>0</v>
      </c>
      <c r="AQ238">
        <v>0</v>
      </c>
      <c r="AR238" s="8">
        <v>0</v>
      </c>
      <c r="AS238">
        <v>0</v>
      </c>
      <c r="AT238" t="s">
        <v>46</v>
      </c>
      <c r="AU238">
        <v>0</v>
      </c>
      <c r="AV238" s="11" t="s">
        <v>106</v>
      </c>
      <c r="AW238" s="3">
        <v>0</v>
      </c>
      <c r="AX238" s="3">
        <v>0</v>
      </c>
      <c r="AY238">
        <v>0</v>
      </c>
      <c r="AZ238">
        <v>0</v>
      </c>
      <c r="BA238" s="38">
        <f t="shared" si="37"/>
        <v>0</v>
      </c>
      <c r="BB238">
        <v>0</v>
      </c>
      <c r="BC238" s="8">
        <v>0</v>
      </c>
      <c r="BD238">
        <v>0</v>
      </c>
      <c r="BE238" t="s">
        <v>46</v>
      </c>
      <c r="BF238">
        <v>0</v>
      </c>
      <c r="BG238" s="11" t="s">
        <v>106</v>
      </c>
      <c r="BH238" s="3">
        <v>0</v>
      </c>
      <c r="BI238" s="3">
        <v>0</v>
      </c>
      <c r="BJ238">
        <v>0</v>
      </c>
      <c r="BK238">
        <v>0</v>
      </c>
      <c r="BL238" s="38">
        <f t="shared" si="38"/>
        <v>0</v>
      </c>
      <c r="BM238">
        <v>0</v>
      </c>
      <c r="BN238" s="8">
        <v>0</v>
      </c>
      <c r="BO238">
        <v>0</v>
      </c>
      <c r="BP238" t="s">
        <v>46</v>
      </c>
      <c r="BQ238">
        <v>0</v>
      </c>
      <c r="BR238" s="3">
        <v>2455402</v>
      </c>
      <c r="BS238">
        <v>0</v>
      </c>
      <c r="BT238" s="19">
        <f t="shared" si="30"/>
        <v>195000</v>
      </c>
      <c r="BU238" s="19">
        <f t="shared" si="31"/>
        <v>19853619</v>
      </c>
      <c r="BV238" s="13">
        <f t="shared" si="32"/>
        <v>8.0856898381609206</v>
      </c>
    </row>
    <row r="239" spans="1:74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33"/>
        <v>7.4509669913990731E-2</v>
      </c>
      <c r="U239" s="3">
        <v>2692268</v>
      </c>
      <c r="V239" s="3">
        <v>2329899</v>
      </c>
      <c r="W239" s="14">
        <f t="shared" si="34"/>
        <v>0.86540381566768243</v>
      </c>
      <c r="X239" s="3">
        <v>1431753</v>
      </c>
      <c r="Y239" s="18">
        <f t="shared" si="35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 s="38">
        <f t="shared" si="36"/>
        <v>0.10465123067216382</v>
      </c>
      <c r="AF239">
        <v>30</v>
      </c>
      <c r="AG239" s="10">
        <v>46183</v>
      </c>
      <c r="AH239" t="s">
        <v>63</v>
      </c>
      <c r="AI239" t="s">
        <v>43</v>
      </c>
      <c r="AJ239" t="s">
        <v>44</v>
      </c>
      <c r="AK239" s="8">
        <v>40480</v>
      </c>
      <c r="AL239" s="3">
        <v>1082131</v>
      </c>
      <c r="AM239" s="3">
        <v>601184</v>
      </c>
      <c r="AN239" t="s">
        <v>165</v>
      </c>
      <c r="AO239">
        <v>15</v>
      </c>
      <c r="AP239" s="38">
        <f t="shared" si="39"/>
        <v>0</v>
      </c>
      <c r="AQ239" t="s">
        <v>165</v>
      </c>
      <c r="AR239" s="8">
        <v>45962</v>
      </c>
      <c r="AS239" t="s">
        <v>206</v>
      </c>
      <c r="AT239" t="s">
        <v>100</v>
      </c>
      <c r="AU239" t="s">
        <v>55</v>
      </c>
      <c r="AV239" s="11" t="s">
        <v>106</v>
      </c>
      <c r="AW239" s="3">
        <v>0</v>
      </c>
      <c r="AX239" s="3">
        <v>0</v>
      </c>
      <c r="AY239">
        <v>0</v>
      </c>
      <c r="AZ239">
        <v>0</v>
      </c>
      <c r="BA239" s="38">
        <f t="shared" si="37"/>
        <v>0</v>
      </c>
      <c r="BB239">
        <v>0</v>
      </c>
      <c r="BC239" s="8">
        <v>0</v>
      </c>
      <c r="BD239">
        <v>0</v>
      </c>
      <c r="BE239" t="s">
        <v>46</v>
      </c>
      <c r="BF239">
        <v>0</v>
      </c>
      <c r="BG239" s="11" t="s">
        <v>106</v>
      </c>
      <c r="BH239" s="3">
        <v>0</v>
      </c>
      <c r="BI239" s="3">
        <v>0</v>
      </c>
      <c r="BJ239">
        <v>0</v>
      </c>
      <c r="BK239">
        <v>0</v>
      </c>
      <c r="BL239" s="38">
        <f t="shared" si="38"/>
        <v>0</v>
      </c>
      <c r="BM239">
        <v>0</v>
      </c>
      <c r="BN239" s="8">
        <v>0</v>
      </c>
      <c r="BO239">
        <v>0</v>
      </c>
      <c r="BP239" t="s">
        <v>46</v>
      </c>
      <c r="BQ239">
        <v>0</v>
      </c>
      <c r="BR239" s="3">
        <v>2692268</v>
      </c>
      <c r="BS239" s="12">
        <v>1082131</v>
      </c>
      <c r="BT239" s="19">
        <f t="shared" si="30"/>
        <v>1190858</v>
      </c>
      <c r="BU239" s="19">
        <f t="shared" si="31"/>
        <v>2622611</v>
      </c>
      <c r="BV239" s="13">
        <f t="shared" si="32"/>
        <v>0.97412701855833073</v>
      </c>
    </row>
    <row r="240" spans="1:74" hidden="1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33"/>
        <v>7.308176824550297E-2</v>
      </c>
      <c r="U240" s="3">
        <v>3127620</v>
      </c>
      <c r="V240" s="3">
        <v>2542028</v>
      </c>
      <c r="W240" s="14">
        <f t="shared" si="34"/>
        <v>0.8127675356980707</v>
      </c>
      <c r="X240" s="3">
        <v>1600020</v>
      </c>
      <c r="Y240" s="18">
        <f t="shared" si="35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 s="38">
        <f t="shared" si="36"/>
        <v>0.10065795384260373</v>
      </c>
      <c r="AF240">
        <v>30</v>
      </c>
      <c r="AG240" s="10">
        <v>46183</v>
      </c>
      <c r="AH240" t="s">
        <v>63</v>
      </c>
      <c r="AI240" t="s">
        <v>43</v>
      </c>
      <c r="AJ240" t="s">
        <v>44</v>
      </c>
      <c r="AK240" s="8">
        <v>40480</v>
      </c>
      <c r="AL240" s="3">
        <v>1050158</v>
      </c>
      <c r="AM240" s="3">
        <v>1050158</v>
      </c>
      <c r="AN240">
        <v>0</v>
      </c>
      <c r="AO240">
        <v>30</v>
      </c>
      <c r="AP240" s="38">
        <f t="shared" si="39"/>
        <v>3.3333333333333333E-2</v>
      </c>
      <c r="AQ240" t="s">
        <v>165</v>
      </c>
      <c r="AR240" s="8">
        <v>51438</v>
      </c>
      <c r="AS240" t="s">
        <v>206</v>
      </c>
      <c r="AT240" t="s">
        <v>58</v>
      </c>
      <c r="AU240" t="s">
        <v>44</v>
      </c>
      <c r="AV240" s="11">
        <v>40480</v>
      </c>
      <c r="AW240" s="3">
        <v>59207</v>
      </c>
      <c r="AX240" s="3">
        <v>32893</v>
      </c>
      <c r="AY240" t="s">
        <v>165</v>
      </c>
      <c r="AZ240">
        <v>15</v>
      </c>
      <c r="BA240" s="38">
        <f t="shared" si="37"/>
        <v>0</v>
      </c>
      <c r="BB240" t="s">
        <v>165</v>
      </c>
      <c r="BC240" s="8">
        <v>45962</v>
      </c>
      <c r="BD240" t="s">
        <v>251</v>
      </c>
      <c r="BE240" t="s">
        <v>100</v>
      </c>
      <c r="BF240">
        <v>0</v>
      </c>
      <c r="BG240" s="11">
        <v>40787</v>
      </c>
      <c r="BH240" s="3">
        <v>82064</v>
      </c>
      <c r="BI240" s="3">
        <v>18434</v>
      </c>
      <c r="BJ240">
        <v>0</v>
      </c>
      <c r="BK240" t="s">
        <v>165</v>
      </c>
      <c r="BL240" s="38">
        <f t="shared" si="38"/>
        <v>0</v>
      </c>
      <c r="BM240" t="s">
        <v>165</v>
      </c>
      <c r="BN240" s="8" t="s">
        <v>165</v>
      </c>
      <c r="BO240" t="s">
        <v>165</v>
      </c>
      <c r="BP240" t="s">
        <v>58</v>
      </c>
      <c r="BQ240">
        <v>0</v>
      </c>
      <c r="BR240" s="3">
        <v>3127620</v>
      </c>
      <c r="BS240" s="12">
        <v>59207</v>
      </c>
      <c r="BT240" s="19">
        <f t="shared" si="30"/>
        <v>1527610</v>
      </c>
      <c r="BU240" s="19">
        <f t="shared" si="31"/>
        <v>3127630</v>
      </c>
      <c r="BV240" s="13">
        <f t="shared" si="32"/>
        <v>1.0000031973193675</v>
      </c>
    </row>
    <row r="241" spans="1:74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33"/>
        <v>5.4378029259154456E-2</v>
      </c>
      <c r="U241" s="3">
        <v>5205687</v>
      </c>
      <c r="V241" s="3">
        <v>4307812</v>
      </c>
      <c r="W241" s="14">
        <f t="shared" si="34"/>
        <v>0.82752036378675864</v>
      </c>
      <c r="X241" s="3">
        <v>1486563</v>
      </c>
      <c r="Y241" s="18">
        <f t="shared" si="35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 s="38">
        <f t="shared" si="36"/>
        <v>8.0944803251300448E-2</v>
      </c>
      <c r="AF241">
        <v>15</v>
      </c>
      <c r="AG241" s="10">
        <v>46752</v>
      </c>
      <c r="AH241" t="s">
        <v>208</v>
      </c>
      <c r="AI241" t="s">
        <v>100</v>
      </c>
      <c r="AJ241" t="s">
        <v>207</v>
      </c>
      <c r="AK241" s="8" t="s">
        <v>106</v>
      </c>
      <c r="AL241" s="3">
        <v>0</v>
      </c>
      <c r="AM241" s="3">
        <v>0</v>
      </c>
      <c r="AN241">
        <v>0</v>
      </c>
      <c r="AO241">
        <v>0</v>
      </c>
      <c r="AP241" s="38">
        <f t="shared" si="39"/>
        <v>0</v>
      </c>
      <c r="AQ241">
        <v>0</v>
      </c>
      <c r="AR241" s="8">
        <v>0</v>
      </c>
      <c r="AS241">
        <v>0</v>
      </c>
      <c r="AT241" t="s">
        <v>46</v>
      </c>
      <c r="AU241">
        <v>0</v>
      </c>
      <c r="AV241" s="11" t="s">
        <v>106</v>
      </c>
      <c r="AW241" s="3">
        <v>0</v>
      </c>
      <c r="AX241" s="3">
        <v>0</v>
      </c>
      <c r="AY241">
        <v>0</v>
      </c>
      <c r="AZ241">
        <v>0</v>
      </c>
      <c r="BA241" s="38">
        <f t="shared" si="37"/>
        <v>0</v>
      </c>
      <c r="BB241">
        <v>0</v>
      </c>
      <c r="BC241" s="8">
        <v>0</v>
      </c>
      <c r="BD241">
        <v>0</v>
      </c>
      <c r="BE241" t="s">
        <v>46</v>
      </c>
      <c r="BF241">
        <v>0</v>
      </c>
      <c r="BG241" s="11" t="s">
        <v>106</v>
      </c>
      <c r="BH241" s="3">
        <v>0</v>
      </c>
      <c r="BI241" s="3">
        <v>0</v>
      </c>
      <c r="BJ241">
        <v>0</v>
      </c>
      <c r="BK241">
        <v>0</v>
      </c>
      <c r="BL241" s="38">
        <f t="shared" si="38"/>
        <v>0</v>
      </c>
      <c r="BM241">
        <v>0</v>
      </c>
      <c r="BN241" s="8">
        <v>0</v>
      </c>
      <c r="BO241">
        <v>0</v>
      </c>
      <c r="BP241" t="s">
        <v>46</v>
      </c>
      <c r="BQ241">
        <v>0</v>
      </c>
      <c r="BR241" s="3">
        <v>0</v>
      </c>
      <c r="BS241">
        <v>0</v>
      </c>
      <c r="BT241" s="19">
        <f t="shared" si="30"/>
        <v>450000</v>
      </c>
      <c r="BU241" s="19">
        <f t="shared" si="31"/>
        <v>1936563</v>
      </c>
      <c r="BV241" s="13">
        <f t="shared" si="32"/>
        <v>0.3720091123419445</v>
      </c>
    </row>
    <row r="242" spans="1:74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33"/>
        <v>0.10976779696016156</v>
      </c>
      <c r="U242" s="3">
        <v>5278570</v>
      </c>
      <c r="V242" s="3">
        <v>6473919</v>
      </c>
      <c r="W242" s="14">
        <f t="shared" si="34"/>
        <v>1.2264531871321209</v>
      </c>
      <c r="X242" s="3">
        <v>0</v>
      </c>
      <c r="Y242" s="18">
        <f t="shared" si="35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 s="38">
        <f t="shared" si="36"/>
        <v>7.2648911490047222E-2</v>
      </c>
      <c r="AF242">
        <v>0</v>
      </c>
      <c r="AG242" s="10" t="s">
        <v>421</v>
      </c>
      <c r="AH242">
        <v>0</v>
      </c>
      <c r="AI242" t="s">
        <v>100</v>
      </c>
      <c r="AJ242" t="s">
        <v>422</v>
      </c>
      <c r="AK242" s="8" t="s">
        <v>106</v>
      </c>
      <c r="AL242" s="3">
        <v>317357</v>
      </c>
      <c r="AM242" s="3">
        <v>395468</v>
      </c>
      <c r="AN242">
        <v>0.06</v>
      </c>
      <c r="AO242" t="s">
        <v>45</v>
      </c>
      <c r="AP242" s="38">
        <f t="shared" si="39"/>
        <v>0</v>
      </c>
      <c r="AQ242">
        <v>0</v>
      </c>
      <c r="AR242" s="8">
        <v>47483</v>
      </c>
      <c r="AS242">
        <v>0</v>
      </c>
      <c r="AT242" t="s">
        <v>100</v>
      </c>
      <c r="AU242" t="s">
        <v>422</v>
      </c>
      <c r="AV242" s="11">
        <v>41319</v>
      </c>
      <c r="AW242" s="3">
        <v>350000</v>
      </c>
      <c r="AX242" s="3">
        <v>280594</v>
      </c>
      <c r="AY242">
        <v>4.99E-2</v>
      </c>
      <c r="AZ242">
        <v>15</v>
      </c>
      <c r="BA242" s="38">
        <f t="shared" si="37"/>
        <v>9.6277177487704188E-2</v>
      </c>
      <c r="BB242">
        <v>0</v>
      </c>
      <c r="BC242" s="8">
        <v>46645</v>
      </c>
      <c r="BD242">
        <v>0</v>
      </c>
      <c r="BE242" t="s">
        <v>43</v>
      </c>
      <c r="BF242" t="s">
        <v>422</v>
      </c>
      <c r="BG242" s="11" t="s">
        <v>106</v>
      </c>
      <c r="BH242" s="3">
        <v>0</v>
      </c>
      <c r="BI242" s="3">
        <v>0</v>
      </c>
      <c r="BJ242">
        <v>0</v>
      </c>
      <c r="BK242">
        <v>0</v>
      </c>
      <c r="BL242" s="38">
        <f t="shared" si="38"/>
        <v>0</v>
      </c>
      <c r="BM242">
        <v>0</v>
      </c>
      <c r="BN242" s="8">
        <v>0</v>
      </c>
      <c r="BO242">
        <v>0</v>
      </c>
      <c r="BP242" t="s">
        <v>46</v>
      </c>
      <c r="BQ242">
        <v>0</v>
      </c>
      <c r="BR242" s="3">
        <v>0</v>
      </c>
      <c r="BS242">
        <v>0</v>
      </c>
      <c r="BT242" s="19">
        <f t="shared" si="30"/>
        <v>863357</v>
      </c>
      <c r="BU242" s="19">
        <f t="shared" si="31"/>
        <v>863357</v>
      </c>
      <c r="BV242" s="13">
        <f t="shared" si="32"/>
        <v>0.16355888053014359</v>
      </c>
    </row>
    <row r="243" spans="1:74" hidden="1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33"/>
        <v>6.5297865840623082E-2</v>
      </c>
      <c r="U243" s="3">
        <v>3227594</v>
      </c>
      <c r="V243" s="3">
        <v>2888839</v>
      </c>
      <c r="W243" s="14">
        <f t="shared" si="34"/>
        <v>0.89504411025674235</v>
      </c>
      <c r="X243" s="3">
        <v>1636101</v>
      </c>
      <c r="Y243" s="18">
        <f t="shared" si="35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 s="38">
        <f t="shared" si="36"/>
        <v>8.0242587190691328E-2</v>
      </c>
      <c r="AF243">
        <v>20</v>
      </c>
      <c r="AG243" s="10">
        <v>47729</v>
      </c>
      <c r="AH243" t="s">
        <v>423</v>
      </c>
      <c r="AI243" t="s">
        <v>58</v>
      </c>
      <c r="AJ243" t="s">
        <v>339</v>
      </c>
      <c r="AK243" s="8">
        <v>40424</v>
      </c>
      <c r="AL243" s="3">
        <v>964372</v>
      </c>
      <c r="AM243" s="3">
        <v>0</v>
      </c>
      <c r="AN243">
        <v>0</v>
      </c>
      <c r="AO243" t="s">
        <v>45</v>
      </c>
      <c r="AP243" s="38">
        <f t="shared" si="39"/>
        <v>0</v>
      </c>
      <c r="AQ243">
        <v>0</v>
      </c>
      <c r="AR243" s="8">
        <v>0</v>
      </c>
      <c r="AS243" t="s">
        <v>424</v>
      </c>
      <c r="AT243" t="s">
        <v>100</v>
      </c>
      <c r="AU243" t="s">
        <v>425</v>
      </c>
      <c r="AV243" s="11">
        <v>40424</v>
      </c>
      <c r="AW243" s="3">
        <v>252000</v>
      </c>
      <c r="AX243" s="3">
        <v>252000</v>
      </c>
      <c r="AY243">
        <v>0</v>
      </c>
      <c r="AZ243">
        <v>17</v>
      </c>
      <c r="BA243" s="38">
        <f t="shared" si="37"/>
        <v>5.8823529411764705E-2</v>
      </c>
      <c r="BB243">
        <v>17</v>
      </c>
      <c r="BC243" s="8">
        <v>46600</v>
      </c>
      <c r="BD243" t="s">
        <v>426</v>
      </c>
      <c r="BE243" t="s">
        <v>100</v>
      </c>
      <c r="BF243" t="s">
        <v>427</v>
      </c>
      <c r="BG243" s="11">
        <v>40424</v>
      </c>
      <c r="BH243" s="3">
        <v>40121</v>
      </c>
      <c r="BI243" s="3">
        <v>36275</v>
      </c>
      <c r="BJ243">
        <v>6.25E-2</v>
      </c>
      <c r="BK243">
        <v>10</v>
      </c>
      <c r="BL243" s="38">
        <f t="shared" si="38"/>
        <v>0.13748178501104411</v>
      </c>
      <c r="BM243">
        <v>10</v>
      </c>
      <c r="BN243" s="8">
        <v>44077</v>
      </c>
      <c r="BO243" t="s">
        <v>428</v>
      </c>
      <c r="BP243" t="s">
        <v>43</v>
      </c>
      <c r="BQ243" t="s">
        <v>44</v>
      </c>
      <c r="BR243" s="3">
        <v>3227594</v>
      </c>
      <c r="BS243" t="s">
        <v>62</v>
      </c>
      <c r="BT243" s="19">
        <f t="shared" si="30"/>
        <v>1591493</v>
      </c>
      <c r="BU243" s="19">
        <f t="shared" si="31"/>
        <v>3227594</v>
      </c>
      <c r="BV243" s="13">
        <f t="shared" si="32"/>
        <v>1</v>
      </c>
    </row>
    <row r="244" spans="1:74" hidden="1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33"/>
        <v>6.4823395016908661E-2</v>
      </c>
      <c r="U244" s="3">
        <v>2911526</v>
      </c>
      <c r="V244" s="3">
        <v>2644478</v>
      </c>
      <c r="W244" s="14">
        <f t="shared" si="34"/>
        <v>0.90827902618764178</v>
      </c>
      <c r="X244" s="3">
        <v>1366699</v>
      </c>
      <c r="Y244" s="18">
        <f t="shared" si="35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 s="38">
        <f t="shared" si="36"/>
        <v>8.5819999221953561E-2</v>
      </c>
      <c r="AF244">
        <v>16</v>
      </c>
      <c r="AG244" s="10">
        <v>46387</v>
      </c>
      <c r="AH244">
        <v>0</v>
      </c>
      <c r="AI244" t="s">
        <v>100</v>
      </c>
      <c r="AJ244" t="s">
        <v>243</v>
      </c>
      <c r="AK244" s="8">
        <v>40434</v>
      </c>
      <c r="AL244" s="3">
        <v>236800</v>
      </c>
      <c r="AM244" s="3">
        <v>278035</v>
      </c>
      <c r="AN244">
        <v>0.03</v>
      </c>
      <c r="AO244">
        <v>17</v>
      </c>
      <c r="AP244" s="38">
        <f t="shared" si="39"/>
        <v>7.5952529375969816E-2</v>
      </c>
      <c r="AQ244">
        <v>17</v>
      </c>
      <c r="AR244" s="8">
        <v>46418</v>
      </c>
      <c r="AS244">
        <v>0</v>
      </c>
      <c r="AT244" t="s">
        <v>100</v>
      </c>
      <c r="AU244" t="s">
        <v>363</v>
      </c>
      <c r="AV244" s="11">
        <v>40434</v>
      </c>
      <c r="AW244" s="3">
        <v>862290</v>
      </c>
      <c r="AX244" s="3">
        <v>493422</v>
      </c>
      <c r="AY244">
        <v>0</v>
      </c>
      <c r="AZ244">
        <v>0</v>
      </c>
      <c r="BA244" s="38">
        <f t="shared" si="37"/>
        <v>0</v>
      </c>
      <c r="BB244">
        <v>0</v>
      </c>
      <c r="BC244" s="8">
        <v>0</v>
      </c>
      <c r="BD244">
        <v>0</v>
      </c>
      <c r="BE244" t="s">
        <v>46</v>
      </c>
      <c r="BF244" t="s">
        <v>429</v>
      </c>
      <c r="BG244" s="11">
        <v>40822</v>
      </c>
      <c r="BH244" s="3">
        <v>132737</v>
      </c>
      <c r="BI244" s="3">
        <v>120820</v>
      </c>
      <c r="BJ244">
        <v>5.7500000000000002E-2</v>
      </c>
      <c r="BK244">
        <v>15</v>
      </c>
      <c r="BL244" s="38">
        <f t="shared" si="38"/>
        <v>0.1012875108131331</v>
      </c>
      <c r="BM244">
        <v>15</v>
      </c>
      <c r="BN244" s="8">
        <v>46301</v>
      </c>
      <c r="BO244" t="s">
        <v>63</v>
      </c>
      <c r="BP244" t="s">
        <v>43</v>
      </c>
      <c r="BQ244" t="s">
        <v>244</v>
      </c>
      <c r="BR244" s="3">
        <v>2911526</v>
      </c>
      <c r="BS244" t="s">
        <v>62</v>
      </c>
      <c r="BT244" s="19">
        <f t="shared" si="30"/>
        <v>1544827</v>
      </c>
      <c r="BU244" s="19">
        <f t="shared" si="31"/>
        <v>2911526</v>
      </c>
      <c r="BV244" s="13">
        <f t="shared" si="32"/>
        <v>1</v>
      </c>
    </row>
    <row r="245" spans="1:74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33"/>
        <v>6.8820743978013341E-2</v>
      </c>
      <c r="U245" s="3">
        <v>4590055</v>
      </c>
      <c r="V245" s="3">
        <v>4252445</v>
      </c>
      <c r="W245" s="14">
        <f t="shared" si="34"/>
        <v>0.9264475044416679</v>
      </c>
      <c r="X245" s="3">
        <v>2230664</v>
      </c>
      <c r="Y245" s="18">
        <f t="shared" si="35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 s="38">
        <f t="shared" si="36"/>
        <v>8.8699141731286096E-2</v>
      </c>
      <c r="AF245">
        <v>17</v>
      </c>
      <c r="AG245" s="10">
        <v>46448</v>
      </c>
      <c r="AH245">
        <v>0</v>
      </c>
      <c r="AI245" t="s">
        <v>100</v>
      </c>
      <c r="AJ245" t="s">
        <v>363</v>
      </c>
      <c r="AK245" s="8">
        <v>40462</v>
      </c>
      <c r="AL245" s="3">
        <v>1307669</v>
      </c>
      <c r="AM245" s="3">
        <v>748277</v>
      </c>
      <c r="AN245">
        <v>0</v>
      </c>
      <c r="AO245">
        <v>31</v>
      </c>
      <c r="AP245" s="38">
        <f t="shared" si="39"/>
        <v>3.2258064516129031E-2</v>
      </c>
      <c r="AQ245">
        <v>31</v>
      </c>
      <c r="AR245" s="8">
        <v>51744</v>
      </c>
      <c r="AS245" t="s">
        <v>394</v>
      </c>
      <c r="AT245" t="s">
        <v>46</v>
      </c>
      <c r="AU245" t="s">
        <v>430</v>
      </c>
      <c r="AV245" s="11">
        <v>40387</v>
      </c>
      <c r="AW245" s="3">
        <v>335722</v>
      </c>
      <c r="AX245" s="3">
        <v>307360</v>
      </c>
      <c r="AY245">
        <v>6.25E-2</v>
      </c>
      <c r="AZ245">
        <v>16</v>
      </c>
      <c r="BA245" s="38">
        <f t="shared" si="37"/>
        <v>0.10065795384260373</v>
      </c>
      <c r="BB245">
        <v>16</v>
      </c>
      <c r="BC245" s="8">
        <v>46275</v>
      </c>
      <c r="BD245" t="s">
        <v>63</v>
      </c>
      <c r="BE245" t="s">
        <v>43</v>
      </c>
      <c r="BF245" t="s">
        <v>244</v>
      </c>
      <c r="BG245" s="11">
        <v>2010</v>
      </c>
      <c r="BH245" s="3">
        <v>285000</v>
      </c>
      <c r="BI245" s="3">
        <v>285000</v>
      </c>
      <c r="BJ245">
        <v>0</v>
      </c>
      <c r="BK245">
        <v>0</v>
      </c>
      <c r="BL245" s="38">
        <f t="shared" si="38"/>
        <v>0</v>
      </c>
      <c r="BM245">
        <v>0</v>
      </c>
      <c r="BN245" s="8" t="s">
        <v>431</v>
      </c>
      <c r="BO245">
        <v>0</v>
      </c>
      <c r="BP245" t="s">
        <v>100</v>
      </c>
      <c r="BQ245" t="s">
        <v>432</v>
      </c>
      <c r="BR245" s="3">
        <v>4550055</v>
      </c>
      <c r="BS245" t="s">
        <v>62</v>
      </c>
      <c r="BT245" s="19">
        <f t="shared" si="30"/>
        <v>2319391</v>
      </c>
      <c r="BU245" s="19">
        <f t="shared" si="31"/>
        <v>4550055</v>
      </c>
      <c r="BV245" s="13">
        <f t="shared" si="32"/>
        <v>0.99128550747213273</v>
      </c>
    </row>
    <row r="246" spans="1:74" hidden="1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33"/>
        <v>6.3077089674404757E-2</v>
      </c>
      <c r="U246" s="3">
        <v>2835023</v>
      </c>
      <c r="V246" s="3">
        <v>2548367</v>
      </c>
      <c r="W246" s="14">
        <f t="shared" si="34"/>
        <v>0.89888759279907071</v>
      </c>
      <c r="X246" s="3">
        <v>2314823</v>
      </c>
      <c r="Y246" s="18">
        <f t="shared" si="35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 s="38">
        <f t="shared" si="36"/>
        <v>8.0242587190691328E-2</v>
      </c>
      <c r="AF246">
        <v>20</v>
      </c>
      <c r="AG246" s="10">
        <v>47817</v>
      </c>
      <c r="AH246">
        <v>0</v>
      </c>
      <c r="AI246" t="s">
        <v>58</v>
      </c>
      <c r="AJ246" t="s">
        <v>339</v>
      </c>
      <c r="AK246" s="8">
        <v>40421</v>
      </c>
      <c r="AL246" s="3">
        <v>223200</v>
      </c>
      <c r="AM246" s="3">
        <v>223200</v>
      </c>
      <c r="AN246">
        <v>0</v>
      </c>
      <c r="AO246">
        <v>17</v>
      </c>
      <c r="AP246" s="38">
        <f t="shared" si="39"/>
        <v>5.8823529411764705E-2</v>
      </c>
      <c r="AQ246">
        <v>17</v>
      </c>
      <c r="AR246" s="8">
        <v>46569</v>
      </c>
      <c r="AS246">
        <v>0</v>
      </c>
      <c r="AT246" t="s">
        <v>100</v>
      </c>
      <c r="AU246" t="s">
        <v>434</v>
      </c>
      <c r="AV246" s="11" t="s">
        <v>106</v>
      </c>
      <c r="AW246" s="3">
        <v>0</v>
      </c>
      <c r="AX246" s="3">
        <v>0</v>
      </c>
      <c r="AY246">
        <v>0</v>
      </c>
      <c r="AZ246">
        <v>0</v>
      </c>
      <c r="BA246" s="38">
        <f t="shared" si="37"/>
        <v>0</v>
      </c>
      <c r="BB246">
        <v>0</v>
      </c>
      <c r="BC246" s="8">
        <v>0</v>
      </c>
      <c r="BD246">
        <v>0</v>
      </c>
      <c r="BE246" t="s">
        <v>46</v>
      </c>
      <c r="BF246">
        <v>0</v>
      </c>
      <c r="BG246" s="11" t="s">
        <v>106</v>
      </c>
      <c r="BH246" s="3">
        <v>0</v>
      </c>
      <c r="BI246" s="3">
        <v>0</v>
      </c>
      <c r="BJ246">
        <v>0</v>
      </c>
      <c r="BK246">
        <v>0</v>
      </c>
      <c r="BL246" s="38">
        <f t="shared" si="38"/>
        <v>0</v>
      </c>
      <c r="BM246">
        <v>0</v>
      </c>
      <c r="BN246" s="8">
        <v>0</v>
      </c>
      <c r="BO246">
        <v>0</v>
      </c>
      <c r="BP246" t="s">
        <v>46</v>
      </c>
      <c r="BQ246">
        <v>0</v>
      </c>
      <c r="BR246" s="3">
        <v>2835023</v>
      </c>
      <c r="BS246" t="s">
        <v>62</v>
      </c>
      <c r="BT246" s="19">
        <f t="shared" si="30"/>
        <v>520200</v>
      </c>
      <c r="BU246" s="19">
        <f t="shared" si="31"/>
        <v>2835023</v>
      </c>
      <c r="BV246" s="13">
        <f t="shared" si="32"/>
        <v>1</v>
      </c>
    </row>
    <row r="247" spans="1:74" hidden="1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33"/>
        <v>6.5154003987710499E-2</v>
      </c>
      <c r="U247" s="3">
        <v>2414418</v>
      </c>
      <c r="V247" s="3">
        <v>2086294</v>
      </c>
      <c r="W247" s="14">
        <f t="shared" si="34"/>
        <v>0.86409809734685539</v>
      </c>
      <c r="X247" s="3">
        <v>1069721</v>
      </c>
      <c r="Y247" s="18">
        <f t="shared" si="35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 s="38">
        <f t="shared" si="36"/>
        <v>9.8612651674210586E-2</v>
      </c>
      <c r="AF247">
        <v>30</v>
      </c>
      <c r="AG247" s="10">
        <v>46397</v>
      </c>
      <c r="AH247" t="s">
        <v>63</v>
      </c>
      <c r="AI247" t="s">
        <v>43</v>
      </c>
      <c r="AJ247" t="s">
        <v>44</v>
      </c>
      <c r="AK247" s="8">
        <v>40480</v>
      </c>
      <c r="AL247" s="3">
        <v>1067518</v>
      </c>
      <c r="AM247" s="3">
        <v>610857</v>
      </c>
      <c r="AN247" t="s">
        <v>165</v>
      </c>
      <c r="AO247">
        <v>15</v>
      </c>
      <c r="AP247" s="38">
        <f t="shared" si="39"/>
        <v>0</v>
      </c>
      <c r="AQ247" t="s">
        <v>165</v>
      </c>
      <c r="AR247" s="8">
        <v>45962</v>
      </c>
      <c r="AS247" t="s">
        <v>206</v>
      </c>
      <c r="AT247" t="s">
        <v>100</v>
      </c>
      <c r="AU247">
        <v>0</v>
      </c>
      <c r="AV247" s="11">
        <v>40878</v>
      </c>
      <c r="AW247" s="3">
        <v>171346</v>
      </c>
      <c r="AX247" s="3">
        <v>98799</v>
      </c>
      <c r="AY247">
        <v>0</v>
      </c>
      <c r="AZ247" t="s">
        <v>165</v>
      </c>
      <c r="BA247" s="38">
        <f t="shared" si="37"/>
        <v>0</v>
      </c>
      <c r="BB247" t="s">
        <v>165</v>
      </c>
      <c r="BC247" s="8" t="s">
        <v>165</v>
      </c>
      <c r="BD247" t="s">
        <v>165</v>
      </c>
      <c r="BE247" t="s">
        <v>58</v>
      </c>
      <c r="BF247">
        <v>0</v>
      </c>
      <c r="BG247" s="11" t="s">
        <v>106</v>
      </c>
      <c r="BH247" s="3">
        <v>0</v>
      </c>
      <c r="BI247" s="3">
        <v>0</v>
      </c>
      <c r="BJ247">
        <v>0</v>
      </c>
      <c r="BK247">
        <v>0</v>
      </c>
      <c r="BL247" s="38">
        <f t="shared" si="38"/>
        <v>0</v>
      </c>
      <c r="BM247">
        <v>0</v>
      </c>
      <c r="BN247" s="8">
        <v>0</v>
      </c>
      <c r="BO247">
        <v>0</v>
      </c>
      <c r="BP247" t="s">
        <v>46</v>
      </c>
      <c r="BQ247">
        <v>0</v>
      </c>
      <c r="BR247" s="3">
        <v>2414418</v>
      </c>
      <c r="BS247" s="12">
        <v>1067518</v>
      </c>
      <c r="BT247" s="19">
        <f t="shared" si="30"/>
        <v>1344697</v>
      </c>
      <c r="BU247" s="19">
        <f t="shared" si="31"/>
        <v>2414418</v>
      </c>
      <c r="BV247" s="13">
        <f t="shared" si="32"/>
        <v>1</v>
      </c>
    </row>
    <row r="248" spans="1:74" hidden="1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33"/>
        <v>6.2357836616443257E-2</v>
      </c>
      <c r="U248" s="3">
        <v>1795909</v>
      </c>
      <c r="V248" s="3">
        <v>1578468</v>
      </c>
      <c r="W248" s="14">
        <f t="shared" si="34"/>
        <v>0.87892426620725217</v>
      </c>
      <c r="X248" s="3">
        <v>727929</v>
      </c>
      <c r="Y248" s="18">
        <f t="shared" si="35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 s="38">
        <f t="shared" si="36"/>
        <v>6.25E-2</v>
      </c>
      <c r="AF248">
        <v>16</v>
      </c>
      <c r="AG248" s="10">
        <v>47788</v>
      </c>
      <c r="AH248" t="s">
        <v>54</v>
      </c>
      <c r="AI248" t="s">
        <v>100</v>
      </c>
      <c r="AJ248" t="s">
        <v>55</v>
      </c>
      <c r="AK248" s="8">
        <v>40456</v>
      </c>
      <c r="AL248" s="3">
        <v>589505</v>
      </c>
      <c r="AM248" s="3">
        <v>589505</v>
      </c>
      <c r="AN248" t="s">
        <v>358</v>
      </c>
      <c r="AO248" t="s">
        <v>358</v>
      </c>
      <c r="AP248" s="38">
        <f t="shared" si="39"/>
        <v>0</v>
      </c>
      <c r="AQ248" t="s">
        <v>358</v>
      </c>
      <c r="AR248" s="8" t="s">
        <v>413</v>
      </c>
      <c r="AS248" t="s">
        <v>71</v>
      </c>
      <c r="AT248" t="s">
        <v>100</v>
      </c>
      <c r="AU248" t="s">
        <v>414</v>
      </c>
      <c r="AV248" s="11" t="s">
        <v>358</v>
      </c>
      <c r="AW248" s="3">
        <v>35000</v>
      </c>
      <c r="AX248" s="3">
        <v>7000</v>
      </c>
      <c r="AY248">
        <v>0.03</v>
      </c>
      <c r="AZ248">
        <v>5</v>
      </c>
      <c r="BA248" s="38">
        <f t="shared" si="37"/>
        <v>0.21835457140057601</v>
      </c>
      <c r="BB248" t="s">
        <v>358</v>
      </c>
      <c r="BC248" s="8" t="s">
        <v>436</v>
      </c>
      <c r="BD248" t="s">
        <v>75</v>
      </c>
      <c r="BE248" t="s">
        <v>58</v>
      </c>
      <c r="BF248" t="s">
        <v>379</v>
      </c>
      <c r="BG248" s="11" t="s">
        <v>106</v>
      </c>
      <c r="BH248" s="3">
        <v>0</v>
      </c>
      <c r="BI248" s="3">
        <v>0</v>
      </c>
      <c r="BJ248">
        <v>0</v>
      </c>
      <c r="BK248">
        <v>0</v>
      </c>
      <c r="BL248" s="38">
        <f t="shared" si="38"/>
        <v>0</v>
      </c>
      <c r="BM248">
        <v>0</v>
      </c>
      <c r="BN248" s="8">
        <v>0</v>
      </c>
      <c r="BO248">
        <v>0</v>
      </c>
      <c r="BP248" t="s">
        <v>46</v>
      </c>
      <c r="BQ248">
        <v>0</v>
      </c>
      <c r="BR248" s="3">
        <v>1795909</v>
      </c>
      <c r="BS248" t="s">
        <v>47</v>
      </c>
      <c r="BT248" s="19">
        <f t="shared" si="30"/>
        <v>1067980</v>
      </c>
      <c r="BU248" s="19">
        <f t="shared" si="31"/>
        <v>1795909</v>
      </c>
      <c r="BV248" s="13">
        <f t="shared" si="32"/>
        <v>1</v>
      </c>
    </row>
    <row r="249" spans="1:74" hidden="1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33"/>
        <v>7.0287667209530655E-2</v>
      </c>
      <c r="U249" s="3">
        <v>2761281</v>
      </c>
      <c r="V249" s="3">
        <v>2562183</v>
      </c>
      <c r="W249" s="14">
        <f t="shared" si="34"/>
        <v>0.92789650890293307</v>
      </c>
      <c r="X249" s="3">
        <v>1349783</v>
      </c>
      <c r="Y249" s="18">
        <f t="shared" si="35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 s="38">
        <f t="shared" si="36"/>
        <v>8.2198522089099474E-2</v>
      </c>
      <c r="AF249">
        <v>30</v>
      </c>
      <c r="AG249" s="10">
        <v>46388</v>
      </c>
      <c r="AH249" t="s">
        <v>54</v>
      </c>
      <c r="AI249" t="s">
        <v>43</v>
      </c>
      <c r="AJ249" t="s">
        <v>55</v>
      </c>
      <c r="AK249" s="8">
        <v>40465</v>
      </c>
      <c r="AL249" s="3">
        <v>820859</v>
      </c>
      <c r="AM249" s="3">
        <v>465153</v>
      </c>
      <c r="AN249" t="s">
        <v>62</v>
      </c>
      <c r="AO249">
        <v>17</v>
      </c>
      <c r="AP249" s="38">
        <f t="shared" si="39"/>
        <v>0</v>
      </c>
      <c r="AQ249">
        <v>30</v>
      </c>
      <c r="AR249" s="8" t="s">
        <v>437</v>
      </c>
      <c r="AS249" t="s">
        <v>71</v>
      </c>
      <c r="AT249" t="s">
        <v>100</v>
      </c>
      <c r="AU249" t="s">
        <v>55</v>
      </c>
      <c r="AV249" s="11" t="s">
        <v>106</v>
      </c>
      <c r="AW249" s="3">
        <v>25802</v>
      </c>
      <c r="AX249" s="3">
        <v>16772</v>
      </c>
      <c r="AY249">
        <v>0.09</v>
      </c>
      <c r="AZ249" t="s">
        <v>358</v>
      </c>
      <c r="BA249" s="38">
        <f t="shared" si="37"/>
        <v>0</v>
      </c>
      <c r="BB249" t="s">
        <v>358</v>
      </c>
      <c r="BC249" s="8">
        <v>47697</v>
      </c>
      <c r="BD249" t="s">
        <v>75</v>
      </c>
      <c r="BE249" t="s">
        <v>100</v>
      </c>
      <c r="BF249" t="s">
        <v>55</v>
      </c>
      <c r="BG249" s="11" t="s">
        <v>106</v>
      </c>
      <c r="BH249" s="3">
        <v>0</v>
      </c>
      <c r="BI249" s="3">
        <v>0</v>
      </c>
      <c r="BJ249">
        <v>0</v>
      </c>
      <c r="BK249">
        <v>0</v>
      </c>
      <c r="BL249" s="38">
        <f t="shared" si="38"/>
        <v>0</v>
      </c>
      <c r="BM249">
        <v>0</v>
      </c>
      <c r="BN249" s="8">
        <v>0</v>
      </c>
      <c r="BO249">
        <v>0</v>
      </c>
      <c r="BP249">
        <v>0</v>
      </c>
      <c r="BQ249">
        <v>0</v>
      </c>
      <c r="BR249" s="3">
        <v>2761281</v>
      </c>
      <c r="BS249" t="s">
        <v>62</v>
      </c>
      <c r="BT249" s="19">
        <f t="shared" si="30"/>
        <v>1425300</v>
      </c>
      <c r="BU249" s="19">
        <f t="shared" si="31"/>
        <v>2775083</v>
      </c>
      <c r="BV249" s="13">
        <f t="shared" si="32"/>
        <v>1.0049984047259224</v>
      </c>
    </row>
    <row r="250" spans="1:74" hidden="1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33"/>
        <v>5.5345366099315854E-2</v>
      </c>
      <c r="U250" s="3">
        <v>2799855</v>
      </c>
      <c r="V250" s="3">
        <v>2211640</v>
      </c>
      <c r="W250" s="14">
        <f t="shared" si="34"/>
        <v>0.7899123347459065</v>
      </c>
      <c r="X250" s="3">
        <v>1053730</v>
      </c>
      <c r="Y250" s="18">
        <f t="shared" si="35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 s="38">
        <f t="shared" si="36"/>
        <v>0.10065795384260373</v>
      </c>
      <c r="AF250">
        <v>30</v>
      </c>
      <c r="AG250" s="10">
        <v>46244</v>
      </c>
      <c r="AH250" t="s">
        <v>54</v>
      </c>
      <c r="AI250" t="s">
        <v>43</v>
      </c>
      <c r="AJ250" t="s">
        <v>55</v>
      </c>
      <c r="AK250" s="8">
        <v>40458</v>
      </c>
      <c r="AL250" s="3">
        <v>1496825</v>
      </c>
      <c r="AM250" s="3">
        <v>814938.06</v>
      </c>
      <c r="AN250" t="s">
        <v>254</v>
      </c>
      <c r="AO250" t="s">
        <v>358</v>
      </c>
      <c r="AP250" s="38">
        <f t="shared" si="39"/>
        <v>0</v>
      </c>
      <c r="AQ250" t="s">
        <v>358</v>
      </c>
      <c r="AR250" s="8" t="s">
        <v>413</v>
      </c>
      <c r="AS250" t="s">
        <v>71</v>
      </c>
      <c r="AT250" t="s">
        <v>100</v>
      </c>
      <c r="AU250" t="s">
        <v>414</v>
      </c>
      <c r="AV250" s="11" t="s">
        <v>358</v>
      </c>
      <c r="AW250" s="3">
        <v>34000</v>
      </c>
      <c r="AX250" s="3" t="s">
        <v>438</v>
      </c>
      <c r="AY250">
        <v>0</v>
      </c>
      <c r="AZ250">
        <v>5</v>
      </c>
      <c r="BA250" s="38">
        <f t="shared" si="37"/>
        <v>0.2</v>
      </c>
      <c r="BB250" t="s">
        <v>358</v>
      </c>
      <c r="BC250" s="8" t="s">
        <v>358</v>
      </c>
      <c r="BD250" t="s">
        <v>75</v>
      </c>
      <c r="BE250" t="s">
        <v>58</v>
      </c>
      <c r="BF250" t="s">
        <v>47</v>
      </c>
      <c r="BG250" s="11" t="s">
        <v>106</v>
      </c>
      <c r="BH250" s="3">
        <v>0</v>
      </c>
      <c r="BI250" s="3">
        <v>0</v>
      </c>
      <c r="BJ250">
        <v>0</v>
      </c>
      <c r="BK250">
        <v>0</v>
      </c>
      <c r="BL250" s="38">
        <f t="shared" si="38"/>
        <v>0</v>
      </c>
      <c r="BM250">
        <v>0</v>
      </c>
      <c r="BN250" s="8">
        <v>0</v>
      </c>
      <c r="BO250">
        <v>0</v>
      </c>
      <c r="BP250" t="s">
        <v>46</v>
      </c>
      <c r="BQ250">
        <v>0</v>
      </c>
      <c r="BR250" s="3">
        <v>2799855</v>
      </c>
      <c r="BS250" t="s">
        <v>47</v>
      </c>
      <c r="BT250" s="19">
        <f t="shared" si="30"/>
        <v>1746125</v>
      </c>
      <c r="BU250" s="19">
        <f t="shared" si="31"/>
        <v>2799855</v>
      </c>
      <c r="BV250" s="13">
        <f t="shared" si="32"/>
        <v>1</v>
      </c>
    </row>
    <row r="251" spans="1:74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33"/>
        <v>0</v>
      </c>
      <c r="U251" s="3">
        <v>9713257</v>
      </c>
      <c r="V251" s="3">
        <v>7395295</v>
      </c>
      <c r="W251" s="14">
        <f t="shared" si="34"/>
        <v>0.76136099353697739</v>
      </c>
      <c r="X251" s="3">
        <v>0</v>
      </c>
      <c r="Y251" s="18">
        <f t="shared" si="35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 s="38">
        <f t="shared" si="36"/>
        <v>9.9054150195810473E-2</v>
      </c>
      <c r="AF251">
        <v>35</v>
      </c>
      <c r="AG251" s="10">
        <v>47119</v>
      </c>
      <c r="AH251">
        <v>0</v>
      </c>
      <c r="AI251" t="s">
        <v>43</v>
      </c>
      <c r="AJ251" t="s">
        <v>44</v>
      </c>
      <c r="AK251" s="8">
        <v>2012</v>
      </c>
      <c r="AL251" s="3">
        <v>400000</v>
      </c>
      <c r="AM251" s="3">
        <v>400000</v>
      </c>
      <c r="AN251">
        <v>0</v>
      </c>
      <c r="AO251">
        <v>40</v>
      </c>
      <c r="AP251" s="38">
        <f t="shared" si="39"/>
        <v>2.5000000000000001E-2</v>
      </c>
      <c r="AQ251">
        <v>0</v>
      </c>
      <c r="AR251" s="8">
        <v>55884</v>
      </c>
      <c r="AS251">
        <v>0</v>
      </c>
      <c r="AT251" t="s">
        <v>100</v>
      </c>
      <c r="AU251">
        <v>0</v>
      </c>
      <c r="AV251" s="11" t="s">
        <v>106</v>
      </c>
      <c r="AW251" s="3">
        <v>0</v>
      </c>
      <c r="AX251" s="3">
        <v>0</v>
      </c>
      <c r="AY251">
        <v>0</v>
      </c>
      <c r="AZ251">
        <v>0</v>
      </c>
      <c r="BA251" s="38">
        <f t="shared" si="37"/>
        <v>0</v>
      </c>
      <c r="BB251">
        <v>0</v>
      </c>
      <c r="BC251" s="8">
        <v>0</v>
      </c>
      <c r="BD251">
        <v>0</v>
      </c>
      <c r="BE251" t="s">
        <v>46</v>
      </c>
      <c r="BF251">
        <v>0</v>
      </c>
      <c r="BG251" s="11" t="s">
        <v>106</v>
      </c>
      <c r="BH251" s="3">
        <v>0</v>
      </c>
      <c r="BI251" s="3">
        <v>0</v>
      </c>
      <c r="BJ251">
        <v>0</v>
      </c>
      <c r="BK251">
        <v>0</v>
      </c>
      <c r="BL251" s="38">
        <f t="shared" si="38"/>
        <v>0</v>
      </c>
      <c r="BM251">
        <v>0</v>
      </c>
      <c r="BN251" s="8">
        <v>0</v>
      </c>
      <c r="BO251">
        <v>0</v>
      </c>
      <c r="BP251" t="s">
        <v>46</v>
      </c>
      <c r="BQ251">
        <v>0</v>
      </c>
      <c r="BR251" s="3">
        <v>0</v>
      </c>
      <c r="BS251">
        <v>0</v>
      </c>
      <c r="BT251" s="19">
        <f t="shared" si="30"/>
        <v>3820000</v>
      </c>
      <c r="BU251" s="19">
        <f t="shared" si="31"/>
        <v>3820000</v>
      </c>
      <c r="BV251" s="13">
        <f t="shared" si="32"/>
        <v>0.3932769409890009</v>
      </c>
    </row>
    <row r="252" spans="1:74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33"/>
        <v>0</v>
      </c>
      <c r="U252" s="3">
        <v>8719948</v>
      </c>
      <c r="V252" s="3">
        <v>6785615</v>
      </c>
      <c r="W252" s="14">
        <f t="shared" si="34"/>
        <v>0.77817149827040255</v>
      </c>
      <c r="X252" s="3">
        <v>0</v>
      </c>
      <c r="Y252" s="18">
        <f t="shared" si="35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 s="38">
        <f t="shared" si="36"/>
        <v>9.9054150195810473E-2</v>
      </c>
      <c r="AF252">
        <v>35</v>
      </c>
      <c r="AG252" s="10">
        <v>47119</v>
      </c>
      <c r="AH252">
        <v>0</v>
      </c>
      <c r="AI252" t="s">
        <v>43</v>
      </c>
      <c r="AJ252" t="s">
        <v>44</v>
      </c>
      <c r="AK252" s="8" t="s">
        <v>106</v>
      </c>
      <c r="AL252" s="3">
        <v>0</v>
      </c>
      <c r="AM252" s="3">
        <v>0</v>
      </c>
      <c r="AN252">
        <v>0</v>
      </c>
      <c r="AO252">
        <v>0</v>
      </c>
      <c r="AP252" s="38">
        <f t="shared" si="39"/>
        <v>0</v>
      </c>
      <c r="AQ252">
        <v>0</v>
      </c>
      <c r="AR252" s="8">
        <v>0</v>
      </c>
      <c r="AS252">
        <v>0</v>
      </c>
      <c r="AT252">
        <v>0</v>
      </c>
      <c r="AU252">
        <v>0</v>
      </c>
      <c r="AV252" s="11" t="s">
        <v>106</v>
      </c>
      <c r="AW252" s="3">
        <v>0</v>
      </c>
      <c r="AX252" s="3">
        <v>0</v>
      </c>
      <c r="AY252">
        <v>0</v>
      </c>
      <c r="AZ252">
        <v>0</v>
      </c>
      <c r="BA252" s="38">
        <f t="shared" si="37"/>
        <v>0</v>
      </c>
      <c r="BB252">
        <v>0</v>
      </c>
      <c r="BC252" s="8">
        <v>0</v>
      </c>
      <c r="BD252">
        <v>0</v>
      </c>
      <c r="BE252" t="s">
        <v>46</v>
      </c>
      <c r="BF252">
        <v>0</v>
      </c>
      <c r="BG252" s="11" t="s">
        <v>106</v>
      </c>
      <c r="BH252" s="3">
        <v>0</v>
      </c>
      <c r="BI252" s="3">
        <v>0</v>
      </c>
      <c r="BJ252">
        <v>0</v>
      </c>
      <c r="BK252">
        <v>0</v>
      </c>
      <c r="BL252" s="38">
        <f t="shared" si="38"/>
        <v>0</v>
      </c>
      <c r="BM252">
        <v>0</v>
      </c>
      <c r="BN252" s="8">
        <v>0</v>
      </c>
      <c r="BO252">
        <v>0</v>
      </c>
      <c r="BP252" t="s">
        <v>46</v>
      </c>
      <c r="BQ252">
        <v>0</v>
      </c>
      <c r="BR252" s="3">
        <v>0</v>
      </c>
      <c r="BS252">
        <v>0</v>
      </c>
      <c r="BT252" s="19">
        <f t="shared" si="30"/>
        <v>3192000</v>
      </c>
      <c r="BU252" s="19">
        <f t="shared" si="31"/>
        <v>3192000</v>
      </c>
      <c r="BV252" s="13">
        <f t="shared" si="32"/>
        <v>0.36605722878163954</v>
      </c>
    </row>
    <row r="253" spans="1:74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33"/>
        <v>6.6956257934900079E-2</v>
      </c>
      <c r="U253" s="3">
        <v>5402557</v>
      </c>
      <c r="V253" s="3">
        <v>4749189.3499999996</v>
      </c>
      <c r="W253" s="14">
        <f t="shared" si="34"/>
        <v>0.87906325652834383</v>
      </c>
      <c r="X253" s="3">
        <v>177122</v>
      </c>
      <c r="Y253" s="18">
        <f t="shared" si="35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 s="38">
        <f t="shared" si="36"/>
        <v>0</v>
      </c>
      <c r="AF253">
        <v>0</v>
      </c>
      <c r="AG253" s="10">
        <v>48213</v>
      </c>
      <c r="AH253">
        <v>0</v>
      </c>
      <c r="AI253" t="s">
        <v>100</v>
      </c>
      <c r="AJ253">
        <v>0</v>
      </c>
      <c r="AK253" s="8" t="s">
        <v>106</v>
      </c>
      <c r="AL253" s="3">
        <v>2181285</v>
      </c>
      <c r="AM253" s="3">
        <v>1211825</v>
      </c>
      <c r="AN253">
        <v>0</v>
      </c>
      <c r="AO253" t="s">
        <v>45</v>
      </c>
      <c r="AP253" s="38">
        <f t="shared" si="39"/>
        <v>0</v>
      </c>
      <c r="AQ253">
        <v>0</v>
      </c>
      <c r="AR253" s="8">
        <v>0</v>
      </c>
      <c r="AS253">
        <v>0</v>
      </c>
      <c r="AT253" t="s">
        <v>46</v>
      </c>
      <c r="AU253">
        <v>0</v>
      </c>
      <c r="AV253" s="11" t="s">
        <v>106</v>
      </c>
      <c r="AW253" s="3">
        <v>84352</v>
      </c>
      <c r="AX253" s="3">
        <v>74768</v>
      </c>
      <c r="AY253">
        <v>6.1499999999999999E-2</v>
      </c>
      <c r="AZ253">
        <v>0</v>
      </c>
      <c r="BA253" s="38">
        <f t="shared" si="37"/>
        <v>0</v>
      </c>
      <c r="BB253">
        <v>0</v>
      </c>
      <c r="BC253" s="8">
        <v>46548</v>
      </c>
      <c r="BD253">
        <v>0</v>
      </c>
      <c r="BE253" t="s">
        <v>43</v>
      </c>
      <c r="BF253">
        <v>0</v>
      </c>
      <c r="BG253" s="11" t="s">
        <v>106</v>
      </c>
      <c r="BH253" s="3">
        <v>84352</v>
      </c>
      <c r="BI253" s="3">
        <v>74768</v>
      </c>
      <c r="BJ253">
        <v>6.1499999999999999E-2</v>
      </c>
      <c r="BK253">
        <v>0</v>
      </c>
      <c r="BL253" s="38">
        <f t="shared" si="38"/>
        <v>0</v>
      </c>
      <c r="BM253">
        <v>0</v>
      </c>
      <c r="BN253" s="8">
        <v>46548</v>
      </c>
      <c r="BO253">
        <v>0</v>
      </c>
      <c r="BP253" t="s">
        <v>43</v>
      </c>
      <c r="BQ253">
        <v>0</v>
      </c>
      <c r="BR253" s="3">
        <v>5402557</v>
      </c>
      <c r="BS253">
        <v>0</v>
      </c>
      <c r="BT253" s="19">
        <f t="shared" si="30"/>
        <v>2849989</v>
      </c>
      <c r="BU253" s="19">
        <f t="shared" si="31"/>
        <v>3027111</v>
      </c>
      <c r="BV253" s="13">
        <f t="shared" si="32"/>
        <v>0.56031079357422786</v>
      </c>
    </row>
    <row r="254" spans="1:74" hidden="1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33"/>
        <v>0.96575172561678535</v>
      </c>
      <c r="U254" s="3">
        <v>12936389</v>
      </c>
      <c r="V254" s="3">
        <v>14131922</v>
      </c>
      <c r="W254" s="14">
        <f t="shared" si="34"/>
        <v>1.0924162840186702</v>
      </c>
      <c r="X254" s="3">
        <v>9681370</v>
      </c>
      <c r="Y254" s="18">
        <f t="shared" si="35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 s="38">
        <f t="shared" si="36"/>
        <v>8.4671235767639796E-2</v>
      </c>
      <c r="AF254">
        <v>30</v>
      </c>
      <c r="AG254" s="10">
        <v>46569</v>
      </c>
      <c r="AH254" t="s">
        <v>63</v>
      </c>
      <c r="AI254" t="s">
        <v>43</v>
      </c>
      <c r="AJ254" t="s">
        <v>44</v>
      </c>
      <c r="AK254" s="8">
        <v>40471</v>
      </c>
      <c r="AL254" s="3">
        <v>500000</v>
      </c>
      <c r="AM254" s="3">
        <v>269444.42</v>
      </c>
      <c r="AN254">
        <v>0</v>
      </c>
      <c r="AO254">
        <v>15</v>
      </c>
      <c r="AP254" s="38">
        <f t="shared" si="39"/>
        <v>6.6666666666666666E-2</v>
      </c>
      <c r="AQ254">
        <v>15</v>
      </c>
      <c r="AR254" s="8">
        <v>45950</v>
      </c>
      <c r="AS254">
        <v>0</v>
      </c>
      <c r="AT254" t="s">
        <v>58</v>
      </c>
      <c r="AU254" t="s">
        <v>98</v>
      </c>
      <c r="AV254" s="11">
        <v>41102</v>
      </c>
      <c r="AW254" s="3">
        <v>655020</v>
      </c>
      <c r="AX254" s="3">
        <v>11330</v>
      </c>
      <c r="AY254">
        <v>0</v>
      </c>
      <c r="AZ254">
        <v>0</v>
      </c>
      <c r="BA254" s="38">
        <f t="shared" si="37"/>
        <v>0</v>
      </c>
      <c r="BB254">
        <v>0</v>
      </c>
      <c r="BC254" s="8">
        <v>0</v>
      </c>
      <c r="BD254">
        <v>0</v>
      </c>
      <c r="BE254" t="s">
        <v>58</v>
      </c>
      <c r="BF254" t="s">
        <v>98</v>
      </c>
      <c r="BG254" s="11" t="s">
        <v>106</v>
      </c>
      <c r="BH254" s="3">
        <v>0</v>
      </c>
      <c r="BI254" s="3">
        <v>0</v>
      </c>
      <c r="BJ254">
        <v>0</v>
      </c>
      <c r="BK254">
        <v>0</v>
      </c>
      <c r="BL254" s="38">
        <f t="shared" si="38"/>
        <v>0</v>
      </c>
      <c r="BM254">
        <v>0</v>
      </c>
      <c r="BN254" s="8">
        <v>0</v>
      </c>
      <c r="BO254">
        <v>0</v>
      </c>
      <c r="BP254" t="s">
        <v>46</v>
      </c>
      <c r="BQ254">
        <v>0</v>
      </c>
      <c r="BR254" s="3">
        <v>12936389</v>
      </c>
      <c r="BS254" t="s">
        <v>47</v>
      </c>
      <c r="BT254" s="19">
        <f t="shared" si="30"/>
        <v>3255020</v>
      </c>
      <c r="BU254" s="19">
        <f t="shared" si="31"/>
        <v>12936390</v>
      </c>
      <c r="BV254" s="13">
        <f t="shared" si="32"/>
        <v>1.0000000773013242</v>
      </c>
    </row>
    <row r="255" spans="1:74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33"/>
        <v>0.98561520659615343</v>
      </c>
      <c r="U255" s="3">
        <v>4159879</v>
      </c>
      <c r="V255" s="3">
        <v>3747598</v>
      </c>
      <c r="W255" s="14">
        <f t="shared" si="34"/>
        <v>0.90089110765000613</v>
      </c>
      <c r="X255" s="3">
        <v>2989059</v>
      </c>
      <c r="Y255" s="18">
        <f t="shared" si="35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 s="38">
        <f t="shared" si="36"/>
        <v>5.7800139357457141E-2</v>
      </c>
      <c r="AF255">
        <v>40</v>
      </c>
      <c r="AG255" s="10">
        <v>56250</v>
      </c>
      <c r="AH255">
        <v>1</v>
      </c>
      <c r="AI255" t="s">
        <v>43</v>
      </c>
      <c r="AJ255">
        <v>0</v>
      </c>
      <c r="AK255" s="8" t="s">
        <v>106</v>
      </c>
      <c r="AL255" s="3">
        <v>220000</v>
      </c>
      <c r="AM255" s="3">
        <v>220000</v>
      </c>
      <c r="AN255">
        <v>0</v>
      </c>
      <c r="AO255">
        <v>30</v>
      </c>
      <c r="AP255" s="38">
        <f t="shared" si="39"/>
        <v>3.3333333333333333E-2</v>
      </c>
      <c r="AQ255">
        <v>15</v>
      </c>
      <c r="AR255" s="8">
        <v>46341</v>
      </c>
      <c r="AS255">
        <v>2</v>
      </c>
      <c r="AT255" t="s">
        <v>58</v>
      </c>
      <c r="AU255">
        <v>0</v>
      </c>
      <c r="AV255" s="11">
        <v>40960</v>
      </c>
      <c r="AW255" s="3">
        <v>105000</v>
      </c>
      <c r="AX255" s="3">
        <v>79945.36</v>
      </c>
      <c r="AY255">
        <v>0.02</v>
      </c>
      <c r="AZ255">
        <v>15</v>
      </c>
      <c r="BA255" s="38">
        <f t="shared" si="37"/>
        <v>7.7825472250244124E-2</v>
      </c>
      <c r="BB255">
        <v>15</v>
      </c>
      <c r="BC255" s="8">
        <v>43077</v>
      </c>
      <c r="BD255">
        <v>3</v>
      </c>
      <c r="BE255" t="s">
        <v>58</v>
      </c>
      <c r="BF255">
        <v>0</v>
      </c>
      <c r="BG255" s="11">
        <v>41849</v>
      </c>
      <c r="BH255" s="3">
        <v>169685.66</v>
      </c>
      <c r="BI255" s="3">
        <v>169685.66</v>
      </c>
      <c r="BJ255">
        <v>0.05</v>
      </c>
      <c r="BK255">
        <v>15</v>
      </c>
      <c r="BL255" s="38">
        <f t="shared" si="38"/>
        <v>9.6342287609244376E-2</v>
      </c>
      <c r="BM255">
        <v>15</v>
      </c>
      <c r="BN255" s="8">
        <v>47205</v>
      </c>
      <c r="BO255">
        <v>4</v>
      </c>
      <c r="BP255" t="s">
        <v>100</v>
      </c>
      <c r="BQ255">
        <v>0</v>
      </c>
      <c r="BR255" s="3">
        <v>1199685.6599999999</v>
      </c>
      <c r="BS255" t="s">
        <v>441</v>
      </c>
      <c r="BT255" s="19">
        <f t="shared" si="30"/>
        <v>1199685.6599999999</v>
      </c>
      <c r="BU255" s="19">
        <f t="shared" si="31"/>
        <v>4188744.66</v>
      </c>
      <c r="BV255" s="13">
        <f t="shared" si="32"/>
        <v>1.0069390624102288</v>
      </c>
    </row>
    <row r="256" spans="1:74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33"/>
        <v>0.98561520659615343</v>
      </c>
      <c r="U256" s="3">
        <v>4159879</v>
      </c>
      <c r="V256" s="3">
        <v>3747598</v>
      </c>
      <c r="W256" s="14">
        <f t="shared" si="34"/>
        <v>0.90089110765000613</v>
      </c>
      <c r="X256" s="3">
        <v>2989059</v>
      </c>
      <c r="Y256" s="18">
        <f t="shared" si="35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 s="38">
        <f t="shared" si="36"/>
        <v>5.7800139357457141E-2</v>
      </c>
      <c r="AF256">
        <v>40</v>
      </c>
      <c r="AG256" s="10">
        <v>56250</v>
      </c>
      <c r="AH256">
        <v>1</v>
      </c>
      <c r="AI256" t="s">
        <v>43</v>
      </c>
      <c r="AJ256">
        <v>0</v>
      </c>
      <c r="AK256" s="8" t="s">
        <v>106</v>
      </c>
      <c r="AL256" s="3">
        <v>220000</v>
      </c>
      <c r="AM256" s="3">
        <v>220000</v>
      </c>
      <c r="AN256">
        <v>0</v>
      </c>
      <c r="AO256">
        <v>30</v>
      </c>
      <c r="AP256" s="38">
        <f t="shared" si="39"/>
        <v>3.3333333333333333E-2</v>
      </c>
      <c r="AQ256">
        <v>15</v>
      </c>
      <c r="AR256" s="8">
        <v>46341</v>
      </c>
      <c r="AS256">
        <v>2</v>
      </c>
      <c r="AT256" t="s">
        <v>58</v>
      </c>
      <c r="AU256">
        <v>0</v>
      </c>
      <c r="AV256" s="11">
        <v>40960</v>
      </c>
      <c r="AW256" s="3">
        <v>105000</v>
      </c>
      <c r="AX256" s="3">
        <v>79945.36</v>
      </c>
      <c r="AY256">
        <v>0.02</v>
      </c>
      <c r="AZ256">
        <v>15</v>
      </c>
      <c r="BA256" s="38">
        <f t="shared" si="37"/>
        <v>7.7825472250244124E-2</v>
      </c>
      <c r="BB256">
        <v>15</v>
      </c>
      <c r="BC256" s="8">
        <v>43077</v>
      </c>
      <c r="BD256">
        <v>3</v>
      </c>
      <c r="BE256" t="s">
        <v>58</v>
      </c>
      <c r="BF256">
        <v>0</v>
      </c>
      <c r="BG256" s="11">
        <v>41849</v>
      </c>
      <c r="BH256" s="3">
        <v>169685.66</v>
      </c>
      <c r="BI256" s="3">
        <v>169685.66</v>
      </c>
      <c r="BJ256">
        <v>0.05</v>
      </c>
      <c r="BK256">
        <v>15</v>
      </c>
      <c r="BL256" s="38">
        <f t="shared" si="38"/>
        <v>9.6342287609244376E-2</v>
      </c>
      <c r="BM256">
        <v>15</v>
      </c>
      <c r="BN256" s="8">
        <v>47205</v>
      </c>
      <c r="BO256">
        <v>4</v>
      </c>
      <c r="BP256" t="s">
        <v>100</v>
      </c>
      <c r="BQ256">
        <v>0</v>
      </c>
      <c r="BR256" s="3">
        <v>1199685.6599999999</v>
      </c>
      <c r="BS256" t="s">
        <v>441</v>
      </c>
      <c r="BT256" s="19">
        <f t="shared" si="30"/>
        <v>1199685.6599999999</v>
      </c>
      <c r="BU256" s="19">
        <f t="shared" si="31"/>
        <v>4188744.66</v>
      </c>
      <c r="BV256" s="13">
        <f t="shared" si="32"/>
        <v>1.0069390624102288</v>
      </c>
    </row>
    <row r="257" spans="1:74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33"/>
        <v>9.8828434081219246E-2</v>
      </c>
      <c r="U257" s="3">
        <v>6820871</v>
      </c>
      <c r="V257" s="3">
        <v>5764974</v>
      </c>
      <c r="W257" s="14">
        <f t="shared" si="34"/>
        <v>0.84519616336388714</v>
      </c>
      <c r="X257" s="3">
        <v>4826845</v>
      </c>
      <c r="Y257" s="18">
        <f t="shared" si="35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 s="38">
        <f t="shared" si="36"/>
        <v>0.10065795384260373</v>
      </c>
      <c r="AF257">
        <v>30</v>
      </c>
      <c r="AG257" s="10">
        <v>46275</v>
      </c>
      <c r="AH257" t="s">
        <v>63</v>
      </c>
      <c r="AI257" t="s">
        <v>43</v>
      </c>
      <c r="AJ257" t="s">
        <v>55</v>
      </c>
      <c r="AK257" s="8" t="s">
        <v>106</v>
      </c>
      <c r="AL257" s="3">
        <v>0</v>
      </c>
      <c r="AM257" s="3">
        <v>0</v>
      </c>
      <c r="AN257">
        <v>0</v>
      </c>
      <c r="AO257" t="s">
        <v>45</v>
      </c>
      <c r="AP257" s="38">
        <f t="shared" si="39"/>
        <v>0</v>
      </c>
      <c r="AQ257">
        <v>0</v>
      </c>
      <c r="AR257" s="8">
        <v>0</v>
      </c>
      <c r="AS257">
        <v>0</v>
      </c>
      <c r="AT257" t="s">
        <v>46</v>
      </c>
      <c r="AU257">
        <v>0</v>
      </c>
      <c r="AV257" s="11">
        <v>40497</v>
      </c>
      <c r="AW257" s="3">
        <v>1544026</v>
      </c>
      <c r="AX257" s="3">
        <v>1003617</v>
      </c>
      <c r="AY257">
        <v>0</v>
      </c>
      <c r="AZ257">
        <v>15</v>
      </c>
      <c r="BA257" s="38">
        <f t="shared" si="37"/>
        <v>6.6666666666666666E-2</v>
      </c>
      <c r="BB257" t="s">
        <v>165</v>
      </c>
      <c r="BC257" s="8" t="s">
        <v>47</v>
      </c>
      <c r="BD257" t="s">
        <v>206</v>
      </c>
      <c r="BE257" t="s">
        <v>100</v>
      </c>
      <c r="BF257" t="s">
        <v>414</v>
      </c>
      <c r="BG257" s="11" t="s">
        <v>106</v>
      </c>
      <c r="BH257" s="3">
        <v>0</v>
      </c>
      <c r="BI257" s="3">
        <v>0</v>
      </c>
      <c r="BJ257">
        <v>0</v>
      </c>
      <c r="BK257">
        <v>0</v>
      </c>
      <c r="BL257" s="38">
        <f t="shared" si="38"/>
        <v>0</v>
      </c>
      <c r="BM257">
        <v>0</v>
      </c>
      <c r="BN257" s="8">
        <v>0</v>
      </c>
      <c r="BO257">
        <v>0</v>
      </c>
      <c r="BP257" t="s">
        <v>46</v>
      </c>
      <c r="BQ257">
        <v>0</v>
      </c>
      <c r="BR257" s="3">
        <v>6820871</v>
      </c>
      <c r="BS257" t="s">
        <v>62</v>
      </c>
      <c r="BT257" s="19">
        <f t="shared" si="30"/>
        <v>1994026</v>
      </c>
      <c r="BU257" s="19">
        <f t="shared" si="31"/>
        <v>6820871</v>
      </c>
      <c r="BV257" s="13">
        <f t="shared" si="32"/>
        <v>1</v>
      </c>
    </row>
    <row r="258" spans="1:74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33"/>
        <v>0.11090271682950401</v>
      </c>
      <c r="U258" s="3">
        <v>5946527</v>
      </c>
      <c r="V258" s="3">
        <v>7368323</v>
      </c>
      <c r="W258" s="14">
        <f t="shared" si="34"/>
        <v>1.2390968711653036</v>
      </c>
      <c r="X258" s="3">
        <v>5086527</v>
      </c>
      <c r="Y258" s="18">
        <f t="shared" si="35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s="38">
        <f t="shared" si="36"/>
        <v>5.8823529411764705E-2</v>
      </c>
      <c r="AF258" t="s">
        <v>391</v>
      </c>
      <c r="AG258" s="10">
        <v>47118</v>
      </c>
      <c r="AH258" t="s">
        <v>442</v>
      </c>
      <c r="AI258" t="s">
        <v>100</v>
      </c>
      <c r="AJ258" t="s">
        <v>443</v>
      </c>
      <c r="AK258" s="8">
        <v>41131</v>
      </c>
      <c r="AL258" s="3">
        <v>410000</v>
      </c>
      <c r="AM258" s="3">
        <v>355730</v>
      </c>
      <c r="AN258">
        <v>7.0000000000000007E-2</v>
      </c>
      <c r="AO258">
        <v>16</v>
      </c>
      <c r="AP258" s="38">
        <f t="shared" si="39"/>
        <v>0.10585764772624282</v>
      </c>
      <c r="AQ258">
        <v>202</v>
      </c>
      <c r="AR258" s="8">
        <v>47253</v>
      </c>
      <c r="AS258" t="s">
        <v>442</v>
      </c>
      <c r="AT258" t="s">
        <v>43</v>
      </c>
      <c r="AU258" t="s">
        <v>444</v>
      </c>
      <c r="AV258" s="11" t="s">
        <v>106</v>
      </c>
      <c r="AW258" s="3">
        <v>0</v>
      </c>
      <c r="AX258" s="3">
        <v>0</v>
      </c>
      <c r="AY258">
        <v>0</v>
      </c>
      <c r="AZ258">
        <v>0</v>
      </c>
      <c r="BA258" s="38">
        <f t="shared" si="37"/>
        <v>0</v>
      </c>
      <c r="BB258">
        <v>0</v>
      </c>
      <c r="BC258" s="8">
        <v>0</v>
      </c>
      <c r="BD258">
        <v>0</v>
      </c>
      <c r="BE258" t="s">
        <v>46</v>
      </c>
      <c r="BF258">
        <v>0</v>
      </c>
      <c r="BG258" s="11" t="s">
        <v>106</v>
      </c>
      <c r="BH258" s="3">
        <v>0</v>
      </c>
      <c r="BI258" s="3">
        <v>0</v>
      </c>
      <c r="BJ258">
        <v>0</v>
      </c>
      <c r="BK258">
        <v>0</v>
      </c>
      <c r="BL258" s="38">
        <f t="shared" si="38"/>
        <v>0</v>
      </c>
      <c r="BM258">
        <v>0</v>
      </c>
      <c r="BN258" s="8">
        <v>0</v>
      </c>
      <c r="BO258">
        <v>0</v>
      </c>
      <c r="BP258" t="s">
        <v>46</v>
      </c>
      <c r="BQ258">
        <v>0</v>
      </c>
      <c r="BR258" s="3">
        <v>5946527</v>
      </c>
      <c r="BS258" t="s">
        <v>47</v>
      </c>
      <c r="BT258" s="19">
        <f t="shared" si="30"/>
        <v>860000</v>
      </c>
      <c r="BU258" s="19">
        <f t="shared" si="31"/>
        <v>5946527</v>
      </c>
      <c r="BV258" s="13">
        <f t="shared" si="32"/>
        <v>1</v>
      </c>
    </row>
    <row r="259" spans="1:74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33"/>
        <v>0.1142805790183402</v>
      </c>
      <c r="U259" s="3">
        <v>5480310</v>
      </c>
      <c r="V259" s="3">
        <v>7782440</v>
      </c>
      <c r="W259" s="14">
        <f t="shared" si="34"/>
        <v>1.4200729520775284</v>
      </c>
      <c r="X259" s="3">
        <v>0</v>
      </c>
      <c r="Y259" s="18">
        <f t="shared" si="35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 s="38">
        <f t="shared" si="36"/>
        <v>0</v>
      </c>
      <c r="AF259">
        <v>0</v>
      </c>
      <c r="AG259" s="10">
        <v>0</v>
      </c>
      <c r="AH259">
        <v>0</v>
      </c>
      <c r="AI259">
        <v>0</v>
      </c>
      <c r="AJ259">
        <v>0</v>
      </c>
      <c r="AK259" s="8" t="s">
        <v>106</v>
      </c>
      <c r="AL259" s="3">
        <v>400000</v>
      </c>
      <c r="AM259" s="3">
        <v>400000</v>
      </c>
      <c r="AN259">
        <v>0</v>
      </c>
      <c r="AO259" t="s">
        <v>45</v>
      </c>
      <c r="AP259" s="38">
        <f t="shared" si="39"/>
        <v>0</v>
      </c>
      <c r="AQ259">
        <v>0</v>
      </c>
      <c r="AR259" s="8">
        <v>0</v>
      </c>
      <c r="AS259">
        <v>0</v>
      </c>
      <c r="AT259" t="s">
        <v>100</v>
      </c>
      <c r="AU259" t="s">
        <v>214</v>
      </c>
      <c r="AV259" s="11">
        <v>4000</v>
      </c>
      <c r="AW259" s="3">
        <v>400000</v>
      </c>
      <c r="AX259" s="3">
        <v>400000</v>
      </c>
      <c r="AY259">
        <v>0</v>
      </c>
      <c r="AZ259">
        <v>0</v>
      </c>
      <c r="BA259" s="38">
        <f t="shared" si="37"/>
        <v>0</v>
      </c>
      <c r="BB259">
        <v>0</v>
      </c>
      <c r="BC259" s="8">
        <v>58075</v>
      </c>
      <c r="BD259">
        <v>0</v>
      </c>
      <c r="BE259" t="s">
        <v>100</v>
      </c>
      <c r="BF259" t="s">
        <v>214</v>
      </c>
      <c r="BG259" s="11" t="s">
        <v>106</v>
      </c>
      <c r="BH259" s="3">
        <v>640117</v>
      </c>
      <c r="BI259" s="3">
        <v>646779.77</v>
      </c>
      <c r="BJ259">
        <v>3.4500000000000003E-2</v>
      </c>
      <c r="BK259">
        <v>0</v>
      </c>
      <c r="BL259" s="38">
        <f t="shared" si="38"/>
        <v>0</v>
      </c>
      <c r="BM259">
        <v>0</v>
      </c>
      <c r="BN259" s="8">
        <v>57649</v>
      </c>
      <c r="BO259">
        <v>0</v>
      </c>
      <c r="BP259" t="s">
        <v>58</v>
      </c>
      <c r="BQ259" t="s">
        <v>214</v>
      </c>
      <c r="BR259" s="3">
        <v>0</v>
      </c>
      <c r="BS259">
        <v>0</v>
      </c>
      <c r="BT259" s="19">
        <f t="shared" ref="BT259:BT324" si="40">+AA259+AL259+AW259+BH259</f>
        <v>1440117</v>
      </c>
      <c r="BU259" s="19">
        <f t="shared" ref="BU259:BU322" si="41">+BT259+X259</f>
        <v>1440117</v>
      </c>
      <c r="BV259" s="13">
        <f t="shared" ref="BV259:BV322" si="42">IFERROR(+BU259/U259,0)</f>
        <v>0.26278020768898108</v>
      </c>
    </row>
    <row r="260" spans="1:74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43">IFERROR(H260/U260,0)</f>
        <v>0.77848902053118796</v>
      </c>
      <c r="U260" s="3">
        <v>10258101</v>
      </c>
      <c r="V260" s="3">
        <v>9581799</v>
      </c>
      <c r="W260" s="14">
        <f t="shared" ref="W260:W323" si="44">IFERROR(+V260/U260,0)</f>
        <v>0.9340714231610705</v>
      </c>
      <c r="X260" s="3">
        <v>7332309</v>
      </c>
      <c r="Y260" s="18">
        <f t="shared" ref="Y260:Y323" si="45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 s="38">
        <f t="shared" ref="AE260:AE323" si="46">-IFERROR(PMT(AC260,AD260,1), )</f>
        <v>0</v>
      </c>
      <c r="AF260">
        <v>0</v>
      </c>
      <c r="AG260" s="10">
        <v>47187</v>
      </c>
      <c r="AH260">
        <v>0</v>
      </c>
      <c r="AI260" t="s">
        <v>43</v>
      </c>
      <c r="AJ260">
        <v>0</v>
      </c>
      <c r="AK260" s="8">
        <v>42313</v>
      </c>
      <c r="AL260" s="3">
        <v>1945079</v>
      </c>
      <c r="AM260" s="3">
        <v>1890295.41</v>
      </c>
      <c r="AN260">
        <v>5.7500000000000002E-2</v>
      </c>
      <c r="AO260">
        <v>15</v>
      </c>
      <c r="AP260" s="38">
        <f t="shared" si="39"/>
        <v>0.1012875108131331</v>
      </c>
      <c r="AQ260">
        <v>30</v>
      </c>
      <c r="AR260" s="8">
        <v>47187</v>
      </c>
      <c r="AS260">
        <v>0</v>
      </c>
      <c r="AT260" t="s">
        <v>43</v>
      </c>
      <c r="AU260">
        <v>0</v>
      </c>
      <c r="AV260" s="11" t="s">
        <v>106</v>
      </c>
      <c r="AW260" s="3">
        <v>0</v>
      </c>
      <c r="AX260" s="3">
        <v>0</v>
      </c>
      <c r="AY260">
        <v>0</v>
      </c>
      <c r="AZ260">
        <v>0</v>
      </c>
      <c r="BA260" s="38">
        <f t="shared" ref="BA260:BA323" si="47">-IFERROR(PMT(AY260,AZ260,1),0)</f>
        <v>0</v>
      </c>
      <c r="BB260">
        <v>0</v>
      </c>
      <c r="BC260" s="8">
        <v>0</v>
      </c>
      <c r="BD260">
        <v>0</v>
      </c>
      <c r="BE260" t="s">
        <v>46</v>
      </c>
      <c r="BF260">
        <v>0</v>
      </c>
      <c r="BG260" s="11" t="s">
        <v>106</v>
      </c>
      <c r="BH260" s="3">
        <v>0</v>
      </c>
      <c r="BI260" s="3">
        <v>0</v>
      </c>
      <c r="BJ260">
        <v>0</v>
      </c>
      <c r="BK260">
        <v>0</v>
      </c>
      <c r="BL260" s="38">
        <f t="shared" ref="BL260:BL323" si="48">-IFERROR(PMT(BJ260,BK260,1),0)</f>
        <v>0</v>
      </c>
      <c r="BM260">
        <v>0</v>
      </c>
      <c r="BN260" s="8">
        <v>0</v>
      </c>
      <c r="BO260">
        <v>0</v>
      </c>
      <c r="BP260" t="s">
        <v>46</v>
      </c>
      <c r="BQ260">
        <v>0</v>
      </c>
      <c r="BR260" s="3">
        <v>10258101</v>
      </c>
      <c r="BS260" t="s">
        <v>47</v>
      </c>
      <c r="BT260" s="19" t="e">
        <f t="shared" si="40"/>
        <v>#VALUE!</v>
      </c>
      <c r="BU260" s="19" t="e">
        <f t="shared" si="41"/>
        <v>#VALUE!</v>
      </c>
      <c r="BV260" s="13">
        <f t="shared" si="42"/>
        <v>0</v>
      </c>
    </row>
    <row r="261" spans="1:74" hidden="1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43"/>
        <v>0.11051075337717112</v>
      </c>
      <c r="U261" s="3">
        <v>4720889</v>
      </c>
      <c r="V261" s="3">
        <v>5796883</v>
      </c>
      <c r="W261" s="14">
        <f t="shared" si="44"/>
        <v>1.2279219019976957</v>
      </c>
      <c r="X261" s="3">
        <v>4260839</v>
      </c>
      <c r="Y261" s="18">
        <f t="shared" si="45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 s="38">
        <f t="shared" si="46"/>
        <v>0.10120673684472671</v>
      </c>
      <c r="AF261">
        <v>30</v>
      </c>
      <c r="AG261" s="10">
        <v>46670</v>
      </c>
      <c r="AH261" t="s">
        <v>54</v>
      </c>
      <c r="AI261" t="s">
        <v>43</v>
      </c>
      <c r="AJ261" t="s">
        <v>55</v>
      </c>
      <c r="AK261" s="8" t="s">
        <v>106</v>
      </c>
      <c r="AL261" s="3">
        <v>0</v>
      </c>
      <c r="AM261" s="3">
        <v>0</v>
      </c>
      <c r="AN261">
        <v>0</v>
      </c>
      <c r="AO261" t="s">
        <v>45</v>
      </c>
      <c r="AP261" s="38">
        <f t="shared" ref="AP261:AP324" si="49">-IFERROR(PMT(AN261,AO261,1),0)</f>
        <v>0</v>
      </c>
      <c r="AQ261">
        <v>0</v>
      </c>
      <c r="AR261" s="8">
        <v>0</v>
      </c>
      <c r="AS261">
        <v>0</v>
      </c>
      <c r="AT261" t="s">
        <v>46</v>
      </c>
      <c r="AU261">
        <v>0</v>
      </c>
      <c r="AV261" s="11" t="s">
        <v>106</v>
      </c>
      <c r="AW261" s="3">
        <v>0</v>
      </c>
      <c r="AX261" s="3">
        <v>0</v>
      </c>
      <c r="AY261">
        <v>0</v>
      </c>
      <c r="AZ261">
        <v>0</v>
      </c>
      <c r="BA261" s="38">
        <f t="shared" si="47"/>
        <v>0</v>
      </c>
      <c r="BB261">
        <v>0</v>
      </c>
      <c r="BC261" s="8">
        <v>0</v>
      </c>
      <c r="BD261">
        <v>0</v>
      </c>
      <c r="BE261" t="s">
        <v>46</v>
      </c>
      <c r="BF261">
        <v>0</v>
      </c>
      <c r="BG261" s="11" t="s">
        <v>106</v>
      </c>
      <c r="BH261" s="3">
        <v>0</v>
      </c>
      <c r="BI261" s="3">
        <v>0</v>
      </c>
      <c r="BJ261">
        <v>0</v>
      </c>
      <c r="BK261">
        <v>0</v>
      </c>
      <c r="BL261" s="38">
        <f t="shared" si="48"/>
        <v>0</v>
      </c>
      <c r="BM261">
        <v>0</v>
      </c>
      <c r="BN261" s="8">
        <v>0</v>
      </c>
      <c r="BO261">
        <v>0</v>
      </c>
      <c r="BP261" t="s">
        <v>46</v>
      </c>
      <c r="BQ261">
        <v>0</v>
      </c>
      <c r="BR261" s="3">
        <v>4720889</v>
      </c>
      <c r="BS261" t="s">
        <v>47</v>
      </c>
      <c r="BT261" s="19">
        <f t="shared" si="40"/>
        <v>460050</v>
      </c>
      <c r="BU261" s="19">
        <f t="shared" si="41"/>
        <v>4720889</v>
      </c>
      <c r="BV261" s="13">
        <f t="shared" si="42"/>
        <v>1</v>
      </c>
    </row>
    <row r="262" spans="1:74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43"/>
        <v>0.87227407574469562</v>
      </c>
      <c r="U262" s="3">
        <v>2305640</v>
      </c>
      <c r="V262" s="3">
        <v>2237749</v>
      </c>
      <c r="W262" s="14">
        <f t="shared" si="44"/>
        <v>0.9705543796950088</v>
      </c>
      <c r="X262" s="3">
        <v>1590143</v>
      </c>
      <c r="Y262" s="18">
        <f t="shared" si="45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 s="38">
        <f t="shared" si="46"/>
        <v>7.2260658401574251E-2</v>
      </c>
      <c r="AF262">
        <v>40</v>
      </c>
      <c r="AG262" s="10">
        <v>47524</v>
      </c>
      <c r="AH262" t="s">
        <v>63</v>
      </c>
      <c r="AI262" t="s">
        <v>43</v>
      </c>
      <c r="AJ262" t="s">
        <v>55</v>
      </c>
      <c r="AK262" s="8">
        <v>42134</v>
      </c>
      <c r="AL262" s="3">
        <v>204497</v>
      </c>
      <c r="AM262" s="3">
        <v>215362</v>
      </c>
      <c r="AN262">
        <v>2.3699999999999999E-2</v>
      </c>
      <c r="AO262">
        <v>15</v>
      </c>
      <c r="AP262" s="38">
        <f t="shared" si="49"/>
        <v>7.9996080683343462E-2</v>
      </c>
      <c r="AQ262" t="s">
        <v>165</v>
      </c>
      <c r="AR262" s="8">
        <v>47604</v>
      </c>
      <c r="AS262" t="s">
        <v>165</v>
      </c>
      <c r="AT262" t="s">
        <v>100</v>
      </c>
      <c r="AU262" t="s">
        <v>55</v>
      </c>
      <c r="AV262" s="11">
        <v>42134</v>
      </c>
      <c r="AW262" s="3">
        <v>129000</v>
      </c>
      <c r="AX262" s="3">
        <v>73222</v>
      </c>
      <c r="AY262">
        <v>2.3199999999999998E-2</v>
      </c>
      <c r="AZ262">
        <v>14</v>
      </c>
      <c r="BA262" s="38">
        <f t="shared" si="47"/>
        <v>8.4473684828867829E-2</v>
      </c>
      <c r="BB262" t="s">
        <v>165</v>
      </c>
      <c r="BC262" s="8">
        <v>47477</v>
      </c>
      <c r="BD262">
        <v>0</v>
      </c>
      <c r="BE262" t="s">
        <v>58</v>
      </c>
      <c r="BF262">
        <v>0</v>
      </c>
      <c r="BG262" s="11" t="s">
        <v>106</v>
      </c>
      <c r="BH262" s="3">
        <v>0</v>
      </c>
      <c r="BI262" s="3">
        <v>0</v>
      </c>
      <c r="BJ262">
        <v>0</v>
      </c>
      <c r="BK262">
        <v>0</v>
      </c>
      <c r="BL262" s="38">
        <f t="shared" si="48"/>
        <v>0</v>
      </c>
      <c r="BM262">
        <v>0</v>
      </c>
      <c r="BN262" s="8">
        <v>0</v>
      </c>
      <c r="BO262">
        <v>0</v>
      </c>
      <c r="BP262" t="s">
        <v>46</v>
      </c>
      <c r="BQ262">
        <v>0</v>
      </c>
      <c r="BR262" s="3">
        <v>2305640</v>
      </c>
      <c r="BS262" t="s">
        <v>47</v>
      </c>
      <c r="BT262" s="19">
        <f t="shared" si="40"/>
        <v>715497</v>
      </c>
      <c r="BU262" s="19">
        <f t="shared" si="41"/>
        <v>2305640</v>
      </c>
      <c r="BV262" s="13">
        <f t="shared" si="42"/>
        <v>1</v>
      </c>
    </row>
    <row r="263" spans="1:74" hidden="1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43"/>
        <v>0.10048619684871647</v>
      </c>
      <c r="U263" s="3">
        <v>1934196</v>
      </c>
      <c r="V263" s="3">
        <v>2159876</v>
      </c>
      <c r="W263" s="14">
        <f t="shared" si="44"/>
        <v>1.1166789715209835</v>
      </c>
      <c r="X263" s="3">
        <v>1644008</v>
      </c>
      <c r="Y263" s="18">
        <f t="shared" si="45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 s="38">
        <f t="shared" si="46"/>
        <v>8.8699141731286096E-2</v>
      </c>
      <c r="AF263">
        <v>0</v>
      </c>
      <c r="AG263" s="10">
        <v>46753</v>
      </c>
      <c r="AH263">
        <v>0</v>
      </c>
      <c r="AI263" t="s">
        <v>58</v>
      </c>
      <c r="AJ263">
        <v>0</v>
      </c>
      <c r="AK263" s="8" t="s">
        <v>106</v>
      </c>
      <c r="AL263" s="3">
        <v>0</v>
      </c>
      <c r="AM263" s="3">
        <v>0</v>
      </c>
      <c r="AN263">
        <v>0</v>
      </c>
      <c r="AO263" t="s">
        <v>45</v>
      </c>
      <c r="AP263" s="38">
        <f t="shared" si="49"/>
        <v>0</v>
      </c>
      <c r="AQ263">
        <v>0</v>
      </c>
      <c r="AR263" s="8">
        <v>0</v>
      </c>
      <c r="AS263">
        <v>0</v>
      </c>
      <c r="AT263" t="s">
        <v>46</v>
      </c>
      <c r="AU263">
        <v>0</v>
      </c>
      <c r="AV263" s="11" t="s">
        <v>106</v>
      </c>
      <c r="AW263" s="3">
        <v>0</v>
      </c>
      <c r="AX263" s="3">
        <v>0</v>
      </c>
      <c r="AY263">
        <v>0</v>
      </c>
      <c r="AZ263">
        <v>0</v>
      </c>
      <c r="BA263" s="38">
        <f t="shared" si="47"/>
        <v>0</v>
      </c>
      <c r="BB263">
        <v>0</v>
      </c>
      <c r="BC263" s="8">
        <v>0</v>
      </c>
      <c r="BD263">
        <v>0</v>
      </c>
      <c r="BE263" t="s">
        <v>58</v>
      </c>
      <c r="BF263">
        <v>0</v>
      </c>
      <c r="BG263" s="11" t="s">
        <v>106</v>
      </c>
      <c r="BH263" s="3">
        <v>0</v>
      </c>
      <c r="BI263" s="3">
        <v>0</v>
      </c>
      <c r="BJ263">
        <v>0</v>
      </c>
      <c r="BK263">
        <v>0</v>
      </c>
      <c r="BL263" s="38">
        <f t="shared" si="48"/>
        <v>0</v>
      </c>
      <c r="BM263">
        <v>0</v>
      </c>
      <c r="BN263" s="8">
        <v>0</v>
      </c>
      <c r="BO263">
        <v>0</v>
      </c>
      <c r="BP263" t="s">
        <v>46</v>
      </c>
      <c r="BQ263">
        <v>0</v>
      </c>
      <c r="BR263" s="3">
        <v>1934196</v>
      </c>
      <c r="BS263" t="s">
        <v>47</v>
      </c>
      <c r="BT263" s="19">
        <f t="shared" si="40"/>
        <v>290188</v>
      </c>
      <c r="BU263" s="19">
        <f t="shared" si="41"/>
        <v>1934196</v>
      </c>
      <c r="BV263" s="13">
        <f t="shared" si="42"/>
        <v>1</v>
      </c>
    </row>
    <row r="264" spans="1:74" hidden="1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43"/>
        <v>9.9109851838421026E-2</v>
      </c>
      <c r="U264" s="3">
        <v>3766901</v>
      </c>
      <c r="V264" s="3">
        <v>4151646</v>
      </c>
      <c r="W264" s="14">
        <f t="shared" si="44"/>
        <v>1.102138335995557</v>
      </c>
      <c r="X264" s="3">
        <v>3132931</v>
      </c>
      <c r="Y264" s="18">
        <f t="shared" si="45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 s="38">
        <f t="shared" si="46"/>
        <v>0.10120673684472671</v>
      </c>
      <c r="AF264">
        <v>30</v>
      </c>
      <c r="AG264" s="10">
        <v>46670</v>
      </c>
      <c r="AH264" t="s">
        <v>54</v>
      </c>
      <c r="AI264" t="s">
        <v>43</v>
      </c>
      <c r="AJ264" t="s">
        <v>55</v>
      </c>
      <c r="AK264" s="8">
        <v>40848</v>
      </c>
      <c r="AL264" s="3">
        <v>277480</v>
      </c>
      <c r="AM264" s="3">
        <v>345512.34</v>
      </c>
      <c r="AN264">
        <v>0.06</v>
      </c>
      <c r="AO264">
        <v>16</v>
      </c>
      <c r="AP264" s="38">
        <f t="shared" si="49"/>
        <v>9.8952143589367256E-2</v>
      </c>
      <c r="AQ264" t="s">
        <v>358</v>
      </c>
      <c r="AR264" s="8">
        <v>46753</v>
      </c>
      <c r="AS264" t="s">
        <v>71</v>
      </c>
      <c r="AT264" t="s">
        <v>100</v>
      </c>
      <c r="AU264" t="s">
        <v>55</v>
      </c>
      <c r="AV264" s="11" t="s">
        <v>106</v>
      </c>
      <c r="AW264" s="3">
        <v>0</v>
      </c>
      <c r="AX264" s="3">
        <v>0</v>
      </c>
      <c r="AY264">
        <v>0</v>
      </c>
      <c r="AZ264">
        <v>0</v>
      </c>
      <c r="BA264" s="38">
        <f t="shared" si="47"/>
        <v>0</v>
      </c>
      <c r="BB264">
        <v>0</v>
      </c>
      <c r="BC264" s="8">
        <v>0</v>
      </c>
      <c r="BD264">
        <v>0</v>
      </c>
      <c r="BE264" t="s">
        <v>46</v>
      </c>
      <c r="BF264">
        <v>0</v>
      </c>
      <c r="BG264" s="11" t="s">
        <v>106</v>
      </c>
      <c r="BH264" s="3">
        <v>0</v>
      </c>
      <c r="BI264" s="3">
        <v>0</v>
      </c>
      <c r="BJ264">
        <v>0</v>
      </c>
      <c r="BK264">
        <v>0</v>
      </c>
      <c r="BL264" s="38">
        <f t="shared" si="48"/>
        <v>0</v>
      </c>
      <c r="BM264">
        <v>0</v>
      </c>
      <c r="BN264" s="8">
        <v>0</v>
      </c>
      <c r="BO264">
        <v>0</v>
      </c>
      <c r="BP264" t="s">
        <v>46</v>
      </c>
      <c r="BQ264">
        <v>0</v>
      </c>
      <c r="BR264" s="3">
        <v>3766901</v>
      </c>
      <c r="BS264" t="s">
        <v>47</v>
      </c>
      <c r="BT264" s="19">
        <f t="shared" si="40"/>
        <v>633970</v>
      </c>
      <c r="BU264" s="19">
        <f t="shared" si="41"/>
        <v>3766901</v>
      </c>
      <c r="BV264" s="13">
        <f t="shared" si="42"/>
        <v>1</v>
      </c>
    </row>
    <row r="265" spans="1:74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43"/>
        <v>0.74955741767968842</v>
      </c>
      <c r="U265" s="3">
        <v>6778400</v>
      </c>
      <c r="V265" s="3">
        <v>6026392</v>
      </c>
      <c r="W265" s="14">
        <f t="shared" si="44"/>
        <v>0.88905818482237697</v>
      </c>
      <c r="X265" s="3">
        <v>4584963</v>
      </c>
      <c r="Y265" s="18">
        <f t="shared" si="45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 s="38">
        <f t="shared" si="46"/>
        <v>0.10242519306166559</v>
      </c>
      <c r="AF265">
        <v>30</v>
      </c>
      <c r="AG265" s="10">
        <v>47071</v>
      </c>
      <c r="AH265" t="s">
        <v>63</v>
      </c>
      <c r="AI265" t="s">
        <v>43</v>
      </c>
      <c r="AJ265" t="s">
        <v>44</v>
      </c>
      <c r="AK265" s="8">
        <v>40861</v>
      </c>
      <c r="AL265" s="3">
        <v>493437</v>
      </c>
      <c r="AM265" s="3">
        <v>169872.02</v>
      </c>
      <c r="AN265">
        <v>0</v>
      </c>
      <c r="AO265" t="s">
        <v>45</v>
      </c>
      <c r="AP265" s="38">
        <f t="shared" si="49"/>
        <v>0</v>
      </c>
      <c r="AQ265">
        <v>0</v>
      </c>
      <c r="AR265" s="8">
        <v>0</v>
      </c>
      <c r="AS265">
        <v>0</v>
      </c>
      <c r="AT265" t="s">
        <v>58</v>
      </c>
      <c r="AU265" t="s">
        <v>98</v>
      </c>
      <c r="AV265" s="11" t="s">
        <v>106</v>
      </c>
      <c r="AW265" s="3">
        <v>0</v>
      </c>
      <c r="AX265" s="3">
        <v>0</v>
      </c>
      <c r="AY265">
        <v>0</v>
      </c>
      <c r="AZ265">
        <v>0</v>
      </c>
      <c r="BA265" s="38">
        <f t="shared" si="47"/>
        <v>0</v>
      </c>
      <c r="BB265">
        <v>0</v>
      </c>
      <c r="BC265" s="8">
        <v>0</v>
      </c>
      <c r="BD265">
        <v>0</v>
      </c>
      <c r="BE265" t="s">
        <v>46</v>
      </c>
      <c r="BF265">
        <v>0</v>
      </c>
      <c r="BG265" s="11" t="s">
        <v>106</v>
      </c>
      <c r="BH265" s="3">
        <v>0</v>
      </c>
      <c r="BI265" s="3">
        <v>0</v>
      </c>
      <c r="BJ265">
        <v>0</v>
      </c>
      <c r="BK265">
        <v>0</v>
      </c>
      <c r="BL265" s="38">
        <f t="shared" si="48"/>
        <v>0</v>
      </c>
      <c r="BM265">
        <v>0</v>
      </c>
      <c r="BN265" s="8">
        <v>0</v>
      </c>
      <c r="BO265">
        <v>0</v>
      </c>
      <c r="BP265" t="s">
        <v>46</v>
      </c>
      <c r="BQ265">
        <v>0</v>
      </c>
      <c r="BR265" s="3">
        <v>6778400</v>
      </c>
      <c r="BS265" t="s">
        <v>47</v>
      </c>
      <c r="BT265" s="19">
        <f t="shared" si="40"/>
        <v>2193437</v>
      </c>
      <c r="BU265" s="19">
        <f t="shared" si="41"/>
        <v>6778400</v>
      </c>
      <c r="BV265" s="13">
        <f t="shared" si="42"/>
        <v>1</v>
      </c>
    </row>
    <row r="266" spans="1:74" hidden="1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43"/>
        <v>9.1074935333454454E-2</v>
      </c>
      <c r="U266" s="3">
        <v>1849488</v>
      </c>
      <c r="V266" s="3">
        <v>2029853</v>
      </c>
      <c r="W266" s="14">
        <f t="shared" si="44"/>
        <v>1.0975215843519937</v>
      </c>
      <c r="X266" s="3">
        <v>1437488</v>
      </c>
      <c r="Y266" s="18">
        <f t="shared" si="45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s="38">
        <f t="shared" si="46"/>
        <v>6.6666666666666666E-2</v>
      </c>
      <c r="AF266" t="s">
        <v>165</v>
      </c>
      <c r="AG266" s="10">
        <v>46388</v>
      </c>
      <c r="AH266" t="s">
        <v>63</v>
      </c>
      <c r="AI266" t="s">
        <v>58</v>
      </c>
      <c r="AJ266" t="s">
        <v>44</v>
      </c>
      <c r="AK266" s="8" t="s">
        <v>106</v>
      </c>
      <c r="AL266" s="3">
        <v>0</v>
      </c>
      <c r="AM266" s="3">
        <v>0</v>
      </c>
      <c r="AN266">
        <v>0</v>
      </c>
      <c r="AO266" t="s">
        <v>45</v>
      </c>
      <c r="AP266" s="38">
        <f t="shared" si="49"/>
        <v>0</v>
      </c>
      <c r="AQ266">
        <v>0</v>
      </c>
      <c r="AR266" s="8">
        <v>0</v>
      </c>
      <c r="AS266">
        <v>0</v>
      </c>
      <c r="AT266" t="s">
        <v>46</v>
      </c>
      <c r="AU266">
        <v>0</v>
      </c>
      <c r="AV266" s="11" t="s">
        <v>106</v>
      </c>
      <c r="AW266" s="3">
        <v>0</v>
      </c>
      <c r="AX266" s="3">
        <v>0</v>
      </c>
      <c r="AY266">
        <v>0</v>
      </c>
      <c r="AZ266">
        <v>0</v>
      </c>
      <c r="BA266" s="38">
        <f t="shared" si="47"/>
        <v>0</v>
      </c>
      <c r="BB266">
        <v>0</v>
      </c>
      <c r="BC266" s="8">
        <v>0</v>
      </c>
      <c r="BD266">
        <v>0</v>
      </c>
      <c r="BE266" t="s">
        <v>46</v>
      </c>
      <c r="BF266">
        <v>0</v>
      </c>
      <c r="BG266" s="11" t="s">
        <v>106</v>
      </c>
      <c r="BH266" s="3">
        <v>0</v>
      </c>
      <c r="BI266" s="3">
        <v>0</v>
      </c>
      <c r="BJ266">
        <v>0</v>
      </c>
      <c r="BK266">
        <v>0</v>
      </c>
      <c r="BL266" s="38">
        <f t="shared" si="48"/>
        <v>0</v>
      </c>
      <c r="BM266">
        <v>0</v>
      </c>
      <c r="BN266" s="8">
        <v>0</v>
      </c>
      <c r="BO266">
        <v>0</v>
      </c>
      <c r="BP266" t="s">
        <v>46</v>
      </c>
      <c r="BQ266">
        <v>0</v>
      </c>
      <c r="BR266" s="3">
        <v>1849488</v>
      </c>
      <c r="BS266" t="s">
        <v>255</v>
      </c>
      <c r="BT266" s="19">
        <f t="shared" si="40"/>
        <v>412000</v>
      </c>
      <c r="BU266" s="19">
        <f t="shared" si="41"/>
        <v>1849488</v>
      </c>
      <c r="BV266" s="13">
        <f t="shared" si="42"/>
        <v>1</v>
      </c>
    </row>
    <row r="267" spans="1:74" hidden="1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43"/>
        <v>0.10154615750120514</v>
      </c>
      <c r="U267" s="3">
        <v>4345935</v>
      </c>
      <c r="V267" s="3">
        <v>5038801</v>
      </c>
      <c r="W267" s="14">
        <f t="shared" si="44"/>
        <v>1.1594285234362687</v>
      </c>
      <c r="X267" s="3">
        <v>4055609</v>
      </c>
      <c r="Y267" s="18">
        <f t="shared" si="45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 s="38">
        <f t="shared" si="46"/>
        <v>0.10065795384260373</v>
      </c>
      <c r="AF267">
        <v>30</v>
      </c>
      <c r="AG267" s="10">
        <v>47006</v>
      </c>
      <c r="AH267" t="s">
        <v>63</v>
      </c>
      <c r="AI267" t="s">
        <v>43</v>
      </c>
      <c r="AJ267" t="s">
        <v>44</v>
      </c>
      <c r="AK267" s="8" t="s">
        <v>106</v>
      </c>
      <c r="AL267" s="3">
        <v>0</v>
      </c>
      <c r="AM267" s="3">
        <v>0</v>
      </c>
      <c r="AN267">
        <v>0</v>
      </c>
      <c r="AO267" t="s">
        <v>45</v>
      </c>
      <c r="AP267" s="38">
        <f t="shared" si="49"/>
        <v>0</v>
      </c>
      <c r="AQ267">
        <v>0</v>
      </c>
      <c r="AR267" s="8">
        <v>0</v>
      </c>
      <c r="AS267">
        <v>0</v>
      </c>
      <c r="AT267" t="s">
        <v>46</v>
      </c>
      <c r="AU267">
        <v>0</v>
      </c>
      <c r="AV267" s="11" t="s">
        <v>106</v>
      </c>
      <c r="AW267" s="3">
        <v>0</v>
      </c>
      <c r="AX267" s="3">
        <v>0</v>
      </c>
      <c r="AY267">
        <v>0</v>
      </c>
      <c r="AZ267">
        <v>0</v>
      </c>
      <c r="BA267" s="38">
        <f t="shared" si="47"/>
        <v>0</v>
      </c>
      <c r="BB267">
        <v>0</v>
      </c>
      <c r="BC267" s="8">
        <v>0</v>
      </c>
      <c r="BD267">
        <v>0</v>
      </c>
      <c r="BE267" t="s">
        <v>46</v>
      </c>
      <c r="BF267">
        <v>0</v>
      </c>
      <c r="BG267" s="11" t="s">
        <v>106</v>
      </c>
      <c r="BH267" s="3">
        <v>0</v>
      </c>
      <c r="BI267" s="3">
        <v>0</v>
      </c>
      <c r="BJ267">
        <v>0</v>
      </c>
      <c r="BK267">
        <v>0</v>
      </c>
      <c r="BL267" s="38">
        <f t="shared" si="48"/>
        <v>0</v>
      </c>
      <c r="BM267">
        <v>0</v>
      </c>
      <c r="BN267" s="8">
        <v>0</v>
      </c>
      <c r="BO267">
        <v>0</v>
      </c>
      <c r="BP267" t="s">
        <v>46</v>
      </c>
      <c r="BQ267">
        <v>0</v>
      </c>
      <c r="BR267" s="3">
        <v>4345935</v>
      </c>
      <c r="BS267" t="s">
        <v>255</v>
      </c>
      <c r="BT267" s="19">
        <f t="shared" si="40"/>
        <v>290326</v>
      </c>
      <c r="BU267" s="19">
        <f t="shared" si="41"/>
        <v>4345935</v>
      </c>
      <c r="BV267" s="13">
        <f t="shared" si="42"/>
        <v>1</v>
      </c>
    </row>
    <row r="268" spans="1:74" hidden="1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43"/>
        <v>0.10131158312168456</v>
      </c>
      <c r="U268" s="3">
        <v>2998285</v>
      </c>
      <c r="V268" s="3">
        <v>3485271</v>
      </c>
      <c r="W268" s="14">
        <f t="shared" si="44"/>
        <v>1.1624215176342476</v>
      </c>
      <c r="X268" s="3">
        <v>2390296</v>
      </c>
      <c r="Y268" s="18">
        <f t="shared" si="45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 s="38">
        <f t="shared" si="46"/>
        <v>8.0242587190691328E-2</v>
      </c>
      <c r="AF268">
        <v>20</v>
      </c>
      <c r="AG268" s="10">
        <v>48039</v>
      </c>
      <c r="AH268">
        <v>0</v>
      </c>
      <c r="AI268" t="s">
        <v>100</v>
      </c>
      <c r="AJ268" t="s">
        <v>181</v>
      </c>
      <c r="AK268" s="8">
        <v>40528</v>
      </c>
      <c r="AL268" s="3">
        <v>238000</v>
      </c>
      <c r="AM268" s="3">
        <v>238000</v>
      </c>
      <c r="AN268">
        <v>0</v>
      </c>
      <c r="AO268">
        <v>17</v>
      </c>
      <c r="AP268" s="38">
        <f t="shared" si="49"/>
        <v>5.8823529411764705E-2</v>
      </c>
      <c r="AQ268">
        <v>17</v>
      </c>
      <c r="AR268" s="8">
        <v>46904</v>
      </c>
      <c r="AS268">
        <v>0</v>
      </c>
      <c r="AT268" t="s">
        <v>100</v>
      </c>
      <c r="AU268" t="s">
        <v>456</v>
      </c>
      <c r="AV268" s="11">
        <v>41016</v>
      </c>
      <c r="AW268" s="3">
        <v>70000</v>
      </c>
      <c r="AX268" s="3">
        <v>39683</v>
      </c>
      <c r="AY268">
        <v>0.06</v>
      </c>
      <c r="AZ268">
        <v>10</v>
      </c>
      <c r="BA268" s="38">
        <f t="shared" si="47"/>
        <v>0.13586795822038383</v>
      </c>
      <c r="BB268">
        <v>10</v>
      </c>
      <c r="BC268" s="8">
        <v>44722</v>
      </c>
      <c r="BD268">
        <v>0</v>
      </c>
      <c r="BE268" t="s">
        <v>46</v>
      </c>
      <c r="BF268" t="s">
        <v>457</v>
      </c>
      <c r="BG268" s="11" t="s">
        <v>106</v>
      </c>
      <c r="BH268" s="3">
        <v>0</v>
      </c>
      <c r="BI268" s="3">
        <v>0</v>
      </c>
      <c r="BJ268">
        <v>0</v>
      </c>
      <c r="BK268">
        <v>0</v>
      </c>
      <c r="BL268" s="38">
        <f t="shared" si="48"/>
        <v>0</v>
      </c>
      <c r="BM268">
        <v>0</v>
      </c>
      <c r="BN268" s="8">
        <v>0</v>
      </c>
      <c r="BO268">
        <v>0</v>
      </c>
      <c r="BP268" t="s">
        <v>46</v>
      </c>
      <c r="BQ268">
        <v>0</v>
      </c>
      <c r="BR268" s="3">
        <v>2998296</v>
      </c>
      <c r="BS268" t="s">
        <v>62</v>
      </c>
      <c r="BT268" s="19">
        <f t="shared" si="40"/>
        <v>608000</v>
      </c>
      <c r="BU268" s="19">
        <f t="shared" si="41"/>
        <v>2998296</v>
      </c>
      <c r="BV268" s="13">
        <f t="shared" si="42"/>
        <v>1.0000036687639768</v>
      </c>
    </row>
    <row r="269" spans="1:74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43"/>
        <v>9.8388284773838888E-2</v>
      </c>
      <c r="U269" s="3">
        <v>4508799</v>
      </c>
      <c r="V269" s="3">
        <v>5443801</v>
      </c>
      <c r="W269" s="14">
        <f t="shared" si="44"/>
        <v>1.2073727393924636</v>
      </c>
      <c r="X269" s="3">
        <v>8256</v>
      </c>
      <c r="Y269" s="18">
        <f t="shared" si="45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 s="38">
        <f t="shared" si="46"/>
        <v>0</v>
      </c>
      <c r="AF269">
        <v>0</v>
      </c>
      <c r="AG269" s="10">
        <v>0</v>
      </c>
      <c r="AH269">
        <v>0</v>
      </c>
      <c r="AI269" t="s">
        <v>46</v>
      </c>
      <c r="AJ269">
        <v>0</v>
      </c>
      <c r="AK269" s="8" t="s">
        <v>106</v>
      </c>
      <c r="AL269" s="3">
        <v>500000</v>
      </c>
      <c r="AM269" s="3">
        <v>500000</v>
      </c>
      <c r="AN269">
        <v>0</v>
      </c>
      <c r="AO269">
        <v>50</v>
      </c>
      <c r="AP269" s="38">
        <f t="shared" si="49"/>
        <v>0.02</v>
      </c>
      <c r="AQ269">
        <v>0</v>
      </c>
      <c r="AR269" s="8">
        <v>0</v>
      </c>
      <c r="AS269">
        <v>0</v>
      </c>
      <c r="AT269" t="s">
        <v>46</v>
      </c>
      <c r="AU269">
        <v>0</v>
      </c>
      <c r="AV269" s="11" t="s">
        <v>106</v>
      </c>
      <c r="AW269" s="3">
        <v>180000</v>
      </c>
      <c r="AX269" s="3">
        <v>149425</v>
      </c>
      <c r="AY269">
        <v>5.8000000000000003E-2</v>
      </c>
      <c r="AZ269">
        <v>15</v>
      </c>
      <c r="BA269" s="38">
        <f t="shared" si="47"/>
        <v>0.10162149826591617</v>
      </c>
      <c r="BB269">
        <v>0</v>
      </c>
      <c r="BC269" s="8">
        <v>0</v>
      </c>
      <c r="BD269">
        <v>0</v>
      </c>
      <c r="BE269" t="s">
        <v>46</v>
      </c>
      <c r="BF269">
        <v>0</v>
      </c>
      <c r="BG269" s="11" t="s">
        <v>106</v>
      </c>
      <c r="BH269" s="3">
        <v>316000</v>
      </c>
      <c r="BI269" s="3">
        <v>297834</v>
      </c>
      <c r="BJ269">
        <v>0.04</v>
      </c>
      <c r="BK269">
        <v>15</v>
      </c>
      <c r="BL269" s="38">
        <f t="shared" si="48"/>
        <v>8.9941100370973207E-2</v>
      </c>
      <c r="BM269">
        <v>0</v>
      </c>
      <c r="BN269" s="8">
        <v>0</v>
      </c>
      <c r="BO269">
        <v>0</v>
      </c>
      <c r="BP269" t="s">
        <v>46</v>
      </c>
      <c r="BQ269">
        <v>0</v>
      </c>
      <c r="BR269" s="3">
        <v>4508799</v>
      </c>
      <c r="BS269">
        <v>0</v>
      </c>
      <c r="BT269" s="19">
        <f t="shared" si="40"/>
        <v>4500543</v>
      </c>
      <c r="BU269" s="19">
        <f t="shared" si="41"/>
        <v>4508799</v>
      </c>
      <c r="BV269" s="13">
        <f t="shared" si="42"/>
        <v>1</v>
      </c>
    </row>
    <row r="270" spans="1:74" hidden="1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43"/>
        <v>9.6351825503007305E-2</v>
      </c>
      <c r="U270" s="3">
        <v>1695204</v>
      </c>
      <c r="V270" s="3">
        <v>1946981</v>
      </c>
      <c r="W270" s="14">
        <f t="shared" si="44"/>
        <v>1.1485231275999821</v>
      </c>
      <c r="X270" s="3">
        <v>1370224</v>
      </c>
      <c r="Y270" s="18">
        <f t="shared" si="45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 s="38">
        <f t="shared" si="46"/>
        <v>7.3581750328628889E-2</v>
      </c>
      <c r="AF270">
        <v>20</v>
      </c>
      <c r="AG270" s="10">
        <v>47118</v>
      </c>
      <c r="AH270">
        <v>0</v>
      </c>
      <c r="AI270" t="s">
        <v>58</v>
      </c>
      <c r="AJ270">
        <v>0</v>
      </c>
      <c r="AK270" s="8" t="s">
        <v>106</v>
      </c>
      <c r="AL270" s="3">
        <v>0</v>
      </c>
      <c r="AM270" s="3">
        <v>0</v>
      </c>
      <c r="AN270">
        <v>0</v>
      </c>
      <c r="AO270" t="s">
        <v>45</v>
      </c>
      <c r="AP270" s="38">
        <f t="shared" si="49"/>
        <v>0</v>
      </c>
      <c r="AQ270">
        <v>0</v>
      </c>
      <c r="AR270" s="8">
        <v>0</v>
      </c>
      <c r="AS270">
        <v>0</v>
      </c>
      <c r="AT270" t="s">
        <v>46</v>
      </c>
      <c r="AU270">
        <v>0</v>
      </c>
      <c r="AV270" s="11" t="s">
        <v>106</v>
      </c>
      <c r="AW270" s="3">
        <v>0</v>
      </c>
      <c r="AX270" s="3">
        <v>0</v>
      </c>
      <c r="AY270">
        <v>0</v>
      </c>
      <c r="AZ270">
        <v>0</v>
      </c>
      <c r="BA270" s="38">
        <f t="shared" si="47"/>
        <v>0</v>
      </c>
      <c r="BB270">
        <v>0</v>
      </c>
      <c r="BC270" s="8">
        <v>0</v>
      </c>
      <c r="BD270">
        <v>0</v>
      </c>
      <c r="BE270" t="s">
        <v>46</v>
      </c>
      <c r="BF270">
        <v>0</v>
      </c>
      <c r="BG270" s="11" t="s">
        <v>106</v>
      </c>
      <c r="BH270" s="3">
        <v>0</v>
      </c>
      <c r="BI270" s="3">
        <v>0</v>
      </c>
      <c r="BJ270">
        <v>0</v>
      </c>
      <c r="BK270">
        <v>0</v>
      </c>
      <c r="BL270" s="38">
        <f t="shared" si="48"/>
        <v>0</v>
      </c>
      <c r="BM270">
        <v>0</v>
      </c>
      <c r="BN270" s="8">
        <v>0</v>
      </c>
      <c r="BO270">
        <v>0</v>
      </c>
      <c r="BP270" t="s">
        <v>46</v>
      </c>
      <c r="BQ270">
        <v>0</v>
      </c>
      <c r="BR270" s="3">
        <v>0</v>
      </c>
      <c r="BS270">
        <v>0</v>
      </c>
      <c r="BT270" s="19">
        <f t="shared" si="40"/>
        <v>324980</v>
      </c>
      <c r="BU270" s="19">
        <f t="shared" si="41"/>
        <v>1695204</v>
      </c>
      <c r="BV270" s="13">
        <f t="shared" si="42"/>
        <v>1</v>
      </c>
    </row>
    <row r="271" spans="1:74" hidden="1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43"/>
        <v>0.10889772384529255</v>
      </c>
      <c r="U271" s="3">
        <v>1936248</v>
      </c>
      <c r="V271" s="3">
        <v>2351122</v>
      </c>
      <c r="W271" s="14">
        <f t="shared" si="44"/>
        <v>1.2142669740653056</v>
      </c>
      <c r="X271" s="3">
        <v>1776048</v>
      </c>
      <c r="Y271" s="18">
        <f t="shared" si="45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 s="38">
        <f t="shared" si="46"/>
        <v>0.10501751076356428</v>
      </c>
      <c r="AF271">
        <v>30</v>
      </c>
      <c r="AG271" s="10">
        <v>46701</v>
      </c>
      <c r="AH271" t="s">
        <v>63</v>
      </c>
      <c r="AI271" t="s">
        <v>43</v>
      </c>
      <c r="AJ271" t="s">
        <v>44</v>
      </c>
      <c r="AK271" s="8" t="s">
        <v>106</v>
      </c>
      <c r="AL271" s="3">
        <v>0</v>
      </c>
      <c r="AM271" s="3">
        <v>0</v>
      </c>
      <c r="AN271">
        <v>0</v>
      </c>
      <c r="AO271" t="s">
        <v>45</v>
      </c>
      <c r="AP271" s="38">
        <f t="shared" si="49"/>
        <v>0</v>
      </c>
      <c r="AQ271">
        <v>0</v>
      </c>
      <c r="AR271" s="8">
        <v>0</v>
      </c>
      <c r="AS271">
        <v>0</v>
      </c>
      <c r="AT271" t="s">
        <v>46</v>
      </c>
      <c r="AU271">
        <v>0</v>
      </c>
      <c r="AV271" s="11" t="s">
        <v>106</v>
      </c>
      <c r="AW271" s="3">
        <v>0</v>
      </c>
      <c r="AX271" s="3">
        <v>0</v>
      </c>
      <c r="AY271">
        <v>0</v>
      </c>
      <c r="AZ271">
        <v>0</v>
      </c>
      <c r="BA271" s="38">
        <f t="shared" si="47"/>
        <v>0</v>
      </c>
      <c r="BB271">
        <v>0</v>
      </c>
      <c r="BC271" s="8">
        <v>0</v>
      </c>
      <c r="BD271">
        <v>0</v>
      </c>
      <c r="BE271" t="s">
        <v>46</v>
      </c>
      <c r="BF271">
        <v>0</v>
      </c>
      <c r="BG271" s="11" t="s">
        <v>106</v>
      </c>
      <c r="BH271" s="3">
        <v>0</v>
      </c>
      <c r="BI271" s="3">
        <v>0</v>
      </c>
      <c r="BJ271">
        <v>0</v>
      </c>
      <c r="BK271">
        <v>0</v>
      </c>
      <c r="BL271" s="38">
        <f t="shared" si="48"/>
        <v>0</v>
      </c>
      <c r="BM271">
        <v>0</v>
      </c>
      <c r="BN271" s="8">
        <v>0</v>
      </c>
      <c r="BO271">
        <v>0</v>
      </c>
      <c r="BP271" t="s">
        <v>46</v>
      </c>
      <c r="BQ271">
        <v>0</v>
      </c>
      <c r="BR271" s="3">
        <v>1936248</v>
      </c>
      <c r="BS271" t="s">
        <v>255</v>
      </c>
      <c r="BT271" s="19">
        <f t="shared" si="40"/>
        <v>160200</v>
      </c>
      <c r="BU271" s="19">
        <f t="shared" si="41"/>
        <v>1936248</v>
      </c>
      <c r="BV271" s="13">
        <f t="shared" si="42"/>
        <v>1</v>
      </c>
    </row>
    <row r="272" spans="1:74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43"/>
        <v>9.6690301154235422E-2</v>
      </c>
      <c r="U272" s="3">
        <v>4326587</v>
      </c>
      <c r="V272" s="3">
        <v>4764958</v>
      </c>
      <c r="W272" s="14">
        <f t="shared" si="44"/>
        <v>1.1013202785475018</v>
      </c>
      <c r="X272" s="3">
        <v>3555536</v>
      </c>
      <c r="Y272" s="18">
        <f t="shared" si="45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 s="38">
        <f t="shared" si="46"/>
        <v>8.0242587190691328E-2</v>
      </c>
      <c r="AF272">
        <v>20</v>
      </c>
      <c r="AG272" s="10">
        <v>46265</v>
      </c>
      <c r="AH272">
        <v>0</v>
      </c>
      <c r="AI272" t="s">
        <v>58</v>
      </c>
      <c r="AJ272" t="s">
        <v>243</v>
      </c>
      <c r="AK272" s="8">
        <v>41122</v>
      </c>
      <c r="AL272" s="3">
        <v>271051</v>
      </c>
      <c r="AM272" s="3">
        <v>254948</v>
      </c>
      <c r="AN272">
        <v>5.3999999999999999E-2</v>
      </c>
      <c r="AO272">
        <v>16</v>
      </c>
      <c r="AP272" s="38">
        <f t="shared" si="49"/>
        <v>9.4915417715008152E-2</v>
      </c>
      <c r="AQ272">
        <v>16</v>
      </c>
      <c r="AR272" s="8">
        <v>47036</v>
      </c>
      <c r="AS272" t="s">
        <v>63</v>
      </c>
      <c r="AT272" t="s">
        <v>43</v>
      </c>
      <c r="AU272" t="s">
        <v>244</v>
      </c>
      <c r="AV272" s="11" t="s">
        <v>106</v>
      </c>
      <c r="AW272" s="3">
        <v>0</v>
      </c>
      <c r="AX272" s="3">
        <v>0</v>
      </c>
      <c r="AY272">
        <v>0</v>
      </c>
      <c r="AZ272">
        <v>0</v>
      </c>
      <c r="BA272" s="38">
        <f t="shared" si="47"/>
        <v>0</v>
      </c>
      <c r="BB272">
        <v>0</v>
      </c>
      <c r="BC272" s="8">
        <v>0</v>
      </c>
      <c r="BD272">
        <v>0</v>
      </c>
      <c r="BE272" t="s">
        <v>46</v>
      </c>
      <c r="BF272">
        <v>0</v>
      </c>
      <c r="BG272" s="11" t="s">
        <v>106</v>
      </c>
      <c r="BH272" s="3">
        <v>0</v>
      </c>
      <c r="BI272" s="3">
        <v>0</v>
      </c>
      <c r="BJ272">
        <v>0</v>
      </c>
      <c r="BK272">
        <v>0</v>
      </c>
      <c r="BL272" s="38">
        <f t="shared" si="48"/>
        <v>0</v>
      </c>
      <c r="BM272">
        <v>0</v>
      </c>
      <c r="BN272" s="8">
        <v>0</v>
      </c>
      <c r="BO272">
        <v>0</v>
      </c>
      <c r="BP272" t="s">
        <v>46</v>
      </c>
      <c r="BQ272">
        <v>0</v>
      </c>
      <c r="BR272" s="3">
        <v>4326587</v>
      </c>
      <c r="BS272" t="s">
        <v>62</v>
      </c>
      <c r="BT272" s="19">
        <f t="shared" si="40"/>
        <v>771051</v>
      </c>
      <c r="BU272" s="19">
        <f t="shared" si="41"/>
        <v>4326587</v>
      </c>
      <c r="BV272" s="13">
        <f t="shared" si="42"/>
        <v>1</v>
      </c>
    </row>
    <row r="273" spans="1:74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43"/>
        <v>0</v>
      </c>
      <c r="U273" s="3">
        <v>7854930</v>
      </c>
      <c r="V273" s="3">
        <v>7632644</v>
      </c>
      <c r="W273" s="14">
        <f t="shared" si="44"/>
        <v>0.97170108454181003</v>
      </c>
      <c r="X273" s="3">
        <v>0</v>
      </c>
      <c r="Y273" s="18">
        <f t="shared" si="45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 s="38">
        <f t="shared" si="46"/>
        <v>9.8273719197672735E-2</v>
      </c>
      <c r="AF273">
        <v>16</v>
      </c>
      <c r="AG273" s="10">
        <v>47128</v>
      </c>
      <c r="AH273">
        <v>0</v>
      </c>
      <c r="AI273" t="s">
        <v>43</v>
      </c>
      <c r="AJ273">
        <v>0</v>
      </c>
      <c r="AK273" s="8">
        <v>41680</v>
      </c>
      <c r="AL273" s="3">
        <v>163992</v>
      </c>
      <c r="AM273" s="3">
        <v>152131.19</v>
      </c>
      <c r="AN273">
        <v>6.25E-2</v>
      </c>
      <c r="AO273">
        <v>15</v>
      </c>
      <c r="AP273" s="38">
        <f t="shared" si="49"/>
        <v>0.10465123067216382</v>
      </c>
      <c r="AQ273">
        <v>15</v>
      </c>
      <c r="AR273" s="8">
        <v>47618</v>
      </c>
      <c r="AS273">
        <v>0</v>
      </c>
      <c r="AT273">
        <v>0</v>
      </c>
      <c r="AU273">
        <v>0</v>
      </c>
      <c r="AV273" s="11">
        <v>41244</v>
      </c>
      <c r="AW273" s="3">
        <v>1575059</v>
      </c>
      <c r="AX273" s="3">
        <v>837187</v>
      </c>
      <c r="AY273">
        <v>6.5000000000000002E-2</v>
      </c>
      <c r="AZ273">
        <v>8</v>
      </c>
      <c r="BA273" s="38">
        <f t="shared" si="47"/>
        <v>0.16423729705257997</v>
      </c>
      <c r="BB273">
        <v>8</v>
      </c>
      <c r="BC273" s="8">
        <v>44119</v>
      </c>
      <c r="BD273">
        <v>0</v>
      </c>
      <c r="BE273" t="s">
        <v>43</v>
      </c>
      <c r="BF273">
        <v>0</v>
      </c>
      <c r="BG273" s="11">
        <v>41201</v>
      </c>
      <c r="BH273" s="3">
        <v>500000</v>
      </c>
      <c r="BI273" s="3">
        <v>500000</v>
      </c>
      <c r="BJ273">
        <v>0</v>
      </c>
      <c r="BK273">
        <v>50</v>
      </c>
      <c r="BL273" s="38">
        <f t="shared" si="48"/>
        <v>0.02</v>
      </c>
      <c r="BM273">
        <v>30</v>
      </c>
      <c r="BN273" s="8">
        <v>59537</v>
      </c>
      <c r="BO273">
        <v>0</v>
      </c>
      <c r="BP273" t="s">
        <v>100</v>
      </c>
      <c r="BQ273">
        <v>0</v>
      </c>
      <c r="BR273" s="3">
        <v>0</v>
      </c>
      <c r="BS273">
        <v>0</v>
      </c>
      <c r="BT273" s="19">
        <f t="shared" si="40"/>
        <v>3089051</v>
      </c>
      <c r="BU273" s="19">
        <f t="shared" si="41"/>
        <v>3089051</v>
      </c>
      <c r="BV273" s="13">
        <f t="shared" si="42"/>
        <v>0.39326270253204038</v>
      </c>
    </row>
    <row r="274" spans="1:74" hidden="1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43"/>
        <v>8.559618449283328E-2</v>
      </c>
      <c r="U274" s="3">
        <v>4348570</v>
      </c>
      <c r="V274" s="3">
        <v>4135789</v>
      </c>
      <c r="W274" s="14">
        <f t="shared" si="44"/>
        <v>0.95106874213822012</v>
      </c>
      <c r="X274" s="3">
        <v>3163562</v>
      </c>
      <c r="Y274" s="18">
        <f t="shared" si="45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 s="38">
        <f t="shared" si="46"/>
        <v>7.3581750328628889E-2</v>
      </c>
      <c r="AF274">
        <v>20</v>
      </c>
      <c r="AG274" s="10">
        <v>48414</v>
      </c>
      <c r="AH274">
        <v>0</v>
      </c>
      <c r="AI274" t="s">
        <v>58</v>
      </c>
      <c r="AJ274" t="s">
        <v>240</v>
      </c>
      <c r="AK274" s="8">
        <v>41091</v>
      </c>
      <c r="AL274" s="3">
        <v>112500</v>
      </c>
      <c r="AM274" s="3">
        <v>112500</v>
      </c>
      <c r="AN274">
        <v>0</v>
      </c>
      <c r="AO274">
        <v>17</v>
      </c>
      <c r="AP274" s="38">
        <f t="shared" si="49"/>
        <v>5.8823529411764705E-2</v>
      </c>
      <c r="AQ274">
        <v>17</v>
      </c>
      <c r="AR274" s="8">
        <v>47150</v>
      </c>
      <c r="AS274">
        <v>0</v>
      </c>
      <c r="AT274" t="s">
        <v>100</v>
      </c>
      <c r="AU274" t="s">
        <v>434</v>
      </c>
      <c r="AV274" s="11">
        <v>41110</v>
      </c>
      <c r="AW274" s="3">
        <v>822509</v>
      </c>
      <c r="AX274" s="3">
        <v>951979</v>
      </c>
      <c r="AY274">
        <v>0.04</v>
      </c>
      <c r="AZ274">
        <v>20</v>
      </c>
      <c r="BA274" s="38">
        <f t="shared" si="47"/>
        <v>7.3581750328628889E-2</v>
      </c>
      <c r="BB274">
        <v>20</v>
      </c>
      <c r="BC274" s="8">
        <v>48414</v>
      </c>
      <c r="BD274">
        <v>0</v>
      </c>
      <c r="BE274" t="s">
        <v>100</v>
      </c>
      <c r="BF274" t="s">
        <v>240</v>
      </c>
      <c r="BG274" s="11" t="s">
        <v>106</v>
      </c>
      <c r="BH274" s="3">
        <v>0</v>
      </c>
      <c r="BI274" s="3">
        <v>0</v>
      </c>
      <c r="BJ274">
        <v>0</v>
      </c>
      <c r="BK274">
        <v>0</v>
      </c>
      <c r="BL274" s="38">
        <f t="shared" si="48"/>
        <v>0</v>
      </c>
      <c r="BM274">
        <v>0</v>
      </c>
      <c r="BN274" s="8">
        <v>0</v>
      </c>
      <c r="BO274">
        <v>0</v>
      </c>
      <c r="BP274" t="s">
        <v>46</v>
      </c>
      <c r="BQ274">
        <v>0</v>
      </c>
      <c r="BR274" s="3">
        <v>4348571</v>
      </c>
      <c r="BS274" t="s">
        <v>62</v>
      </c>
      <c r="BT274" s="19">
        <f t="shared" si="40"/>
        <v>1185009</v>
      </c>
      <c r="BU274" s="19">
        <f t="shared" si="41"/>
        <v>4348571</v>
      </c>
      <c r="BV274" s="13">
        <f t="shared" si="42"/>
        <v>1.0000002299606536</v>
      </c>
    </row>
    <row r="275" spans="1:74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43"/>
        <v>0.75596834695259929</v>
      </c>
      <c r="U275" s="3">
        <v>4490942</v>
      </c>
      <c r="V275" s="3">
        <v>4300194</v>
      </c>
      <c r="W275" s="14">
        <f t="shared" si="44"/>
        <v>0.95752606023413356</v>
      </c>
      <c r="X275" s="3">
        <v>3448706</v>
      </c>
      <c r="Y275" s="18">
        <f t="shared" si="45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 s="38">
        <f t="shared" si="46"/>
        <v>0.11461555306760222</v>
      </c>
      <c r="AF275">
        <v>13</v>
      </c>
      <c r="AG275" s="10">
        <v>46356</v>
      </c>
      <c r="AH275">
        <v>0</v>
      </c>
      <c r="AI275" t="s">
        <v>58</v>
      </c>
      <c r="AJ275" t="s">
        <v>205</v>
      </c>
      <c r="AK275" s="8">
        <v>41201</v>
      </c>
      <c r="AL275" s="3">
        <v>102434</v>
      </c>
      <c r="AM275" s="3">
        <v>80872</v>
      </c>
      <c r="AN275">
        <v>6.25E-2</v>
      </c>
      <c r="AO275">
        <v>13</v>
      </c>
      <c r="AP275" s="38">
        <f t="shared" si="49"/>
        <v>0.11461555306760222</v>
      </c>
      <c r="AQ275">
        <v>13</v>
      </c>
      <c r="AR275" s="8">
        <v>46356</v>
      </c>
      <c r="AS275">
        <v>0</v>
      </c>
      <c r="AT275" t="s">
        <v>58</v>
      </c>
      <c r="AU275" t="s">
        <v>205</v>
      </c>
      <c r="AV275" s="11">
        <v>41201</v>
      </c>
      <c r="AW275" s="3">
        <v>3500000</v>
      </c>
      <c r="AX275" s="3">
        <v>670329</v>
      </c>
      <c r="AY275">
        <v>6.25E-2</v>
      </c>
      <c r="AZ275">
        <v>17</v>
      </c>
      <c r="BA275" s="38">
        <f t="shared" si="47"/>
        <v>9.7168312448374289E-2</v>
      </c>
      <c r="BB275">
        <v>17</v>
      </c>
      <c r="BC275" s="8">
        <v>47349</v>
      </c>
      <c r="BD275">
        <v>0</v>
      </c>
      <c r="BE275" t="s">
        <v>43</v>
      </c>
      <c r="BF275" t="s">
        <v>205</v>
      </c>
      <c r="BG275" s="11" t="s">
        <v>106</v>
      </c>
      <c r="BH275" s="3">
        <v>0</v>
      </c>
      <c r="BI275" s="3">
        <v>0</v>
      </c>
      <c r="BJ275">
        <v>0</v>
      </c>
      <c r="BK275">
        <v>0</v>
      </c>
      <c r="BL275" s="38">
        <f t="shared" si="48"/>
        <v>0</v>
      </c>
      <c r="BM275">
        <v>0</v>
      </c>
      <c r="BN275" s="8">
        <v>0</v>
      </c>
      <c r="BO275">
        <v>0</v>
      </c>
      <c r="BP275" t="s">
        <v>46</v>
      </c>
      <c r="BQ275">
        <v>0</v>
      </c>
      <c r="BR275" s="3">
        <v>4490942</v>
      </c>
      <c r="BS275">
        <v>0</v>
      </c>
      <c r="BT275" s="19">
        <f t="shared" si="40"/>
        <v>3740861</v>
      </c>
      <c r="BU275" s="19">
        <f t="shared" si="41"/>
        <v>7189567</v>
      </c>
      <c r="BV275" s="13">
        <f t="shared" si="42"/>
        <v>1.6009039974241484</v>
      </c>
    </row>
    <row r="276" spans="1:74" hidden="1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43"/>
        <v>7.0645522180970546E-2</v>
      </c>
      <c r="U276" s="3">
        <v>1711715</v>
      </c>
      <c r="V276" s="3">
        <v>1453411</v>
      </c>
      <c r="W276" s="14">
        <f t="shared" si="44"/>
        <v>0.84909637410433392</v>
      </c>
      <c r="X276" s="3">
        <v>1067654</v>
      </c>
      <c r="Y276" s="18">
        <f t="shared" si="45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 s="38">
        <f t="shared" si="46"/>
        <v>8.9941100370973207E-2</v>
      </c>
      <c r="AF276">
        <v>0</v>
      </c>
      <c r="AG276" s="10">
        <v>48821</v>
      </c>
      <c r="AH276">
        <v>0</v>
      </c>
      <c r="AI276" t="s">
        <v>58</v>
      </c>
      <c r="AJ276">
        <v>0</v>
      </c>
      <c r="AK276" s="8" t="s">
        <v>106</v>
      </c>
      <c r="AL276" s="3">
        <v>218676</v>
      </c>
      <c r="AM276" s="3">
        <v>208371</v>
      </c>
      <c r="AN276">
        <v>0.04</v>
      </c>
      <c r="AO276">
        <v>15</v>
      </c>
      <c r="AP276" s="38">
        <f t="shared" si="49"/>
        <v>8.9941100370973207E-2</v>
      </c>
      <c r="AQ276">
        <v>0</v>
      </c>
      <c r="AR276" s="8">
        <v>46568</v>
      </c>
      <c r="AS276">
        <v>0</v>
      </c>
      <c r="AT276" t="s">
        <v>58</v>
      </c>
      <c r="AU276">
        <v>0</v>
      </c>
      <c r="AV276" s="11" t="s">
        <v>106</v>
      </c>
      <c r="AW276" s="3">
        <v>100385</v>
      </c>
      <c r="AX276" s="3">
        <v>0</v>
      </c>
      <c r="AY276">
        <v>0</v>
      </c>
      <c r="AZ276">
        <v>15</v>
      </c>
      <c r="BA276" s="38">
        <f t="shared" si="47"/>
        <v>6.6666666666666666E-2</v>
      </c>
      <c r="BB276">
        <v>0</v>
      </c>
      <c r="BC276" s="8">
        <v>47331</v>
      </c>
      <c r="BD276">
        <v>0</v>
      </c>
      <c r="BE276" t="s">
        <v>100</v>
      </c>
      <c r="BF276">
        <v>0</v>
      </c>
      <c r="BG276" s="11" t="s">
        <v>106</v>
      </c>
      <c r="BH276" s="3">
        <v>0</v>
      </c>
      <c r="BI276" s="3">
        <v>0</v>
      </c>
      <c r="BJ276">
        <v>0</v>
      </c>
      <c r="BK276">
        <v>0</v>
      </c>
      <c r="BL276" s="38">
        <f t="shared" si="48"/>
        <v>0</v>
      </c>
      <c r="BM276">
        <v>0</v>
      </c>
      <c r="BN276" s="8">
        <v>0</v>
      </c>
      <c r="BO276">
        <v>0</v>
      </c>
      <c r="BP276" t="s">
        <v>46</v>
      </c>
      <c r="BQ276">
        <v>0</v>
      </c>
      <c r="BR276" s="3">
        <v>1711715</v>
      </c>
      <c r="BS276" t="s">
        <v>47</v>
      </c>
      <c r="BT276" s="19">
        <f t="shared" si="40"/>
        <v>644061</v>
      </c>
      <c r="BU276" s="19">
        <f t="shared" si="41"/>
        <v>1711715</v>
      </c>
      <c r="BV276" s="13">
        <f t="shared" si="42"/>
        <v>1</v>
      </c>
    </row>
    <row r="277" spans="1:74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43"/>
        <v>8.3593655659465249E-2</v>
      </c>
      <c r="U277" s="3">
        <v>5068076</v>
      </c>
      <c r="V277" s="3">
        <v>4742386</v>
      </c>
      <c r="W277" s="14">
        <f t="shared" si="44"/>
        <v>0.93573695422089176</v>
      </c>
      <c r="X277" s="3">
        <v>4087901</v>
      </c>
      <c r="Y277" s="18">
        <f t="shared" si="45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 s="38">
        <f t="shared" si="46"/>
        <v>9.5220490862802251E-2</v>
      </c>
      <c r="AF277">
        <v>30</v>
      </c>
      <c r="AG277" s="10">
        <v>42644</v>
      </c>
      <c r="AH277" t="s">
        <v>63</v>
      </c>
      <c r="AI277" t="s">
        <v>43</v>
      </c>
      <c r="AJ277" t="s">
        <v>55</v>
      </c>
      <c r="AK277" s="8">
        <v>41653</v>
      </c>
      <c r="AL277" s="3">
        <v>250000</v>
      </c>
      <c r="AM277" s="3">
        <v>250000</v>
      </c>
      <c r="AN277">
        <v>0</v>
      </c>
      <c r="AO277">
        <v>20</v>
      </c>
      <c r="AP277" s="38">
        <f t="shared" si="49"/>
        <v>0.05</v>
      </c>
      <c r="AQ277" t="s">
        <v>165</v>
      </c>
      <c r="AR277" s="8">
        <v>48957</v>
      </c>
      <c r="AS277" t="s">
        <v>206</v>
      </c>
      <c r="AT277" t="s">
        <v>100</v>
      </c>
      <c r="AU277" t="s">
        <v>55</v>
      </c>
      <c r="AV277" s="11">
        <v>41906</v>
      </c>
      <c r="AW277" s="3">
        <v>230175</v>
      </c>
      <c r="AX277" s="3">
        <v>251640</v>
      </c>
      <c r="AY277">
        <v>0</v>
      </c>
      <c r="AZ277" t="s">
        <v>165</v>
      </c>
      <c r="BA277" s="38">
        <f t="shared" si="47"/>
        <v>0</v>
      </c>
      <c r="BB277" t="s">
        <v>165</v>
      </c>
      <c r="BC277" s="8">
        <v>42637</v>
      </c>
      <c r="BD277" t="s">
        <v>165</v>
      </c>
      <c r="BE277" t="s">
        <v>58</v>
      </c>
      <c r="BF277" t="s">
        <v>62</v>
      </c>
      <c r="BG277" s="11" t="s">
        <v>106</v>
      </c>
      <c r="BH277" s="3">
        <v>0</v>
      </c>
      <c r="BI277" s="3">
        <v>0</v>
      </c>
      <c r="BJ277">
        <v>0</v>
      </c>
      <c r="BK277">
        <v>0</v>
      </c>
      <c r="BL277" s="38">
        <f t="shared" si="48"/>
        <v>0</v>
      </c>
      <c r="BM277">
        <v>0</v>
      </c>
      <c r="BN277" s="8">
        <v>0</v>
      </c>
      <c r="BO277">
        <v>0</v>
      </c>
      <c r="BP277" t="s">
        <v>46</v>
      </c>
      <c r="BQ277">
        <v>0</v>
      </c>
      <c r="BR277" s="3">
        <v>5068076</v>
      </c>
      <c r="BS277" t="s">
        <v>62</v>
      </c>
      <c r="BT277" s="19">
        <f t="shared" si="40"/>
        <v>980175</v>
      </c>
      <c r="BU277" s="19">
        <f t="shared" si="41"/>
        <v>5068076</v>
      </c>
      <c r="BV277" s="13">
        <f t="shared" si="42"/>
        <v>1</v>
      </c>
    </row>
    <row r="278" spans="1:74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43"/>
        <v>9.7781332167384896E-2</v>
      </c>
      <c r="U278" s="3">
        <v>7199861</v>
      </c>
      <c r="V278" s="3">
        <v>6396997</v>
      </c>
      <c r="W278" s="14">
        <f t="shared" si="44"/>
        <v>0.88848895832850106</v>
      </c>
      <c r="X278" s="3">
        <v>6617051</v>
      </c>
      <c r="Y278" s="18">
        <f t="shared" si="45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 s="38">
        <f t="shared" si="46"/>
        <v>9.0287096548755955E-2</v>
      </c>
      <c r="AF278">
        <v>30</v>
      </c>
      <c r="AG278" s="10">
        <v>48335</v>
      </c>
      <c r="AH278" t="s">
        <v>63</v>
      </c>
      <c r="AI278" t="s">
        <v>43</v>
      </c>
      <c r="AJ278" t="s">
        <v>55</v>
      </c>
      <c r="AK278" s="8">
        <v>41731</v>
      </c>
      <c r="AL278" s="3">
        <v>82810</v>
      </c>
      <c r="AM278" s="3">
        <v>0</v>
      </c>
      <c r="AN278">
        <v>0</v>
      </c>
      <c r="AO278">
        <v>13</v>
      </c>
      <c r="AP278" s="38">
        <f t="shared" si="49"/>
        <v>7.6923076923076927E-2</v>
      </c>
      <c r="AQ278" t="s">
        <v>165</v>
      </c>
      <c r="AR278" s="8">
        <v>42827</v>
      </c>
      <c r="AS278" t="s">
        <v>165</v>
      </c>
      <c r="AT278" t="s">
        <v>58</v>
      </c>
      <c r="AU278" t="s">
        <v>47</v>
      </c>
      <c r="AV278" s="11" t="s">
        <v>106</v>
      </c>
      <c r="AW278" s="3">
        <v>0</v>
      </c>
      <c r="AX278" s="3">
        <v>0</v>
      </c>
      <c r="AY278">
        <v>0</v>
      </c>
      <c r="AZ278">
        <v>0</v>
      </c>
      <c r="BA278" s="38">
        <f t="shared" si="47"/>
        <v>0</v>
      </c>
      <c r="BB278">
        <v>0</v>
      </c>
      <c r="BC278" s="8">
        <v>0</v>
      </c>
      <c r="BD278">
        <v>0</v>
      </c>
      <c r="BE278" t="s">
        <v>46</v>
      </c>
      <c r="BF278">
        <v>0</v>
      </c>
      <c r="BG278" s="11" t="s">
        <v>106</v>
      </c>
      <c r="BH278" s="3">
        <v>0</v>
      </c>
      <c r="BI278" s="3">
        <v>0</v>
      </c>
      <c r="BJ278">
        <v>0</v>
      </c>
      <c r="BK278">
        <v>0</v>
      </c>
      <c r="BL278" s="38">
        <f t="shared" si="48"/>
        <v>0</v>
      </c>
      <c r="BM278">
        <v>0</v>
      </c>
      <c r="BN278" s="8">
        <v>0</v>
      </c>
      <c r="BO278">
        <v>0</v>
      </c>
      <c r="BP278" t="s">
        <v>46</v>
      </c>
      <c r="BQ278">
        <v>0</v>
      </c>
      <c r="BR278" s="3">
        <v>7199861</v>
      </c>
      <c r="BS278" t="s">
        <v>62</v>
      </c>
      <c r="BT278" s="19">
        <f t="shared" si="40"/>
        <v>582810</v>
      </c>
      <c r="BU278" s="19">
        <f t="shared" si="41"/>
        <v>7199861</v>
      </c>
      <c r="BV278" s="13">
        <f t="shared" si="42"/>
        <v>1</v>
      </c>
    </row>
    <row r="279" spans="1:74" hidden="1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43"/>
        <v>0.10220278195589826</v>
      </c>
      <c r="U279" s="3">
        <v>2602845</v>
      </c>
      <c r="V279" s="3">
        <v>2955756</v>
      </c>
      <c r="W279" s="14">
        <f t="shared" si="44"/>
        <v>1.1355866369299747</v>
      </c>
      <c r="X279" s="3">
        <v>2281374</v>
      </c>
      <c r="Y279" s="18">
        <f t="shared" si="45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 s="38">
        <f t="shared" si="46"/>
        <v>8.2198522089099474E-2</v>
      </c>
      <c r="AF279">
        <v>30</v>
      </c>
      <c r="AG279" s="10">
        <v>47797</v>
      </c>
      <c r="AH279" t="s">
        <v>54</v>
      </c>
      <c r="AI279" t="s">
        <v>43</v>
      </c>
      <c r="AJ279" t="s">
        <v>55</v>
      </c>
      <c r="AK279" s="8">
        <v>41964</v>
      </c>
      <c r="AL279" s="3">
        <v>151851</v>
      </c>
      <c r="AM279" s="3">
        <v>138755</v>
      </c>
      <c r="AN279">
        <v>2.3699999999999999E-2</v>
      </c>
      <c r="AO279">
        <v>15</v>
      </c>
      <c r="AP279" s="38">
        <f t="shared" si="49"/>
        <v>7.9996080683343462E-2</v>
      </c>
      <c r="AQ279" t="s">
        <v>391</v>
      </c>
      <c r="AR279" s="8">
        <v>47427</v>
      </c>
      <c r="AS279" t="s">
        <v>71</v>
      </c>
      <c r="AT279" t="s">
        <v>58</v>
      </c>
      <c r="AU279" t="s">
        <v>55</v>
      </c>
      <c r="AV279" s="11" t="s">
        <v>106</v>
      </c>
      <c r="AW279" s="3">
        <v>0</v>
      </c>
      <c r="AX279" s="3">
        <v>0</v>
      </c>
      <c r="AY279">
        <v>0</v>
      </c>
      <c r="AZ279">
        <v>0</v>
      </c>
      <c r="BA279" s="38">
        <f t="shared" si="47"/>
        <v>0</v>
      </c>
      <c r="BB279">
        <v>0</v>
      </c>
      <c r="BC279" s="8">
        <v>0</v>
      </c>
      <c r="BD279">
        <v>0</v>
      </c>
      <c r="BE279" t="s">
        <v>46</v>
      </c>
      <c r="BF279">
        <v>0</v>
      </c>
      <c r="BG279" s="11" t="s">
        <v>106</v>
      </c>
      <c r="BH279" s="3">
        <v>0</v>
      </c>
      <c r="BI279" s="3">
        <v>0</v>
      </c>
      <c r="BJ279">
        <v>0</v>
      </c>
      <c r="BK279">
        <v>0</v>
      </c>
      <c r="BL279" s="38">
        <f t="shared" si="48"/>
        <v>0</v>
      </c>
      <c r="BM279">
        <v>0</v>
      </c>
      <c r="BN279" s="8">
        <v>0</v>
      </c>
      <c r="BO279">
        <v>0</v>
      </c>
      <c r="BP279" t="s">
        <v>46</v>
      </c>
      <c r="BQ279">
        <v>0</v>
      </c>
      <c r="BR279" s="3">
        <v>2602845</v>
      </c>
      <c r="BS279" t="s">
        <v>255</v>
      </c>
      <c r="BT279" s="19">
        <f t="shared" si="40"/>
        <v>321471</v>
      </c>
      <c r="BU279" s="19">
        <f t="shared" si="41"/>
        <v>2602845</v>
      </c>
      <c r="BV279" s="13">
        <f t="shared" si="42"/>
        <v>1</v>
      </c>
    </row>
    <row r="280" spans="1:74" hidden="1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43"/>
        <v>9.9223852274101201E-2</v>
      </c>
      <c r="U280" s="3">
        <v>4557251</v>
      </c>
      <c r="V280" s="3">
        <v>5048648</v>
      </c>
      <c r="W280" s="14">
        <f t="shared" si="44"/>
        <v>1.1078275039053149</v>
      </c>
      <c r="X280" s="3">
        <v>3843604</v>
      </c>
      <c r="Y280" s="18">
        <f t="shared" si="45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 s="38">
        <f t="shared" si="46"/>
        <v>9.152042532292326E-2</v>
      </c>
      <c r="AF280">
        <v>30</v>
      </c>
      <c r="AG280" s="10">
        <v>47245</v>
      </c>
      <c r="AH280" t="s">
        <v>54</v>
      </c>
      <c r="AI280" t="s">
        <v>43</v>
      </c>
      <c r="AJ280" t="s">
        <v>55</v>
      </c>
      <c r="AK280" s="8">
        <v>41255</v>
      </c>
      <c r="AL280" s="3">
        <v>394147</v>
      </c>
      <c r="AM280" s="3">
        <v>379943.01</v>
      </c>
      <c r="AN280">
        <v>1.4E-2</v>
      </c>
      <c r="AO280">
        <v>17</v>
      </c>
      <c r="AP280" s="38">
        <f t="shared" si="49"/>
        <v>6.6509824573688495E-2</v>
      </c>
      <c r="AQ280" t="s">
        <v>358</v>
      </c>
      <c r="AR280" s="8">
        <v>47119</v>
      </c>
      <c r="AS280" t="s">
        <v>71</v>
      </c>
      <c r="AT280" t="s">
        <v>58</v>
      </c>
      <c r="AU280" t="s">
        <v>55</v>
      </c>
      <c r="AV280" s="11" t="s">
        <v>358</v>
      </c>
      <c r="AW280" s="3">
        <v>5840</v>
      </c>
      <c r="AX280" s="3">
        <v>0</v>
      </c>
      <c r="AY280">
        <v>0</v>
      </c>
      <c r="AZ280">
        <v>0</v>
      </c>
      <c r="BA280" s="38">
        <f t="shared" si="47"/>
        <v>0</v>
      </c>
      <c r="BB280">
        <v>0</v>
      </c>
      <c r="BC280" s="8">
        <v>0</v>
      </c>
      <c r="BD280" t="s">
        <v>75</v>
      </c>
      <c r="BE280" t="s">
        <v>100</v>
      </c>
      <c r="BF280" t="s">
        <v>47</v>
      </c>
      <c r="BG280" s="11" t="s">
        <v>106</v>
      </c>
      <c r="BH280" s="3">
        <v>0</v>
      </c>
      <c r="BI280" s="3">
        <v>0</v>
      </c>
      <c r="BJ280">
        <v>0</v>
      </c>
      <c r="BK280">
        <v>0</v>
      </c>
      <c r="BL280" s="38">
        <f t="shared" si="48"/>
        <v>0</v>
      </c>
      <c r="BM280">
        <v>0</v>
      </c>
      <c r="BN280" s="8">
        <v>0</v>
      </c>
      <c r="BO280">
        <v>0</v>
      </c>
      <c r="BP280" t="s">
        <v>46</v>
      </c>
      <c r="BQ280">
        <v>0</v>
      </c>
      <c r="BR280" s="3">
        <v>4557251</v>
      </c>
      <c r="BS280" t="s">
        <v>47</v>
      </c>
      <c r="BT280" s="19">
        <f t="shared" si="40"/>
        <v>713647</v>
      </c>
      <c r="BU280" s="19">
        <f t="shared" si="41"/>
        <v>4557251</v>
      </c>
      <c r="BV280" s="13">
        <f t="shared" si="42"/>
        <v>1</v>
      </c>
    </row>
    <row r="281" spans="1:74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43"/>
        <v>0.10608942586877904</v>
      </c>
      <c r="U281" s="3">
        <v>3355226</v>
      </c>
      <c r="V281" s="3">
        <v>4092539.39</v>
      </c>
      <c r="W281" s="14">
        <f t="shared" si="44"/>
        <v>1.2197507381022918</v>
      </c>
      <c r="X281" s="3">
        <v>7080</v>
      </c>
      <c r="Y281" s="18">
        <f t="shared" si="45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 s="38">
        <f t="shared" si="46"/>
        <v>0</v>
      </c>
      <c r="AF281">
        <v>0</v>
      </c>
      <c r="AG281" s="10">
        <v>0</v>
      </c>
      <c r="AH281">
        <v>0</v>
      </c>
      <c r="AI281" t="s">
        <v>46</v>
      </c>
      <c r="AJ281">
        <v>0</v>
      </c>
      <c r="AK281" s="8" t="s">
        <v>106</v>
      </c>
      <c r="AL281" s="3">
        <v>228020</v>
      </c>
      <c r="AM281" s="3">
        <v>178434</v>
      </c>
      <c r="AN281">
        <v>0.05</v>
      </c>
      <c r="AO281" t="s">
        <v>45</v>
      </c>
      <c r="AP281" s="38">
        <f t="shared" si="49"/>
        <v>0</v>
      </c>
      <c r="AQ281">
        <v>0</v>
      </c>
      <c r="AR281" s="8">
        <v>0</v>
      </c>
      <c r="AS281">
        <v>0</v>
      </c>
      <c r="AT281" t="s">
        <v>46</v>
      </c>
      <c r="AU281">
        <v>0</v>
      </c>
      <c r="AV281" s="11" t="s">
        <v>106</v>
      </c>
      <c r="AW281" s="3">
        <v>0</v>
      </c>
      <c r="AX281" s="3">
        <v>0</v>
      </c>
      <c r="AY281">
        <v>0</v>
      </c>
      <c r="AZ281">
        <v>0</v>
      </c>
      <c r="BA281" s="38">
        <f t="shared" si="47"/>
        <v>0</v>
      </c>
      <c r="BB281">
        <v>0</v>
      </c>
      <c r="BC281" s="8">
        <v>0</v>
      </c>
      <c r="BD281">
        <v>0</v>
      </c>
      <c r="BE281" t="s">
        <v>46</v>
      </c>
      <c r="BF281">
        <v>0</v>
      </c>
      <c r="BG281" s="11" t="s">
        <v>106</v>
      </c>
      <c r="BH281" s="3">
        <v>0</v>
      </c>
      <c r="BI281" s="3">
        <v>0</v>
      </c>
      <c r="BJ281">
        <v>0</v>
      </c>
      <c r="BK281">
        <v>0</v>
      </c>
      <c r="BL281" s="38">
        <f t="shared" si="48"/>
        <v>0</v>
      </c>
      <c r="BM281">
        <v>0</v>
      </c>
      <c r="BN281" s="8">
        <v>0</v>
      </c>
      <c r="BO281">
        <v>0</v>
      </c>
      <c r="BP281" t="s">
        <v>46</v>
      </c>
      <c r="BQ281">
        <v>0</v>
      </c>
      <c r="BR281" s="3">
        <v>3355226</v>
      </c>
      <c r="BS281">
        <v>0</v>
      </c>
      <c r="BT281" s="19">
        <f t="shared" si="40"/>
        <v>3348146</v>
      </c>
      <c r="BU281" s="19">
        <f t="shared" si="41"/>
        <v>3355226</v>
      </c>
      <c r="BV281" s="13">
        <f t="shared" si="42"/>
        <v>1</v>
      </c>
    </row>
    <row r="282" spans="1:74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43"/>
        <v>0.674633120402367</v>
      </c>
      <c r="U282" s="3">
        <v>8162896</v>
      </c>
      <c r="V282" s="3">
        <v>6599388</v>
      </c>
      <c r="W282" s="14">
        <f t="shared" si="44"/>
        <v>0.80846160480300133</v>
      </c>
      <c r="X282" s="3">
        <v>5231089</v>
      </c>
      <c r="Y282" s="18">
        <f t="shared" si="45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 s="38">
        <f t="shared" si="46"/>
        <v>8.9941100370973207E-2</v>
      </c>
      <c r="AF282">
        <v>30</v>
      </c>
      <c r="AG282" s="10">
        <v>47836</v>
      </c>
      <c r="AH282" t="s">
        <v>63</v>
      </c>
      <c r="AI282" t="s">
        <v>43</v>
      </c>
      <c r="AJ282" t="s">
        <v>44</v>
      </c>
      <c r="AK282" s="8">
        <v>42943</v>
      </c>
      <c r="AL282" s="3">
        <v>3720</v>
      </c>
      <c r="AM282" s="3">
        <v>3720</v>
      </c>
      <c r="AN282">
        <v>0</v>
      </c>
      <c r="AO282" t="s">
        <v>45</v>
      </c>
      <c r="AP282" s="38">
        <f t="shared" si="49"/>
        <v>0</v>
      </c>
      <c r="AQ282">
        <v>0</v>
      </c>
      <c r="AR282" s="8">
        <v>0</v>
      </c>
      <c r="AS282">
        <v>0</v>
      </c>
      <c r="AT282" t="s">
        <v>58</v>
      </c>
      <c r="AU282" t="s">
        <v>98</v>
      </c>
      <c r="AV282" s="11" t="s">
        <v>106</v>
      </c>
      <c r="AW282" s="3">
        <v>0</v>
      </c>
      <c r="AX282" s="3">
        <v>0</v>
      </c>
      <c r="AY282">
        <v>0</v>
      </c>
      <c r="AZ282">
        <v>0</v>
      </c>
      <c r="BA282" s="38">
        <f t="shared" si="47"/>
        <v>0</v>
      </c>
      <c r="BB282">
        <v>0</v>
      </c>
      <c r="BC282" s="8">
        <v>0</v>
      </c>
      <c r="BD282">
        <v>0</v>
      </c>
      <c r="BE282" t="s">
        <v>46</v>
      </c>
      <c r="BF282">
        <v>0</v>
      </c>
      <c r="BG282" s="11" t="s">
        <v>106</v>
      </c>
      <c r="BH282" s="3">
        <v>0</v>
      </c>
      <c r="BI282" s="3">
        <v>0</v>
      </c>
      <c r="BJ282">
        <v>0</v>
      </c>
      <c r="BK282">
        <v>0</v>
      </c>
      <c r="BL282" s="38">
        <f t="shared" si="48"/>
        <v>0</v>
      </c>
      <c r="BM282">
        <v>0</v>
      </c>
      <c r="BN282" s="8">
        <v>0</v>
      </c>
      <c r="BO282">
        <v>0</v>
      </c>
      <c r="BP282" t="s">
        <v>46</v>
      </c>
      <c r="BQ282">
        <v>0</v>
      </c>
      <c r="BR282" s="3">
        <v>8162896</v>
      </c>
      <c r="BS282" t="s">
        <v>47</v>
      </c>
      <c r="BT282" s="19">
        <f t="shared" si="40"/>
        <v>2203720</v>
      </c>
      <c r="BU282" s="19">
        <f t="shared" si="41"/>
        <v>7434809</v>
      </c>
      <c r="BV282" s="13">
        <f t="shared" si="42"/>
        <v>0.91080530733210374</v>
      </c>
    </row>
    <row r="283" spans="1:74" hidden="1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43"/>
        <v>7.0244647566439083E-2</v>
      </c>
      <c r="U283" s="3">
        <v>2156449</v>
      </c>
      <c r="V283" s="3">
        <v>1683100</v>
      </c>
      <c r="W283" s="14">
        <f t="shared" si="44"/>
        <v>0.78049608407154536</v>
      </c>
      <c r="X283" s="3">
        <v>1354199</v>
      </c>
      <c r="Y283" s="18">
        <f t="shared" si="45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 s="38">
        <f t="shared" si="46"/>
        <v>9.8952143589367256E-2</v>
      </c>
      <c r="AF283">
        <v>15</v>
      </c>
      <c r="AG283" s="10">
        <v>47757</v>
      </c>
      <c r="AH283" t="s">
        <v>63</v>
      </c>
      <c r="AI283" t="s">
        <v>43</v>
      </c>
      <c r="AJ283" t="s">
        <v>44</v>
      </c>
      <c r="AK283" s="8">
        <v>41939</v>
      </c>
      <c r="AL283" s="3">
        <v>480000</v>
      </c>
      <c r="AM283" s="3">
        <v>497575</v>
      </c>
      <c r="AN283">
        <v>2.5000000000000001E-2</v>
      </c>
      <c r="AO283">
        <v>20</v>
      </c>
      <c r="AP283" s="38">
        <f t="shared" si="49"/>
        <v>6.4147128734474465E-2</v>
      </c>
      <c r="AQ283" t="s">
        <v>165</v>
      </c>
      <c r="AR283" s="8">
        <v>49155</v>
      </c>
      <c r="AS283" t="s">
        <v>206</v>
      </c>
      <c r="AT283" t="s">
        <v>58</v>
      </c>
      <c r="AU283" t="s">
        <v>44</v>
      </c>
      <c r="AV283" s="11">
        <v>42309</v>
      </c>
      <c r="AW283" s="3">
        <v>72250</v>
      </c>
      <c r="AX283" s="3">
        <v>32287</v>
      </c>
      <c r="AY283">
        <v>0</v>
      </c>
      <c r="AZ283" t="s">
        <v>165</v>
      </c>
      <c r="BA283" s="38">
        <f t="shared" si="47"/>
        <v>0</v>
      </c>
      <c r="BB283" t="s">
        <v>165</v>
      </c>
      <c r="BC283" s="8" t="s">
        <v>165</v>
      </c>
      <c r="BD283" t="s">
        <v>165</v>
      </c>
      <c r="BE283" t="s">
        <v>58</v>
      </c>
      <c r="BF283">
        <v>0</v>
      </c>
      <c r="BG283" s="11" t="s">
        <v>106</v>
      </c>
      <c r="BH283" s="3">
        <v>0</v>
      </c>
      <c r="BI283" s="3">
        <v>0</v>
      </c>
      <c r="BJ283">
        <v>0</v>
      </c>
      <c r="BK283">
        <v>0</v>
      </c>
      <c r="BL283" s="38">
        <f t="shared" si="48"/>
        <v>0</v>
      </c>
      <c r="BM283">
        <v>0</v>
      </c>
      <c r="BN283" s="8">
        <v>0</v>
      </c>
      <c r="BO283">
        <v>0</v>
      </c>
      <c r="BP283" t="s">
        <v>46</v>
      </c>
      <c r="BQ283">
        <v>0</v>
      </c>
      <c r="BR283" s="3">
        <v>2156499</v>
      </c>
      <c r="BS283" t="s">
        <v>255</v>
      </c>
      <c r="BT283" s="19">
        <f t="shared" si="40"/>
        <v>802250</v>
      </c>
      <c r="BU283" s="19">
        <f t="shared" si="41"/>
        <v>2156449</v>
      </c>
      <c r="BV283" s="13">
        <f t="shared" si="42"/>
        <v>1</v>
      </c>
    </row>
    <row r="284" spans="1:74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43"/>
        <v>0</v>
      </c>
      <c r="U284" s="3">
        <v>0</v>
      </c>
      <c r="V284" s="3">
        <v>0</v>
      </c>
      <c r="W284" s="14">
        <f t="shared" si="44"/>
        <v>0</v>
      </c>
      <c r="X284" s="3">
        <v>0</v>
      </c>
      <c r="Y284" s="18">
        <f t="shared" si="45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 s="38">
        <f t="shared" si="46"/>
        <v>4.2120979666705562E-2</v>
      </c>
      <c r="AF284">
        <v>40</v>
      </c>
      <c r="AG284" s="10">
        <v>56431</v>
      </c>
      <c r="AH284">
        <v>0</v>
      </c>
      <c r="AI284" t="s">
        <v>43</v>
      </c>
      <c r="AJ284" t="s">
        <v>44</v>
      </c>
      <c r="AK284" s="8" t="s">
        <v>106</v>
      </c>
      <c r="AL284" s="3">
        <v>0</v>
      </c>
      <c r="AM284" s="3">
        <v>0</v>
      </c>
      <c r="AN284">
        <v>0</v>
      </c>
      <c r="AO284">
        <v>0</v>
      </c>
      <c r="AP284" s="38">
        <f t="shared" si="49"/>
        <v>0</v>
      </c>
      <c r="AQ284">
        <v>0</v>
      </c>
      <c r="AR284" s="8">
        <v>0</v>
      </c>
      <c r="AS284">
        <v>0</v>
      </c>
      <c r="AT284">
        <v>0</v>
      </c>
      <c r="AU284">
        <v>0</v>
      </c>
      <c r="AV284" s="11" t="s">
        <v>106</v>
      </c>
      <c r="AW284" s="3">
        <v>0</v>
      </c>
      <c r="AX284" s="3">
        <v>0</v>
      </c>
      <c r="AY284">
        <v>0</v>
      </c>
      <c r="AZ284">
        <v>0</v>
      </c>
      <c r="BA284" s="38">
        <f t="shared" si="47"/>
        <v>0</v>
      </c>
      <c r="BB284">
        <v>0</v>
      </c>
      <c r="BC284" s="8">
        <v>0</v>
      </c>
      <c r="BD284">
        <v>0</v>
      </c>
      <c r="BE284" t="s">
        <v>46</v>
      </c>
      <c r="BF284">
        <v>0</v>
      </c>
      <c r="BG284" s="11" t="s">
        <v>106</v>
      </c>
      <c r="BH284" s="3">
        <v>0</v>
      </c>
      <c r="BI284" s="3">
        <v>0</v>
      </c>
      <c r="BJ284">
        <v>0</v>
      </c>
      <c r="BK284">
        <v>0</v>
      </c>
      <c r="BL284" s="38">
        <f t="shared" si="48"/>
        <v>0</v>
      </c>
      <c r="BM284">
        <v>0</v>
      </c>
      <c r="BN284" s="8">
        <v>0</v>
      </c>
      <c r="BO284">
        <v>0</v>
      </c>
      <c r="BP284" t="s">
        <v>46</v>
      </c>
      <c r="BQ284">
        <v>0</v>
      </c>
      <c r="BR284" s="3">
        <v>0</v>
      </c>
      <c r="BS284">
        <v>0</v>
      </c>
      <c r="BT284" s="19">
        <f t="shared" si="40"/>
        <v>10312900</v>
      </c>
      <c r="BU284" s="19">
        <f t="shared" si="41"/>
        <v>10312900</v>
      </c>
      <c r="BV284" s="13">
        <f t="shared" si="42"/>
        <v>0</v>
      </c>
    </row>
    <row r="285" spans="1:74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43"/>
        <v>7.5251144206622003E-2</v>
      </c>
      <c r="U285" s="3">
        <v>9634405</v>
      </c>
      <c r="V285" s="3">
        <v>8055555.5599999996</v>
      </c>
      <c r="W285" s="14">
        <f t="shared" si="44"/>
        <v>0.8361238249793318</v>
      </c>
      <c r="X285" s="3">
        <v>7859405</v>
      </c>
      <c r="Y285" s="18">
        <f t="shared" si="45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 s="38">
        <f t="shared" si="46"/>
        <v>9.5432745318308781E-2</v>
      </c>
      <c r="AF285">
        <v>15</v>
      </c>
      <c r="AG285" s="10">
        <v>47412</v>
      </c>
      <c r="AH285" t="s">
        <v>54</v>
      </c>
      <c r="AI285" t="s">
        <v>43</v>
      </c>
      <c r="AJ285" t="s">
        <v>122</v>
      </c>
      <c r="AK285" s="8">
        <v>41638</v>
      </c>
      <c r="AL285" s="3">
        <v>400000</v>
      </c>
      <c r="AM285" s="3">
        <v>400000</v>
      </c>
      <c r="AN285">
        <v>4.7500000000000001E-2</v>
      </c>
      <c r="AO285">
        <v>15</v>
      </c>
      <c r="AP285" s="38">
        <f t="shared" si="49"/>
        <v>9.472113441086942E-2</v>
      </c>
      <c r="AQ285">
        <v>0</v>
      </c>
      <c r="AR285" s="8">
        <v>47482</v>
      </c>
      <c r="AS285">
        <v>0</v>
      </c>
      <c r="AT285" t="s">
        <v>100</v>
      </c>
      <c r="AU285" t="s">
        <v>122</v>
      </c>
      <c r="AV285" s="11">
        <v>41638</v>
      </c>
      <c r="AW285" s="3">
        <v>500000</v>
      </c>
      <c r="AX285" s="3">
        <v>500000</v>
      </c>
      <c r="AY285">
        <v>0.05</v>
      </c>
      <c r="AZ285">
        <v>15</v>
      </c>
      <c r="BA285" s="38">
        <f t="shared" si="47"/>
        <v>9.6342287609244376E-2</v>
      </c>
      <c r="BB285">
        <v>0</v>
      </c>
      <c r="BC285" s="8">
        <v>47482</v>
      </c>
      <c r="BD285">
        <v>0</v>
      </c>
      <c r="BE285" t="s">
        <v>100</v>
      </c>
      <c r="BF285" t="s">
        <v>122</v>
      </c>
      <c r="BG285" s="11">
        <v>41638</v>
      </c>
      <c r="BH285" s="3">
        <v>300000</v>
      </c>
      <c r="BI285" s="3">
        <v>300000</v>
      </c>
      <c r="BJ285">
        <v>0.05</v>
      </c>
      <c r="BK285">
        <v>15</v>
      </c>
      <c r="BL285" s="38">
        <f t="shared" si="48"/>
        <v>9.6342287609244376E-2</v>
      </c>
      <c r="BM285">
        <v>0</v>
      </c>
      <c r="BN285" s="8">
        <v>47453</v>
      </c>
      <c r="BO285">
        <v>0</v>
      </c>
      <c r="BP285" t="s">
        <v>58</v>
      </c>
      <c r="BQ285" t="s">
        <v>122</v>
      </c>
      <c r="BR285" s="3">
        <v>9634405</v>
      </c>
      <c r="BS285" t="s">
        <v>497</v>
      </c>
      <c r="BT285" s="19">
        <f t="shared" si="40"/>
        <v>1775000</v>
      </c>
      <c r="BU285" s="19">
        <f t="shared" si="41"/>
        <v>9634405</v>
      </c>
      <c r="BV285" s="13">
        <f t="shared" si="42"/>
        <v>1</v>
      </c>
    </row>
    <row r="286" spans="1:74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43"/>
        <v>0</v>
      </c>
      <c r="U286" s="3">
        <v>0</v>
      </c>
      <c r="V286" s="3">
        <v>0</v>
      </c>
      <c r="W286" s="14">
        <f t="shared" si="44"/>
        <v>0</v>
      </c>
      <c r="X286" s="3">
        <v>0</v>
      </c>
      <c r="Y286" s="18">
        <f t="shared" si="45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 s="38">
        <f t="shared" si="46"/>
        <v>7.8226718212273991E-2</v>
      </c>
      <c r="AF286">
        <v>25</v>
      </c>
      <c r="AG286" s="10">
        <v>47726</v>
      </c>
      <c r="AH286">
        <v>0</v>
      </c>
      <c r="AI286" t="s">
        <v>43</v>
      </c>
      <c r="AJ286" t="s">
        <v>299</v>
      </c>
      <c r="AK286" s="8">
        <v>42309</v>
      </c>
      <c r="AL286" s="3">
        <v>670061</v>
      </c>
      <c r="AM286" s="3">
        <v>670061</v>
      </c>
      <c r="AN286">
        <v>0.04</v>
      </c>
      <c r="AO286">
        <v>20</v>
      </c>
      <c r="AP286" s="38">
        <f t="shared" si="49"/>
        <v>7.3581750328628889E-2</v>
      </c>
      <c r="AQ286">
        <v>20</v>
      </c>
      <c r="AR286" s="8">
        <v>49675</v>
      </c>
      <c r="AS286">
        <v>0</v>
      </c>
      <c r="AT286" t="s">
        <v>100</v>
      </c>
      <c r="AU286">
        <v>0</v>
      </c>
      <c r="AV286" s="11" t="s">
        <v>106</v>
      </c>
      <c r="AW286" s="3">
        <v>0</v>
      </c>
      <c r="AX286" s="3">
        <v>0</v>
      </c>
      <c r="AY286">
        <v>0</v>
      </c>
      <c r="AZ286">
        <v>0</v>
      </c>
      <c r="BA286" s="38">
        <f t="shared" si="47"/>
        <v>0</v>
      </c>
      <c r="BB286">
        <v>0</v>
      </c>
      <c r="BC286" s="8">
        <v>0</v>
      </c>
      <c r="BD286">
        <v>0</v>
      </c>
      <c r="BE286" t="s">
        <v>46</v>
      </c>
      <c r="BF286">
        <v>0</v>
      </c>
      <c r="BG286" s="11" t="s">
        <v>106</v>
      </c>
      <c r="BH286" s="3">
        <v>0</v>
      </c>
      <c r="BI286" s="3">
        <v>0</v>
      </c>
      <c r="BJ286">
        <v>0</v>
      </c>
      <c r="BK286">
        <v>0</v>
      </c>
      <c r="BL286" s="38">
        <f t="shared" si="48"/>
        <v>0</v>
      </c>
      <c r="BM286">
        <v>0</v>
      </c>
      <c r="BN286" s="8">
        <v>0</v>
      </c>
      <c r="BO286">
        <v>0</v>
      </c>
      <c r="BP286" t="s">
        <v>46</v>
      </c>
      <c r="BQ286">
        <v>0</v>
      </c>
      <c r="BR286" s="3">
        <v>0</v>
      </c>
      <c r="BS286">
        <v>0</v>
      </c>
      <c r="BT286" s="19">
        <f t="shared" si="40"/>
        <v>1000061</v>
      </c>
      <c r="BU286" s="19">
        <f t="shared" si="41"/>
        <v>1000061</v>
      </c>
      <c r="BV286" s="13">
        <f t="shared" si="42"/>
        <v>0</v>
      </c>
    </row>
    <row r="287" spans="1:74" hidden="1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43"/>
        <v>7.8247463065256859E-2</v>
      </c>
      <c r="U287" s="3">
        <v>8735542</v>
      </c>
      <c r="V287" s="3">
        <v>8527327</v>
      </c>
      <c r="W287" s="14">
        <f t="shared" si="44"/>
        <v>0.97616461577312552</v>
      </c>
      <c r="X287" s="3">
        <v>6206247</v>
      </c>
      <c r="Y287" s="18">
        <f t="shared" si="45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 s="38">
        <f t="shared" si="46"/>
        <v>8.0397193157501462E-2</v>
      </c>
      <c r="AF287">
        <v>69</v>
      </c>
      <c r="AG287" s="10">
        <v>59079</v>
      </c>
      <c r="AH287">
        <v>0</v>
      </c>
      <c r="AI287" t="s">
        <v>46</v>
      </c>
      <c r="AJ287" t="s">
        <v>459</v>
      </c>
      <c r="AK287" s="8">
        <v>41883</v>
      </c>
      <c r="AL287" s="3">
        <v>534081</v>
      </c>
      <c r="AM287" s="3">
        <v>569555</v>
      </c>
      <c r="AN287">
        <v>0.04</v>
      </c>
      <c r="AO287">
        <v>18</v>
      </c>
      <c r="AP287" s="38">
        <f t="shared" si="49"/>
        <v>7.8993328144302502E-2</v>
      </c>
      <c r="AQ287">
        <v>18</v>
      </c>
      <c r="AR287" s="8">
        <v>48488</v>
      </c>
      <c r="AS287">
        <v>0</v>
      </c>
      <c r="AT287" t="s">
        <v>100</v>
      </c>
      <c r="AU287" t="s">
        <v>460</v>
      </c>
      <c r="AV287" s="11">
        <v>41921</v>
      </c>
      <c r="AW287" s="3">
        <v>708380</v>
      </c>
      <c r="AX287" s="3">
        <v>763317</v>
      </c>
      <c r="AY287">
        <v>0.04</v>
      </c>
      <c r="AZ287">
        <v>20</v>
      </c>
      <c r="BA287" s="38">
        <f t="shared" si="47"/>
        <v>7.3581750328628889E-2</v>
      </c>
      <c r="BB287">
        <v>20</v>
      </c>
      <c r="BC287" s="8">
        <v>49225</v>
      </c>
      <c r="BD287">
        <v>0</v>
      </c>
      <c r="BE287" t="s">
        <v>58</v>
      </c>
      <c r="BF287" t="s">
        <v>461</v>
      </c>
      <c r="BG287" s="11">
        <v>42340</v>
      </c>
      <c r="BH287" s="3">
        <v>414000</v>
      </c>
      <c r="BI287" s="3">
        <v>397415</v>
      </c>
      <c r="BJ287">
        <v>5.7500000000000002E-2</v>
      </c>
      <c r="BK287">
        <v>16</v>
      </c>
      <c r="BL287" s="38">
        <f t="shared" si="48"/>
        <v>9.7260290008921196E-2</v>
      </c>
      <c r="BM287">
        <v>16</v>
      </c>
      <c r="BN287" s="8">
        <v>48223</v>
      </c>
      <c r="BO287">
        <v>0</v>
      </c>
      <c r="BP287" t="s">
        <v>46</v>
      </c>
      <c r="BQ287" t="s">
        <v>462</v>
      </c>
      <c r="BR287" s="3">
        <v>8735542</v>
      </c>
      <c r="BS287" t="s">
        <v>62</v>
      </c>
      <c r="BT287" s="19">
        <f t="shared" si="40"/>
        <v>2529295</v>
      </c>
      <c r="BU287" s="19">
        <f t="shared" si="41"/>
        <v>8735542</v>
      </c>
      <c r="BV287" s="13">
        <f t="shared" si="42"/>
        <v>1</v>
      </c>
    </row>
    <row r="288" spans="1:74" hidden="1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43"/>
        <v>9.6672215075320381E-2</v>
      </c>
      <c r="U288" s="3">
        <v>4126108</v>
      </c>
      <c r="V288" s="3">
        <v>3930353</v>
      </c>
      <c r="W288" s="14">
        <f t="shared" si="44"/>
        <v>0.95255698590536164</v>
      </c>
      <c r="X288" s="3">
        <v>3410435</v>
      </c>
      <c r="Y288" s="18">
        <f t="shared" si="45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 s="38">
        <f t="shared" si="46"/>
        <v>9.8612651674210586E-2</v>
      </c>
      <c r="AF288">
        <v>15</v>
      </c>
      <c r="AG288" s="10">
        <v>47604</v>
      </c>
      <c r="AH288" t="s">
        <v>464</v>
      </c>
      <c r="AI288" t="s">
        <v>43</v>
      </c>
      <c r="AJ288" t="s">
        <v>465</v>
      </c>
      <c r="AK288" s="8">
        <v>41792</v>
      </c>
      <c r="AL288" s="3">
        <v>322473</v>
      </c>
      <c r="AM288" s="3">
        <v>333071</v>
      </c>
      <c r="AN288">
        <v>2.3599999999999999E-2</v>
      </c>
      <c r="AO288">
        <v>15</v>
      </c>
      <c r="AP288" s="38">
        <f t="shared" si="49"/>
        <v>7.9936987021447511E-2</v>
      </c>
      <c r="AQ288">
        <v>15</v>
      </c>
      <c r="AR288" s="8">
        <v>47573</v>
      </c>
      <c r="AS288" t="s">
        <v>464</v>
      </c>
      <c r="AT288" t="s">
        <v>58</v>
      </c>
      <c r="AU288">
        <v>0</v>
      </c>
      <c r="AV288" s="11">
        <v>41788</v>
      </c>
      <c r="AW288" s="3">
        <v>100000</v>
      </c>
      <c r="AX288" s="3">
        <v>100000</v>
      </c>
      <c r="AY288">
        <v>2.3599999999999999E-2</v>
      </c>
      <c r="AZ288">
        <v>15</v>
      </c>
      <c r="BA288" s="38">
        <f t="shared" si="47"/>
        <v>7.9936987021447511E-2</v>
      </c>
      <c r="BB288">
        <v>15</v>
      </c>
      <c r="BC288" s="8">
        <v>47573</v>
      </c>
      <c r="BD288" t="s">
        <v>466</v>
      </c>
      <c r="BE288" t="s">
        <v>100</v>
      </c>
      <c r="BF288">
        <v>0</v>
      </c>
      <c r="BG288" s="11" t="s">
        <v>106</v>
      </c>
      <c r="BH288" s="3">
        <v>0</v>
      </c>
      <c r="BI288" s="3">
        <v>0</v>
      </c>
      <c r="BJ288">
        <v>0</v>
      </c>
      <c r="BK288">
        <v>0</v>
      </c>
      <c r="BL288" s="38">
        <f t="shared" si="48"/>
        <v>0</v>
      </c>
      <c r="BM288">
        <v>0</v>
      </c>
      <c r="BN288" s="8">
        <v>0</v>
      </c>
      <c r="BO288">
        <v>0</v>
      </c>
      <c r="BP288" t="s">
        <v>46</v>
      </c>
      <c r="BQ288">
        <v>0</v>
      </c>
      <c r="BR288" s="3">
        <v>4126108</v>
      </c>
      <c r="BS288" t="s">
        <v>62</v>
      </c>
      <c r="BT288" s="19">
        <f t="shared" si="40"/>
        <v>715673</v>
      </c>
      <c r="BU288" s="19">
        <f t="shared" si="41"/>
        <v>4126108</v>
      </c>
      <c r="BV288" s="13">
        <f t="shared" si="42"/>
        <v>1</v>
      </c>
    </row>
    <row r="289" spans="1:74" hidden="1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43"/>
        <v>8.6937392437815453E-2</v>
      </c>
      <c r="U289" s="3">
        <v>9614206</v>
      </c>
      <c r="V289" s="3">
        <v>9813450</v>
      </c>
      <c r="W289" s="14">
        <f t="shared" si="44"/>
        <v>1.0207239162547588</v>
      </c>
      <c r="X289" s="3">
        <v>7381157</v>
      </c>
      <c r="Y289" s="18">
        <f t="shared" si="45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 s="38">
        <f t="shared" si="46"/>
        <v>4.0881147589510385E-2</v>
      </c>
      <c r="AF289">
        <v>50</v>
      </c>
      <c r="AG289" s="10">
        <v>60267</v>
      </c>
      <c r="AH289">
        <v>1</v>
      </c>
      <c r="AI289" t="s">
        <v>58</v>
      </c>
      <c r="AJ289" t="s">
        <v>467</v>
      </c>
      <c r="AK289" s="8">
        <v>41817</v>
      </c>
      <c r="AL289" s="3">
        <v>1222266</v>
      </c>
      <c r="AM289" s="3">
        <v>1222266</v>
      </c>
      <c r="AN289">
        <v>3.27E-2</v>
      </c>
      <c r="AO289">
        <v>50</v>
      </c>
      <c r="AP289" s="38">
        <f t="shared" si="49"/>
        <v>4.0881147589510385E-2</v>
      </c>
      <c r="AQ289">
        <v>50</v>
      </c>
      <c r="AR289" s="8">
        <v>60267</v>
      </c>
      <c r="AS289">
        <v>2</v>
      </c>
      <c r="AT289" t="s">
        <v>58</v>
      </c>
      <c r="AU289" t="s">
        <v>467</v>
      </c>
      <c r="AV289" s="11">
        <v>41817</v>
      </c>
      <c r="AW289" s="3">
        <v>121539</v>
      </c>
      <c r="AX289" s="3">
        <v>0</v>
      </c>
      <c r="AY289">
        <v>3.27E-2</v>
      </c>
      <c r="AZ289">
        <v>15</v>
      </c>
      <c r="BA289" s="38">
        <f t="shared" si="47"/>
        <v>8.5410966994646689E-2</v>
      </c>
      <c r="BB289">
        <v>15</v>
      </c>
      <c r="BC289" s="8">
        <v>47118</v>
      </c>
      <c r="BD289">
        <v>3</v>
      </c>
      <c r="BE289" t="s">
        <v>58</v>
      </c>
      <c r="BF289" t="s">
        <v>468</v>
      </c>
      <c r="BG289" s="11" t="s">
        <v>106</v>
      </c>
      <c r="BH289" s="3">
        <v>0</v>
      </c>
      <c r="BI289" s="3">
        <v>0</v>
      </c>
      <c r="BJ289">
        <v>0</v>
      </c>
      <c r="BK289">
        <v>0</v>
      </c>
      <c r="BL289" s="38">
        <f t="shared" si="48"/>
        <v>0</v>
      </c>
      <c r="BM289">
        <v>0</v>
      </c>
      <c r="BN289" s="8">
        <v>0</v>
      </c>
      <c r="BO289">
        <v>0</v>
      </c>
      <c r="BP289" t="s">
        <v>46</v>
      </c>
      <c r="BQ289">
        <v>0</v>
      </c>
      <c r="BR289" s="3">
        <v>9614206</v>
      </c>
      <c r="BS289" t="s">
        <v>62</v>
      </c>
      <c r="BT289" s="19">
        <f t="shared" si="40"/>
        <v>2233049</v>
      </c>
      <c r="BU289" s="19">
        <f t="shared" si="41"/>
        <v>9614206</v>
      </c>
      <c r="BV289" s="13">
        <f t="shared" si="42"/>
        <v>1</v>
      </c>
    </row>
    <row r="290" spans="1:74" hidden="1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43"/>
        <v>9.2185156867455084E-2</v>
      </c>
      <c r="U290" s="3">
        <v>2639362</v>
      </c>
      <c r="V290" s="3">
        <v>2916071</v>
      </c>
      <c r="W290" s="14">
        <f t="shared" si="44"/>
        <v>1.1048393513280861</v>
      </c>
      <c r="X290" s="3">
        <v>2049645</v>
      </c>
      <c r="Y290" s="18">
        <f t="shared" si="45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 s="38">
        <f t="shared" si="46"/>
        <v>0.10296276395531272</v>
      </c>
      <c r="AF290">
        <v>30</v>
      </c>
      <c r="AG290" s="10">
        <v>47462</v>
      </c>
      <c r="AH290" t="s">
        <v>63</v>
      </c>
      <c r="AI290" t="s">
        <v>43</v>
      </c>
      <c r="AJ290" t="s">
        <v>469</v>
      </c>
      <c r="AK290" s="8">
        <v>41589</v>
      </c>
      <c r="AL290" s="3">
        <v>270000</v>
      </c>
      <c r="AM290" s="3">
        <v>298495</v>
      </c>
      <c r="AN290">
        <v>0.05</v>
      </c>
      <c r="AO290">
        <v>20</v>
      </c>
      <c r="AP290" s="38">
        <f t="shared" si="49"/>
        <v>8.0242587190691328E-2</v>
      </c>
      <c r="AQ290" t="s">
        <v>165</v>
      </c>
      <c r="AR290" s="8">
        <v>48790</v>
      </c>
      <c r="AS290" t="s">
        <v>206</v>
      </c>
      <c r="AT290" t="s">
        <v>58</v>
      </c>
      <c r="AU290" t="s">
        <v>44</v>
      </c>
      <c r="AV290" s="11">
        <v>42125</v>
      </c>
      <c r="AW290" s="3">
        <v>80187</v>
      </c>
      <c r="AX290" s="3">
        <v>45424</v>
      </c>
      <c r="AY290" t="s">
        <v>165</v>
      </c>
      <c r="AZ290" t="s">
        <v>165</v>
      </c>
      <c r="BA290" s="38">
        <f t="shared" si="47"/>
        <v>0</v>
      </c>
      <c r="BB290" t="s">
        <v>165</v>
      </c>
      <c r="BC290" s="8" t="s">
        <v>165</v>
      </c>
      <c r="BD290" t="s">
        <v>165</v>
      </c>
      <c r="BE290" t="s">
        <v>58</v>
      </c>
      <c r="BF290">
        <v>0</v>
      </c>
      <c r="BG290" s="11" t="s">
        <v>106</v>
      </c>
      <c r="BH290" s="3">
        <v>0</v>
      </c>
      <c r="BI290" s="3">
        <v>0</v>
      </c>
      <c r="BJ290">
        <v>0</v>
      </c>
      <c r="BK290">
        <v>0</v>
      </c>
      <c r="BL290" s="38">
        <f t="shared" si="48"/>
        <v>0</v>
      </c>
      <c r="BM290">
        <v>0</v>
      </c>
      <c r="BN290" s="8">
        <v>0</v>
      </c>
      <c r="BO290">
        <v>0</v>
      </c>
      <c r="BP290" t="s">
        <v>46</v>
      </c>
      <c r="BQ290">
        <v>0</v>
      </c>
      <c r="BR290" s="3">
        <v>2639362</v>
      </c>
      <c r="BS290" t="s">
        <v>255</v>
      </c>
      <c r="BT290" s="19">
        <f t="shared" si="40"/>
        <v>589717</v>
      </c>
      <c r="BU290" s="19">
        <f t="shared" si="41"/>
        <v>2639362</v>
      </c>
      <c r="BV290" s="13">
        <f t="shared" si="42"/>
        <v>1</v>
      </c>
    </row>
    <row r="291" spans="1:74" hidden="1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43"/>
        <v>8.0505423851552016E-2</v>
      </c>
      <c r="U291" s="3">
        <v>1911188</v>
      </c>
      <c r="V291" s="3">
        <v>1719582</v>
      </c>
      <c r="W291" s="14">
        <f t="shared" si="44"/>
        <v>0.8997450800235246</v>
      </c>
      <c r="X291" s="3">
        <v>1384688</v>
      </c>
      <c r="Y291" s="18">
        <f t="shared" si="45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 s="38">
        <f t="shared" si="46"/>
        <v>6.6666666666666666E-2</v>
      </c>
      <c r="AF291">
        <v>15</v>
      </c>
      <c r="AG291" s="10">
        <v>47514</v>
      </c>
      <c r="AH291" t="s">
        <v>63</v>
      </c>
      <c r="AI291" t="s">
        <v>43</v>
      </c>
      <c r="AJ291" t="s">
        <v>44</v>
      </c>
      <c r="AK291" s="8">
        <v>41589</v>
      </c>
      <c r="AL291" s="3">
        <v>216500</v>
      </c>
      <c r="AM291" s="3">
        <v>218970</v>
      </c>
      <c r="AN291">
        <v>0</v>
      </c>
      <c r="AO291">
        <v>20</v>
      </c>
      <c r="AP291" s="38">
        <f t="shared" si="49"/>
        <v>0.05</v>
      </c>
      <c r="AQ291" t="s">
        <v>165</v>
      </c>
      <c r="AR291" s="8">
        <v>48790</v>
      </c>
      <c r="AS291" t="s">
        <v>206</v>
      </c>
      <c r="AT291" t="s">
        <v>58</v>
      </c>
      <c r="AU291" t="s">
        <v>44</v>
      </c>
      <c r="AV291" s="11" t="s">
        <v>106</v>
      </c>
      <c r="AW291" s="3">
        <v>0</v>
      </c>
      <c r="AX291" s="3">
        <v>0</v>
      </c>
      <c r="AY291">
        <v>0</v>
      </c>
      <c r="AZ291">
        <v>0</v>
      </c>
      <c r="BA291" s="38">
        <f t="shared" si="47"/>
        <v>0</v>
      </c>
      <c r="BB291">
        <v>0</v>
      </c>
      <c r="BC291" s="8">
        <v>0</v>
      </c>
      <c r="BD291">
        <v>0</v>
      </c>
      <c r="BE291" t="s">
        <v>46</v>
      </c>
      <c r="BF291">
        <v>0</v>
      </c>
      <c r="BG291" s="11" t="s">
        <v>106</v>
      </c>
      <c r="BH291" s="3">
        <v>0</v>
      </c>
      <c r="BI291" s="3">
        <v>0</v>
      </c>
      <c r="BJ291">
        <v>0</v>
      </c>
      <c r="BK291">
        <v>0</v>
      </c>
      <c r="BL291" s="38">
        <f t="shared" si="48"/>
        <v>0</v>
      </c>
      <c r="BM291">
        <v>0</v>
      </c>
      <c r="BN291" s="8">
        <v>0</v>
      </c>
      <c r="BO291">
        <v>0</v>
      </c>
      <c r="BP291" t="s">
        <v>46</v>
      </c>
      <c r="BQ291">
        <v>0</v>
      </c>
      <c r="BR291" s="3">
        <v>1911188</v>
      </c>
      <c r="BS291" t="s">
        <v>255</v>
      </c>
      <c r="BT291" s="19">
        <f t="shared" si="40"/>
        <v>526500</v>
      </c>
      <c r="BU291" s="19">
        <f t="shared" si="41"/>
        <v>1911188</v>
      </c>
      <c r="BV291" s="13">
        <f t="shared" si="42"/>
        <v>1</v>
      </c>
    </row>
    <row r="292" spans="1:74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43"/>
        <v>8.7556665625764515E-2</v>
      </c>
      <c r="U292" s="3">
        <v>5914741</v>
      </c>
      <c r="V292" s="3">
        <v>7261427</v>
      </c>
      <c r="W292" s="14">
        <f t="shared" si="44"/>
        <v>1.2276830042093136</v>
      </c>
      <c r="X292" s="3">
        <v>110</v>
      </c>
      <c r="Y292" s="18">
        <f t="shared" si="45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 s="38">
        <f t="shared" si="46"/>
        <v>9.962559760481117E-2</v>
      </c>
      <c r="AF292">
        <v>0</v>
      </c>
      <c r="AG292" s="10">
        <v>0</v>
      </c>
      <c r="AH292">
        <v>0</v>
      </c>
      <c r="AI292" t="s">
        <v>46</v>
      </c>
      <c r="AJ292">
        <v>0</v>
      </c>
      <c r="AK292" s="8" t="s">
        <v>106</v>
      </c>
      <c r="AL292" s="3">
        <v>200000</v>
      </c>
      <c r="AM292" s="3">
        <v>200000</v>
      </c>
      <c r="AN292">
        <v>3.5999999999999997E-2</v>
      </c>
      <c r="AO292">
        <v>50</v>
      </c>
      <c r="AP292" s="38">
        <f t="shared" si="49"/>
        <v>4.340555359077107E-2</v>
      </c>
      <c r="AQ292">
        <v>0</v>
      </c>
      <c r="AR292" s="8">
        <v>0</v>
      </c>
      <c r="AS292">
        <v>0</v>
      </c>
      <c r="AT292" t="s">
        <v>46</v>
      </c>
      <c r="AU292">
        <v>0</v>
      </c>
      <c r="AV292" s="11" t="s">
        <v>106</v>
      </c>
      <c r="AW292" s="3">
        <v>200000</v>
      </c>
      <c r="AX292" s="3">
        <v>198393</v>
      </c>
      <c r="AY292">
        <v>5.7500000000000002E-2</v>
      </c>
      <c r="AZ292">
        <v>16.5</v>
      </c>
      <c r="BA292" s="38">
        <f t="shared" si="47"/>
        <v>9.5441000439197218E-2</v>
      </c>
      <c r="BB292">
        <v>0</v>
      </c>
      <c r="BC292" s="8">
        <v>0</v>
      </c>
      <c r="BD292">
        <v>0</v>
      </c>
      <c r="BE292" t="s">
        <v>46</v>
      </c>
      <c r="BF292">
        <v>0</v>
      </c>
      <c r="BG292" s="11" t="s">
        <v>106</v>
      </c>
      <c r="BH292" s="3">
        <v>4538713</v>
      </c>
      <c r="BI292" s="3">
        <v>4538713</v>
      </c>
      <c r="BJ292">
        <v>0</v>
      </c>
      <c r="BK292">
        <v>0</v>
      </c>
      <c r="BL292" s="38">
        <f t="shared" si="48"/>
        <v>0</v>
      </c>
      <c r="BM292">
        <v>0</v>
      </c>
      <c r="BN292" s="8">
        <v>0</v>
      </c>
      <c r="BO292">
        <v>0</v>
      </c>
      <c r="BP292" t="s">
        <v>46</v>
      </c>
      <c r="BQ292">
        <v>0</v>
      </c>
      <c r="BR292" s="3">
        <v>5914741</v>
      </c>
      <c r="BS292">
        <v>0</v>
      </c>
      <c r="BT292" s="19">
        <f t="shared" si="40"/>
        <v>5914631</v>
      </c>
      <c r="BU292" s="19">
        <f t="shared" si="41"/>
        <v>5914741</v>
      </c>
      <c r="BV292" s="13">
        <f t="shared" si="42"/>
        <v>1</v>
      </c>
    </row>
    <row r="293" spans="1:74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43"/>
        <v>0</v>
      </c>
      <c r="U293" s="3">
        <v>0</v>
      </c>
      <c r="V293" s="3">
        <v>0</v>
      </c>
      <c r="W293" s="14">
        <f t="shared" si="44"/>
        <v>0</v>
      </c>
      <c r="X293" s="3">
        <v>0</v>
      </c>
      <c r="Y293" s="18">
        <f t="shared" si="45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 s="38">
        <f t="shared" si="46"/>
        <v>5.1960851482497419E-2</v>
      </c>
      <c r="AF293">
        <v>40</v>
      </c>
      <c r="AG293" s="10">
        <v>56705</v>
      </c>
      <c r="AH293">
        <v>0</v>
      </c>
      <c r="AI293" t="s">
        <v>43</v>
      </c>
      <c r="AJ293">
        <v>0</v>
      </c>
      <c r="AK293" s="8" t="s">
        <v>106</v>
      </c>
      <c r="AL293" s="3">
        <v>0</v>
      </c>
      <c r="AM293" s="3">
        <v>0</v>
      </c>
      <c r="AN293">
        <v>0</v>
      </c>
      <c r="AO293">
        <v>0</v>
      </c>
      <c r="AP293" s="38">
        <f t="shared" si="49"/>
        <v>0</v>
      </c>
      <c r="AQ293">
        <v>0</v>
      </c>
      <c r="AR293" s="8">
        <v>0</v>
      </c>
      <c r="AS293">
        <v>0</v>
      </c>
      <c r="AT293">
        <v>0</v>
      </c>
      <c r="AU293">
        <v>0</v>
      </c>
      <c r="AV293" s="11" t="s">
        <v>106</v>
      </c>
      <c r="AW293" s="3">
        <v>0</v>
      </c>
      <c r="AX293" s="3">
        <v>0</v>
      </c>
      <c r="AY293">
        <v>0</v>
      </c>
      <c r="AZ293">
        <v>0</v>
      </c>
      <c r="BA293" s="38">
        <f t="shared" si="47"/>
        <v>0</v>
      </c>
      <c r="BB293">
        <v>0</v>
      </c>
      <c r="BC293" s="8">
        <v>0</v>
      </c>
      <c r="BD293">
        <v>0</v>
      </c>
      <c r="BE293" t="s">
        <v>46</v>
      </c>
      <c r="BF293">
        <v>0</v>
      </c>
      <c r="BG293" s="11" t="s">
        <v>106</v>
      </c>
      <c r="BH293" s="3">
        <v>0</v>
      </c>
      <c r="BI293" s="3">
        <v>0</v>
      </c>
      <c r="BJ293">
        <v>0</v>
      </c>
      <c r="BK293">
        <v>0</v>
      </c>
      <c r="BL293" s="38">
        <f t="shared" si="48"/>
        <v>0</v>
      </c>
      <c r="BM293">
        <v>0</v>
      </c>
      <c r="BN293" s="8">
        <v>0</v>
      </c>
      <c r="BO293">
        <v>0</v>
      </c>
      <c r="BP293" t="s">
        <v>46</v>
      </c>
      <c r="BQ293">
        <v>0</v>
      </c>
      <c r="BR293" s="3">
        <v>0</v>
      </c>
      <c r="BS293">
        <v>0</v>
      </c>
      <c r="BT293" s="19">
        <f t="shared" si="40"/>
        <v>6574000</v>
      </c>
      <c r="BU293" s="19">
        <f t="shared" si="41"/>
        <v>6574000</v>
      </c>
      <c r="BV293" s="13">
        <f t="shared" si="42"/>
        <v>0</v>
      </c>
    </row>
    <row r="294" spans="1:74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43"/>
        <v>0</v>
      </c>
      <c r="U294" s="3">
        <v>0</v>
      </c>
      <c r="V294" s="3">
        <v>0</v>
      </c>
      <c r="W294" s="14">
        <f t="shared" si="44"/>
        <v>0</v>
      </c>
      <c r="X294" s="3">
        <v>0</v>
      </c>
      <c r="Y294" s="18">
        <f t="shared" si="45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 s="38">
        <f t="shared" si="46"/>
        <v>7.3581750328628889E-2</v>
      </c>
      <c r="AF294">
        <v>0</v>
      </c>
      <c r="AG294" s="10">
        <v>0</v>
      </c>
      <c r="AH294">
        <v>0</v>
      </c>
      <c r="AI294" t="s">
        <v>46</v>
      </c>
      <c r="AJ294" t="s">
        <v>240</v>
      </c>
      <c r="AK294" s="8" t="s">
        <v>106</v>
      </c>
      <c r="AL294" s="3">
        <v>250000</v>
      </c>
      <c r="AM294" s="3">
        <v>250000</v>
      </c>
      <c r="AN294">
        <v>2.5000000000000001E-3</v>
      </c>
      <c r="AO294">
        <v>50</v>
      </c>
      <c r="AP294" s="38">
        <f t="shared" si="49"/>
        <v>2.1300992011248448E-2</v>
      </c>
      <c r="AQ294">
        <v>0</v>
      </c>
      <c r="AR294" s="8">
        <v>0</v>
      </c>
      <c r="AS294">
        <v>0</v>
      </c>
      <c r="AT294" t="s">
        <v>46</v>
      </c>
      <c r="AU294" t="s">
        <v>171</v>
      </c>
      <c r="AV294" s="11" t="s">
        <v>106</v>
      </c>
      <c r="AW294" s="3">
        <v>441055</v>
      </c>
      <c r="AX294" s="3">
        <v>441055</v>
      </c>
      <c r="AY294">
        <v>0.04</v>
      </c>
      <c r="AZ294">
        <v>16</v>
      </c>
      <c r="BA294" s="38">
        <f t="shared" si="47"/>
        <v>8.5819999221953561E-2</v>
      </c>
      <c r="BB294">
        <v>0</v>
      </c>
      <c r="BC294" s="8">
        <v>0</v>
      </c>
      <c r="BD294">
        <v>0</v>
      </c>
      <c r="BE294" t="s">
        <v>46</v>
      </c>
      <c r="BF294">
        <v>0</v>
      </c>
      <c r="BG294" s="11" t="s">
        <v>106</v>
      </c>
      <c r="BH294" s="3">
        <v>0</v>
      </c>
      <c r="BI294" s="3">
        <v>0</v>
      </c>
      <c r="BJ294">
        <v>0</v>
      </c>
      <c r="BK294">
        <v>0</v>
      </c>
      <c r="BL294" s="38">
        <f t="shared" si="48"/>
        <v>0</v>
      </c>
      <c r="BM294">
        <v>0</v>
      </c>
      <c r="BN294" s="8">
        <v>0</v>
      </c>
      <c r="BO294">
        <v>0</v>
      </c>
      <c r="BP294" t="s">
        <v>46</v>
      </c>
      <c r="BQ294">
        <v>0</v>
      </c>
      <c r="BR294" s="3">
        <v>1241055</v>
      </c>
      <c r="BS294" t="s">
        <v>62</v>
      </c>
      <c r="BT294" s="19">
        <f t="shared" si="40"/>
        <v>1241055</v>
      </c>
      <c r="BU294" s="19">
        <f t="shared" si="41"/>
        <v>1241055</v>
      </c>
      <c r="BV294" s="13">
        <f t="shared" si="42"/>
        <v>0</v>
      </c>
    </row>
    <row r="295" spans="1:74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43"/>
        <v>8.7298081576036177E-2</v>
      </c>
      <c r="U295" s="3">
        <v>10524733</v>
      </c>
      <c r="V295" s="3">
        <v>10208767</v>
      </c>
      <c r="W295" s="14">
        <f t="shared" si="44"/>
        <v>0.96997871584960871</v>
      </c>
      <c r="X295" s="3">
        <v>8846011</v>
      </c>
      <c r="Y295" s="18">
        <f t="shared" si="45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 s="38">
        <f t="shared" si="46"/>
        <v>9.8612651674210586E-2</v>
      </c>
      <c r="AF295">
        <v>16</v>
      </c>
      <c r="AG295" s="10">
        <v>47788</v>
      </c>
      <c r="AH295" t="s">
        <v>63</v>
      </c>
      <c r="AI295" t="s">
        <v>43</v>
      </c>
      <c r="AJ295" t="s">
        <v>291</v>
      </c>
      <c r="AK295" s="8">
        <v>41990</v>
      </c>
      <c r="AL295" s="3">
        <v>275000</v>
      </c>
      <c r="AM295" s="3">
        <v>281367</v>
      </c>
      <c r="AN295">
        <v>0.05</v>
      </c>
      <c r="AO295">
        <v>16</v>
      </c>
      <c r="AP295" s="38">
        <f t="shared" si="49"/>
        <v>9.2269907977645726E-2</v>
      </c>
      <c r="AQ295">
        <v>16</v>
      </c>
      <c r="AR295" s="8">
        <v>47036</v>
      </c>
      <c r="AS295">
        <v>0</v>
      </c>
      <c r="AT295" t="s">
        <v>100</v>
      </c>
      <c r="AU295" t="s">
        <v>245</v>
      </c>
      <c r="AV295" s="11">
        <v>42409</v>
      </c>
      <c r="AW295" s="3">
        <v>668773</v>
      </c>
      <c r="AX295" s="3">
        <v>668773</v>
      </c>
      <c r="AY295">
        <v>5.5E-2</v>
      </c>
      <c r="AZ295">
        <v>14</v>
      </c>
      <c r="BA295" s="38">
        <f t="shared" si="47"/>
        <v>0.10427911544944371</v>
      </c>
      <c r="BB295">
        <v>14</v>
      </c>
      <c r="BC295" s="8">
        <v>47827</v>
      </c>
      <c r="BD295">
        <v>0</v>
      </c>
      <c r="BE295" t="s">
        <v>43</v>
      </c>
      <c r="BF295" t="s">
        <v>472</v>
      </c>
      <c r="BG295" s="11" t="s">
        <v>106</v>
      </c>
      <c r="BH295" s="3">
        <v>0</v>
      </c>
      <c r="BI295" s="3">
        <v>0</v>
      </c>
      <c r="BJ295">
        <v>0</v>
      </c>
      <c r="BK295">
        <v>0</v>
      </c>
      <c r="BL295" s="38">
        <f t="shared" si="48"/>
        <v>0</v>
      </c>
      <c r="BM295">
        <v>0</v>
      </c>
      <c r="BN295" s="8">
        <v>0</v>
      </c>
      <c r="BO295">
        <v>0</v>
      </c>
      <c r="BP295" t="s">
        <v>46</v>
      </c>
      <c r="BQ295">
        <v>0</v>
      </c>
      <c r="BR295" s="3">
        <v>10524733</v>
      </c>
      <c r="BS295" t="s">
        <v>62</v>
      </c>
      <c r="BT295" s="19">
        <f t="shared" si="40"/>
        <v>2347495</v>
      </c>
      <c r="BU295" s="19">
        <f t="shared" si="41"/>
        <v>11193506</v>
      </c>
      <c r="BV295" s="13">
        <f t="shared" si="42"/>
        <v>1.0635429896416375</v>
      </c>
    </row>
    <row r="296" spans="1:74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43"/>
        <v>0</v>
      </c>
      <c r="U296" s="3">
        <v>0</v>
      </c>
      <c r="V296" s="3">
        <v>0</v>
      </c>
      <c r="W296" s="14">
        <f t="shared" si="44"/>
        <v>0</v>
      </c>
      <c r="X296" s="3">
        <v>0</v>
      </c>
      <c r="Y296" s="18">
        <f t="shared" si="45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 s="38">
        <f t="shared" si="46"/>
        <v>0</v>
      </c>
      <c r="AF296">
        <v>0</v>
      </c>
      <c r="AG296" s="10">
        <v>49674</v>
      </c>
      <c r="AH296">
        <v>0</v>
      </c>
      <c r="AI296" t="s">
        <v>58</v>
      </c>
      <c r="AJ296" t="s">
        <v>339</v>
      </c>
      <c r="AK296" s="8" t="s">
        <v>106</v>
      </c>
      <c r="AL296" s="3">
        <v>430000</v>
      </c>
      <c r="AM296" s="3">
        <v>422270</v>
      </c>
      <c r="AN296">
        <v>0.04</v>
      </c>
      <c r="AO296" t="s">
        <v>45</v>
      </c>
      <c r="AP296" s="38">
        <f t="shared" si="49"/>
        <v>0</v>
      </c>
      <c r="AQ296">
        <v>0</v>
      </c>
      <c r="AR296" s="8">
        <v>48458</v>
      </c>
      <c r="AS296" t="s">
        <v>54</v>
      </c>
      <c r="AT296" t="s">
        <v>46</v>
      </c>
      <c r="AU296" t="s">
        <v>122</v>
      </c>
      <c r="AV296" s="11" t="s">
        <v>106</v>
      </c>
      <c r="AW296" s="3">
        <v>160000</v>
      </c>
      <c r="AX296" s="3">
        <v>159577</v>
      </c>
      <c r="AY296">
        <v>5.1499999999999997E-2</v>
      </c>
      <c r="AZ296">
        <v>0</v>
      </c>
      <c r="BA296" s="38">
        <f t="shared" si="47"/>
        <v>0</v>
      </c>
      <c r="BB296">
        <v>0</v>
      </c>
      <c r="BC296" s="8">
        <v>48349</v>
      </c>
      <c r="BD296">
        <v>0</v>
      </c>
      <c r="BE296" t="s">
        <v>43</v>
      </c>
      <c r="BF296" t="s">
        <v>473</v>
      </c>
      <c r="BG296" s="11" t="s">
        <v>106</v>
      </c>
      <c r="BH296" s="3">
        <v>125000</v>
      </c>
      <c r="BI296" s="3">
        <v>125000</v>
      </c>
      <c r="BJ296">
        <v>0</v>
      </c>
      <c r="BK296">
        <v>0</v>
      </c>
      <c r="BL296" s="38">
        <f t="shared" si="48"/>
        <v>0</v>
      </c>
      <c r="BM296">
        <v>0</v>
      </c>
      <c r="BN296" s="8">
        <v>48094</v>
      </c>
      <c r="BO296">
        <v>0</v>
      </c>
      <c r="BP296" t="s">
        <v>100</v>
      </c>
      <c r="BQ296" t="s">
        <v>474</v>
      </c>
      <c r="BR296" s="3">
        <v>0</v>
      </c>
      <c r="BS296">
        <v>0</v>
      </c>
      <c r="BT296" s="19">
        <f t="shared" si="40"/>
        <v>1190000</v>
      </c>
      <c r="BU296" s="19">
        <f t="shared" si="41"/>
        <v>1190000</v>
      </c>
      <c r="BV296" s="13">
        <f t="shared" si="42"/>
        <v>0</v>
      </c>
    </row>
    <row r="297" spans="1:74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43"/>
        <v>9.3432314565835464E-2</v>
      </c>
      <c r="U297" s="3">
        <v>4722242</v>
      </c>
      <c r="V297" s="3">
        <v>6031496</v>
      </c>
      <c r="W297" s="14">
        <f t="shared" si="44"/>
        <v>1.2772526270360562</v>
      </c>
      <c r="X297" s="3">
        <v>5011131</v>
      </c>
      <c r="Y297" s="18">
        <f t="shared" si="45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 s="38">
        <f t="shared" si="46"/>
        <v>0</v>
      </c>
      <c r="AF297">
        <v>0</v>
      </c>
      <c r="AG297" s="10">
        <v>0</v>
      </c>
      <c r="AH297">
        <v>0</v>
      </c>
      <c r="AI297" t="s">
        <v>46</v>
      </c>
      <c r="AJ297">
        <v>0</v>
      </c>
      <c r="AK297" s="8" t="s">
        <v>106</v>
      </c>
      <c r="AL297" s="3">
        <v>0</v>
      </c>
      <c r="AM297" s="3">
        <v>0</v>
      </c>
      <c r="AN297">
        <v>0</v>
      </c>
      <c r="AO297" t="s">
        <v>45</v>
      </c>
      <c r="AP297" s="38">
        <f t="shared" si="49"/>
        <v>0</v>
      </c>
      <c r="AQ297">
        <v>0</v>
      </c>
      <c r="AR297" s="8">
        <v>0</v>
      </c>
      <c r="AS297">
        <v>0</v>
      </c>
      <c r="AT297" t="s">
        <v>46</v>
      </c>
      <c r="AU297">
        <v>0</v>
      </c>
      <c r="AV297" s="11" t="s">
        <v>106</v>
      </c>
      <c r="AW297" s="3">
        <v>0</v>
      </c>
      <c r="AX297" s="3">
        <v>0</v>
      </c>
      <c r="AY297">
        <v>0</v>
      </c>
      <c r="AZ297">
        <v>0</v>
      </c>
      <c r="BA297" s="38">
        <f t="shared" si="47"/>
        <v>0</v>
      </c>
      <c r="BB297">
        <v>0</v>
      </c>
      <c r="BC297" s="8">
        <v>0</v>
      </c>
      <c r="BD297">
        <v>0</v>
      </c>
      <c r="BE297" t="s">
        <v>46</v>
      </c>
      <c r="BF297">
        <v>0</v>
      </c>
      <c r="BG297" s="11" t="s">
        <v>106</v>
      </c>
      <c r="BH297" s="3">
        <v>0</v>
      </c>
      <c r="BI297" s="3">
        <v>0</v>
      </c>
      <c r="BJ297">
        <v>0</v>
      </c>
      <c r="BK297">
        <v>0</v>
      </c>
      <c r="BL297" s="38">
        <f t="shared" si="48"/>
        <v>0</v>
      </c>
      <c r="BM297">
        <v>0</v>
      </c>
      <c r="BN297" s="8">
        <v>0</v>
      </c>
      <c r="BO297">
        <v>0</v>
      </c>
      <c r="BP297" t="s">
        <v>46</v>
      </c>
      <c r="BQ297">
        <v>0</v>
      </c>
      <c r="BR297" s="3">
        <v>0</v>
      </c>
      <c r="BS297">
        <v>0</v>
      </c>
      <c r="BT297" s="19">
        <f t="shared" si="40"/>
        <v>0</v>
      </c>
      <c r="BU297" s="19">
        <f t="shared" si="41"/>
        <v>5011131</v>
      </c>
      <c r="BV297" s="13">
        <f t="shared" si="42"/>
        <v>1.0611762378971683</v>
      </c>
    </row>
    <row r="298" spans="1:74" hidden="1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43"/>
        <v>9.1592902365015952E-2</v>
      </c>
      <c r="U298" s="3">
        <v>2705690</v>
      </c>
      <c r="V298" s="3">
        <v>2810308</v>
      </c>
      <c r="W298" s="14">
        <f t="shared" si="44"/>
        <v>1.038665922555799</v>
      </c>
      <c r="X298" s="3">
        <v>2156051</v>
      </c>
      <c r="Y298" s="18">
        <f t="shared" si="45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 s="38">
        <f t="shared" si="46"/>
        <v>8.8699141731286096E-2</v>
      </c>
      <c r="AF298">
        <v>30</v>
      </c>
      <c r="AG298" s="10">
        <v>48580</v>
      </c>
      <c r="AH298" t="s">
        <v>54</v>
      </c>
      <c r="AI298" t="s">
        <v>43</v>
      </c>
      <c r="AJ298" t="s">
        <v>55</v>
      </c>
      <c r="AK298" s="8">
        <v>42079</v>
      </c>
      <c r="AL298" s="3">
        <v>376139</v>
      </c>
      <c r="AM298" s="3">
        <v>396113</v>
      </c>
      <c r="AN298">
        <v>0.04</v>
      </c>
      <c r="AO298">
        <v>18</v>
      </c>
      <c r="AP298" s="38">
        <f t="shared" si="49"/>
        <v>7.8993328144302502E-2</v>
      </c>
      <c r="AQ298" t="s">
        <v>358</v>
      </c>
      <c r="AR298" s="8">
        <v>48848</v>
      </c>
      <c r="AS298" t="s">
        <v>71</v>
      </c>
      <c r="AT298" t="s">
        <v>100</v>
      </c>
      <c r="AU298" t="s">
        <v>55</v>
      </c>
      <c r="AV298" s="11">
        <v>42079</v>
      </c>
      <c r="AW298" s="3">
        <v>120000</v>
      </c>
      <c r="AX298" s="3">
        <v>128191</v>
      </c>
      <c r="AY298">
        <v>0.04</v>
      </c>
      <c r="AZ298">
        <v>16</v>
      </c>
      <c r="BA298" s="38">
        <f t="shared" si="47"/>
        <v>8.5819999221953561E-2</v>
      </c>
      <c r="BB298" t="s">
        <v>358</v>
      </c>
      <c r="BC298" s="8">
        <v>47938</v>
      </c>
      <c r="BD298" t="s">
        <v>75</v>
      </c>
      <c r="BE298" t="s">
        <v>58</v>
      </c>
      <c r="BF298" t="s">
        <v>55</v>
      </c>
      <c r="BG298" s="11" t="s">
        <v>106</v>
      </c>
      <c r="BH298" s="3">
        <v>0</v>
      </c>
      <c r="BI298" s="3">
        <v>0</v>
      </c>
      <c r="BJ298">
        <v>0</v>
      </c>
      <c r="BK298">
        <v>0</v>
      </c>
      <c r="BL298" s="38">
        <f t="shared" si="48"/>
        <v>0</v>
      </c>
      <c r="BM298">
        <v>0</v>
      </c>
      <c r="BN298" s="8">
        <v>0</v>
      </c>
      <c r="BO298">
        <v>0</v>
      </c>
      <c r="BP298" t="s">
        <v>46</v>
      </c>
      <c r="BQ298">
        <v>0</v>
      </c>
      <c r="BR298" s="3">
        <v>2705690</v>
      </c>
      <c r="BS298" t="s">
        <v>47</v>
      </c>
      <c r="BT298" s="19">
        <f t="shared" si="40"/>
        <v>549639</v>
      </c>
      <c r="BU298" s="19">
        <f t="shared" si="41"/>
        <v>2705690</v>
      </c>
      <c r="BV298" s="13">
        <f t="shared" si="42"/>
        <v>1</v>
      </c>
    </row>
    <row r="299" spans="1:74" hidden="1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43"/>
        <v>9.1649878460314277E-2</v>
      </c>
      <c r="U299" s="3">
        <v>3897081</v>
      </c>
      <c r="V299" s="3">
        <v>4111924</v>
      </c>
      <c r="W299" s="14">
        <f t="shared" si="44"/>
        <v>1.0551292108118873</v>
      </c>
      <c r="X299" s="3">
        <v>3178787</v>
      </c>
      <c r="Y299" s="18">
        <f t="shared" si="45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 s="38">
        <f t="shared" si="46"/>
        <v>8.8699141731286096E-2</v>
      </c>
      <c r="AF299">
        <v>30</v>
      </c>
      <c r="AG299" s="10">
        <v>48550</v>
      </c>
      <c r="AH299" t="s">
        <v>54</v>
      </c>
      <c r="AI299" t="s">
        <v>43</v>
      </c>
      <c r="AJ299" t="s">
        <v>55</v>
      </c>
      <c r="AK299" s="8">
        <v>42352</v>
      </c>
      <c r="AL299" s="3">
        <v>96600</v>
      </c>
      <c r="AM299" s="3">
        <v>74972.5</v>
      </c>
      <c r="AN299">
        <v>0.05</v>
      </c>
      <c r="AO299">
        <v>17</v>
      </c>
      <c r="AP299" s="38">
        <f t="shared" si="49"/>
        <v>8.8699141731286096E-2</v>
      </c>
      <c r="AQ299" t="s">
        <v>358</v>
      </c>
      <c r="AR299" s="8" t="s">
        <v>475</v>
      </c>
      <c r="AS299" t="s">
        <v>71</v>
      </c>
      <c r="AT299" t="s">
        <v>58</v>
      </c>
      <c r="AU299" t="s">
        <v>55</v>
      </c>
      <c r="AV299" s="11">
        <v>42005</v>
      </c>
      <c r="AW299" s="3">
        <v>263159</v>
      </c>
      <c r="AX299" s="3">
        <v>263159</v>
      </c>
      <c r="AY299">
        <v>0.05</v>
      </c>
      <c r="AZ299">
        <v>17</v>
      </c>
      <c r="BA299" s="38">
        <f t="shared" si="47"/>
        <v>8.8699141731286096E-2</v>
      </c>
      <c r="BB299" t="s">
        <v>358</v>
      </c>
      <c r="BC299" s="8">
        <v>48853</v>
      </c>
      <c r="BD299" t="s">
        <v>75</v>
      </c>
      <c r="BE299" t="s">
        <v>100</v>
      </c>
      <c r="BF299" t="s">
        <v>55</v>
      </c>
      <c r="BG299" s="11" t="s">
        <v>106</v>
      </c>
      <c r="BH299" s="3">
        <v>20900</v>
      </c>
      <c r="BI299" s="3">
        <v>20900</v>
      </c>
      <c r="BJ299">
        <v>0.02</v>
      </c>
      <c r="BK299">
        <v>7</v>
      </c>
      <c r="BL299" s="38">
        <f t="shared" si="48"/>
        <v>0.15451195610309953</v>
      </c>
      <c r="BM299" t="s">
        <v>358</v>
      </c>
      <c r="BN299" s="8" t="s">
        <v>476</v>
      </c>
      <c r="BO299" t="s">
        <v>346</v>
      </c>
      <c r="BP299" t="s">
        <v>58</v>
      </c>
      <c r="BQ299" t="s">
        <v>47</v>
      </c>
      <c r="BR299" s="3">
        <v>3897081</v>
      </c>
      <c r="BS299" t="s">
        <v>47</v>
      </c>
      <c r="BT299" s="19">
        <f t="shared" si="40"/>
        <v>718294</v>
      </c>
      <c r="BU299" s="19">
        <f t="shared" si="41"/>
        <v>3897081</v>
      </c>
      <c r="BV299" s="13">
        <f t="shared" si="42"/>
        <v>1</v>
      </c>
    </row>
    <row r="300" spans="1:74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43"/>
        <v>7.4408316967991411E-2</v>
      </c>
      <c r="U300" s="3">
        <v>2173292</v>
      </c>
      <c r="V300" s="3">
        <v>2554652</v>
      </c>
      <c r="W300" s="14">
        <f t="shared" si="44"/>
        <v>1.1754757299065197</v>
      </c>
      <c r="X300" s="3">
        <v>1424466</v>
      </c>
      <c r="Y300" s="18">
        <f t="shared" si="45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 s="38">
        <f t="shared" si="46"/>
        <v>9.8952143589367256E-2</v>
      </c>
      <c r="AF300">
        <v>30</v>
      </c>
      <c r="AG300" s="10">
        <v>47757</v>
      </c>
      <c r="AH300" t="s">
        <v>63</v>
      </c>
      <c r="AI300" t="s">
        <v>43</v>
      </c>
      <c r="AJ300" t="s">
        <v>44</v>
      </c>
      <c r="AK300" s="8">
        <v>41939</v>
      </c>
      <c r="AL300" s="3">
        <v>415000</v>
      </c>
      <c r="AM300" s="3">
        <v>391787</v>
      </c>
      <c r="AN300">
        <v>0.03</v>
      </c>
      <c r="AO300">
        <v>30</v>
      </c>
      <c r="AP300" s="38">
        <f t="shared" si="49"/>
        <v>5.1019259320252565E-2</v>
      </c>
      <c r="AQ300" t="s">
        <v>165</v>
      </c>
      <c r="AR300" s="8">
        <v>49155</v>
      </c>
      <c r="AS300" t="s">
        <v>206</v>
      </c>
      <c r="AT300" t="s">
        <v>58</v>
      </c>
      <c r="AU300" t="s">
        <v>44</v>
      </c>
      <c r="AV300" s="11">
        <v>42278</v>
      </c>
      <c r="AW300" s="3">
        <v>146207</v>
      </c>
      <c r="AX300" s="3">
        <v>118187</v>
      </c>
      <c r="AY300">
        <v>0</v>
      </c>
      <c r="AZ300" t="s">
        <v>165</v>
      </c>
      <c r="BA300" s="38">
        <f t="shared" si="47"/>
        <v>0</v>
      </c>
      <c r="BB300" t="s">
        <v>165</v>
      </c>
      <c r="BC300" s="8" t="s">
        <v>165</v>
      </c>
      <c r="BD300" t="s">
        <v>165</v>
      </c>
      <c r="BE300" t="s">
        <v>58</v>
      </c>
      <c r="BF300">
        <v>0</v>
      </c>
      <c r="BG300" s="11" t="s">
        <v>106</v>
      </c>
      <c r="BH300" s="3">
        <v>0</v>
      </c>
      <c r="BI300" s="3">
        <v>0</v>
      </c>
      <c r="BJ300">
        <v>0</v>
      </c>
      <c r="BK300">
        <v>0</v>
      </c>
      <c r="BL300" s="38">
        <f t="shared" si="48"/>
        <v>0</v>
      </c>
      <c r="BM300">
        <v>0</v>
      </c>
      <c r="BN300" s="8">
        <v>0</v>
      </c>
      <c r="BO300">
        <v>0</v>
      </c>
      <c r="BP300" t="s">
        <v>46</v>
      </c>
      <c r="BQ300">
        <v>0</v>
      </c>
      <c r="BR300" s="3">
        <v>2173292</v>
      </c>
      <c r="BS300" t="s">
        <v>255</v>
      </c>
      <c r="BT300" s="19">
        <f t="shared" si="40"/>
        <v>786207</v>
      </c>
      <c r="BU300" s="19">
        <f t="shared" si="41"/>
        <v>2210673</v>
      </c>
      <c r="BV300" s="13">
        <f t="shared" si="42"/>
        <v>1.0172001737456358</v>
      </c>
    </row>
    <row r="301" spans="1:74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43"/>
        <v>9.4210114381807181E-2</v>
      </c>
      <c r="U301" s="3">
        <v>5246114</v>
      </c>
      <c r="V301" s="3">
        <v>5503644</v>
      </c>
      <c r="W301" s="14">
        <f t="shared" si="44"/>
        <v>1.0490896690388352</v>
      </c>
      <c r="X301" s="3">
        <v>4260429</v>
      </c>
      <c r="Y301" s="18">
        <f t="shared" si="45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 s="38">
        <f t="shared" si="46"/>
        <v>0.11296010534001914</v>
      </c>
      <c r="AF301">
        <v>15</v>
      </c>
      <c r="AG301" s="10">
        <v>47818</v>
      </c>
      <c r="AH301" t="s">
        <v>63</v>
      </c>
      <c r="AI301" t="s">
        <v>43</v>
      </c>
      <c r="AJ301" t="s">
        <v>44</v>
      </c>
      <c r="AK301" s="8">
        <v>42522</v>
      </c>
      <c r="AL301" s="3">
        <v>500054</v>
      </c>
      <c r="AM301" s="3">
        <v>224071</v>
      </c>
      <c r="AN301">
        <v>0</v>
      </c>
      <c r="AO301" t="s">
        <v>165</v>
      </c>
      <c r="AP301" s="38">
        <f t="shared" si="49"/>
        <v>0</v>
      </c>
      <c r="AQ301" t="s">
        <v>165</v>
      </c>
      <c r="AR301" s="8">
        <v>47818</v>
      </c>
      <c r="AS301" t="s">
        <v>165</v>
      </c>
      <c r="AT301" t="s">
        <v>58</v>
      </c>
      <c r="AU301">
        <v>0</v>
      </c>
      <c r="AV301" s="11">
        <v>41939</v>
      </c>
      <c r="AW301" s="3">
        <v>495000</v>
      </c>
      <c r="AX301" s="3">
        <v>523520</v>
      </c>
      <c r="AY301">
        <v>0.04</v>
      </c>
      <c r="AZ301">
        <v>20</v>
      </c>
      <c r="BA301" s="38">
        <f t="shared" si="47"/>
        <v>7.3581750328628889E-2</v>
      </c>
      <c r="BB301" t="s">
        <v>165</v>
      </c>
      <c r="BC301" s="8">
        <v>49126</v>
      </c>
      <c r="BD301" t="s">
        <v>206</v>
      </c>
      <c r="BE301" t="s">
        <v>58</v>
      </c>
      <c r="BF301" t="s">
        <v>44</v>
      </c>
      <c r="BG301" s="11" t="s">
        <v>106</v>
      </c>
      <c r="BH301" s="3">
        <v>0</v>
      </c>
      <c r="BI301" s="3">
        <v>0</v>
      </c>
      <c r="BJ301">
        <v>0</v>
      </c>
      <c r="BK301">
        <v>0</v>
      </c>
      <c r="BL301" s="38">
        <f t="shared" si="48"/>
        <v>0</v>
      </c>
      <c r="BM301">
        <v>0</v>
      </c>
      <c r="BN301" s="8">
        <v>0</v>
      </c>
      <c r="BO301">
        <v>0</v>
      </c>
      <c r="BP301" t="s">
        <v>46</v>
      </c>
      <c r="BQ301">
        <v>0</v>
      </c>
      <c r="BR301" s="3">
        <v>0</v>
      </c>
      <c r="BS301">
        <v>0</v>
      </c>
      <c r="BT301" s="19">
        <f t="shared" si="40"/>
        <v>1163168</v>
      </c>
      <c r="BU301" s="19">
        <f t="shared" si="41"/>
        <v>5423597</v>
      </c>
      <c r="BV301" s="13">
        <f t="shared" si="42"/>
        <v>1.0338313273405801</v>
      </c>
    </row>
    <row r="302" spans="1:74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43"/>
        <v>9.4210114381807181E-2</v>
      </c>
      <c r="U302" s="3">
        <v>5246114</v>
      </c>
      <c r="V302" s="3">
        <v>5503644</v>
      </c>
      <c r="W302" s="14">
        <f t="shared" si="44"/>
        <v>1.0490896690388352</v>
      </c>
      <c r="X302" s="3">
        <v>4260429</v>
      </c>
      <c r="Y302" s="18">
        <f t="shared" si="45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 s="38">
        <f t="shared" si="46"/>
        <v>0.11296010534001914</v>
      </c>
      <c r="AF302">
        <v>15</v>
      </c>
      <c r="AG302" s="10">
        <v>47818</v>
      </c>
      <c r="AH302" t="s">
        <v>63</v>
      </c>
      <c r="AI302" t="s">
        <v>43</v>
      </c>
      <c r="AJ302" t="s">
        <v>44</v>
      </c>
      <c r="AK302" s="8">
        <v>42522</v>
      </c>
      <c r="AL302" s="3">
        <v>500054</v>
      </c>
      <c r="AM302" s="3">
        <v>224071</v>
      </c>
      <c r="AN302">
        <v>0</v>
      </c>
      <c r="AO302" t="s">
        <v>165</v>
      </c>
      <c r="AP302" s="38">
        <f t="shared" si="49"/>
        <v>0</v>
      </c>
      <c r="AQ302" t="s">
        <v>165</v>
      </c>
      <c r="AR302" s="8">
        <v>47818</v>
      </c>
      <c r="AS302" t="s">
        <v>165</v>
      </c>
      <c r="AT302" t="s">
        <v>58</v>
      </c>
      <c r="AU302">
        <v>0</v>
      </c>
      <c r="AV302" s="11">
        <v>41939</v>
      </c>
      <c r="AW302" s="3">
        <v>495000</v>
      </c>
      <c r="AX302" s="3">
        <v>523520</v>
      </c>
      <c r="AY302">
        <v>0.04</v>
      </c>
      <c r="AZ302">
        <v>20</v>
      </c>
      <c r="BA302" s="38">
        <f t="shared" si="47"/>
        <v>7.3581750328628889E-2</v>
      </c>
      <c r="BB302" t="s">
        <v>165</v>
      </c>
      <c r="BC302" s="8">
        <v>49126</v>
      </c>
      <c r="BD302" t="s">
        <v>206</v>
      </c>
      <c r="BE302" t="s">
        <v>58</v>
      </c>
      <c r="BF302" t="s">
        <v>44</v>
      </c>
      <c r="BG302" s="11" t="s">
        <v>106</v>
      </c>
      <c r="BH302" s="3">
        <v>0</v>
      </c>
      <c r="BI302" s="3">
        <v>0</v>
      </c>
      <c r="BJ302">
        <v>0</v>
      </c>
      <c r="BK302">
        <v>0</v>
      </c>
      <c r="BL302" s="38">
        <f t="shared" si="48"/>
        <v>0</v>
      </c>
      <c r="BM302">
        <v>0</v>
      </c>
      <c r="BN302" s="8">
        <v>0</v>
      </c>
      <c r="BO302">
        <v>0</v>
      </c>
      <c r="BP302" t="s">
        <v>46</v>
      </c>
      <c r="BQ302">
        <v>0</v>
      </c>
      <c r="BR302" s="3">
        <v>0</v>
      </c>
      <c r="BS302">
        <v>0</v>
      </c>
      <c r="BT302" s="19">
        <f t="shared" si="40"/>
        <v>1163168</v>
      </c>
      <c r="BU302" s="19">
        <f t="shared" si="41"/>
        <v>5423597</v>
      </c>
      <c r="BV302" s="13">
        <f t="shared" si="42"/>
        <v>1.0338313273405801</v>
      </c>
    </row>
    <row r="303" spans="1:74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43"/>
        <v>9.4210114381807181E-2</v>
      </c>
      <c r="U303" s="3">
        <v>5246114</v>
      </c>
      <c r="V303" s="3">
        <v>5503644</v>
      </c>
      <c r="W303" s="14">
        <f t="shared" si="44"/>
        <v>1.0490896690388352</v>
      </c>
      <c r="X303" s="3">
        <v>4260429</v>
      </c>
      <c r="Y303" s="18">
        <f t="shared" si="45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 s="38">
        <f t="shared" si="46"/>
        <v>0.11296010534001914</v>
      </c>
      <c r="AF303">
        <v>15</v>
      </c>
      <c r="AG303" s="10">
        <v>47818</v>
      </c>
      <c r="AH303" t="s">
        <v>63</v>
      </c>
      <c r="AI303" t="s">
        <v>43</v>
      </c>
      <c r="AJ303" t="s">
        <v>44</v>
      </c>
      <c r="AK303" s="8">
        <v>42522</v>
      </c>
      <c r="AL303" s="3">
        <v>500054</v>
      </c>
      <c r="AM303" s="3">
        <v>224071</v>
      </c>
      <c r="AN303">
        <v>0</v>
      </c>
      <c r="AO303" t="s">
        <v>165</v>
      </c>
      <c r="AP303" s="38">
        <f t="shared" si="49"/>
        <v>0</v>
      </c>
      <c r="AQ303" t="s">
        <v>165</v>
      </c>
      <c r="AR303" s="8">
        <v>47818</v>
      </c>
      <c r="AS303" t="s">
        <v>165</v>
      </c>
      <c r="AT303" t="s">
        <v>58</v>
      </c>
      <c r="AU303">
        <v>0</v>
      </c>
      <c r="AV303" s="11">
        <v>41939</v>
      </c>
      <c r="AW303" s="3">
        <v>495000</v>
      </c>
      <c r="AX303" s="3">
        <v>523520</v>
      </c>
      <c r="AY303">
        <v>0.04</v>
      </c>
      <c r="AZ303">
        <v>20</v>
      </c>
      <c r="BA303" s="38">
        <f t="shared" si="47"/>
        <v>7.3581750328628889E-2</v>
      </c>
      <c r="BB303" t="s">
        <v>165</v>
      </c>
      <c r="BC303" s="8">
        <v>49126</v>
      </c>
      <c r="BD303" t="s">
        <v>206</v>
      </c>
      <c r="BE303" t="s">
        <v>58</v>
      </c>
      <c r="BF303" t="s">
        <v>44</v>
      </c>
      <c r="BG303" s="11" t="s">
        <v>106</v>
      </c>
      <c r="BH303" s="3">
        <v>0</v>
      </c>
      <c r="BI303" s="3">
        <v>0</v>
      </c>
      <c r="BJ303">
        <v>0</v>
      </c>
      <c r="BK303">
        <v>0</v>
      </c>
      <c r="BL303" s="38">
        <f t="shared" si="48"/>
        <v>0</v>
      </c>
      <c r="BM303">
        <v>0</v>
      </c>
      <c r="BN303" s="8">
        <v>0</v>
      </c>
      <c r="BO303">
        <v>0</v>
      </c>
      <c r="BP303" t="s">
        <v>46</v>
      </c>
      <c r="BQ303">
        <v>0</v>
      </c>
      <c r="BR303" s="3">
        <v>0</v>
      </c>
      <c r="BS303">
        <v>0</v>
      </c>
      <c r="BT303" s="19">
        <f t="shared" si="40"/>
        <v>1163168</v>
      </c>
      <c r="BU303" s="19">
        <f t="shared" si="41"/>
        <v>5423597</v>
      </c>
      <c r="BV303" s="13">
        <f t="shared" si="42"/>
        <v>1.0338313273405801</v>
      </c>
    </row>
    <row r="304" spans="1:74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43"/>
        <v>9.4210114381807181E-2</v>
      </c>
      <c r="U304" s="3">
        <v>5246114</v>
      </c>
      <c r="V304" s="3">
        <v>5503644</v>
      </c>
      <c r="W304" s="14">
        <f t="shared" si="44"/>
        <v>1.0490896690388352</v>
      </c>
      <c r="X304" s="3">
        <v>4260429</v>
      </c>
      <c r="Y304" s="18">
        <f t="shared" si="45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 s="38">
        <f t="shared" si="46"/>
        <v>0.11296010534001914</v>
      </c>
      <c r="AF304">
        <v>15</v>
      </c>
      <c r="AG304" s="10">
        <v>47818</v>
      </c>
      <c r="AH304" t="s">
        <v>63</v>
      </c>
      <c r="AI304" t="s">
        <v>43</v>
      </c>
      <c r="AJ304" t="s">
        <v>44</v>
      </c>
      <c r="AK304" s="8">
        <v>42522</v>
      </c>
      <c r="AL304" s="3">
        <v>500054</v>
      </c>
      <c r="AM304" s="3">
        <v>224071</v>
      </c>
      <c r="AN304">
        <v>0</v>
      </c>
      <c r="AO304" t="s">
        <v>165</v>
      </c>
      <c r="AP304" s="38">
        <f t="shared" si="49"/>
        <v>0</v>
      </c>
      <c r="AQ304" t="s">
        <v>165</v>
      </c>
      <c r="AR304" s="8">
        <v>47818</v>
      </c>
      <c r="AS304" t="s">
        <v>165</v>
      </c>
      <c r="AT304" t="s">
        <v>58</v>
      </c>
      <c r="AU304">
        <v>0</v>
      </c>
      <c r="AV304" s="11">
        <v>41939</v>
      </c>
      <c r="AW304" s="3">
        <v>495000</v>
      </c>
      <c r="AX304" s="3">
        <v>523520</v>
      </c>
      <c r="AY304">
        <v>0.04</v>
      </c>
      <c r="AZ304">
        <v>20</v>
      </c>
      <c r="BA304" s="38">
        <f t="shared" si="47"/>
        <v>7.3581750328628889E-2</v>
      </c>
      <c r="BB304" t="s">
        <v>165</v>
      </c>
      <c r="BC304" s="8">
        <v>49126</v>
      </c>
      <c r="BD304" t="s">
        <v>206</v>
      </c>
      <c r="BE304" t="s">
        <v>58</v>
      </c>
      <c r="BF304" t="s">
        <v>44</v>
      </c>
      <c r="BG304" s="11" t="s">
        <v>106</v>
      </c>
      <c r="BH304" s="3">
        <v>0</v>
      </c>
      <c r="BI304" s="3">
        <v>0</v>
      </c>
      <c r="BJ304">
        <v>0</v>
      </c>
      <c r="BK304">
        <v>0</v>
      </c>
      <c r="BL304" s="38">
        <f t="shared" si="48"/>
        <v>0</v>
      </c>
      <c r="BM304">
        <v>0</v>
      </c>
      <c r="BN304" s="8">
        <v>0</v>
      </c>
      <c r="BO304">
        <v>0</v>
      </c>
      <c r="BP304" t="s">
        <v>46</v>
      </c>
      <c r="BQ304">
        <v>0</v>
      </c>
      <c r="BR304" s="3">
        <v>0</v>
      </c>
      <c r="BS304">
        <v>0</v>
      </c>
      <c r="BT304" s="19">
        <f t="shared" si="40"/>
        <v>1163168</v>
      </c>
      <c r="BU304" s="19">
        <f t="shared" si="41"/>
        <v>5423597</v>
      </c>
      <c r="BV304" s="13">
        <f t="shared" si="42"/>
        <v>1.0338313273405801</v>
      </c>
    </row>
    <row r="305" spans="1:74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43"/>
        <v>6.0614962074216794E-2</v>
      </c>
      <c r="U305" s="3">
        <v>13154112</v>
      </c>
      <c r="V305" s="3">
        <v>8859294</v>
      </c>
      <c r="W305" s="14">
        <f t="shared" si="44"/>
        <v>0.67349996715855853</v>
      </c>
      <c r="X305" s="3">
        <v>0</v>
      </c>
      <c r="Y305" s="18">
        <f t="shared" si="45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 s="38">
        <f t="shared" si="46"/>
        <v>5.8278161166034993E-2</v>
      </c>
      <c r="AF305">
        <v>0</v>
      </c>
      <c r="AG305" s="10">
        <v>56949</v>
      </c>
      <c r="AH305">
        <v>0</v>
      </c>
      <c r="AI305" t="s">
        <v>43</v>
      </c>
      <c r="AJ305">
        <v>0</v>
      </c>
      <c r="AK305" s="8" t="s">
        <v>106</v>
      </c>
      <c r="AL305" s="3">
        <v>3400000</v>
      </c>
      <c r="AM305" s="3">
        <v>3400000</v>
      </c>
      <c r="AN305">
        <v>2.5000000000000001E-3</v>
      </c>
      <c r="AO305">
        <v>0</v>
      </c>
      <c r="AP305" s="38">
        <f t="shared" si="49"/>
        <v>0</v>
      </c>
      <c r="AQ305">
        <v>0</v>
      </c>
      <c r="AR305" s="8">
        <v>56949</v>
      </c>
      <c r="AS305">
        <v>0</v>
      </c>
      <c r="AT305" t="s">
        <v>43</v>
      </c>
      <c r="AU305">
        <v>0</v>
      </c>
      <c r="AV305" s="11" t="s">
        <v>106</v>
      </c>
      <c r="AW305" s="3">
        <v>0</v>
      </c>
      <c r="AX305" s="3">
        <v>0</v>
      </c>
      <c r="AY305">
        <v>0</v>
      </c>
      <c r="AZ305">
        <v>0</v>
      </c>
      <c r="BA305" s="38">
        <f t="shared" si="47"/>
        <v>0</v>
      </c>
      <c r="BB305">
        <v>0</v>
      </c>
      <c r="BC305" s="8">
        <v>0</v>
      </c>
      <c r="BD305">
        <v>0</v>
      </c>
      <c r="BE305" t="s">
        <v>46</v>
      </c>
      <c r="BF305">
        <v>0</v>
      </c>
      <c r="BG305" s="11" t="s">
        <v>106</v>
      </c>
      <c r="BH305" s="3">
        <v>0</v>
      </c>
      <c r="BI305" s="3">
        <v>0</v>
      </c>
      <c r="BJ305">
        <v>0</v>
      </c>
      <c r="BK305">
        <v>0</v>
      </c>
      <c r="BL305" s="38">
        <f t="shared" si="48"/>
        <v>0</v>
      </c>
      <c r="BM305">
        <v>0</v>
      </c>
      <c r="BN305" s="8">
        <v>0</v>
      </c>
      <c r="BO305">
        <v>0</v>
      </c>
      <c r="BP305" t="s">
        <v>46</v>
      </c>
      <c r="BQ305">
        <v>0</v>
      </c>
      <c r="BR305" s="3">
        <v>0</v>
      </c>
      <c r="BS305">
        <v>0</v>
      </c>
      <c r="BT305" s="19">
        <f t="shared" si="40"/>
        <v>13400000</v>
      </c>
      <c r="BU305" s="19">
        <f t="shared" si="41"/>
        <v>13400000</v>
      </c>
      <c r="BV305" s="13">
        <f t="shared" si="42"/>
        <v>1.0186928619735029</v>
      </c>
    </row>
    <row r="306" spans="1:74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43"/>
        <v>8.6783854861957346E-2</v>
      </c>
      <c r="U306" s="3">
        <v>10019041</v>
      </c>
      <c r="V306" s="3">
        <v>8929763</v>
      </c>
      <c r="W306" s="14">
        <f t="shared" si="44"/>
        <v>0.89127921524624965</v>
      </c>
      <c r="X306" s="3">
        <v>8694041</v>
      </c>
      <c r="Y306" s="18">
        <f t="shared" si="45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 s="38">
        <f t="shared" si="46"/>
        <v>8.8240096320801972E-2</v>
      </c>
      <c r="AF306">
        <v>30</v>
      </c>
      <c r="AG306" s="10">
        <v>0</v>
      </c>
      <c r="AH306" t="s">
        <v>63</v>
      </c>
      <c r="AI306" t="s">
        <v>43</v>
      </c>
      <c r="AJ306" t="s">
        <v>55</v>
      </c>
      <c r="AK306" s="8" t="s">
        <v>106</v>
      </c>
      <c r="AL306" s="3">
        <v>175000</v>
      </c>
      <c r="AM306" s="3">
        <v>550000</v>
      </c>
      <c r="AN306">
        <v>0</v>
      </c>
      <c r="AO306" t="s">
        <v>165</v>
      </c>
      <c r="AP306" s="38">
        <f t="shared" si="49"/>
        <v>0</v>
      </c>
      <c r="AQ306" t="s">
        <v>165</v>
      </c>
      <c r="AR306" s="8" t="s">
        <v>165</v>
      </c>
      <c r="AS306" t="s">
        <v>165</v>
      </c>
      <c r="AT306" t="s">
        <v>58</v>
      </c>
      <c r="AU306" t="s">
        <v>62</v>
      </c>
      <c r="AV306" s="11" t="s">
        <v>106</v>
      </c>
      <c r="AW306" s="3">
        <v>0</v>
      </c>
      <c r="AX306" s="3">
        <v>0</v>
      </c>
      <c r="AY306">
        <v>0</v>
      </c>
      <c r="AZ306">
        <v>0</v>
      </c>
      <c r="BA306" s="38">
        <f t="shared" si="47"/>
        <v>0</v>
      </c>
      <c r="BB306">
        <v>0</v>
      </c>
      <c r="BC306" s="8">
        <v>0</v>
      </c>
      <c r="BD306">
        <v>0</v>
      </c>
      <c r="BE306" t="s">
        <v>46</v>
      </c>
      <c r="BF306">
        <v>0</v>
      </c>
      <c r="BG306" s="11" t="s">
        <v>106</v>
      </c>
      <c r="BH306" s="3">
        <v>0</v>
      </c>
      <c r="BI306" s="3">
        <v>0</v>
      </c>
      <c r="BJ306">
        <v>0</v>
      </c>
      <c r="BK306">
        <v>0</v>
      </c>
      <c r="BL306" s="38">
        <f t="shared" si="48"/>
        <v>0</v>
      </c>
      <c r="BM306">
        <v>0</v>
      </c>
      <c r="BN306" s="8">
        <v>0</v>
      </c>
      <c r="BO306">
        <v>0</v>
      </c>
      <c r="BP306" t="s">
        <v>46</v>
      </c>
      <c r="BQ306">
        <v>0</v>
      </c>
      <c r="BR306" s="3">
        <v>10019041</v>
      </c>
      <c r="BS306" t="s">
        <v>62</v>
      </c>
      <c r="BT306" s="19">
        <f t="shared" si="40"/>
        <v>1325000</v>
      </c>
      <c r="BU306" s="19">
        <f t="shared" si="41"/>
        <v>10019041</v>
      </c>
      <c r="BV306" s="13">
        <f t="shared" si="42"/>
        <v>1</v>
      </c>
    </row>
    <row r="307" spans="1:74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43"/>
        <v>0.10703517100115521</v>
      </c>
      <c r="U307" s="3">
        <v>6695715</v>
      </c>
      <c r="V307" s="3">
        <v>7963073</v>
      </c>
      <c r="W307" s="14">
        <f t="shared" si="44"/>
        <v>1.1892789642330954</v>
      </c>
      <c r="X307" s="3">
        <v>12461</v>
      </c>
      <c r="Y307" s="18">
        <f t="shared" si="45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 s="38">
        <f t="shared" si="46"/>
        <v>0</v>
      </c>
      <c r="AF307">
        <v>0</v>
      </c>
      <c r="AG307" s="10">
        <v>0</v>
      </c>
      <c r="AH307">
        <v>0</v>
      </c>
      <c r="AI307" t="s">
        <v>46</v>
      </c>
      <c r="AJ307">
        <v>0</v>
      </c>
      <c r="AK307" s="8" t="s">
        <v>106</v>
      </c>
      <c r="AL307" s="3">
        <v>300000</v>
      </c>
      <c r="AM307" s="3">
        <v>295648</v>
      </c>
      <c r="AN307">
        <v>0.04</v>
      </c>
      <c r="AO307">
        <v>16</v>
      </c>
      <c r="AP307" s="38">
        <f t="shared" si="49"/>
        <v>8.5819999221953561E-2</v>
      </c>
      <c r="AQ307">
        <v>0</v>
      </c>
      <c r="AR307" s="8">
        <v>0</v>
      </c>
      <c r="AS307">
        <v>0</v>
      </c>
      <c r="AT307" t="s">
        <v>46</v>
      </c>
      <c r="AU307">
        <v>0</v>
      </c>
      <c r="AV307" s="11" t="s">
        <v>106</v>
      </c>
      <c r="AW307" s="3">
        <v>670000</v>
      </c>
      <c r="AX307" s="3">
        <v>670000</v>
      </c>
      <c r="AY307">
        <v>0.04</v>
      </c>
      <c r="AZ307">
        <v>16</v>
      </c>
      <c r="BA307" s="38">
        <f t="shared" si="47"/>
        <v>8.5819999221953561E-2</v>
      </c>
      <c r="BB307">
        <v>0</v>
      </c>
      <c r="BC307" s="8">
        <v>0</v>
      </c>
      <c r="BD307">
        <v>0</v>
      </c>
      <c r="BE307" t="s">
        <v>46</v>
      </c>
      <c r="BF307">
        <v>0</v>
      </c>
      <c r="BG307" s="11" t="s">
        <v>106</v>
      </c>
      <c r="BH307" s="3">
        <v>0</v>
      </c>
      <c r="BI307" s="3">
        <v>0</v>
      </c>
      <c r="BJ307">
        <v>0</v>
      </c>
      <c r="BK307">
        <v>0</v>
      </c>
      <c r="BL307" s="38">
        <f t="shared" si="48"/>
        <v>0</v>
      </c>
      <c r="BM307">
        <v>0</v>
      </c>
      <c r="BN307" s="8">
        <v>0</v>
      </c>
      <c r="BO307">
        <v>0</v>
      </c>
      <c r="BP307" t="s">
        <v>46</v>
      </c>
      <c r="BQ307">
        <v>0</v>
      </c>
      <c r="BR307" s="3">
        <v>6695715</v>
      </c>
      <c r="BS307">
        <v>0</v>
      </c>
      <c r="BT307" s="19">
        <f t="shared" si="40"/>
        <v>6683254</v>
      </c>
      <c r="BU307" s="19">
        <f t="shared" si="41"/>
        <v>6695715</v>
      </c>
      <c r="BV307" s="13">
        <f t="shared" si="42"/>
        <v>1</v>
      </c>
    </row>
    <row r="308" spans="1:74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43"/>
        <v>0</v>
      </c>
      <c r="U308" s="3">
        <v>0</v>
      </c>
      <c r="V308" s="3">
        <v>0</v>
      </c>
      <c r="W308" s="14">
        <f t="shared" si="44"/>
        <v>0</v>
      </c>
      <c r="X308" s="3">
        <v>0</v>
      </c>
      <c r="Y308" s="18">
        <f t="shared" si="45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 s="38">
        <f t="shared" si="46"/>
        <v>6.6666666666666666E-2</v>
      </c>
      <c r="AF308">
        <v>0</v>
      </c>
      <c r="AG308" s="10">
        <v>0</v>
      </c>
      <c r="AH308">
        <v>0</v>
      </c>
      <c r="AI308" t="s">
        <v>100</v>
      </c>
      <c r="AJ308" t="s">
        <v>477</v>
      </c>
      <c r="AK308" s="8" t="s">
        <v>106</v>
      </c>
      <c r="AL308" s="3">
        <v>500000</v>
      </c>
      <c r="AM308" s="3">
        <v>450000</v>
      </c>
      <c r="AN308">
        <v>1.7999999999999999E-2</v>
      </c>
      <c r="AO308">
        <v>15</v>
      </c>
      <c r="AP308" s="38">
        <f t="shared" si="49"/>
        <v>7.6665802594837476E-2</v>
      </c>
      <c r="AQ308">
        <v>0</v>
      </c>
      <c r="AR308" s="8">
        <v>0</v>
      </c>
      <c r="AS308">
        <v>0</v>
      </c>
      <c r="AT308" t="s">
        <v>100</v>
      </c>
      <c r="AU308" t="s">
        <v>477</v>
      </c>
      <c r="AV308" s="11" t="s">
        <v>106</v>
      </c>
      <c r="AW308" s="3">
        <v>500000</v>
      </c>
      <c r="AX308" s="3">
        <v>400000</v>
      </c>
      <c r="AY308">
        <v>1.7999999999999999E-2</v>
      </c>
      <c r="AZ308">
        <v>30</v>
      </c>
      <c r="BA308" s="38">
        <f t="shared" si="47"/>
        <v>4.3431431107853448E-2</v>
      </c>
      <c r="BB308">
        <v>0</v>
      </c>
      <c r="BC308" s="8">
        <v>0</v>
      </c>
      <c r="BD308">
        <v>0</v>
      </c>
      <c r="BE308" t="s">
        <v>58</v>
      </c>
      <c r="BF308">
        <v>0</v>
      </c>
      <c r="BG308" s="11" t="s">
        <v>106</v>
      </c>
      <c r="BH308" s="3">
        <v>0</v>
      </c>
      <c r="BI308" s="3">
        <v>0</v>
      </c>
      <c r="BJ308">
        <v>0</v>
      </c>
      <c r="BK308">
        <v>0</v>
      </c>
      <c r="BL308" s="38">
        <f t="shared" si="48"/>
        <v>0</v>
      </c>
      <c r="BM308">
        <v>0</v>
      </c>
      <c r="BN308" s="8">
        <v>0</v>
      </c>
      <c r="BO308">
        <v>0</v>
      </c>
      <c r="BP308" t="s">
        <v>46</v>
      </c>
      <c r="BQ308">
        <v>0</v>
      </c>
      <c r="BR308" s="3">
        <v>0</v>
      </c>
      <c r="BS308">
        <v>0</v>
      </c>
      <c r="BT308" s="19">
        <f t="shared" si="40"/>
        <v>1348000</v>
      </c>
      <c r="BU308" s="19">
        <f t="shared" si="41"/>
        <v>1348000</v>
      </c>
      <c r="BV308" s="13">
        <f t="shared" si="42"/>
        <v>0</v>
      </c>
    </row>
    <row r="309" spans="1:74" hidden="1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43"/>
        <v>9.1383512129429564E-2</v>
      </c>
      <c r="U309" s="3">
        <v>3865763</v>
      </c>
      <c r="V309" s="3">
        <v>3908279</v>
      </c>
      <c r="W309" s="14">
        <f t="shared" si="44"/>
        <v>1.0109980875702933</v>
      </c>
      <c r="X309" s="3">
        <v>3285383</v>
      </c>
      <c r="Y309" s="18">
        <f t="shared" si="45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 s="38">
        <f t="shared" si="46"/>
        <v>8.8919916286047063E-2</v>
      </c>
      <c r="AF309">
        <v>30</v>
      </c>
      <c r="AG309" s="10">
        <v>49065</v>
      </c>
      <c r="AH309" t="s">
        <v>54</v>
      </c>
      <c r="AI309" t="s">
        <v>43</v>
      </c>
      <c r="AJ309" t="s">
        <v>55</v>
      </c>
      <c r="AK309" s="8">
        <v>42522</v>
      </c>
      <c r="AL309" s="3">
        <v>78500</v>
      </c>
      <c r="AM309" s="3">
        <v>78500</v>
      </c>
      <c r="AN309">
        <v>0.03</v>
      </c>
      <c r="AO309">
        <v>16</v>
      </c>
      <c r="AP309" s="38">
        <f t="shared" si="49"/>
        <v>7.9610849265488073E-2</v>
      </c>
      <c r="AQ309" t="s">
        <v>358</v>
      </c>
      <c r="AR309" s="8">
        <v>48366</v>
      </c>
      <c r="AS309" t="s">
        <v>71</v>
      </c>
      <c r="AT309" t="s">
        <v>58</v>
      </c>
      <c r="AU309" t="s">
        <v>55</v>
      </c>
      <c r="AV309" s="11">
        <v>42549</v>
      </c>
      <c r="AW309" s="3">
        <v>268369</v>
      </c>
      <c r="AX309" s="3">
        <v>268920</v>
      </c>
      <c r="AY309">
        <v>0.03</v>
      </c>
      <c r="AZ309">
        <v>17</v>
      </c>
      <c r="BA309" s="38">
        <f t="shared" si="47"/>
        <v>7.5952529375969816E-2</v>
      </c>
      <c r="BB309" t="s">
        <v>358</v>
      </c>
      <c r="BC309" s="8">
        <v>48758</v>
      </c>
      <c r="BD309" t="s">
        <v>75</v>
      </c>
      <c r="BE309" t="s">
        <v>100</v>
      </c>
      <c r="BF309" t="s">
        <v>55</v>
      </c>
      <c r="BG309" s="11" t="s">
        <v>106</v>
      </c>
      <c r="BH309" s="3">
        <v>0</v>
      </c>
      <c r="BI309" s="3">
        <v>0</v>
      </c>
      <c r="BJ309">
        <v>0</v>
      </c>
      <c r="BK309">
        <v>0</v>
      </c>
      <c r="BL309" s="38">
        <f t="shared" si="48"/>
        <v>0</v>
      </c>
      <c r="BM309">
        <v>0</v>
      </c>
      <c r="BN309" s="8">
        <v>0</v>
      </c>
      <c r="BO309">
        <v>0</v>
      </c>
      <c r="BP309" t="s">
        <v>46</v>
      </c>
      <c r="BQ309">
        <v>0</v>
      </c>
      <c r="BR309" s="3">
        <v>3865763</v>
      </c>
      <c r="BS309" t="s">
        <v>47</v>
      </c>
      <c r="BT309" s="19">
        <f t="shared" si="40"/>
        <v>580380</v>
      </c>
      <c r="BU309" s="19">
        <f t="shared" si="41"/>
        <v>3865763</v>
      </c>
      <c r="BV309" s="13">
        <f t="shared" si="42"/>
        <v>1</v>
      </c>
    </row>
    <row r="310" spans="1:74" hidden="1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43"/>
        <v>9.210641709569356E-2</v>
      </c>
      <c r="U310" s="3">
        <v>2930469</v>
      </c>
      <c r="V310" s="3">
        <v>3323326</v>
      </c>
      <c r="W310" s="14">
        <f t="shared" si="44"/>
        <v>1.1340594287126053</v>
      </c>
      <c r="X310" s="3">
        <v>2672169</v>
      </c>
      <c r="Y310" s="18">
        <f t="shared" si="45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 s="38">
        <f t="shared" si="46"/>
        <v>9.6342287609244376E-2</v>
      </c>
      <c r="AF310">
        <v>15</v>
      </c>
      <c r="AG310" s="10">
        <v>47791</v>
      </c>
      <c r="AH310">
        <v>0</v>
      </c>
      <c r="AI310" t="s">
        <v>100</v>
      </c>
      <c r="AJ310" t="s">
        <v>288</v>
      </c>
      <c r="AK310" s="8">
        <v>42309</v>
      </c>
      <c r="AL310" s="3">
        <v>143300</v>
      </c>
      <c r="AM310" s="3">
        <v>141573</v>
      </c>
      <c r="AN310">
        <v>5.7500000000000002E-2</v>
      </c>
      <c r="AO310">
        <v>16</v>
      </c>
      <c r="AP310" s="38">
        <f t="shared" si="49"/>
        <v>9.7260290008921196E-2</v>
      </c>
      <c r="AQ310">
        <v>16</v>
      </c>
      <c r="AR310" s="8">
        <v>48122</v>
      </c>
      <c r="AS310">
        <v>0</v>
      </c>
      <c r="AT310" t="s">
        <v>100</v>
      </c>
      <c r="AU310" t="s">
        <v>291</v>
      </c>
      <c r="AV310" s="11" t="s">
        <v>106</v>
      </c>
      <c r="AW310" s="3">
        <v>0</v>
      </c>
      <c r="AX310" s="3">
        <v>0</v>
      </c>
      <c r="AY310">
        <v>0</v>
      </c>
      <c r="AZ310">
        <v>0</v>
      </c>
      <c r="BA310" s="38">
        <f t="shared" si="47"/>
        <v>0</v>
      </c>
      <c r="BB310">
        <v>0</v>
      </c>
      <c r="BC310" s="8">
        <v>0</v>
      </c>
      <c r="BD310">
        <v>0</v>
      </c>
      <c r="BE310" t="s">
        <v>46</v>
      </c>
      <c r="BF310">
        <v>0</v>
      </c>
      <c r="BG310" s="11" t="s">
        <v>106</v>
      </c>
      <c r="BH310" s="3">
        <v>0</v>
      </c>
      <c r="BI310" s="3">
        <v>0</v>
      </c>
      <c r="BJ310">
        <v>0</v>
      </c>
      <c r="BK310">
        <v>0</v>
      </c>
      <c r="BL310" s="38">
        <f t="shared" si="48"/>
        <v>0</v>
      </c>
      <c r="BM310">
        <v>0</v>
      </c>
      <c r="BN310" s="8">
        <v>0</v>
      </c>
      <c r="BO310">
        <v>0</v>
      </c>
      <c r="BP310" t="s">
        <v>46</v>
      </c>
      <c r="BQ310">
        <v>0</v>
      </c>
      <c r="BR310" s="3">
        <v>2930469</v>
      </c>
      <c r="BS310" t="s">
        <v>62</v>
      </c>
      <c r="BT310" s="19">
        <f t="shared" si="40"/>
        <v>258300</v>
      </c>
      <c r="BU310" s="19">
        <f t="shared" si="41"/>
        <v>2930469</v>
      </c>
      <c r="BV310" s="13">
        <f t="shared" si="42"/>
        <v>1</v>
      </c>
    </row>
    <row r="311" spans="1:74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43"/>
        <v>8.1948828936857829E-2</v>
      </c>
      <c r="U311" s="3">
        <v>3282402</v>
      </c>
      <c r="V311" s="3">
        <v>3607523</v>
      </c>
      <c r="W311" s="14">
        <f t="shared" si="44"/>
        <v>1.0990497202962952</v>
      </c>
      <c r="X311" s="3">
        <v>2514000</v>
      </c>
      <c r="Y311" s="18">
        <f t="shared" si="45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 s="38">
        <f t="shared" si="46"/>
        <v>9.5582538003856965E-2</v>
      </c>
      <c r="AF311">
        <v>30</v>
      </c>
      <c r="AG311" s="10">
        <v>48122</v>
      </c>
      <c r="AH311" t="s">
        <v>42</v>
      </c>
      <c r="AI311" t="s">
        <v>43</v>
      </c>
      <c r="AJ311" t="s">
        <v>479</v>
      </c>
      <c r="AK311" s="8" t="s">
        <v>106</v>
      </c>
      <c r="AL311" s="3">
        <v>2200000</v>
      </c>
      <c r="AM311" s="3" t="s">
        <v>480</v>
      </c>
      <c r="AN311">
        <v>0.04</v>
      </c>
      <c r="AO311">
        <v>16</v>
      </c>
      <c r="AP311" s="38">
        <f t="shared" si="49"/>
        <v>8.5819999221953561E-2</v>
      </c>
      <c r="AQ311">
        <v>30</v>
      </c>
      <c r="AR311" s="8">
        <v>42917</v>
      </c>
      <c r="AS311" t="s">
        <v>71</v>
      </c>
      <c r="AT311" t="s">
        <v>100</v>
      </c>
      <c r="AU311" t="s">
        <v>55</v>
      </c>
      <c r="AV311" s="11">
        <v>42324</v>
      </c>
      <c r="AW311" s="3">
        <v>496301</v>
      </c>
      <c r="AX311" s="3">
        <v>503414</v>
      </c>
      <c r="AY311">
        <v>0.04</v>
      </c>
      <c r="AZ311">
        <v>17</v>
      </c>
      <c r="BA311" s="38">
        <f t="shared" si="47"/>
        <v>8.2198522089099474E-2</v>
      </c>
      <c r="BB311" t="s">
        <v>358</v>
      </c>
      <c r="BC311" s="8">
        <v>48214</v>
      </c>
      <c r="BD311" t="s">
        <v>75</v>
      </c>
      <c r="BE311" t="s">
        <v>58</v>
      </c>
      <c r="BF311" t="s">
        <v>55</v>
      </c>
      <c r="BG311" s="11">
        <v>42324</v>
      </c>
      <c r="BH311" s="3">
        <v>58500</v>
      </c>
      <c r="BI311" s="3">
        <v>58500</v>
      </c>
      <c r="BJ311">
        <v>0.04</v>
      </c>
      <c r="BK311">
        <v>17</v>
      </c>
      <c r="BL311" s="38">
        <f t="shared" si="48"/>
        <v>8.2198522089099474E-2</v>
      </c>
      <c r="BM311" t="s">
        <v>358</v>
      </c>
      <c r="BN311" s="8">
        <v>48304</v>
      </c>
      <c r="BO311" t="s">
        <v>346</v>
      </c>
      <c r="BP311" t="s">
        <v>58</v>
      </c>
      <c r="BQ311" t="s">
        <v>55</v>
      </c>
      <c r="BR311" s="3">
        <v>3282402</v>
      </c>
      <c r="BS311" t="s">
        <v>47</v>
      </c>
      <c r="BT311" s="19">
        <f t="shared" si="40"/>
        <v>2953402</v>
      </c>
      <c r="BU311" s="19">
        <f t="shared" si="41"/>
        <v>5467402</v>
      </c>
      <c r="BV311" s="13">
        <f t="shared" si="42"/>
        <v>1.6656710543071811</v>
      </c>
    </row>
    <row r="312" spans="1:74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43"/>
        <v>0</v>
      </c>
      <c r="U312" s="3" t="s">
        <v>132</v>
      </c>
      <c r="V312" s="3">
        <v>0</v>
      </c>
      <c r="W312" s="14">
        <f t="shared" si="44"/>
        <v>0</v>
      </c>
      <c r="X312" s="3" t="s">
        <v>132</v>
      </c>
      <c r="Y312" s="18">
        <f t="shared" si="45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s="38">
        <f t="shared" si="46"/>
        <v>0</v>
      </c>
      <c r="AF312" t="s">
        <v>132</v>
      </c>
      <c r="AG312" s="10" t="s">
        <v>132</v>
      </c>
      <c r="AH312">
        <v>0</v>
      </c>
      <c r="AI312" t="s">
        <v>46</v>
      </c>
      <c r="AJ312" t="s">
        <v>482</v>
      </c>
      <c r="AK312" s="8" t="s">
        <v>132</v>
      </c>
      <c r="AL312" s="3" t="s">
        <v>132</v>
      </c>
      <c r="AM312" s="3" t="s">
        <v>132</v>
      </c>
      <c r="AN312" t="s">
        <v>132</v>
      </c>
      <c r="AO312" t="s">
        <v>132</v>
      </c>
      <c r="AP312" s="38">
        <f t="shared" si="49"/>
        <v>0</v>
      </c>
      <c r="AQ312" t="s">
        <v>132</v>
      </c>
      <c r="AR312" s="8" t="s">
        <v>132</v>
      </c>
      <c r="AS312">
        <v>0</v>
      </c>
      <c r="AT312" t="s">
        <v>46</v>
      </c>
      <c r="AU312" t="s">
        <v>482</v>
      </c>
      <c r="AV312" s="11" t="s">
        <v>132</v>
      </c>
      <c r="AW312" s="3" t="s">
        <v>132</v>
      </c>
      <c r="AX312" s="3" t="s">
        <v>132</v>
      </c>
      <c r="AY312" t="s">
        <v>132</v>
      </c>
      <c r="AZ312" t="s">
        <v>132</v>
      </c>
      <c r="BA312" s="38">
        <f t="shared" si="47"/>
        <v>0</v>
      </c>
      <c r="BB312" t="s">
        <v>132</v>
      </c>
      <c r="BC312" s="8" t="s">
        <v>132</v>
      </c>
      <c r="BD312">
        <v>0</v>
      </c>
      <c r="BE312" t="s">
        <v>46</v>
      </c>
      <c r="BF312" t="s">
        <v>482</v>
      </c>
      <c r="BG312" s="11" t="s">
        <v>106</v>
      </c>
      <c r="BH312" s="3">
        <v>0</v>
      </c>
      <c r="BI312" s="3">
        <v>0</v>
      </c>
      <c r="BJ312">
        <v>0</v>
      </c>
      <c r="BK312">
        <v>0</v>
      </c>
      <c r="BL312" s="38">
        <f t="shared" si="48"/>
        <v>0</v>
      </c>
      <c r="BM312">
        <v>0</v>
      </c>
      <c r="BN312" s="8">
        <v>0</v>
      </c>
      <c r="BO312">
        <v>0</v>
      </c>
      <c r="BP312" t="s">
        <v>46</v>
      </c>
      <c r="BQ312">
        <v>0</v>
      </c>
      <c r="BR312" s="3">
        <v>0</v>
      </c>
      <c r="BS312">
        <v>0</v>
      </c>
      <c r="BT312" s="19" t="e">
        <f t="shared" si="40"/>
        <v>#VALUE!</v>
      </c>
      <c r="BU312" s="19" t="e">
        <f t="shared" si="41"/>
        <v>#VALUE!</v>
      </c>
      <c r="BV312" s="13">
        <f t="shared" si="42"/>
        <v>0</v>
      </c>
    </row>
    <row r="313" spans="1:74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43"/>
        <v>7.285762078092746E-2</v>
      </c>
      <c r="U313" s="3">
        <v>3494281</v>
      </c>
      <c r="V313" s="3">
        <v>3509836</v>
      </c>
      <c r="W313" s="14">
        <f t="shared" si="44"/>
        <v>1.0044515595626111</v>
      </c>
      <c r="X313" s="3">
        <v>2392862</v>
      </c>
      <c r="Y313" s="18">
        <f t="shared" si="45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 s="38">
        <f t="shared" si="46"/>
        <v>0.10296276395531272</v>
      </c>
      <c r="AF313">
        <v>30</v>
      </c>
      <c r="AG313" s="10">
        <v>48183</v>
      </c>
      <c r="AH313" t="s">
        <v>63</v>
      </c>
      <c r="AI313" t="s">
        <v>43</v>
      </c>
      <c r="AJ313" t="s">
        <v>44</v>
      </c>
      <c r="AK313" s="8">
        <v>42339</v>
      </c>
      <c r="AL313" s="3">
        <v>804743</v>
      </c>
      <c r="AM313" s="3">
        <v>810248</v>
      </c>
      <c r="AN313">
        <v>0</v>
      </c>
      <c r="AO313">
        <v>20</v>
      </c>
      <c r="AP313" s="38">
        <f t="shared" si="49"/>
        <v>0.05</v>
      </c>
      <c r="AQ313" t="s">
        <v>165</v>
      </c>
      <c r="AR313" s="8">
        <v>49483</v>
      </c>
      <c r="AS313" t="s">
        <v>206</v>
      </c>
      <c r="AT313" t="s">
        <v>58</v>
      </c>
      <c r="AU313">
        <v>0</v>
      </c>
      <c r="AV313" s="11">
        <v>42339</v>
      </c>
      <c r="AW313" s="3">
        <v>467000</v>
      </c>
      <c r="AX313" s="3">
        <v>209353</v>
      </c>
      <c r="AY313">
        <v>0</v>
      </c>
      <c r="AZ313" t="s">
        <v>165</v>
      </c>
      <c r="BA313" s="38">
        <f t="shared" si="47"/>
        <v>0</v>
      </c>
      <c r="BB313" t="s">
        <v>165</v>
      </c>
      <c r="BC313" s="8" t="s">
        <v>165</v>
      </c>
      <c r="BD313" t="s">
        <v>165</v>
      </c>
      <c r="BE313" t="s">
        <v>58</v>
      </c>
      <c r="BF313">
        <v>0</v>
      </c>
      <c r="BG313" s="11" t="s">
        <v>106</v>
      </c>
      <c r="BH313" s="3">
        <v>0</v>
      </c>
      <c r="BI313" s="3">
        <v>0</v>
      </c>
      <c r="BJ313">
        <v>0</v>
      </c>
      <c r="BK313">
        <v>0</v>
      </c>
      <c r="BL313" s="38">
        <f t="shared" si="48"/>
        <v>0</v>
      </c>
      <c r="BM313">
        <v>0</v>
      </c>
      <c r="BN313" s="8">
        <v>0</v>
      </c>
      <c r="BO313">
        <v>0</v>
      </c>
      <c r="BP313" t="s">
        <v>46</v>
      </c>
      <c r="BQ313">
        <v>0</v>
      </c>
      <c r="BR313" s="3">
        <v>3494281</v>
      </c>
      <c r="BS313" t="s">
        <v>255</v>
      </c>
      <c r="BT313" s="19">
        <f t="shared" si="40"/>
        <v>1451669</v>
      </c>
      <c r="BU313" s="19">
        <f t="shared" si="41"/>
        <v>3844531</v>
      </c>
      <c r="BV313" s="13">
        <f t="shared" si="42"/>
        <v>1.1002352129093225</v>
      </c>
    </row>
    <row r="314" spans="1:74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43"/>
        <v>0.43139821037837428</v>
      </c>
      <c r="U314" s="3">
        <v>5366274</v>
      </c>
      <c r="V314" s="3">
        <v>4982216</v>
      </c>
      <c r="W314" s="14">
        <f t="shared" si="44"/>
        <v>0.92843116098805245</v>
      </c>
      <c r="X314" s="3">
        <v>400000</v>
      </c>
      <c r="Y314" s="18">
        <f t="shared" si="45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 s="38">
        <f t="shared" si="46"/>
        <v>0</v>
      </c>
      <c r="AF314">
        <v>0</v>
      </c>
      <c r="AG314" s="10">
        <v>12610</v>
      </c>
      <c r="AH314">
        <v>0</v>
      </c>
      <c r="AI314" t="s">
        <v>43</v>
      </c>
      <c r="AJ314">
        <v>0</v>
      </c>
      <c r="AK314" s="8" t="s">
        <v>106</v>
      </c>
      <c r="AL314" s="3">
        <v>426569</v>
      </c>
      <c r="AM314" s="3">
        <v>0</v>
      </c>
      <c r="AN314">
        <v>0.02</v>
      </c>
      <c r="AO314">
        <v>0</v>
      </c>
      <c r="AP314" s="38">
        <f t="shared" si="49"/>
        <v>0</v>
      </c>
      <c r="AQ314">
        <v>0</v>
      </c>
      <c r="AR314" s="8">
        <v>0</v>
      </c>
      <c r="AS314">
        <v>0</v>
      </c>
      <c r="AT314" t="s">
        <v>58</v>
      </c>
      <c r="AU314">
        <v>0</v>
      </c>
      <c r="AV314" s="11" t="s">
        <v>106</v>
      </c>
      <c r="AW314" s="3">
        <v>110000</v>
      </c>
      <c r="AX314" s="3">
        <v>0</v>
      </c>
      <c r="AY314">
        <v>5.45E-2</v>
      </c>
      <c r="AZ314">
        <v>0</v>
      </c>
      <c r="BA314" s="38">
        <f t="shared" si="47"/>
        <v>0</v>
      </c>
      <c r="BB314">
        <v>0</v>
      </c>
      <c r="BC314" s="8">
        <v>0</v>
      </c>
      <c r="BD314">
        <v>0</v>
      </c>
      <c r="BE314" t="s">
        <v>46</v>
      </c>
      <c r="BF314">
        <v>0</v>
      </c>
      <c r="BG314" s="11">
        <v>42905</v>
      </c>
      <c r="BH314" s="3">
        <v>500000</v>
      </c>
      <c r="BI314" s="3">
        <v>0</v>
      </c>
      <c r="BJ314">
        <v>0.02</v>
      </c>
      <c r="BK314">
        <v>0</v>
      </c>
      <c r="BL314" s="38">
        <f t="shared" si="48"/>
        <v>0</v>
      </c>
      <c r="BM314">
        <v>0</v>
      </c>
      <c r="BN314" s="8">
        <v>0</v>
      </c>
      <c r="BO314">
        <v>0</v>
      </c>
      <c r="BP314" t="s">
        <v>46</v>
      </c>
      <c r="BQ314">
        <v>0</v>
      </c>
      <c r="BR314" s="3">
        <v>5366274</v>
      </c>
      <c r="BS314">
        <v>0</v>
      </c>
      <c r="BT314" s="19">
        <f t="shared" si="40"/>
        <v>1541569</v>
      </c>
      <c r="BU314" s="19">
        <f t="shared" si="41"/>
        <v>1941569</v>
      </c>
      <c r="BV314" s="13">
        <f t="shared" si="42"/>
        <v>0.36180951624907709</v>
      </c>
    </row>
    <row r="315" spans="1:74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43"/>
        <v>7.8423360395984784E-2</v>
      </c>
      <c r="U315" s="3">
        <v>7331999</v>
      </c>
      <c r="V315" s="3">
        <v>8008956</v>
      </c>
      <c r="W315" s="14">
        <f t="shared" si="44"/>
        <v>1.0923291178844952</v>
      </c>
      <c r="X315" s="3">
        <v>6008249</v>
      </c>
      <c r="Y315" s="18">
        <f t="shared" si="45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 s="38">
        <f t="shared" si="46"/>
        <v>8.6888055074880483E-2</v>
      </c>
      <c r="AF315">
        <v>30</v>
      </c>
      <c r="AG315" s="10" t="s">
        <v>165</v>
      </c>
      <c r="AH315" t="s">
        <v>63</v>
      </c>
      <c r="AI315" t="s">
        <v>43</v>
      </c>
      <c r="AJ315" t="s">
        <v>55</v>
      </c>
      <c r="AK315" s="8">
        <v>42643</v>
      </c>
      <c r="AL315" s="3">
        <v>600000</v>
      </c>
      <c r="AM315" s="3">
        <v>541500</v>
      </c>
      <c r="AN315">
        <v>0</v>
      </c>
      <c r="AO315">
        <v>20</v>
      </c>
      <c r="AP315" s="38">
        <f t="shared" si="49"/>
        <v>0.05</v>
      </c>
      <c r="AQ315">
        <v>20</v>
      </c>
      <c r="AR315" s="8">
        <v>49948</v>
      </c>
      <c r="AS315" t="s">
        <v>206</v>
      </c>
      <c r="AT315" t="s">
        <v>58</v>
      </c>
      <c r="AU315" t="s">
        <v>55</v>
      </c>
      <c r="AV315" s="11">
        <v>42643</v>
      </c>
      <c r="AW315" s="3">
        <v>123750</v>
      </c>
      <c r="AX315" s="3">
        <v>495000</v>
      </c>
      <c r="AY315">
        <v>0</v>
      </c>
      <c r="AZ315" t="s">
        <v>165</v>
      </c>
      <c r="BA315" s="38">
        <f t="shared" si="47"/>
        <v>0</v>
      </c>
      <c r="BB315" t="s">
        <v>165</v>
      </c>
      <c r="BC315" s="8" t="s">
        <v>165</v>
      </c>
      <c r="BD315" t="s">
        <v>47</v>
      </c>
      <c r="BE315" t="s">
        <v>58</v>
      </c>
      <c r="BF315" t="s">
        <v>47</v>
      </c>
      <c r="BG315" s="11" t="s">
        <v>106</v>
      </c>
      <c r="BH315" s="3">
        <v>0</v>
      </c>
      <c r="BI315" s="3">
        <v>0</v>
      </c>
      <c r="BJ315">
        <v>0</v>
      </c>
      <c r="BK315">
        <v>0</v>
      </c>
      <c r="BL315" s="38">
        <f t="shared" si="48"/>
        <v>0</v>
      </c>
      <c r="BM315">
        <v>0</v>
      </c>
      <c r="BN315" s="8">
        <v>0</v>
      </c>
      <c r="BO315">
        <v>0</v>
      </c>
      <c r="BP315" t="s">
        <v>46</v>
      </c>
      <c r="BQ315">
        <v>0</v>
      </c>
      <c r="BR315" s="3">
        <v>7331999</v>
      </c>
      <c r="BS315" t="s">
        <v>62</v>
      </c>
      <c r="BT315" s="19">
        <f t="shared" si="40"/>
        <v>1323750</v>
      </c>
      <c r="BU315" s="19">
        <f t="shared" si="41"/>
        <v>7331999</v>
      </c>
      <c r="BV315" s="13">
        <f t="shared" si="42"/>
        <v>1</v>
      </c>
    </row>
    <row r="316" spans="1:74" hidden="1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43"/>
        <v>9.1072950784232137E-2</v>
      </c>
      <c r="U316" s="3">
        <v>5042002</v>
      </c>
      <c r="V316" s="3">
        <v>4794664</v>
      </c>
      <c r="W316" s="14">
        <f t="shared" si="44"/>
        <v>0.950944485940307</v>
      </c>
      <c r="X316" s="3">
        <v>4442663</v>
      </c>
      <c r="Y316" s="18">
        <f t="shared" si="45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 s="38">
        <f t="shared" si="46"/>
        <v>9.2041972280607939E-2</v>
      </c>
      <c r="AF316">
        <v>30</v>
      </c>
      <c r="AG316" s="10">
        <v>49188</v>
      </c>
      <c r="AH316" t="s">
        <v>54</v>
      </c>
      <c r="AI316" t="s">
        <v>43</v>
      </c>
      <c r="AJ316" t="s">
        <v>55</v>
      </c>
      <c r="AK316" s="8" t="s">
        <v>106</v>
      </c>
      <c r="AL316" s="3">
        <v>114000</v>
      </c>
      <c r="AM316" s="3">
        <v>114000</v>
      </c>
      <c r="AN316">
        <v>0</v>
      </c>
      <c r="AO316">
        <v>0</v>
      </c>
      <c r="AP316" s="38">
        <f t="shared" si="49"/>
        <v>0</v>
      </c>
      <c r="AQ316">
        <v>0</v>
      </c>
      <c r="AR316" s="8">
        <v>46752</v>
      </c>
      <c r="AS316">
        <v>0</v>
      </c>
      <c r="AT316" t="s">
        <v>58</v>
      </c>
      <c r="AU316" t="s">
        <v>484</v>
      </c>
      <c r="AV316" s="11" t="s">
        <v>106</v>
      </c>
      <c r="AW316" s="3">
        <v>0</v>
      </c>
      <c r="AX316" s="3">
        <v>0</v>
      </c>
      <c r="AY316">
        <v>0</v>
      </c>
      <c r="AZ316">
        <v>0</v>
      </c>
      <c r="BA316" s="38">
        <f t="shared" si="47"/>
        <v>0</v>
      </c>
      <c r="BB316">
        <v>0</v>
      </c>
      <c r="BC316" s="8">
        <v>0</v>
      </c>
      <c r="BD316">
        <v>0</v>
      </c>
      <c r="BE316" t="s">
        <v>46</v>
      </c>
      <c r="BF316">
        <v>0</v>
      </c>
      <c r="BG316" s="11" t="s">
        <v>106</v>
      </c>
      <c r="BH316" s="3">
        <v>0</v>
      </c>
      <c r="BI316" s="3">
        <v>0</v>
      </c>
      <c r="BJ316">
        <v>0</v>
      </c>
      <c r="BK316">
        <v>0</v>
      </c>
      <c r="BL316" s="38">
        <f t="shared" si="48"/>
        <v>0</v>
      </c>
      <c r="BM316">
        <v>0</v>
      </c>
      <c r="BN316" s="8">
        <v>0</v>
      </c>
      <c r="BO316">
        <v>0</v>
      </c>
      <c r="BP316" t="s">
        <v>46</v>
      </c>
      <c r="BQ316">
        <v>0</v>
      </c>
      <c r="BR316" s="3">
        <v>5042002</v>
      </c>
      <c r="BS316">
        <v>0</v>
      </c>
      <c r="BT316" s="19">
        <f t="shared" si="40"/>
        <v>599339</v>
      </c>
      <c r="BU316" s="19">
        <f t="shared" si="41"/>
        <v>5042002</v>
      </c>
      <c r="BV316" s="13">
        <f t="shared" si="42"/>
        <v>1</v>
      </c>
    </row>
    <row r="317" spans="1:74" hidden="1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43"/>
        <v>7.5163263612019318E-2</v>
      </c>
      <c r="U317" s="3">
        <v>2927321</v>
      </c>
      <c r="V317" s="3">
        <v>3030717</v>
      </c>
      <c r="W317" s="14">
        <f t="shared" si="44"/>
        <v>1.0353210324388751</v>
      </c>
      <c r="X317" s="3">
        <v>2090250</v>
      </c>
      <c r="Y317" s="18">
        <f t="shared" si="45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 s="38">
        <f t="shared" si="46"/>
        <v>8.8919916286047063E-2</v>
      </c>
      <c r="AF317">
        <v>30</v>
      </c>
      <c r="AG317" s="10">
        <v>49218</v>
      </c>
      <c r="AH317" t="s">
        <v>54</v>
      </c>
      <c r="AI317" t="s">
        <v>43</v>
      </c>
      <c r="AJ317" t="s">
        <v>55</v>
      </c>
      <c r="AK317" s="8">
        <v>42644</v>
      </c>
      <c r="AL317" s="3">
        <v>67000</v>
      </c>
      <c r="AM317" s="3">
        <v>67000</v>
      </c>
      <c r="AN317">
        <v>0.03</v>
      </c>
      <c r="AO317">
        <v>16</v>
      </c>
      <c r="AP317" s="38">
        <f t="shared" si="49"/>
        <v>7.9610849265488073E-2</v>
      </c>
      <c r="AQ317" t="s">
        <v>358</v>
      </c>
      <c r="AR317" s="8" t="s">
        <v>485</v>
      </c>
      <c r="AS317" t="s">
        <v>71</v>
      </c>
      <c r="AT317" t="s">
        <v>58</v>
      </c>
      <c r="AU317" t="s">
        <v>55</v>
      </c>
      <c r="AV317" s="11">
        <v>42644</v>
      </c>
      <c r="AW317" s="3">
        <v>586265</v>
      </c>
      <c r="AX317" s="3">
        <v>527638.5</v>
      </c>
      <c r="AY317">
        <v>0.03</v>
      </c>
      <c r="AZ317">
        <v>16</v>
      </c>
      <c r="BA317" s="38">
        <f t="shared" si="47"/>
        <v>7.9610849265488073E-2</v>
      </c>
      <c r="BB317" t="s">
        <v>358</v>
      </c>
      <c r="BC317" s="8" t="s">
        <v>485</v>
      </c>
      <c r="BD317" t="s">
        <v>75</v>
      </c>
      <c r="BE317" t="s">
        <v>100</v>
      </c>
      <c r="BF317" t="s">
        <v>55</v>
      </c>
      <c r="BG317" s="11" t="s">
        <v>106</v>
      </c>
      <c r="BH317" s="3">
        <v>0</v>
      </c>
      <c r="BI317" s="3">
        <v>0</v>
      </c>
      <c r="BJ317">
        <v>0</v>
      </c>
      <c r="BK317">
        <v>0</v>
      </c>
      <c r="BL317" s="38">
        <f t="shared" si="48"/>
        <v>0</v>
      </c>
      <c r="BM317">
        <v>0</v>
      </c>
      <c r="BN317" s="8">
        <v>0</v>
      </c>
      <c r="BO317">
        <v>0</v>
      </c>
      <c r="BP317" t="s">
        <v>46</v>
      </c>
      <c r="BQ317">
        <v>0</v>
      </c>
      <c r="BR317" s="3">
        <v>2927321</v>
      </c>
      <c r="BS317" t="s">
        <v>47</v>
      </c>
      <c r="BT317" s="19">
        <f t="shared" si="40"/>
        <v>837071</v>
      </c>
      <c r="BU317" s="19">
        <f t="shared" si="41"/>
        <v>2927321</v>
      </c>
      <c r="BV317" s="13">
        <f t="shared" si="42"/>
        <v>1</v>
      </c>
    </row>
    <row r="318" spans="1:74" hidden="1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43"/>
        <v>7.9290926085155256E-2</v>
      </c>
      <c r="U318" s="3">
        <v>2271357</v>
      </c>
      <c r="V318" s="3">
        <v>1890187</v>
      </c>
      <c r="W318" s="14">
        <f t="shared" si="44"/>
        <v>0.83218402038957329</v>
      </c>
      <c r="X318" s="3">
        <v>1710761</v>
      </c>
      <c r="Y318" s="18">
        <f t="shared" si="45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 s="38">
        <f t="shared" si="46"/>
        <v>9.3735969141467715E-2</v>
      </c>
      <c r="AF318">
        <v>30</v>
      </c>
      <c r="AG318" s="10">
        <v>48731</v>
      </c>
      <c r="AH318" t="s">
        <v>63</v>
      </c>
      <c r="AI318" t="s">
        <v>43</v>
      </c>
      <c r="AJ318" t="s">
        <v>44</v>
      </c>
      <c r="AK318" s="8">
        <v>42704</v>
      </c>
      <c r="AL318" s="3">
        <v>368000</v>
      </c>
      <c r="AM318" s="3">
        <v>0</v>
      </c>
      <c r="AN318">
        <v>0.04</v>
      </c>
      <c r="AO318">
        <v>20</v>
      </c>
      <c r="AP318" s="38">
        <f t="shared" si="49"/>
        <v>7.3581750328628889E-2</v>
      </c>
      <c r="AQ318" t="s">
        <v>165</v>
      </c>
      <c r="AR318" s="8">
        <v>50010</v>
      </c>
      <c r="AS318" t="s">
        <v>206</v>
      </c>
      <c r="AT318" t="s">
        <v>58</v>
      </c>
      <c r="AU318" t="s">
        <v>44</v>
      </c>
      <c r="AV318" s="11">
        <v>43312</v>
      </c>
      <c r="AW318" s="3">
        <v>114696</v>
      </c>
      <c r="AX318" s="3">
        <v>0</v>
      </c>
      <c r="AY318">
        <v>0</v>
      </c>
      <c r="AZ318" t="s">
        <v>165</v>
      </c>
      <c r="BA318" s="38">
        <f t="shared" si="47"/>
        <v>0</v>
      </c>
      <c r="BB318" t="s">
        <v>165</v>
      </c>
      <c r="BC318" s="8" t="s">
        <v>165</v>
      </c>
      <c r="BD318" t="s">
        <v>165</v>
      </c>
      <c r="BE318" t="s">
        <v>58</v>
      </c>
      <c r="BF318">
        <v>0</v>
      </c>
      <c r="BG318" s="11" t="s">
        <v>106</v>
      </c>
      <c r="BH318" s="3">
        <v>0</v>
      </c>
      <c r="BI318" s="3">
        <v>0</v>
      </c>
      <c r="BJ318">
        <v>0</v>
      </c>
      <c r="BK318">
        <v>0</v>
      </c>
      <c r="BL318" s="38">
        <f t="shared" si="48"/>
        <v>0</v>
      </c>
      <c r="BM318">
        <v>0</v>
      </c>
      <c r="BN318" s="8">
        <v>0</v>
      </c>
      <c r="BO318">
        <v>0</v>
      </c>
      <c r="BP318" t="s">
        <v>46</v>
      </c>
      <c r="BQ318">
        <v>0</v>
      </c>
      <c r="BR318" s="3">
        <v>0</v>
      </c>
      <c r="BS318" t="s">
        <v>255</v>
      </c>
      <c r="BT318" s="19">
        <f t="shared" si="40"/>
        <v>560596</v>
      </c>
      <c r="BU318" s="19">
        <f t="shared" si="41"/>
        <v>2271357</v>
      </c>
      <c r="BV318" s="13">
        <f t="shared" si="42"/>
        <v>1</v>
      </c>
    </row>
    <row r="319" spans="1:74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43"/>
        <v>0</v>
      </c>
      <c r="U319" s="3">
        <v>2058815</v>
      </c>
      <c r="V319" s="3">
        <v>1732221</v>
      </c>
      <c r="W319" s="14">
        <f t="shared" si="44"/>
        <v>0.84136797138159569</v>
      </c>
      <c r="X319" s="3">
        <v>1802041</v>
      </c>
      <c r="Y319" s="18">
        <f t="shared" si="45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 s="38">
        <f t="shared" si="46"/>
        <v>0.1012875108131331</v>
      </c>
      <c r="AF319">
        <v>30</v>
      </c>
      <c r="AG319" s="10">
        <v>48853</v>
      </c>
      <c r="AH319" t="s">
        <v>63</v>
      </c>
      <c r="AI319" t="s">
        <v>43</v>
      </c>
      <c r="AJ319" t="s">
        <v>44</v>
      </c>
      <c r="AK319" s="8">
        <v>43281</v>
      </c>
      <c r="AL319" s="3">
        <v>139395</v>
      </c>
      <c r="AM319" s="3">
        <v>125855</v>
      </c>
      <c r="AN319">
        <v>0</v>
      </c>
      <c r="AO319" t="s">
        <v>165</v>
      </c>
      <c r="AP319" s="38">
        <f t="shared" si="49"/>
        <v>0</v>
      </c>
      <c r="AQ319" t="s">
        <v>165</v>
      </c>
      <c r="AR319" s="8" t="s">
        <v>165</v>
      </c>
      <c r="AS319" t="s">
        <v>165</v>
      </c>
      <c r="AT319" t="s">
        <v>58</v>
      </c>
      <c r="AU319">
        <v>0</v>
      </c>
      <c r="AV319" s="11" t="s">
        <v>106</v>
      </c>
      <c r="AW319" s="3">
        <v>0</v>
      </c>
      <c r="AX319" s="3">
        <v>0</v>
      </c>
      <c r="AY319">
        <v>0</v>
      </c>
      <c r="AZ319">
        <v>0</v>
      </c>
      <c r="BA319" s="38">
        <f t="shared" si="47"/>
        <v>0</v>
      </c>
      <c r="BB319">
        <v>0</v>
      </c>
      <c r="BC319" s="8">
        <v>0</v>
      </c>
      <c r="BD319">
        <v>0</v>
      </c>
      <c r="BE319" t="s">
        <v>46</v>
      </c>
      <c r="BF319">
        <v>0</v>
      </c>
      <c r="BG319" s="11" t="s">
        <v>106</v>
      </c>
      <c r="BH319" s="3">
        <v>0</v>
      </c>
      <c r="BI319" s="3">
        <v>0</v>
      </c>
      <c r="BJ319">
        <v>0</v>
      </c>
      <c r="BK319">
        <v>0</v>
      </c>
      <c r="BL319" s="38">
        <f t="shared" si="48"/>
        <v>0</v>
      </c>
      <c r="BM319">
        <v>0</v>
      </c>
      <c r="BN319" s="8">
        <v>0</v>
      </c>
      <c r="BO319">
        <v>0</v>
      </c>
      <c r="BP319" t="s">
        <v>46</v>
      </c>
      <c r="BQ319">
        <v>0</v>
      </c>
      <c r="BR319" s="3">
        <v>2058815</v>
      </c>
      <c r="BS319" t="s">
        <v>255</v>
      </c>
      <c r="BT319" s="19">
        <f t="shared" si="40"/>
        <v>314567</v>
      </c>
      <c r="BU319" s="19">
        <f t="shared" si="41"/>
        <v>2116608</v>
      </c>
      <c r="BV319" s="13">
        <f t="shared" si="42"/>
        <v>1.0280710020084369</v>
      </c>
    </row>
    <row r="320" spans="1:74" hidden="1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43"/>
        <v>7.1003299461467564E-2</v>
      </c>
      <c r="U320" s="3">
        <v>3275383</v>
      </c>
      <c r="V320" s="3">
        <v>2649808</v>
      </c>
      <c r="W320" s="14">
        <f t="shared" si="44"/>
        <v>0.80900706879164974</v>
      </c>
      <c r="X320" s="3">
        <v>2232382</v>
      </c>
      <c r="Y320" s="18">
        <f t="shared" si="45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 s="38">
        <f t="shared" si="46"/>
        <v>9.3735969141467715E-2</v>
      </c>
      <c r="AF320">
        <v>30</v>
      </c>
      <c r="AG320" s="10">
        <v>49157</v>
      </c>
      <c r="AH320" t="s">
        <v>63</v>
      </c>
      <c r="AI320" t="s">
        <v>43</v>
      </c>
      <c r="AJ320" t="s">
        <v>44</v>
      </c>
      <c r="AK320" s="8">
        <v>42566</v>
      </c>
      <c r="AL320" s="3">
        <v>572848</v>
      </c>
      <c r="AM320" s="3">
        <v>572848</v>
      </c>
      <c r="AN320">
        <v>0.04</v>
      </c>
      <c r="AO320">
        <v>20</v>
      </c>
      <c r="AP320" s="38">
        <f t="shared" si="49"/>
        <v>7.3581750328628889E-2</v>
      </c>
      <c r="AQ320" t="s">
        <v>165</v>
      </c>
      <c r="AR320" s="8">
        <v>49888</v>
      </c>
      <c r="AS320" t="s">
        <v>206</v>
      </c>
      <c r="AT320" t="s">
        <v>58</v>
      </c>
      <c r="AU320" t="s">
        <v>44</v>
      </c>
      <c r="AV320" s="11" t="s">
        <v>106</v>
      </c>
      <c r="AW320" s="3">
        <v>106800</v>
      </c>
      <c r="AX320" s="3">
        <v>106800</v>
      </c>
      <c r="AY320">
        <v>0</v>
      </c>
      <c r="AZ320">
        <v>15</v>
      </c>
      <c r="BA320" s="38">
        <f t="shared" si="47"/>
        <v>6.6666666666666666E-2</v>
      </c>
      <c r="BB320" t="s">
        <v>165</v>
      </c>
      <c r="BC320" s="8" t="s">
        <v>165</v>
      </c>
      <c r="BD320" t="s">
        <v>165</v>
      </c>
      <c r="BE320" t="s">
        <v>58</v>
      </c>
      <c r="BF320">
        <v>0</v>
      </c>
      <c r="BG320" s="11" t="s">
        <v>106</v>
      </c>
      <c r="BH320" s="3">
        <v>0</v>
      </c>
      <c r="BI320" s="3">
        <v>0</v>
      </c>
      <c r="BJ320">
        <v>0</v>
      </c>
      <c r="BK320">
        <v>0</v>
      </c>
      <c r="BL320" s="38">
        <f t="shared" si="48"/>
        <v>0</v>
      </c>
      <c r="BM320">
        <v>0</v>
      </c>
      <c r="BN320" s="8">
        <v>0</v>
      </c>
      <c r="BO320">
        <v>0</v>
      </c>
      <c r="BP320" t="s">
        <v>46</v>
      </c>
      <c r="BQ320">
        <v>0</v>
      </c>
      <c r="BR320" s="3">
        <v>3275383</v>
      </c>
      <c r="BS320" t="s">
        <v>255</v>
      </c>
      <c r="BT320" s="19">
        <f t="shared" si="40"/>
        <v>1043001</v>
      </c>
      <c r="BU320" s="19">
        <f t="shared" si="41"/>
        <v>3275383</v>
      </c>
      <c r="BV320" s="13">
        <f t="shared" si="42"/>
        <v>1</v>
      </c>
    </row>
    <row r="321" spans="1:74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43"/>
        <v>1.0931120483840151E-2</v>
      </c>
      <c r="U321" s="3">
        <v>30006439</v>
      </c>
      <c r="V321" s="3">
        <v>2038668</v>
      </c>
      <c r="W321" s="14">
        <f t="shared" si="44"/>
        <v>6.7941017592923966E-2</v>
      </c>
      <c r="X321" s="3">
        <v>2236439</v>
      </c>
      <c r="Y321" s="18">
        <f t="shared" si="45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 s="38">
        <f t="shared" si="46"/>
        <v>9.8341460882046289E-2</v>
      </c>
      <c r="AF321">
        <v>30</v>
      </c>
      <c r="AG321" s="10">
        <v>48944</v>
      </c>
      <c r="AH321" t="s">
        <v>63</v>
      </c>
      <c r="AI321" t="s">
        <v>43</v>
      </c>
      <c r="AJ321" t="s">
        <v>55</v>
      </c>
      <c r="AK321" s="8">
        <v>43059</v>
      </c>
      <c r="AL321" s="3">
        <v>500000</v>
      </c>
      <c r="AM321" s="3">
        <v>500000</v>
      </c>
      <c r="AN321">
        <v>4.4999999999999998E-2</v>
      </c>
      <c r="AO321">
        <v>20</v>
      </c>
      <c r="AP321" s="38">
        <f t="shared" si="49"/>
        <v>7.6876144324048032E-2</v>
      </c>
      <c r="AQ321" t="s">
        <v>490</v>
      </c>
      <c r="AR321" s="8">
        <v>50364</v>
      </c>
      <c r="AS321" t="s">
        <v>206</v>
      </c>
      <c r="AT321" t="s">
        <v>100</v>
      </c>
      <c r="AU321" t="s">
        <v>55</v>
      </c>
      <c r="BA321" s="38">
        <f t="shared" si="47"/>
        <v>0</v>
      </c>
      <c r="BE321" t="s">
        <v>46</v>
      </c>
      <c r="BF321">
        <v>0</v>
      </c>
      <c r="BL321" s="38">
        <f t="shared" si="48"/>
        <v>0</v>
      </c>
      <c r="BP321" t="s">
        <v>46</v>
      </c>
      <c r="BQ321">
        <v>0</v>
      </c>
      <c r="BR321" s="3">
        <v>3006439</v>
      </c>
      <c r="BS321" t="s">
        <v>62</v>
      </c>
      <c r="BT321" s="19">
        <f t="shared" si="40"/>
        <v>770000</v>
      </c>
      <c r="BU321" s="19">
        <f t="shared" si="41"/>
        <v>3006439</v>
      </c>
      <c r="BV321" s="13">
        <f t="shared" si="42"/>
        <v>0.10019312854817594</v>
      </c>
    </row>
    <row r="322" spans="1:74" hidden="1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43"/>
        <v>0.11825448776388545</v>
      </c>
      <c r="U322" s="3">
        <v>6815031</v>
      </c>
      <c r="V322" s="3">
        <v>5803727</v>
      </c>
      <c r="W322" s="14">
        <f t="shared" si="44"/>
        <v>0.85160683788525682</v>
      </c>
      <c r="X322" s="3">
        <v>5046894</v>
      </c>
      <c r="Y322" s="18">
        <f t="shared" si="45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 s="38">
        <f t="shared" si="46"/>
        <v>9.2041972280607939E-2</v>
      </c>
      <c r="AF322">
        <v>30</v>
      </c>
      <c r="AG322" s="10">
        <v>49461</v>
      </c>
      <c r="AH322" t="s">
        <v>63</v>
      </c>
      <c r="AI322" t="s">
        <v>43</v>
      </c>
      <c r="AJ322" t="s">
        <v>44</v>
      </c>
      <c r="AK322" s="8">
        <v>43252</v>
      </c>
      <c r="AL322" s="3">
        <v>713000</v>
      </c>
      <c r="AM322" s="3">
        <v>0</v>
      </c>
      <c r="AN322">
        <v>0.04</v>
      </c>
      <c r="AO322">
        <v>20</v>
      </c>
      <c r="AP322" s="38">
        <f t="shared" si="49"/>
        <v>7.3581750328628889E-2</v>
      </c>
      <c r="AQ322" t="s">
        <v>165</v>
      </c>
      <c r="AR322" s="8" t="s">
        <v>165</v>
      </c>
      <c r="AS322" t="s">
        <v>206</v>
      </c>
      <c r="AT322" t="s">
        <v>58</v>
      </c>
      <c r="AU322" t="s">
        <v>44</v>
      </c>
      <c r="AV322" s="11" t="s">
        <v>106</v>
      </c>
      <c r="AW322" s="3">
        <v>190310</v>
      </c>
      <c r="AX322" s="3">
        <v>0</v>
      </c>
      <c r="AY322">
        <v>0</v>
      </c>
      <c r="AZ322" t="s">
        <v>165</v>
      </c>
      <c r="BA322" s="38">
        <f t="shared" si="47"/>
        <v>0</v>
      </c>
      <c r="BB322" t="s">
        <v>165</v>
      </c>
      <c r="BC322" s="8" t="s">
        <v>165</v>
      </c>
      <c r="BD322" t="s">
        <v>165</v>
      </c>
      <c r="BE322" t="s">
        <v>58</v>
      </c>
      <c r="BF322">
        <v>0</v>
      </c>
      <c r="BG322" s="11" t="s">
        <v>106</v>
      </c>
      <c r="BH322" s="3">
        <v>0</v>
      </c>
      <c r="BI322" s="3">
        <v>0</v>
      </c>
      <c r="BJ322">
        <v>0</v>
      </c>
      <c r="BK322">
        <v>0</v>
      </c>
      <c r="BL322" s="38">
        <f t="shared" si="48"/>
        <v>0</v>
      </c>
      <c r="BM322">
        <v>0</v>
      </c>
      <c r="BN322" s="8">
        <v>0</v>
      </c>
      <c r="BO322">
        <v>0</v>
      </c>
      <c r="BP322" t="s">
        <v>46</v>
      </c>
      <c r="BQ322">
        <v>0</v>
      </c>
      <c r="BR322" s="3">
        <v>6815031</v>
      </c>
      <c r="BS322" t="s">
        <v>255</v>
      </c>
      <c r="BT322" s="19">
        <f t="shared" si="40"/>
        <v>1768137</v>
      </c>
      <c r="BU322" s="19">
        <f t="shared" si="41"/>
        <v>6815031</v>
      </c>
      <c r="BV322" s="13">
        <f t="shared" si="42"/>
        <v>1</v>
      </c>
    </row>
    <row r="323" spans="1:74" hidden="1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43"/>
        <v>0.12804872862219238</v>
      </c>
      <c r="U323" s="3">
        <v>9875428</v>
      </c>
      <c r="V323" s="3">
        <v>8545471</v>
      </c>
      <c r="W323" s="14">
        <f t="shared" si="44"/>
        <v>0.86532664710835827</v>
      </c>
      <c r="X323" s="3">
        <v>7918849</v>
      </c>
      <c r="Y323" s="18">
        <f t="shared" si="45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 s="38">
        <f t="shared" si="46"/>
        <v>9.2041972280607939E-2</v>
      </c>
      <c r="AF323">
        <v>30</v>
      </c>
      <c r="AG323" s="10">
        <v>49553</v>
      </c>
      <c r="AH323" t="s">
        <v>63</v>
      </c>
      <c r="AI323" t="s">
        <v>43</v>
      </c>
      <c r="AJ323" t="s">
        <v>44</v>
      </c>
      <c r="AK323" s="8">
        <v>43344</v>
      </c>
      <c r="AL323" s="3">
        <v>588325</v>
      </c>
      <c r="AM323" s="3">
        <v>0</v>
      </c>
      <c r="AN323">
        <v>0.04</v>
      </c>
      <c r="AO323">
        <v>20</v>
      </c>
      <c r="AP323" s="38">
        <f t="shared" si="49"/>
        <v>7.3581750328628889E-2</v>
      </c>
      <c r="AQ323" t="s">
        <v>165</v>
      </c>
      <c r="AR323" s="8" t="s">
        <v>165</v>
      </c>
      <c r="AS323" t="s">
        <v>206</v>
      </c>
      <c r="AT323" t="s">
        <v>58</v>
      </c>
      <c r="AU323" t="s">
        <v>44</v>
      </c>
      <c r="AV323" s="11" t="s">
        <v>106</v>
      </c>
      <c r="AW323" s="3">
        <v>461750</v>
      </c>
      <c r="AX323" s="3">
        <v>0</v>
      </c>
      <c r="AY323">
        <v>0</v>
      </c>
      <c r="AZ323" t="s">
        <v>165</v>
      </c>
      <c r="BA323" s="38">
        <f t="shared" si="47"/>
        <v>0</v>
      </c>
      <c r="BB323" t="s">
        <v>165</v>
      </c>
      <c r="BC323" s="8" t="s">
        <v>165</v>
      </c>
      <c r="BD323" t="s">
        <v>165</v>
      </c>
      <c r="BE323" t="s">
        <v>58</v>
      </c>
      <c r="BF323" t="s">
        <v>494</v>
      </c>
      <c r="BG323" s="11" t="s">
        <v>106</v>
      </c>
      <c r="BH323" s="3">
        <v>0</v>
      </c>
      <c r="BI323" s="3">
        <v>0</v>
      </c>
      <c r="BJ323">
        <v>0</v>
      </c>
      <c r="BK323">
        <v>0</v>
      </c>
      <c r="BL323" s="38">
        <f t="shared" si="48"/>
        <v>0</v>
      </c>
      <c r="BM323">
        <v>0</v>
      </c>
      <c r="BN323" s="8">
        <v>0</v>
      </c>
      <c r="BO323">
        <v>0</v>
      </c>
      <c r="BP323" t="s">
        <v>46</v>
      </c>
      <c r="BQ323">
        <v>0</v>
      </c>
      <c r="BR323" s="3">
        <v>9875428</v>
      </c>
      <c r="BS323" t="s">
        <v>255</v>
      </c>
      <c r="BT323" s="19">
        <f t="shared" si="40"/>
        <v>1956579</v>
      </c>
      <c r="BU323" s="19">
        <f t="shared" ref="BU323:BU324" si="50">+BT323+X323</f>
        <v>9875428</v>
      </c>
      <c r="BV323" s="13">
        <f t="shared" ref="BV323:BV324" si="51">IFERROR(+BU323/U323,0)</f>
        <v>1</v>
      </c>
    </row>
    <row r="324" spans="1:74" hidden="1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52">IFERROR(H324/U324,0)</f>
        <v>0.14774026001971599</v>
      </c>
      <c r="U324" s="23">
        <v>3717795</v>
      </c>
      <c r="V324" s="23">
        <v>3089357</v>
      </c>
      <c r="W324" s="26">
        <f t="shared" ref="W324" si="53">IFERROR(+V324/U324,0)</f>
        <v>0.83096485954712407</v>
      </c>
      <c r="X324" s="23">
        <v>3323072</v>
      </c>
      <c r="Y324" s="27">
        <f t="shared" ref="Y324" si="5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41">
        <f t="shared" ref="AE324" si="55">-IFERROR(PMT(AC324,AD324,1), )</f>
        <v>9.3735969141467715E-2</v>
      </c>
      <c r="AF324" s="24">
        <v>30</v>
      </c>
      <c r="AG324" s="30" t="s">
        <v>104</v>
      </c>
      <c r="AH324" s="24" t="s">
        <v>54</v>
      </c>
      <c r="AI324" s="24" t="s">
        <v>43</v>
      </c>
      <c r="AJ324" s="24" t="s">
        <v>55</v>
      </c>
      <c r="AK324" s="28" t="s">
        <v>495</v>
      </c>
      <c r="AL324" s="23">
        <v>62500</v>
      </c>
      <c r="AM324" s="23">
        <v>62500</v>
      </c>
      <c r="AN324" s="24">
        <v>0.03</v>
      </c>
      <c r="AO324" s="24">
        <v>17</v>
      </c>
      <c r="AP324" s="41">
        <f t="shared" si="49"/>
        <v>7.5952529375969816E-2</v>
      </c>
      <c r="AQ324" s="24" t="s">
        <v>476</v>
      </c>
      <c r="AR324" s="28" t="s">
        <v>104</v>
      </c>
      <c r="AS324" s="24" t="s">
        <v>358</v>
      </c>
      <c r="AT324" s="24" t="s">
        <v>100</v>
      </c>
      <c r="AU324" s="24" t="s">
        <v>47</v>
      </c>
      <c r="AV324" s="31" t="s">
        <v>106</v>
      </c>
      <c r="AW324" s="23">
        <v>0</v>
      </c>
      <c r="AX324" s="23">
        <v>0</v>
      </c>
      <c r="AY324" s="24">
        <v>0</v>
      </c>
      <c r="AZ324" s="24">
        <v>0</v>
      </c>
      <c r="BA324" s="41">
        <f t="shared" ref="BA324" si="56">-IFERROR(PMT(AY324,AZ324,1),0)</f>
        <v>0</v>
      </c>
      <c r="BB324" s="24">
        <v>0</v>
      </c>
      <c r="BC324" s="28">
        <v>0</v>
      </c>
      <c r="BD324" s="24">
        <v>0</v>
      </c>
      <c r="BE324" s="24">
        <v>0</v>
      </c>
      <c r="BF324" s="24">
        <v>0</v>
      </c>
      <c r="BG324" s="31" t="s">
        <v>106</v>
      </c>
      <c r="BH324" s="23">
        <v>0</v>
      </c>
      <c r="BI324" s="23">
        <v>0</v>
      </c>
      <c r="BJ324" s="24">
        <v>0</v>
      </c>
      <c r="BK324" s="24">
        <v>0</v>
      </c>
      <c r="BL324" s="41">
        <f t="shared" ref="BL324" si="57">-IFERROR(PMT(BJ324,BK324,1),0)</f>
        <v>0</v>
      </c>
      <c r="BM324" s="24">
        <v>0</v>
      </c>
      <c r="BN324" s="28">
        <v>0</v>
      </c>
      <c r="BO324" s="24">
        <v>0</v>
      </c>
      <c r="BP324" s="24">
        <v>0</v>
      </c>
      <c r="BQ324" s="24">
        <v>0</v>
      </c>
      <c r="BR324" s="23">
        <v>3717795</v>
      </c>
      <c r="BS324" s="24" t="s">
        <v>47</v>
      </c>
      <c r="BT324" s="32">
        <f t="shared" si="40"/>
        <v>394723</v>
      </c>
      <c r="BU324" s="32">
        <f t="shared" si="50"/>
        <v>3717795</v>
      </c>
      <c r="BV324" s="33">
        <f t="shared" si="51"/>
        <v>1</v>
      </c>
    </row>
    <row r="325" spans="1:74" x14ac:dyDescent="0.25">
      <c r="T325" s="22">
        <f>SUBTOTAL(101,T3:T324)</f>
        <v>0.1877468755901594</v>
      </c>
      <c r="U325" s="21"/>
      <c r="V325" s="21"/>
      <c r="W325" s="21"/>
      <c r="X325" s="21"/>
      <c r="Y325" s="22">
        <f>SUBTOTAL(101,Y3:Y324)</f>
        <v>0.50504257517004336</v>
      </c>
      <c r="AE325" s="40">
        <f>SUBTOTAL(109,AE3:AE324)</f>
        <v>2.4650461635010559</v>
      </c>
      <c r="AP325" s="40">
        <f>SUBTOTAL(109,AP3:AP324)</f>
        <v>1.7285316044161325</v>
      </c>
      <c r="BA325" s="40">
        <f>SUBTOTAL(109,BA3:BA324)</f>
        <v>1.0008277676009272</v>
      </c>
      <c r="BL325" s="40">
        <f>SUBTOTAL(109,BL3:BL324)</f>
        <v>0.48222930089172578</v>
      </c>
    </row>
    <row r="326" spans="1:74" ht="15.75" thickBot="1" x14ac:dyDescent="0.3">
      <c r="AE326" s="71">
        <v>31</v>
      </c>
      <c r="AF326" s="72"/>
      <c r="AN326" s="72"/>
      <c r="AO326" s="72"/>
      <c r="AP326" s="71">
        <v>25</v>
      </c>
      <c r="AY326" s="72"/>
      <c r="AZ326" s="72"/>
      <c r="BA326" s="71">
        <v>13</v>
      </c>
      <c r="BJ326" s="72"/>
      <c r="BK326" s="72"/>
      <c r="BL326" s="71">
        <v>6</v>
      </c>
    </row>
    <row r="327" spans="1:74" x14ac:dyDescent="0.25">
      <c r="X327" s="35" t="s">
        <v>506</v>
      </c>
      <c r="AE327" s="78">
        <f>+AE325/AE326</f>
        <v>7.9517618177453411E-2</v>
      </c>
      <c r="AF327" s="14"/>
      <c r="AN327" s="14"/>
      <c r="AO327" s="14"/>
      <c r="AP327" s="78">
        <f>+AP325/AP326</f>
        <v>6.9141264176645303E-2</v>
      </c>
      <c r="AY327" s="14"/>
      <c r="AZ327" s="14"/>
      <c r="BA327" s="78">
        <f>+BA325/BA326</f>
        <v>7.6986751353917471E-2</v>
      </c>
      <c r="BJ327" s="14"/>
      <c r="BK327" s="14"/>
      <c r="BL327" s="78">
        <f>+BL325/BL326</f>
        <v>8.0371550148620963E-2</v>
      </c>
    </row>
    <row r="328" spans="1:74" x14ac:dyDescent="0.25">
      <c r="V328" t="s">
        <v>504</v>
      </c>
      <c r="W328" s="34">
        <f>+Y325</f>
        <v>0.50504257517004336</v>
      </c>
      <c r="X328" s="36">
        <v>0.61</v>
      </c>
    </row>
    <row r="329" spans="1:74" x14ac:dyDescent="0.25">
      <c r="V329" t="s">
        <v>505</v>
      </c>
      <c r="W329" s="34">
        <f>1-W328</f>
        <v>0.49495742482995664</v>
      </c>
      <c r="X329" s="36">
        <v>0.39</v>
      </c>
    </row>
    <row r="330" spans="1:74" ht="15.75" thickBot="1" x14ac:dyDescent="0.3">
      <c r="X330" s="37">
        <f>SUM(X328:X329)</f>
        <v>1</v>
      </c>
      <c r="AD330" s="96" t="str">
        <f>CONCATENATE("Total ",SUBTOTAL(103,AE3:AE324))</f>
        <v>Total 37</v>
      </c>
      <c r="AE330" s="97"/>
    </row>
    <row r="331" spans="1:74" x14ac:dyDescent="0.25">
      <c r="AD331" s="92" t="s">
        <v>513</v>
      </c>
      <c r="AE331" s="93">
        <f>AVERAGE(AE327,AP327,BA327,BL327)</f>
        <v>7.650429596415928E-2</v>
      </c>
    </row>
    <row r="332" spans="1:74" x14ac:dyDescent="0.25">
      <c r="AD332" s="94" t="s">
        <v>514</v>
      </c>
      <c r="AE332" s="95">
        <v>7.4999999999999997E-2</v>
      </c>
    </row>
    <row r="334" spans="1:74" x14ac:dyDescent="0.25">
      <c r="V334" t="s">
        <v>508</v>
      </c>
      <c r="W334">
        <f>COUNT(X3:X324)</f>
        <v>321</v>
      </c>
      <c r="AF334" s="40"/>
      <c r="AH334" s="40">
        <v>4.0299457164786827E-2</v>
      </c>
      <c r="AK334" s="40">
        <v>2.6279598062237331E-2</v>
      </c>
      <c r="AN334" s="40"/>
    </row>
    <row r="335" spans="1:74" x14ac:dyDescent="0.25">
      <c r="V335" t="s">
        <v>507</v>
      </c>
      <c r="W335">
        <f>SUBTOTAL(102,C3:C324)</f>
        <v>37</v>
      </c>
      <c r="AF335" s="40"/>
      <c r="AH335" s="40">
        <v>7.2091251150340874E-2</v>
      </c>
      <c r="AK335" s="40">
        <v>8.3782480950895258E-2</v>
      </c>
      <c r="AN335" s="40"/>
    </row>
    <row r="336" spans="1:74" x14ac:dyDescent="0.25">
      <c r="AF336" s="40"/>
      <c r="AH336" s="40">
        <v>5.0525986244651502E-2</v>
      </c>
      <c r="AK336" s="40">
        <v>3.4767205157105525E-2</v>
      </c>
      <c r="AN336" s="40"/>
    </row>
  </sheetData>
  <sheetProtection algorithmName="SHA-512" hashValue="T4zQAAfWNave1kbuCHhDbZKcW2VUyeYBr8n/3iGewdH+9sD44BD5qLQVzwoWSv3KI/wO2698w08mcp8FkILhaQ==" saltValue="zbcj7U9TWFDbvbK04JhdMg==" spinCount="100000" sheet="1" objects="1" scenarios="1"/>
  <autoFilter ref="A2:BV330">
    <filterColumn colId="1">
      <filters>
        <filter val="Douglas"/>
        <filter val="Sarpy"/>
      </filters>
    </filterColumn>
    <filterColumn colId="73">
      <filters>
        <filter val="100%"/>
      </filters>
    </filterColumn>
  </autoFilter>
  <mergeCells count="3">
    <mergeCell ref="A1:E1"/>
    <mergeCell ref="F1:S1"/>
    <mergeCell ref="U1:BS1"/>
  </mergeCells>
  <pageMargins left="0.7" right="0.7" top="0.5" bottom="0.5" header="0.3" footer="0.3"/>
  <pageSetup paperSize="17" scale="60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S332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1.28515625" hidden="1" customWidth="1"/>
    <col min="2" max="2" width="23.140625" customWidth="1"/>
    <col min="3" max="3" width="19.5703125" hidden="1" customWidth="1"/>
    <col min="4" max="4" width="24" hidden="1" customWidth="1"/>
    <col min="5" max="5" width="58.140625" hidden="1" customWidth="1"/>
    <col min="6" max="6" width="61" hidden="1" customWidth="1"/>
    <col min="7" max="7" width="58.5703125" hidden="1" customWidth="1"/>
    <col min="8" max="8" width="48.140625" hidden="1" customWidth="1"/>
    <col min="9" max="10" width="28.7109375" hidden="1" customWidth="1"/>
    <col min="11" max="11" width="52.140625" hidden="1" customWidth="1"/>
    <col min="12" max="12" width="21.28515625" hidden="1" customWidth="1"/>
    <col min="13" max="16" width="29.85546875" hidden="1" customWidth="1"/>
    <col min="17" max="17" width="31" hidden="1" customWidth="1"/>
    <col min="18" max="18" width="7.28515625" hidden="1" customWidth="1"/>
    <col min="19" max="19" width="13.85546875" hidden="1" customWidth="1"/>
    <col min="20" max="20" width="9" style="21" bestFit="1" customWidth="1"/>
    <col min="21" max="21" width="29.28515625" bestFit="1" customWidth="1"/>
    <col min="22" max="22" width="20.28515625" bestFit="1" customWidth="1"/>
    <col min="23" max="23" width="16.7109375" bestFit="1" customWidth="1"/>
    <col min="24" max="24" width="22.28515625" bestFit="1" customWidth="1"/>
    <col min="25" max="25" width="11" style="21" bestFit="1" customWidth="1"/>
    <col min="26" max="26" width="66.42578125" hidden="1" customWidth="1"/>
    <col min="27" max="27" width="20.7109375" customWidth="1"/>
    <col min="28" max="28" width="65" hidden="1" customWidth="1"/>
    <col min="29" max="30" width="18.140625" hidden="1" customWidth="1"/>
    <col min="31" max="31" width="32.28515625" hidden="1" customWidth="1"/>
    <col min="32" max="32" width="10.7109375" customWidth="1"/>
    <col min="33" max="33" width="51.42578125" hidden="1" customWidth="1"/>
    <col min="34" max="34" width="32.42578125" hidden="1" customWidth="1"/>
    <col min="35" max="35" width="172.28515625" hidden="1" customWidth="1"/>
    <col min="36" max="36" width="24.140625" hidden="1" customWidth="1"/>
    <col min="37" max="37" width="20.7109375" customWidth="1"/>
    <col min="38" max="38" width="20" hidden="1" customWidth="1"/>
    <col min="39" max="39" width="20.7109375" hidden="1" customWidth="1"/>
    <col min="40" max="40" width="18.140625" hidden="1" customWidth="1"/>
    <col min="41" max="41" width="32.28515625" hidden="1" customWidth="1"/>
    <col min="42" max="42" width="38.85546875" hidden="1" customWidth="1"/>
    <col min="43" max="43" width="27.7109375" hidden="1" customWidth="1"/>
    <col min="44" max="44" width="32.42578125" hidden="1" customWidth="1"/>
    <col min="45" max="45" width="64.28515625" hidden="1" customWidth="1"/>
    <col min="46" max="46" width="20.85546875" hidden="1" customWidth="1"/>
    <col min="47" max="47" width="20.7109375" customWidth="1"/>
    <col min="48" max="48" width="22.85546875" hidden="1" customWidth="1"/>
    <col min="49" max="49" width="17.42578125" hidden="1" customWidth="1"/>
    <col min="50" max="50" width="18.140625" hidden="1" customWidth="1"/>
    <col min="51" max="51" width="32.28515625" hidden="1" customWidth="1"/>
    <col min="52" max="52" width="38.85546875" hidden="1" customWidth="1"/>
    <col min="53" max="53" width="16.42578125" hidden="1" customWidth="1"/>
    <col min="54" max="54" width="32.42578125" hidden="1" customWidth="1"/>
    <col min="55" max="55" width="53.7109375" hidden="1" customWidth="1"/>
    <col min="56" max="56" width="20.85546875" hidden="1" customWidth="1"/>
    <col min="57" max="57" width="20.7109375" customWidth="1"/>
    <col min="58" max="58" width="20" hidden="1" customWidth="1"/>
    <col min="59" max="59" width="17.42578125" hidden="1" customWidth="1"/>
    <col min="60" max="60" width="18.140625" hidden="1" customWidth="1"/>
    <col min="61" max="61" width="32.28515625" hidden="1" customWidth="1"/>
    <col min="62" max="62" width="23.140625" hidden="1" customWidth="1"/>
    <col min="63" max="63" width="53.140625" hidden="1" customWidth="1"/>
    <col min="64" max="64" width="32.42578125" hidden="1" customWidth="1"/>
    <col min="65" max="65" width="50.42578125" hidden="1" customWidth="1"/>
    <col min="66" max="66" width="27.85546875" bestFit="1" customWidth="1"/>
    <col min="67" max="67" width="23.42578125" customWidth="1"/>
    <col min="68" max="68" width="14.42578125" bestFit="1" customWidth="1"/>
    <col min="69" max="69" width="14.42578125" customWidth="1"/>
    <col min="70" max="70" width="19" bestFit="1" customWidth="1"/>
    <col min="71" max="71" width="20.85546875" bestFit="1" customWidth="1"/>
  </cols>
  <sheetData>
    <row r="1" spans="1:71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</row>
    <row r="2" spans="1:71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1" t="s">
        <v>28</v>
      </c>
      <c r="AF2" s="6" t="s">
        <v>29</v>
      </c>
      <c r="AG2" s="1" t="s">
        <v>30</v>
      </c>
      <c r="AH2" s="1" t="s">
        <v>31</v>
      </c>
      <c r="AI2" s="1" t="s">
        <v>32</v>
      </c>
      <c r="AJ2" s="1" t="s">
        <v>23</v>
      </c>
      <c r="AK2" s="4" t="s">
        <v>24</v>
      </c>
      <c r="AL2" s="4" t="s">
        <v>25</v>
      </c>
      <c r="AM2" s="1" t="s">
        <v>26</v>
      </c>
      <c r="AN2" s="1" t="s">
        <v>27</v>
      </c>
      <c r="AO2" s="1" t="s">
        <v>28</v>
      </c>
      <c r="AP2" s="2" t="s">
        <v>29</v>
      </c>
      <c r="AQ2" s="1" t="s">
        <v>30</v>
      </c>
      <c r="AR2" s="1" t="s">
        <v>31</v>
      </c>
      <c r="AS2" s="1" t="s">
        <v>32</v>
      </c>
      <c r="AT2" s="7" t="s">
        <v>23</v>
      </c>
      <c r="AU2" s="4" t="s">
        <v>24</v>
      </c>
      <c r="AV2" s="4" t="s">
        <v>25</v>
      </c>
      <c r="AW2" s="1" t="s">
        <v>26</v>
      </c>
      <c r="AX2" s="1" t="s">
        <v>27</v>
      </c>
      <c r="AY2" s="1" t="s">
        <v>28</v>
      </c>
      <c r="AZ2" s="2" t="s">
        <v>29</v>
      </c>
      <c r="BA2" s="1" t="s">
        <v>30</v>
      </c>
      <c r="BB2" s="1" t="s">
        <v>31</v>
      </c>
      <c r="BC2" s="1" t="s">
        <v>32</v>
      </c>
      <c r="BD2" s="7" t="s">
        <v>23</v>
      </c>
      <c r="BE2" s="4" t="s">
        <v>24</v>
      </c>
      <c r="BF2" s="4" t="s">
        <v>25</v>
      </c>
      <c r="BG2" s="1" t="s">
        <v>26</v>
      </c>
      <c r="BH2" s="1" t="s">
        <v>27</v>
      </c>
      <c r="BI2" s="1" t="s">
        <v>28</v>
      </c>
      <c r="BJ2" s="2" t="s">
        <v>29</v>
      </c>
      <c r="BK2" s="1" t="s">
        <v>30</v>
      </c>
      <c r="BL2" s="1" t="s">
        <v>31</v>
      </c>
      <c r="BM2" s="1" t="s">
        <v>32</v>
      </c>
      <c r="BN2" s="4" t="s">
        <v>33</v>
      </c>
      <c r="BO2" s="1" t="s">
        <v>34</v>
      </c>
      <c r="BP2" s="1" t="s">
        <v>501</v>
      </c>
      <c r="BQ2" s="15" t="s">
        <v>535</v>
      </c>
      <c r="BR2" s="1" t="s">
        <v>502</v>
      </c>
      <c r="BS2" s="1" t="s">
        <v>503</v>
      </c>
    </row>
    <row r="3" spans="1:71" hidden="1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>
        <v>35</v>
      </c>
      <c r="AF3" s="10">
        <v>48700</v>
      </c>
      <c r="AG3" t="s">
        <v>42</v>
      </c>
      <c r="AH3" t="s">
        <v>43</v>
      </c>
      <c r="AI3" t="s">
        <v>44</v>
      </c>
      <c r="AJ3" s="8">
        <v>0</v>
      </c>
      <c r="AK3" s="3">
        <v>0</v>
      </c>
      <c r="AL3" s="3">
        <v>0</v>
      </c>
      <c r="AM3">
        <v>0</v>
      </c>
      <c r="AN3" t="s">
        <v>45</v>
      </c>
      <c r="AO3">
        <v>0</v>
      </c>
      <c r="AP3" s="8">
        <v>0</v>
      </c>
      <c r="AQ3">
        <v>0</v>
      </c>
      <c r="AR3" t="s">
        <v>46</v>
      </c>
      <c r="AS3">
        <v>0</v>
      </c>
      <c r="AT3" s="11">
        <v>0</v>
      </c>
      <c r="AU3" s="3">
        <v>0</v>
      </c>
      <c r="AV3" s="3">
        <v>0</v>
      </c>
      <c r="AW3">
        <v>0</v>
      </c>
      <c r="AX3">
        <v>0</v>
      </c>
      <c r="AY3">
        <v>0</v>
      </c>
      <c r="AZ3" s="8">
        <v>0</v>
      </c>
      <c r="BA3">
        <v>0</v>
      </c>
      <c r="BB3" t="s">
        <v>46</v>
      </c>
      <c r="BC3">
        <v>0</v>
      </c>
      <c r="BD3" s="11">
        <v>0</v>
      </c>
      <c r="BE3" s="3">
        <v>0</v>
      </c>
      <c r="BF3" s="3">
        <v>0</v>
      </c>
      <c r="BG3">
        <v>0</v>
      </c>
      <c r="BH3">
        <v>0</v>
      </c>
      <c r="BI3">
        <v>0</v>
      </c>
      <c r="BJ3" s="8">
        <v>0</v>
      </c>
      <c r="BK3">
        <v>0</v>
      </c>
      <c r="BL3" t="s">
        <v>46</v>
      </c>
      <c r="BM3">
        <v>0</v>
      </c>
      <c r="BN3" s="3">
        <v>25214726</v>
      </c>
      <c r="BO3" t="s">
        <v>47</v>
      </c>
      <c r="BP3" s="19">
        <f>+AA3+AK3+AU3+BE3</f>
        <v>16100000</v>
      </c>
      <c r="BQ3" s="19"/>
      <c r="BR3" s="19">
        <f t="shared" ref="BR3:BR66" si="0">+BP3+X3</f>
        <v>25214726</v>
      </c>
      <c r="BS3" s="13">
        <f t="shared" ref="BS3:BS66" si="1">IFERROR(+BR3/U3,0)</f>
        <v>1</v>
      </c>
    </row>
    <row r="4" spans="1:71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2">IFERROR(H4/U4,0)</f>
        <v>0</v>
      </c>
      <c r="U4" s="3">
        <v>0</v>
      </c>
      <c r="V4" s="3">
        <v>0</v>
      </c>
      <c r="W4" s="14">
        <f t="shared" ref="W4:W67" si="3">IFERROR(+V4/U4,0)</f>
        <v>0</v>
      </c>
      <c r="X4" s="3">
        <v>0</v>
      </c>
      <c r="Y4" s="18">
        <f t="shared" ref="Y4:Y67" si="4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>
        <v>0</v>
      </c>
      <c r="AF4" s="10">
        <v>44621</v>
      </c>
      <c r="AG4">
        <v>0</v>
      </c>
      <c r="AH4" t="s">
        <v>43</v>
      </c>
      <c r="AI4" t="s">
        <v>50</v>
      </c>
      <c r="AJ4" s="8">
        <v>0</v>
      </c>
      <c r="AK4" s="3">
        <v>0</v>
      </c>
      <c r="AL4" s="3">
        <v>0</v>
      </c>
      <c r="AM4">
        <v>0</v>
      </c>
      <c r="AN4">
        <v>0</v>
      </c>
      <c r="AO4">
        <v>0</v>
      </c>
      <c r="AP4" s="8">
        <v>0</v>
      </c>
      <c r="AQ4">
        <v>0</v>
      </c>
      <c r="AR4">
        <v>0</v>
      </c>
      <c r="AS4">
        <v>0</v>
      </c>
      <c r="AT4" s="11">
        <v>0</v>
      </c>
      <c r="AU4" s="3">
        <v>0</v>
      </c>
      <c r="AV4" s="3">
        <v>0</v>
      </c>
      <c r="AW4">
        <v>0</v>
      </c>
      <c r="AX4">
        <v>0</v>
      </c>
      <c r="AY4">
        <v>0</v>
      </c>
      <c r="AZ4" s="8">
        <v>0</v>
      </c>
      <c r="BA4">
        <v>0</v>
      </c>
      <c r="BB4" t="s">
        <v>46</v>
      </c>
      <c r="BC4">
        <v>0</v>
      </c>
      <c r="BD4" s="11">
        <v>0</v>
      </c>
      <c r="BE4" s="3">
        <v>0</v>
      </c>
      <c r="BF4" s="3">
        <v>0</v>
      </c>
      <c r="BG4">
        <v>0</v>
      </c>
      <c r="BH4">
        <v>0</v>
      </c>
      <c r="BI4">
        <v>0</v>
      </c>
      <c r="BJ4" s="8">
        <v>0</v>
      </c>
      <c r="BK4">
        <v>0</v>
      </c>
      <c r="BL4" t="s">
        <v>46</v>
      </c>
      <c r="BM4">
        <v>0</v>
      </c>
      <c r="BN4" s="3">
        <v>0</v>
      </c>
      <c r="BO4">
        <v>0</v>
      </c>
      <c r="BP4" s="19">
        <f t="shared" ref="BP4:BP67" si="5">+AA4+AK4+AU4+BE4</f>
        <v>2300000</v>
      </c>
      <c r="BQ4" s="19"/>
      <c r="BR4" s="19">
        <f t="shared" si="0"/>
        <v>2300000</v>
      </c>
      <c r="BS4" s="13">
        <f t="shared" si="1"/>
        <v>0</v>
      </c>
    </row>
    <row r="5" spans="1:71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2"/>
        <v>0</v>
      </c>
      <c r="U5" s="3">
        <v>0</v>
      </c>
      <c r="V5" s="3">
        <v>0</v>
      </c>
      <c r="W5" s="14">
        <f t="shared" si="3"/>
        <v>0</v>
      </c>
      <c r="X5" s="3">
        <v>0</v>
      </c>
      <c r="Y5" s="18">
        <f t="shared" si="4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>
        <v>30</v>
      </c>
      <c r="AF5" s="10">
        <v>45658</v>
      </c>
      <c r="AG5" t="s">
        <v>54</v>
      </c>
      <c r="AH5" t="s">
        <v>43</v>
      </c>
      <c r="AI5" t="s">
        <v>55</v>
      </c>
      <c r="AJ5" s="8">
        <v>0</v>
      </c>
      <c r="AK5" s="3">
        <v>0</v>
      </c>
      <c r="AL5" s="3">
        <v>0</v>
      </c>
      <c r="AM5">
        <v>0</v>
      </c>
      <c r="AN5" t="s">
        <v>45</v>
      </c>
      <c r="AO5">
        <v>0</v>
      </c>
      <c r="AP5" s="8">
        <v>0</v>
      </c>
      <c r="AQ5">
        <v>0</v>
      </c>
      <c r="AR5" t="s">
        <v>46</v>
      </c>
      <c r="AS5">
        <v>0</v>
      </c>
      <c r="AT5" s="11">
        <v>0</v>
      </c>
      <c r="AU5" s="3">
        <v>0</v>
      </c>
      <c r="AV5" s="3">
        <v>0</v>
      </c>
      <c r="AW5">
        <v>0</v>
      </c>
      <c r="AX5">
        <v>0</v>
      </c>
      <c r="AY5">
        <v>0</v>
      </c>
      <c r="AZ5" s="8">
        <v>0</v>
      </c>
      <c r="BA5">
        <v>0</v>
      </c>
      <c r="BB5" t="s">
        <v>46</v>
      </c>
      <c r="BC5">
        <v>0</v>
      </c>
      <c r="BD5" s="11">
        <v>0</v>
      </c>
      <c r="BE5" s="3">
        <v>0</v>
      </c>
      <c r="BF5" s="3">
        <v>0</v>
      </c>
      <c r="BG5">
        <v>0</v>
      </c>
      <c r="BH5">
        <v>0</v>
      </c>
      <c r="BI5">
        <v>0</v>
      </c>
      <c r="BJ5" s="8">
        <v>0</v>
      </c>
      <c r="BK5">
        <v>0</v>
      </c>
      <c r="BL5" t="s">
        <v>46</v>
      </c>
      <c r="BM5">
        <v>0</v>
      </c>
      <c r="BN5" s="3">
        <v>0</v>
      </c>
      <c r="BO5">
        <v>0</v>
      </c>
      <c r="BP5" s="19">
        <f t="shared" si="5"/>
        <v>16000000</v>
      </c>
      <c r="BQ5" s="19"/>
      <c r="BR5" s="19">
        <f t="shared" si="0"/>
        <v>16000000</v>
      </c>
      <c r="BS5" s="13">
        <f t="shared" si="1"/>
        <v>0</v>
      </c>
    </row>
    <row r="6" spans="1:71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2"/>
        <v>0</v>
      </c>
      <c r="U6" s="3">
        <v>0</v>
      </c>
      <c r="V6" s="3">
        <v>0</v>
      </c>
      <c r="W6" s="14">
        <f t="shared" si="3"/>
        <v>0</v>
      </c>
      <c r="X6" s="3">
        <v>0</v>
      </c>
      <c r="Y6" s="18">
        <f t="shared" si="4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>
        <v>30</v>
      </c>
      <c r="AF6" s="10">
        <v>45412</v>
      </c>
      <c r="AG6" t="s">
        <v>54</v>
      </c>
      <c r="AH6" t="s">
        <v>43</v>
      </c>
      <c r="AI6">
        <v>0</v>
      </c>
      <c r="AJ6" s="8">
        <v>0</v>
      </c>
      <c r="AK6" s="3">
        <v>0</v>
      </c>
      <c r="AL6" s="3">
        <v>2765504</v>
      </c>
      <c r="AM6">
        <v>0</v>
      </c>
      <c r="AN6">
        <v>30</v>
      </c>
      <c r="AO6">
        <v>30</v>
      </c>
      <c r="AP6" s="8">
        <v>0</v>
      </c>
      <c r="AQ6">
        <v>0</v>
      </c>
      <c r="AR6" t="s">
        <v>58</v>
      </c>
      <c r="AS6">
        <v>0</v>
      </c>
      <c r="AT6" s="11">
        <v>0</v>
      </c>
      <c r="AU6" s="3">
        <v>0</v>
      </c>
      <c r="AV6" s="3">
        <v>0</v>
      </c>
      <c r="AW6">
        <v>0</v>
      </c>
      <c r="AX6">
        <v>0</v>
      </c>
      <c r="AY6">
        <v>0</v>
      </c>
      <c r="AZ6" s="8">
        <v>0</v>
      </c>
      <c r="BA6">
        <v>0</v>
      </c>
      <c r="BB6" t="s">
        <v>46</v>
      </c>
      <c r="BC6">
        <v>0</v>
      </c>
      <c r="BD6" s="11">
        <v>0</v>
      </c>
      <c r="BE6" s="3">
        <v>0</v>
      </c>
      <c r="BF6" s="3">
        <v>0</v>
      </c>
      <c r="BG6">
        <v>0</v>
      </c>
      <c r="BH6">
        <v>0</v>
      </c>
      <c r="BI6">
        <v>0</v>
      </c>
      <c r="BJ6" s="8">
        <v>0</v>
      </c>
      <c r="BK6">
        <v>0</v>
      </c>
      <c r="BL6" t="s">
        <v>46</v>
      </c>
      <c r="BM6">
        <v>0</v>
      </c>
      <c r="BN6" s="3">
        <v>0</v>
      </c>
      <c r="BO6">
        <v>0</v>
      </c>
      <c r="BP6" s="19">
        <f t="shared" si="5"/>
        <v>2467500</v>
      </c>
      <c r="BQ6" s="19"/>
      <c r="BR6" s="19">
        <f t="shared" si="0"/>
        <v>2467500</v>
      </c>
      <c r="BS6" s="13">
        <f t="shared" si="1"/>
        <v>0</v>
      </c>
    </row>
    <row r="7" spans="1:71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2"/>
        <v>0</v>
      </c>
      <c r="U7" s="3">
        <v>0</v>
      </c>
      <c r="V7" s="3">
        <v>0</v>
      </c>
      <c r="W7" s="14">
        <f t="shared" si="3"/>
        <v>0</v>
      </c>
      <c r="X7" s="3">
        <v>0</v>
      </c>
      <c r="Y7" s="18">
        <f t="shared" si="4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>
        <v>20</v>
      </c>
      <c r="AF7" s="10">
        <v>46377</v>
      </c>
      <c r="AG7" t="s">
        <v>54</v>
      </c>
      <c r="AH7" t="s">
        <v>43</v>
      </c>
      <c r="AI7">
        <v>0</v>
      </c>
      <c r="AJ7" s="8">
        <v>0</v>
      </c>
      <c r="AK7" s="3">
        <v>0</v>
      </c>
      <c r="AL7" s="3">
        <v>0</v>
      </c>
      <c r="AM7">
        <v>0</v>
      </c>
      <c r="AN7" t="s">
        <v>45</v>
      </c>
      <c r="AO7">
        <v>0</v>
      </c>
      <c r="AP7" s="8">
        <v>0</v>
      </c>
      <c r="AQ7">
        <v>0</v>
      </c>
      <c r="AR7" t="s">
        <v>46</v>
      </c>
      <c r="AS7">
        <v>0</v>
      </c>
      <c r="AT7" s="11">
        <v>0</v>
      </c>
      <c r="AU7" s="3">
        <v>0</v>
      </c>
      <c r="AV7" s="3">
        <v>0</v>
      </c>
      <c r="AW7">
        <v>0</v>
      </c>
      <c r="AX7">
        <v>0</v>
      </c>
      <c r="AY7">
        <v>0</v>
      </c>
      <c r="AZ7" s="8">
        <v>0</v>
      </c>
      <c r="BA7">
        <v>0</v>
      </c>
      <c r="BB7" t="s">
        <v>46</v>
      </c>
      <c r="BC7">
        <v>0</v>
      </c>
      <c r="BD7" s="11">
        <v>0</v>
      </c>
      <c r="BE7" s="3">
        <v>0</v>
      </c>
      <c r="BF7" s="3">
        <v>0</v>
      </c>
      <c r="BG7">
        <v>0</v>
      </c>
      <c r="BH7">
        <v>0</v>
      </c>
      <c r="BI7">
        <v>0</v>
      </c>
      <c r="BJ7" s="8">
        <v>0</v>
      </c>
      <c r="BK7">
        <v>0</v>
      </c>
      <c r="BL7" t="s">
        <v>46</v>
      </c>
      <c r="BM7">
        <v>0</v>
      </c>
      <c r="BN7" s="3">
        <v>0</v>
      </c>
      <c r="BO7">
        <v>0</v>
      </c>
      <c r="BP7" s="19">
        <f t="shared" si="5"/>
        <v>2400000</v>
      </c>
      <c r="BQ7" s="19"/>
      <c r="BR7" s="19">
        <f t="shared" si="0"/>
        <v>2400000</v>
      </c>
      <c r="BS7" s="13">
        <f t="shared" si="1"/>
        <v>0</v>
      </c>
    </row>
    <row r="8" spans="1:71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2"/>
        <v>0</v>
      </c>
      <c r="U8" s="3">
        <v>0</v>
      </c>
      <c r="V8" s="3">
        <v>9988677</v>
      </c>
      <c r="W8" s="14">
        <f t="shared" si="3"/>
        <v>0</v>
      </c>
      <c r="X8" s="3">
        <v>2129846</v>
      </c>
      <c r="Y8" s="18">
        <f t="shared" si="4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>
        <v>27</v>
      </c>
      <c r="AF8" s="10">
        <v>49796</v>
      </c>
      <c r="AG8">
        <v>0</v>
      </c>
      <c r="AH8" t="s">
        <v>43</v>
      </c>
      <c r="AI8" t="s">
        <v>61</v>
      </c>
      <c r="AJ8" s="8">
        <v>0</v>
      </c>
      <c r="AK8" s="3">
        <v>0</v>
      </c>
      <c r="AL8" s="3">
        <v>0</v>
      </c>
      <c r="AM8">
        <v>0</v>
      </c>
      <c r="AN8" t="s">
        <v>45</v>
      </c>
      <c r="AO8">
        <v>0</v>
      </c>
      <c r="AP8" s="8">
        <v>0</v>
      </c>
      <c r="AQ8">
        <v>0</v>
      </c>
      <c r="AR8" t="s">
        <v>46</v>
      </c>
      <c r="AS8">
        <v>0</v>
      </c>
      <c r="AT8" s="11">
        <v>0</v>
      </c>
      <c r="AU8" s="3">
        <v>0</v>
      </c>
      <c r="AV8" s="3">
        <v>0</v>
      </c>
      <c r="AW8">
        <v>0</v>
      </c>
      <c r="AX8">
        <v>0</v>
      </c>
      <c r="AY8">
        <v>0</v>
      </c>
      <c r="AZ8" s="8">
        <v>0</v>
      </c>
      <c r="BA8">
        <v>0</v>
      </c>
      <c r="BB8" t="s">
        <v>46</v>
      </c>
      <c r="BC8">
        <v>0</v>
      </c>
      <c r="BD8" s="11">
        <v>0</v>
      </c>
      <c r="BE8" s="3">
        <v>0</v>
      </c>
      <c r="BF8" s="3">
        <v>0</v>
      </c>
      <c r="BG8">
        <v>0</v>
      </c>
      <c r="BH8">
        <v>0</v>
      </c>
      <c r="BI8">
        <v>0</v>
      </c>
      <c r="BJ8" s="8">
        <v>0</v>
      </c>
      <c r="BK8">
        <v>0</v>
      </c>
      <c r="BL8" t="s">
        <v>46</v>
      </c>
      <c r="BM8">
        <v>0</v>
      </c>
      <c r="BN8" s="3">
        <v>0</v>
      </c>
      <c r="BO8" t="s">
        <v>62</v>
      </c>
      <c r="BP8" s="19">
        <f t="shared" si="5"/>
        <v>5100000</v>
      </c>
      <c r="BQ8" s="19"/>
      <c r="BR8" s="19">
        <f t="shared" si="0"/>
        <v>7229846</v>
      </c>
      <c r="BS8" s="13">
        <f t="shared" si="1"/>
        <v>0</v>
      </c>
    </row>
    <row r="9" spans="1:71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2"/>
        <v>0</v>
      </c>
      <c r="U9" s="3">
        <v>0</v>
      </c>
      <c r="V9" s="3">
        <v>11709717</v>
      </c>
      <c r="W9" s="14">
        <f t="shared" si="3"/>
        <v>0</v>
      </c>
      <c r="X9" s="3">
        <v>8134953</v>
      </c>
      <c r="Y9" s="18">
        <f t="shared" si="4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t="s">
        <v>40</v>
      </c>
      <c r="AF9" s="10">
        <v>43922</v>
      </c>
      <c r="AG9" t="s">
        <v>63</v>
      </c>
      <c r="AH9" t="s">
        <v>43</v>
      </c>
      <c r="AI9" t="s">
        <v>55</v>
      </c>
      <c r="AJ9" s="8">
        <v>0</v>
      </c>
      <c r="AK9" s="3">
        <v>0</v>
      </c>
      <c r="AL9" s="3">
        <v>0</v>
      </c>
      <c r="AM9">
        <v>0</v>
      </c>
      <c r="AN9" t="s">
        <v>45</v>
      </c>
      <c r="AO9">
        <v>0</v>
      </c>
      <c r="AP9" s="8">
        <v>0</v>
      </c>
      <c r="AQ9">
        <v>0</v>
      </c>
      <c r="AR9" t="s">
        <v>46</v>
      </c>
      <c r="AS9">
        <v>0</v>
      </c>
      <c r="AT9" s="11">
        <v>0</v>
      </c>
      <c r="AU9" s="3">
        <v>0</v>
      </c>
      <c r="AV9" s="3">
        <v>0</v>
      </c>
      <c r="AW9">
        <v>0</v>
      </c>
      <c r="AX9">
        <v>0</v>
      </c>
      <c r="AY9">
        <v>0</v>
      </c>
      <c r="AZ9" s="8">
        <v>0</v>
      </c>
      <c r="BA9">
        <v>0</v>
      </c>
      <c r="BB9" t="s">
        <v>46</v>
      </c>
      <c r="BC9">
        <v>0</v>
      </c>
      <c r="BD9" s="11">
        <v>0</v>
      </c>
      <c r="BE9" s="3">
        <v>0</v>
      </c>
      <c r="BF9" s="3">
        <v>0</v>
      </c>
      <c r="BG9">
        <v>0</v>
      </c>
      <c r="BH9">
        <v>0</v>
      </c>
      <c r="BI9">
        <v>0</v>
      </c>
      <c r="BJ9" s="8">
        <v>0</v>
      </c>
      <c r="BK9">
        <v>0</v>
      </c>
      <c r="BL9" t="s">
        <v>46</v>
      </c>
      <c r="BM9">
        <v>0</v>
      </c>
      <c r="BN9" s="3">
        <v>0</v>
      </c>
      <c r="BO9" t="s">
        <v>62</v>
      </c>
      <c r="BP9" s="19">
        <f t="shared" si="5"/>
        <v>8100000</v>
      </c>
      <c r="BQ9" s="19"/>
      <c r="BR9" s="19">
        <f t="shared" si="0"/>
        <v>16234953</v>
      </c>
      <c r="BS9" s="13">
        <f t="shared" si="1"/>
        <v>0</v>
      </c>
    </row>
    <row r="10" spans="1:71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2"/>
        <v>0</v>
      </c>
      <c r="U10" s="3">
        <v>0</v>
      </c>
      <c r="V10" s="3">
        <v>0</v>
      </c>
      <c r="W10" s="14">
        <f t="shared" si="3"/>
        <v>0</v>
      </c>
      <c r="X10" s="3">
        <v>0</v>
      </c>
      <c r="Y10" s="18">
        <f t="shared" si="4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>
        <v>0</v>
      </c>
      <c r="AF10" s="10">
        <v>55763</v>
      </c>
      <c r="AG10">
        <v>0</v>
      </c>
      <c r="AH10" t="s">
        <v>43</v>
      </c>
      <c r="AI10">
        <v>0</v>
      </c>
      <c r="AJ10" s="8">
        <v>0</v>
      </c>
      <c r="AK10" s="3">
        <v>0</v>
      </c>
      <c r="AL10" s="3">
        <v>0</v>
      </c>
      <c r="AM10">
        <v>0</v>
      </c>
      <c r="AN10" t="s">
        <v>45</v>
      </c>
      <c r="AO10">
        <v>0</v>
      </c>
      <c r="AP10" s="8">
        <v>0</v>
      </c>
      <c r="AQ10">
        <v>0</v>
      </c>
      <c r="AR10" t="s">
        <v>46</v>
      </c>
      <c r="AS10">
        <v>0</v>
      </c>
      <c r="AT10" s="11">
        <v>0</v>
      </c>
      <c r="AU10" s="3">
        <v>0</v>
      </c>
      <c r="AV10" s="3">
        <v>0</v>
      </c>
      <c r="AW10">
        <v>0</v>
      </c>
      <c r="AX10">
        <v>0</v>
      </c>
      <c r="AY10">
        <v>0</v>
      </c>
      <c r="AZ10" s="8">
        <v>0</v>
      </c>
      <c r="BA10">
        <v>0</v>
      </c>
      <c r="BB10" t="s">
        <v>46</v>
      </c>
      <c r="BC10">
        <v>0</v>
      </c>
      <c r="BD10" s="11">
        <v>0</v>
      </c>
      <c r="BE10" s="3">
        <v>0</v>
      </c>
      <c r="BF10" s="3">
        <v>0</v>
      </c>
      <c r="BG10">
        <v>0</v>
      </c>
      <c r="BH10">
        <v>0</v>
      </c>
      <c r="BI10">
        <v>0</v>
      </c>
      <c r="BJ10" s="8">
        <v>0</v>
      </c>
      <c r="BK10">
        <v>0</v>
      </c>
      <c r="BL10" t="s">
        <v>46</v>
      </c>
      <c r="BM10">
        <v>0</v>
      </c>
      <c r="BN10" s="3">
        <v>0</v>
      </c>
      <c r="BO10">
        <v>0</v>
      </c>
      <c r="BP10" s="19">
        <f t="shared" si="5"/>
        <v>7282600</v>
      </c>
      <c r="BQ10" s="19"/>
      <c r="BR10" s="19">
        <f t="shared" si="0"/>
        <v>7282600</v>
      </c>
      <c r="BS10" s="13">
        <f t="shared" si="1"/>
        <v>0</v>
      </c>
    </row>
    <row r="11" spans="1:71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2"/>
        <v>0</v>
      </c>
      <c r="U11" s="3">
        <v>0</v>
      </c>
      <c r="V11" s="3">
        <v>10857395</v>
      </c>
      <c r="W11" s="14">
        <f t="shared" si="3"/>
        <v>0</v>
      </c>
      <c r="X11" s="3">
        <v>6991420</v>
      </c>
      <c r="Y11" s="18">
        <f t="shared" si="4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t="s">
        <v>40</v>
      </c>
      <c r="AF11" s="10">
        <v>43922</v>
      </c>
      <c r="AG11" t="s">
        <v>63</v>
      </c>
      <c r="AH11" t="s">
        <v>43</v>
      </c>
      <c r="AI11" t="s">
        <v>55</v>
      </c>
      <c r="AJ11" s="8">
        <v>0</v>
      </c>
      <c r="AK11" s="3">
        <v>0</v>
      </c>
      <c r="AL11" s="3">
        <v>0</v>
      </c>
      <c r="AM11">
        <v>0</v>
      </c>
      <c r="AN11" t="s">
        <v>45</v>
      </c>
      <c r="AO11">
        <v>0</v>
      </c>
      <c r="AP11" s="8">
        <v>0</v>
      </c>
      <c r="AQ11">
        <v>0</v>
      </c>
      <c r="AR11" t="s">
        <v>46</v>
      </c>
      <c r="AS11">
        <v>0</v>
      </c>
      <c r="AT11" s="11">
        <v>0</v>
      </c>
      <c r="AU11" s="3">
        <v>0</v>
      </c>
      <c r="AV11" s="3">
        <v>0</v>
      </c>
      <c r="AW11">
        <v>0</v>
      </c>
      <c r="AX11">
        <v>0</v>
      </c>
      <c r="AY11">
        <v>0</v>
      </c>
      <c r="AZ11" s="8">
        <v>0</v>
      </c>
      <c r="BA11">
        <v>0</v>
      </c>
      <c r="BB11" t="s">
        <v>46</v>
      </c>
      <c r="BC11">
        <v>0</v>
      </c>
      <c r="BD11" s="11">
        <v>0</v>
      </c>
      <c r="BE11" s="3">
        <v>0</v>
      </c>
      <c r="BF11" s="3">
        <v>0</v>
      </c>
      <c r="BG11">
        <v>0</v>
      </c>
      <c r="BH11">
        <v>0</v>
      </c>
      <c r="BI11">
        <v>0</v>
      </c>
      <c r="BJ11" s="8">
        <v>0</v>
      </c>
      <c r="BK11">
        <v>0</v>
      </c>
      <c r="BL11" t="s">
        <v>46</v>
      </c>
      <c r="BM11">
        <v>0</v>
      </c>
      <c r="BN11" s="3">
        <v>0</v>
      </c>
      <c r="BO11" t="s">
        <v>62</v>
      </c>
      <c r="BP11" s="19">
        <f t="shared" si="5"/>
        <v>7310000</v>
      </c>
      <c r="BQ11" s="19"/>
      <c r="BR11" s="19">
        <f t="shared" si="0"/>
        <v>14301420</v>
      </c>
      <c r="BS11" s="13">
        <f t="shared" si="1"/>
        <v>0</v>
      </c>
    </row>
    <row r="12" spans="1:71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2"/>
        <v>2.5424619765025417E-2</v>
      </c>
      <c r="U12" s="3">
        <v>1265073</v>
      </c>
      <c r="V12" s="3">
        <v>908946</v>
      </c>
      <c r="W12" s="14">
        <f t="shared" si="3"/>
        <v>0.71849292491421446</v>
      </c>
      <c r="X12" s="3">
        <v>0</v>
      </c>
      <c r="Y12" s="18">
        <f t="shared" si="4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>
        <v>30</v>
      </c>
      <c r="AF12" s="10">
        <v>47757</v>
      </c>
      <c r="AG12" t="s">
        <v>54</v>
      </c>
      <c r="AH12" t="s">
        <v>43</v>
      </c>
      <c r="AI12">
        <v>0</v>
      </c>
      <c r="AJ12" s="8">
        <v>36433</v>
      </c>
      <c r="AK12" s="3">
        <v>60000</v>
      </c>
      <c r="AL12" s="3">
        <v>39999.53</v>
      </c>
      <c r="AM12">
        <v>6.83E-2</v>
      </c>
      <c r="AN12">
        <v>30</v>
      </c>
      <c r="AO12">
        <v>30</v>
      </c>
      <c r="AP12" s="8">
        <v>47757</v>
      </c>
      <c r="AQ12" t="s">
        <v>71</v>
      </c>
      <c r="AR12" t="s">
        <v>43</v>
      </c>
      <c r="AS12">
        <v>0</v>
      </c>
      <c r="AT12" s="11">
        <v>35521</v>
      </c>
      <c r="AU12" s="3">
        <v>300000</v>
      </c>
      <c r="AV12" s="3">
        <v>300000</v>
      </c>
      <c r="AW12">
        <v>0.03</v>
      </c>
      <c r="AX12">
        <v>40</v>
      </c>
      <c r="AY12">
        <v>40</v>
      </c>
      <c r="AZ12" s="8">
        <v>50131</v>
      </c>
      <c r="BA12">
        <v>0</v>
      </c>
      <c r="BB12" t="s">
        <v>58</v>
      </c>
      <c r="BC12">
        <v>0</v>
      </c>
      <c r="BD12" s="11">
        <v>0</v>
      </c>
      <c r="BE12" s="3">
        <v>0</v>
      </c>
      <c r="BF12" s="3">
        <v>0</v>
      </c>
      <c r="BG12">
        <v>0</v>
      </c>
      <c r="BH12">
        <v>0</v>
      </c>
      <c r="BI12">
        <v>0</v>
      </c>
      <c r="BJ12" s="8">
        <v>0</v>
      </c>
      <c r="BK12">
        <v>0</v>
      </c>
      <c r="BL12" t="s">
        <v>46</v>
      </c>
      <c r="BM12">
        <v>0</v>
      </c>
      <c r="BN12" s="3">
        <v>0</v>
      </c>
      <c r="BO12">
        <v>0</v>
      </c>
      <c r="BP12" s="19">
        <f t="shared" si="5"/>
        <v>970000</v>
      </c>
      <c r="BQ12" s="19"/>
      <c r="BR12" s="19">
        <f t="shared" si="0"/>
        <v>970000</v>
      </c>
      <c r="BS12" s="13">
        <f t="shared" si="1"/>
        <v>0.76675417149840364</v>
      </c>
    </row>
    <row r="13" spans="1:71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2"/>
        <v>2.4902088152190992E-2</v>
      </c>
      <c r="U13" s="3">
        <v>1998226</v>
      </c>
      <c r="V13" s="3">
        <v>1423718</v>
      </c>
      <c r="W13" s="14">
        <f t="shared" si="3"/>
        <v>0.71249097949881546</v>
      </c>
      <c r="X13" s="3">
        <v>0</v>
      </c>
      <c r="Y13" s="18">
        <f t="shared" si="4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>
        <v>30</v>
      </c>
      <c r="AF13" s="10">
        <v>47727</v>
      </c>
      <c r="AG13" t="s">
        <v>54</v>
      </c>
      <c r="AH13" t="s">
        <v>43</v>
      </c>
      <c r="AI13" t="s">
        <v>74</v>
      </c>
      <c r="AJ13" s="8">
        <v>36403</v>
      </c>
      <c r="AK13" s="3">
        <v>110000</v>
      </c>
      <c r="AL13" s="3">
        <v>73329</v>
      </c>
      <c r="AM13">
        <v>6.8250000000000005E-2</v>
      </c>
      <c r="AN13">
        <v>30</v>
      </c>
      <c r="AO13">
        <v>30</v>
      </c>
      <c r="AP13" s="8">
        <v>47727</v>
      </c>
      <c r="AQ13" t="s">
        <v>71</v>
      </c>
      <c r="AR13" t="s">
        <v>43</v>
      </c>
      <c r="AS13" t="s">
        <v>74</v>
      </c>
      <c r="AT13" s="11">
        <v>35611</v>
      </c>
      <c r="AU13" s="3">
        <v>350000</v>
      </c>
      <c r="AV13" s="3">
        <v>350000</v>
      </c>
      <c r="AW13">
        <v>0.03</v>
      </c>
      <c r="AX13">
        <v>40</v>
      </c>
      <c r="AY13">
        <v>40</v>
      </c>
      <c r="AZ13" s="8">
        <v>50221</v>
      </c>
      <c r="BA13" t="s">
        <v>75</v>
      </c>
      <c r="BB13" t="s">
        <v>58</v>
      </c>
      <c r="BC13">
        <v>0</v>
      </c>
      <c r="BD13" s="11">
        <v>0</v>
      </c>
      <c r="BE13" s="3">
        <v>0</v>
      </c>
      <c r="BF13" s="3">
        <v>0</v>
      </c>
      <c r="BG13">
        <v>0</v>
      </c>
      <c r="BH13">
        <v>0</v>
      </c>
      <c r="BI13">
        <v>0</v>
      </c>
      <c r="BJ13" s="8">
        <v>0</v>
      </c>
      <c r="BK13">
        <v>0</v>
      </c>
      <c r="BL13" t="s">
        <v>46</v>
      </c>
      <c r="BM13">
        <v>0</v>
      </c>
      <c r="BN13" s="3">
        <v>1998226</v>
      </c>
      <c r="BO13">
        <v>410117</v>
      </c>
      <c r="BP13" s="19">
        <f t="shared" si="5"/>
        <v>1480000</v>
      </c>
      <c r="BQ13" s="19"/>
      <c r="BR13" s="19">
        <f t="shared" si="0"/>
        <v>1480000</v>
      </c>
      <c r="BS13" s="13">
        <f t="shared" si="1"/>
        <v>0.74065696272593795</v>
      </c>
    </row>
    <row r="14" spans="1:71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2"/>
        <v>2.4989786795658945E-2</v>
      </c>
      <c r="U14" s="3">
        <v>2026788</v>
      </c>
      <c r="V14" s="3">
        <v>1436767</v>
      </c>
      <c r="W14" s="14">
        <f t="shared" si="3"/>
        <v>0.7088886454824086</v>
      </c>
      <c r="X14" s="3">
        <v>0</v>
      </c>
      <c r="Y14" s="18">
        <f t="shared" si="4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>
        <v>30</v>
      </c>
      <c r="AF14" s="10">
        <v>47757</v>
      </c>
      <c r="AG14" t="s">
        <v>54</v>
      </c>
      <c r="AH14" t="s">
        <v>43</v>
      </c>
      <c r="AI14" t="s">
        <v>74</v>
      </c>
      <c r="AJ14" s="8">
        <v>36433</v>
      </c>
      <c r="AK14" s="3">
        <v>85000</v>
      </c>
      <c r="AL14" s="3">
        <v>56664</v>
      </c>
      <c r="AM14">
        <v>6.83E-2</v>
      </c>
      <c r="AN14">
        <v>30</v>
      </c>
      <c r="AO14">
        <v>30</v>
      </c>
      <c r="AP14" s="8">
        <v>47757</v>
      </c>
      <c r="AQ14" t="s">
        <v>71</v>
      </c>
      <c r="AR14" t="s">
        <v>43</v>
      </c>
      <c r="AS14" t="s">
        <v>74</v>
      </c>
      <c r="AT14" s="11">
        <v>0</v>
      </c>
      <c r="AU14" s="3">
        <v>0</v>
      </c>
      <c r="AV14" s="3">
        <v>0</v>
      </c>
      <c r="AW14">
        <v>0</v>
      </c>
      <c r="AX14">
        <v>0</v>
      </c>
      <c r="AY14">
        <v>0</v>
      </c>
      <c r="AZ14" s="8">
        <v>0</v>
      </c>
      <c r="BA14">
        <v>0</v>
      </c>
      <c r="BB14" t="s">
        <v>46</v>
      </c>
      <c r="BC14">
        <v>0</v>
      </c>
      <c r="BD14" s="11">
        <v>35657</v>
      </c>
      <c r="BE14" s="3">
        <v>350000</v>
      </c>
      <c r="BF14" s="3">
        <v>350000</v>
      </c>
      <c r="BG14">
        <v>0.03</v>
      </c>
      <c r="BH14">
        <v>40</v>
      </c>
      <c r="BI14">
        <v>40</v>
      </c>
      <c r="BJ14" s="8">
        <v>50267</v>
      </c>
      <c r="BK14">
        <v>0</v>
      </c>
      <c r="BL14" t="s">
        <v>58</v>
      </c>
      <c r="BM14">
        <v>0</v>
      </c>
      <c r="BN14" s="3">
        <v>2026788</v>
      </c>
      <c r="BO14">
        <v>369362</v>
      </c>
      <c r="BP14" s="19">
        <f t="shared" si="5"/>
        <v>1465000</v>
      </c>
      <c r="BQ14" s="19"/>
      <c r="BR14" s="19">
        <f t="shared" si="0"/>
        <v>1465000</v>
      </c>
      <c r="BS14" s="13">
        <f t="shared" si="1"/>
        <v>0.72281856809888356</v>
      </c>
    </row>
    <row r="15" spans="1:71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2"/>
        <v>2.5488735299830593E-2</v>
      </c>
      <c r="U15" s="3">
        <v>4067130</v>
      </c>
      <c r="V15" s="3">
        <v>2901994</v>
      </c>
      <c r="W15" s="14">
        <f t="shared" si="3"/>
        <v>0.71352378704393515</v>
      </c>
      <c r="X15" s="3">
        <v>0</v>
      </c>
      <c r="Y15" s="18">
        <f t="shared" si="4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>
        <v>30</v>
      </c>
      <c r="AF15" s="10">
        <v>43709</v>
      </c>
      <c r="AG15" t="s">
        <v>54</v>
      </c>
      <c r="AH15" t="s">
        <v>43</v>
      </c>
      <c r="AI15">
        <v>0</v>
      </c>
      <c r="AJ15" s="8">
        <v>35627</v>
      </c>
      <c r="AK15" s="3">
        <v>700000</v>
      </c>
      <c r="AL15" s="3">
        <v>700000</v>
      </c>
      <c r="AM15">
        <v>0.03</v>
      </c>
      <c r="AN15">
        <v>40</v>
      </c>
      <c r="AO15">
        <v>40</v>
      </c>
      <c r="AP15" s="8">
        <v>50237</v>
      </c>
      <c r="AQ15">
        <v>0</v>
      </c>
      <c r="AR15" t="s">
        <v>58</v>
      </c>
      <c r="AS15">
        <v>0</v>
      </c>
      <c r="AT15" s="11">
        <v>0</v>
      </c>
      <c r="AU15" s="3">
        <v>0</v>
      </c>
      <c r="AV15" s="3">
        <v>0</v>
      </c>
      <c r="AW15">
        <v>0</v>
      </c>
      <c r="AX15">
        <v>0</v>
      </c>
      <c r="AY15">
        <v>0</v>
      </c>
      <c r="AZ15" s="8">
        <v>0</v>
      </c>
      <c r="BA15">
        <v>0</v>
      </c>
      <c r="BB15" t="s">
        <v>46</v>
      </c>
      <c r="BC15">
        <v>0</v>
      </c>
      <c r="BD15" s="11">
        <v>0</v>
      </c>
      <c r="BE15" s="3">
        <v>0</v>
      </c>
      <c r="BF15" s="3">
        <v>0</v>
      </c>
      <c r="BG15">
        <v>0</v>
      </c>
      <c r="BH15">
        <v>0</v>
      </c>
      <c r="BI15">
        <v>0</v>
      </c>
      <c r="BJ15" s="8">
        <v>0</v>
      </c>
      <c r="BK15">
        <v>0</v>
      </c>
      <c r="BL15" t="s">
        <v>46</v>
      </c>
      <c r="BM15">
        <v>0</v>
      </c>
      <c r="BN15" s="3">
        <v>4067130</v>
      </c>
      <c r="BO15" t="s">
        <v>62</v>
      </c>
      <c r="BP15" s="19">
        <f t="shared" si="5"/>
        <v>2612000</v>
      </c>
      <c r="BQ15" s="19"/>
      <c r="BR15" s="19">
        <f t="shared" si="0"/>
        <v>2612000</v>
      </c>
      <c r="BS15" s="13">
        <f t="shared" si="1"/>
        <v>0.64222191078229607</v>
      </c>
    </row>
    <row r="16" spans="1:71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2"/>
        <v>0</v>
      </c>
      <c r="U16" s="3">
        <v>0</v>
      </c>
      <c r="V16" s="3">
        <v>7725408</v>
      </c>
      <c r="W16" s="14">
        <f t="shared" si="3"/>
        <v>0</v>
      </c>
      <c r="X16" s="3">
        <v>6817628</v>
      </c>
      <c r="Y16" s="18">
        <f t="shared" si="4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>
        <v>30</v>
      </c>
      <c r="AF16" s="10">
        <v>49949</v>
      </c>
      <c r="AG16">
        <v>0</v>
      </c>
      <c r="AH16" t="s">
        <v>43</v>
      </c>
      <c r="AI16">
        <v>0</v>
      </c>
      <c r="AJ16" s="8">
        <v>0</v>
      </c>
      <c r="AK16" s="3">
        <v>0</v>
      </c>
      <c r="AL16" s="3">
        <v>0</v>
      </c>
      <c r="AM16">
        <v>0</v>
      </c>
      <c r="AN16" t="s">
        <v>45</v>
      </c>
      <c r="AO16">
        <v>0</v>
      </c>
      <c r="AP16" s="8">
        <v>0</v>
      </c>
      <c r="AQ16">
        <v>0</v>
      </c>
      <c r="AR16" t="s">
        <v>46</v>
      </c>
      <c r="AS16">
        <v>0</v>
      </c>
      <c r="AT16" s="11">
        <v>0</v>
      </c>
      <c r="AU16" s="3">
        <v>0</v>
      </c>
      <c r="AV16" s="3">
        <v>0</v>
      </c>
      <c r="AW16">
        <v>0</v>
      </c>
      <c r="AX16">
        <v>0</v>
      </c>
      <c r="AY16">
        <v>0</v>
      </c>
      <c r="AZ16" s="8">
        <v>0</v>
      </c>
      <c r="BA16">
        <v>0</v>
      </c>
      <c r="BB16" t="s">
        <v>46</v>
      </c>
      <c r="BC16">
        <v>0</v>
      </c>
      <c r="BD16" s="11">
        <v>0</v>
      </c>
      <c r="BE16" s="3">
        <v>0</v>
      </c>
      <c r="BF16" s="3">
        <v>0</v>
      </c>
      <c r="BG16">
        <v>0</v>
      </c>
      <c r="BH16">
        <v>0</v>
      </c>
      <c r="BI16">
        <v>0</v>
      </c>
      <c r="BJ16" s="8">
        <v>0</v>
      </c>
      <c r="BK16">
        <v>0</v>
      </c>
      <c r="BL16" t="s">
        <v>46</v>
      </c>
      <c r="BM16">
        <v>0</v>
      </c>
      <c r="BN16" s="3">
        <v>0</v>
      </c>
      <c r="BO16" t="s">
        <v>62</v>
      </c>
      <c r="BP16" s="19">
        <f t="shared" si="5"/>
        <v>9480000</v>
      </c>
      <c r="BQ16" s="19"/>
      <c r="BR16" s="19">
        <f t="shared" si="0"/>
        <v>16297628</v>
      </c>
      <c r="BS16" s="13">
        <f t="shared" si="1"/>
        <v>0</v>
      </c>
    </row>
    <row r="17" spans="1:71" hidden="1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2"/>
        <v>0.28514433351538621</v>
      </c>
      <c r="U17" s="3">
        <v>23487684</v>
      </c>
      <c r="V17" s="3">
        <v>21396424</v>
      </c>
      <c r="W17" s="14">
        <f t="shared" si="3"/>
        <v>0.91096355008863372</v>
      </c>
      <c r="X17" s="3">
        <v>7887684</v>
      </c>
      <c r="Y17" s="18">
        <f t="shared" si="4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>
        <v>35</v>
      </c>
      <c r="AF17" s="10">
        <v>48639</v>
      </c>
      <c r="AG17" t="s">
        <v>42</v>
      </c>
      <c r="AH17" t="s">
        <v>43</v>
      </c>
      <c r="AI17" t="s">
        <v>44</v>
      </c>
      <c r="AJ17" s="8">
        <v>0</v>
      </c>
      <c r="AK17" s="3">
        <v>0</v>
      </c>
      <c r="AL17" s="3">
        <v>0</v>
      </c>
      <c r="AM17">
        <v>0</v>
      </c>
      <c r="AN17" t="s">
        <v>45</v>
      </c>
      <c r="AO17">
        <v>0</v>
      </c>
      <c r="AP17" s="8">
        <v>0</v>
      </c>
      <c r="AQ17">
        <v>0</v>
      </c>
      <c r="AR17" t="s">
        <v>46</v>
      </c>
      <c r="AS17">
        <v>0</v>
      </c>
      <c r="AT17" s="11">
        <v>0</v>
      </c>
      <c r="AU17" s="3">
        <v>0</v>
      </c>
      <c r="AV17" s="3">
        <v>0</v>
      </c>
      <c r="AW17">
        <v>0</v>
      </c>
      <c r="AX17">
        <v>0</v>
      </c>
      <c r="AY17">
        <v>0</v>
      </c>
      <c r="AZ17" s="8">
        <v>0</v>
      </c>
      <c r="BA17">
        <v>0</v>
      </c>
      <c r="BB17" t="s">
        <v>46</v>
      </c>
      <c r="BC17">
        <v>0</v>
      </c>
      <c r="BD17" s="11">
        <v>0</v>
      </c>
      <c r="BE17" s="3">
        <v>0</v>
      </c>
      <c r="BF17" s="3">
        <v>0</v>
      </c>
      <c r="BG17">
        <v>0</v>
      </c>
      <c r="BH17">
        <v>0</v>
      </c>
      <c r="BI17">
        <v>0</v>
      </c>
      <c r="BJ17" s="8">
        <v>0</v>
      </c>
      <c r="BK17">
        <v>0</v>
      </c>
      <c r="BL17" t="s">
        <v>46</v>
      </c>
      <c r="BM17">
        <v>0</v>
      </c>
      <c r="BN17" s="3">
        <v>23487684</v>
      </c>
      <c r="BO17" t="s">
        <v>47</v>
      </c>
      <c r="BP17" s="19">
        <f t="shared" si="5"/>
        <v>15600000</v>
      </c>
      <c r="BQ17" s="19"/>
      <c r="BR17" s="19">
        <f t="shared" si="0"/>
        <v>23487684</v>
      </c>
      <c r="BS17" s="13">
        <f t="shared" si="1"/>
        <v>1</v>
      </c>
    </row>
    <row r="18" spans="1:71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2"/>
        <v>2.868748138942126E-2</v>
      </c>
      <c r="U18" s="3">
        <v>4349005</v>
      </c>
      <c r="V18" s="3">
        <v>3691198</v>
      </c>
      <c r="W18" s="14">
        <f t="shared" si="3"/>
        <v>0.84874540268406218</v>
      </c>
      <c r="X18" s="3">
        <v>0</v>
      </c>
      <c r="Y18" s="18">
        <f t="shared" si="4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>
        <v>0</v>
      </c>
      <c r="AF18" s="10">
        <v>52932</v>
      </c>
      <c r="AG18">
        <v>0</v>
      </c>
      <c r="AH18" t="s">
        <v>43</v>
      </c>
      <c r="AI18">
        <v>0</v>
      </c>
      <c r="AJ18" s="8">
        <v>0</v>
      </c>
      <c r="AK18" s="3">
        <v>0</v>
      </c>
      <c r="AL18" s="3">
        <v>0</v>
      </c>
      <c r="AM18">
        <v>0</v>
      </c>
      <c r="AN18">
        <v>0</v>
      </c>
      <c r="AO18">
        <v>0</v>
      </c>
      <c r="AP18" s="8">
        <v>0</v>
      </c>
      <c r="AQ18">
        <v>0</v>
      </c>
      <c r="AR18">
        <v>0</v>
      </c>
      <c r="AS18">
        <v>0</v>
      </c>
      <c r="AT18" s="11">
        <v>0</v>
      </c>
      <c r="AU18" s="3">
        <v>0</v>
      </c>
      <c r="AV18" s="3">
        <v>0</v>
      </c>
      <c r="AW18">
        <v>0</v>
      </c>
      <c r="AX18">
        <v>0</v>
      </c>
      <c r="AY18">
        <v>0</v>
      </c>
      <c r="AZ18" s="8">
        <v>0</v>
      </c>
      <c r="BA18">
        <v>0</v>
      </c>
      <c r="BB18" t="s">
        <v>46</v>
      </c>
      <c r="BC18">
        <v>0</v>
      </c>
      <c r="BD18" s="11">
        <v>0</v>
      </c>
      <c r="BE18" s="3">
        <v>0</v>
      </c>
      <c r="BF18" s="3">
        <v>0</v>
      </c>
      <c r="BG18">
        <v>0</v>
      </c>
      <c r="BH18">
        <v>0</v>
      </c>
      <c r="BI18">
        <v>0</v>
      </c>
      <c r="BJ18" s="8">
        <v>0</v>
      </c>
      <c r="BK18">
        <v>0</v>
      </c>
      <c r="BL18" t="s">
        <v>46</v>
      </c>
      <c r="BM18">
        <v>0</v>
      </c>
      <c r="BN18" s="3">
        <v>0</v>
      </c>
      <c r="BO18">
        <v>0</v>
      </c>
      <c r="BP18" s="19">
        <f t="shared" si="5"/>
        <v>6311300</v>
      </c>
      <c r="BQ18" s="19"/>
      <c r="BR18" s="19">
        <f t="shared" si="0"/>
        <v>6311300</v>
      </c>
      <c r="BS18" s="13">
        <f t="shared" si="1"/>
        <v>1.4512055056271491</v>
      </c>
    </row>
    <row r="19" spans="1:71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2"/>
        <v>1.98633865615927E-2</v>
      </c>
      <c r="U19" s="3">
        <v>1543040</v>
      </c>
      <c r="V19" s="3">
        <v>1061277</v>
      </c>
      <c r="W19" s="14">
        <f t="shared" si="3"/>
        <v>0.68778320717544583</v>
      </c>
      <c r="X19" s="3">
        <v>0</v>
      </c>
      <c r="Y19" s="18">
        <f t="shared" si="4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>
        <v>20</v>
      </c>
      <c r="AF19" s="10">
        <v>44227</v>
      </c>
      <c r="AG19" t="s">
        <v>54</v>
      </c>
      <c r="AH19" t="s">
        <v>43</v>
      </c>
      <c r="AI19">
        <v>0</v>
      </c>
      <c r="AJ19" s="8">
        <v>36221</v>
      </c>
      <c r="AK19" s="3">
        <v>120000</v>
      </c>
      <c r="AL19" s="3">
        <v>120000</v>
      </c>
      <c r="AM19">
        <v>0</v>
      </c>
      <c r="AN19">
        <v>40</v>
      </c>
      <c r="AO19">
        <v>40</v>
      </c>
      <c r="AP19" s="8">
        <v>47179</v>
      </c>
      <c r="AQ19">
        <v>0</v>
      </c>
      <c r="AR19" t="s">
        <v>58</v>
      </c>
      <c r="AS19">
        <v>0</v>
      </c>
      <c r="AT19" s="11">
        <v>36221</v>
      </c>
      <c r="AU19" s="3">
        <v>239490</v>
      </c>
      <c r="AV19" s="3">
        <v>239490</v>
      </c>
      <c r="AW19">
        <v>0</v>
      </c>
      <c r="AX19">
        <v>30</v>
      </c>
      <c r="AY19">
        <v>30</v>
      </c>
      <c r="AZ19" s="8">
        <v>47179</v>
      </c>
      <c r="BA19">
        <v>0</v>
      </c>
      <c r="BB19" t="s">
        <v>58</v>
      </c>
      <c r="BC19">
        <v>0</v>
      </c>
      <c r="BD19" s="11">
        <v>0</v>
      </c>
      <c r="BE19" s="3">
        <v>0</v>
      </c>
      <c r="BF19" s="3">
        <v>0</v>
      </c>
      <c r="BG19">
        <v>0</v>
      </c>
      <c r="BH19">
        <v>0</v>
      </c>
      <c r="BI19">
        <v>0</v>
      </c>
      <c r="BJ19" s="8">
        <v>0</v>
      </c>
      <c r="BK19">
        <v>0</v>
      </c>
      <c r="BL19" t="s">
        <v>46</v>
      </c>
      <c r="BM19">
        <v>0</v>
      </c>
      <c r="BN19" s="3">
        <v>1543040</v>
      </c>
      <c r="BO19">
        <v>0</v>
      </c>
      <c r="BP19" s="19">
        <f t="shared" si="5"/>
        <v>963715</v>
      </c>
      <c r="BQ19" s="19"/>
      <c r="BR19" s="19">
        <f t="shared" si="0"/>
        <v>963715</v>
      </c>
      <c r="BS19" s="13">
        <f t="shared" si="1"/>
        <v>0.62455607113231026</v>
      </c>
    </row>
    <row r="20" spans="1:71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2"/>
        <v>2.5159938302538837E-2</v>
      </c>
      <c r="U20" s="3">
        <v>1536530</v>
      </c>
      <c r="V20" s="3">
        <v>1062064</v>
      </c>
      <c r="W20" s="14">
        <f t="shared" si="3"/>
        <v>0.69120941341854703</v>
      </c>
      <c r="X20" s="3">
        <v>0</v>
      </c>
      <c r="Y20" s="18">
        <f t="shared" si="4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>
        <v>20</v>
      </c>
      <c r="AF20" s="10">
        <v>44227</v>
      </c>
      <c r="AG20" t="s">
        <v>42</v>
      </c>
      <c r="AH20" t="s">
        <v>43</v>
      </c>
      <c r="AI20">
        <v>0</v>
      </c>
      <c r="AJ20" s="8">
        <v>36193</v>
      </c>
      <c r="AK20" s="3">
        <v>175000</v>
      </c>
      <c r="AL20" s="3">
        <v>175000</v>
      </c>
      <c r="AM20">
        <v>0</v>
      </c>
      <c r="AN20">
        <v>30</v>
      </c>
      <c r="AO20">
        <v>30</v>
      </c>
      <c r="AP20" s="8">
        <v>47151</v>
      </c>
      <c r="AQ20">
        <v>0</v>
      </c>
      <c r="AR20" t="s">
        <v>58</v>
      </c>
      <c r="AS20">
        <v>0</v>
      </c>
      <c r="AT20" s="11">
        <v>36193</v>
      </c>
      <c r="AU20" s="3">
        <v>158340</v>
      </c>
      <c r="AV20" s="3">
        <v>158340</v>
      </c>
      <c r="AW20">
        <v>0</v>
      </c>
      <c r="AX20">
        <v>30</v>
      </c>
      <c r="AY20">
        <v>30</v>
      </c>
      <c r="AZ20" s="8">
        <v>47151</v>
      </c>
      <c r="BA20">
        <v>0</v>
      </c>
      <c r="BB20" t="s">
        <v>58</v>
      </c>
      <c r="BC20">
        <v>0</v>
      </c>
      <c r="BD20" s="11">
        <v>0</v>
      </c>
      <c r="BE20" s="3">
        <v>0</v>
      </c>
      <c r="BF20" s="3">
        <v>0</v>
      </c>
      <c r="BG20">
        <v>0</v>
      </c>
      <c r="BH20">
        <v>0</v>
      </c>
      <c r="BI20">
        <v>0</v>
      </c>
      <c r="BJ20" s="8">
        <v>0</v>
      </c>
      <c r="BK20">
        <v>0</v>
      </c>
      <c r="BL20" t="s">
        <v>46</v>
      </c>
      <c r="BM20">
        <v>0</v>
      </c>
      <c r="BN20" s="3">
        <v>1536530</v>
      </c>
      <c r="BO20">
        <v>0</v>
      </c>
      <c r="BP20" s="19">
        <f t="shared" si="5"/>
        <v>995775</v>
      </c>
      <c r="BQ20" s="19"/>
      <c r="BR20" s="19">
        <f t="shared" si="0"/>
        <v>995775</v>
      </c>
      <c r="BS20" s="13">
        <f t="shared" si="1"/>
        <v>0.64806739861896612</v>
      </c>
    </row>
    <row r="21" spans="1:71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2"/>
        <v>1.8494095884158741E-2</v>
      </c>
      <c r="U21" s="3">
        <v>2975382</v>
      </c>
      <c r="V21" s="3">
        <v>2055339</v>
      </c>
      <c r="W21" s="14">
        <f t="shared" si="3"/>
        <v>0.69078155342742542</v>
      </c>
      <c r="X21" s="3">
        <v>0</v>
      </c>
      <c r="Y21" s="18">
        <f t="shared" si="4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>
        <v>0</v>
      </c>
      <c r="AF21" s="10">
        <v>0</v>
      </c>
      <c r="AG21">
        <v>0</v>
      </c>
      <c r="AH21" t="s">
        <v>46</v>
      </c>
      <c r="AI21">
        <v>0</v>
      </c>
      <c r="AJ21" s="8">
        <v>42398</v>
      </c>
      <c r="AK21" s="3">
        <v>1348988</v>
      </c>
      <c r="AL21" s="3">
        <v>1262338</v>
      </c>
      <c r="AM21">
        <v>4.4999999999999998E-2</v>
      </c>
      <c r="AN21">
        <v>5</v>
      </c>
      <c r="AO21">
        <v>20</v>
      </c>
      <c r="AP21" s="8">
        <v>44227</v>
      </c>
      <c r="AQ21" t="s">
        <v>54</v>
      </c>
      <c r="AR21" t="s">
        <v>43</v>
      </c>
      <c r="AS21">
        <v>0</v>
      </c>
      <c r="AT21" s="11">
        <v>36309</v>
      </c>
      <c r="AU21" s="3">
        <v>299962</v>
      </c>
      <c r="AV21" s="3">
        <v>299962</v>
      </c>
      <c r="AW21">
        <v>0</v>
      </c>
      <c r="AX21">
        <v>30</v>
      </c>
      <c r="AY21">
        <v>30</v>
      </c>
      <c r="AZ21" s="8">
        <v>47267</v>
      </c>
      <c r="BA21">
        <v>0</v>
      </c>
      <c r="BB21" t="s">
        <v>58</v>
      </c>
      <c r="BC21">
        <v>0</v>
      </c>
      <c r="BD21" s="11">
        <v>36309</v>
      </c>
      <c r="BE21" s="3">
        <v>336000</v>
      </c>
      <c r="BF21" s="3">
        <v>336000</v>
      </c>
      <c r="BG21">
        <v>0</v>
      </c>
      <c r="BH21">
        <v>30</v>
      </c>
      <c r="BI21">
        <v>30</v>
      </c>
      <c r="BJ21" s="8">
        <v>47267</v>
      </c>
      <c r="BK21">
        <v>0</v>
      </c>
      <c r="BL21" t="s">
        <v>46</v>
      </c>
      <c r="BM21">
        <v>0</v>
      </c>
      <c r="BN21" s="3">
        <v>0</v>
      </c>
      <c r="BO21" t="s">
        <v>47</v>
      </c>
      <c r="BP21" s="19">
        <f t="shared" si="5"/>
        <v>1984950</v>
      </c>
      <c r="BQ21" s="19"/>
      <c r="BR21" s="19">
        <f t="shared" si="0"/>
        <v>1984950</v>
      </c>
      <c r="BS21" s="13">
        <f t="shared" si="1"/>
        <v>0.6671244230152632</v>
      </c>
    </row>
    <row r="22" spans="1:71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2"/>
        <v>2.4777025848880935E-2</v>
      </c>
      <c r="U22" s="3">
        <v>1519795</v>
      </c>
      <c r="V22" s="3">
        <v>1043101</v>
      </c>
      <c r="W22" s="14">
        <f t="shared" si="3"/>
        <v>0.68634322392164737</v>
      </c>
      <c r="X22" s="3">
        <v>0</v>
      </c>
      <c r="Y22" s="18">
        <f t="shared" si="4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>
        <v>20</v>
      </c>
      <c r="AF22" s="10">
        <v>44227</v>
      </c>
      <c r="AG22" t="s">
        <v>54</v>
      </c>
      <c r="AH22" t="s">
        <v>43</v>
      </c>
      <c r="AI22" t="s">
        <v>55</v>
      </c>
      <c r="AJ22" s="8">
        <v>36199</v>
      </c>
      <c r="AK22" s="3">
        <v>120000</v>
      </c>
      <c r="AL22" s="3">
        <v>120000</v>
      </c>
      <c r="AM22">
        <v>0</v>
      </c>
      <c r="AN22">
        <v>30</v>
      </c>
      <c r="AO22">
        <v>30</v>
      </c>
      <c r="AP22" s="8">
        <v>47157</v>
      </c>
      <c r="AQ22">
        <v>0</v>
      </c>
      <c r="AR22" t="s">
        <v>58</v>
      </c>
      <c r="AS22">
        <v>0</v>
      </c>
      <c r="AT22" s="11">
        <v>36199</v>
      </c>
      <c r="AU22" s="3">
        <v>234212</v>
      </c>
      <c r="AV22" s="3">
        <v>234212</v>
      </c>
      <c r="AW22">
        <v>0</v>
      </c>
      <c r="AX22">
        <v>30</v>
      </c>
      <c r="AY22">
        <v>30</v>
      </c>
      <c r="AZ22" s="8">
        <v>47157</v>
      </c>
      <c r="BA22">
        <v>0</v>
      </c>
      <c r="BB22" t="s">
        <v>58</v>
      </c>
      <c r="BC22">
        <v>0</v>
      </c>
      <c r="BD22" s="11">
        <v>0</v>
      </c>
      <c r="BE22" s="3">
        <v>0</v>
      </c>
      <c r="BF22" s="3">
        <v>0</v>
      </c>
      <c r="BG22">
        <v>0</v>
      </c>
      <c r="BH22">
        <v>0</v>
      </c>
      <c r="BI22">
        <v>0</v>
      </c>
      <c r="BJ22" s="8">
        <v>0</v>
      </c>
      <c r="BK22">
        <v>0</v>
      </c>
      <c r="BL22" t="s">
        <v>46</v>
      </c>
      <c r="BM22">
        <v>0</v>
      </c>
      <c r="BN22" s="3">
        <v>1519795</v>
      </c>
      <c r="BO22" t="s">
        <v>62</v>
      </c>
      <c r="BP22" s="19">
        <f t="shared" si="5"/>
        <v>999390</v>
      </c>
      <c r="BQ22" s="19"/>
      <c r="BR22" s="19">
        <f t="shared" si="0"/>
        <v>999390</v>
      </c>
      <c r="BS22" s="13">
        <f t="shared" si="1"/>
        <v>0.65758210811326523</v>
      </c>
    </row>
    <row r="23" spans="1:71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2"/>
        <v>1.7649757244536352E-2</v>
      </c>
      <c r="U23" s="3">
        <v>1665462</v>
      </c>
      <c r="V23" s="3">
        <v>832731</v>
      </c>
      <c r="W23" s="14">
        <f t="shared" si="3"/>
        <v>0.5</v>
      </c>
      <c r="X23" s="3">
        <v>0</v>
      </c>
      <c r="Y23" s="18">
        <f t="shared" si="4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>
        <v>30</v>
      </c>
      <c r="AF23" s="10">
        <v>49491</v>
      </c>
      <c r="AG23" t="s">
        <v>42</v>
      </c>
      <c r="AH23" t="s">
        <v>43</v>
      </c>
      <c r="AI23">
        <v>0</v>
      </c>
      <c r="AJ23" s="8">
        <v>36725</v>
      </c>
      <c r="AK23" s="3">
        <v>437176</v>
      </c>
      <c r="AL23" s="3">
        <v>703061</v>
      </c>
      <c r="AM23">
        <v>0.03</v>
      </c>
      <c r="AN23">
        <v>30</v>
      </c>
      <c r="AO23">
        <v>30</v>
      </c>
      <c r="AP23" s="8">
        <v>47682</v>
      </c>
      <c r="AQ23">
        <v>0</v>
      </c>
      <c r="AR23" t="s">
        <v>58</v>
      </c>
      <c r="AS23">
        <v>0</v>
      </c>
      <c r="AT23" s="11">
        <v>0</v>
      </c>
      <c r="AU23" s="3">
        <v>0</v>
      </c>
      <c r="AV23" s="3">
        <v>0</v>
      </c>
      <c r="AW23">
        <v>0</v>
      </c>
      <c r="AX23">
        <v>0</v>
      </c>
      <c r="AY23">
        <v>0</v>
      </c>
      <c r="AZ23" s="8">
        <v>0</v>
      </c>
      <c r="BA23">
        <v>0</v>
      </c>
      <c r="BB23" t="s">
        <v>46</v>
      </c>
      <c r="BC23">
        <v>0</v>
      </c>
      <c r="BD23" s="11">
        <v>0</v>
      </c>
      <c r="BE23" s="3">
        <v>0</v>
      </c>
      <c r="BF23" s="3">
        <v>0</v>
      </c>
      <c r="BG23">
        <v>0</v>
      </c>
      <c r="BH23">
        <v>0</v>
      </c>
      <c r="BI23">
        <v>0</v>
      </c>
      <c r="BJ23" s="8">
        <v>0</v>
      </c>
      <c r="BK23">
        <v>0</v>
      </c>
      <c r="BL23" t="s">
        <v>46</v>
      </c>
      <c r="BM23">
        <v>0</v>
      </c>
      <c r="BN23" s="3">
        <v>0</v>
      </c>
      <c r="BO23">
        <v>0</v>
      </c>
      <c r="BP23" s="19">
        <f t="shared" si="5"/>
        <v>1349229</v>
      </c>
      <c r="BQ23" s="19"/>
      <c r="BR23" s="19">
        <f t="shared" si="0"/>
        <v>1349229</v>
      </c>
      <c r="BS23" s="13">
        <f t="shared" si="1"/>
        <v>0.810122956873228</v>
      </c>
    </row>
    <row r="24" spans="1:71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2"/>
        <v>1.7650157908096733E-2</v>
      </c>
      <c r="U24" s="3">
        <v>1721571</v>
      </c>
      <c r="V24" s="3">
        <v>860786</v>
      </c>
      <c r="W24" s="14">
        <f t="shared" si="3"/>
        <v>0.50000029043240157</v>
      </c>
      <c r="X24" s="3">
        <v>0</v>
      </c>
      <c r="Y24" s="18">
        <f t="shared" si="4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>
        <v>30</v>
      </c>
      <c r="AF24" s="10">
        <v>49491</v>
      </c>
      <c r="AG24" t="s">
        <v>54</v>
      </c>
      <c r="AH24" t="s">
        <v>43</v>
      </c>
      <c r="AI24">
        <v>0</v>
      </c>
      <c r="AJ24" s="8">
        <v>36795</v>
      </c>
      <c r="AK24" s="3">
        <v>460693</v>
      </c>
      <c r="AL24" s="3">
        <v>753314</v>
      </c>
      <c r="AM24">
        <v>0.03</v>
      </c>
      <c r="AN24">
        <v>30</v>
      </c>
      <c r="AO24">
        <v>30</v>
      </c>
      <c r="AP24" s="8">
        <v>47752</v>
      </c>
      <c r="AQ24">
        <v>0</v>
      </c>
      <c r="AR24" t="s">
        <v>58</v>
      </c>
      <c r="AS24">
        <v>0</v>
      </c>
      <c r="AT24" s="11">
        <v>0</v>
      </c>
      <c r="AU24" s="3">
        <v>0</v>
      </c>
      <c r="AV24" s="3">
        <v>0</v>
      </c>
      <c r="AW24">
        <v>0</v>
      </c>
      <c r="AX24">
        <v>0</v>
      </c>
      <c r="AY24">
        <v>0</v>
      </c>
      <c r="AZ24" s="8">
        <v>0</v>
      </c>
      <c r="BA24">
        <v>0</v>
      </c>
      <c r="BB24" t="s">
        <v>46</v>
      </c>
      <c r="BC24">
        <v>0</v>
      </c>
      <c r="BD24" s="11">
        <v>0</v>
      </c>
      <c r="BE24" s="3">
        <v>0</v>
      </c>
      <c r="BF24" s="3">
        <v>0</v>
      </c>
      <c r="BG24">
        <v>0</v>
      </c>
      <c r="BH24">
        <v>0</v>
      </c>
      <c r="BI24">
        <v>0</v>
      </c>
      <c r="BJ24" s="8">
        <v>0</v>
      </c>
      <c r="BK24">
        <v>0</v>
      </c>
      <c r="BL24" t="s">
        <v>46</v>
      </c>
      <c r="BM24">
        <v>0</v>
      </c>
      <c r="BN24" s="3">
        <v>1721571</v>
      </c>
      <c r="BO24" t="s">
        <v>62</v>
      </c>
      <c r="BP24" s="19">
        <f t="shared" si="5"/>
        <v>1380723.83</v>
      </c>
      <c r="BQ24" s="19"/>
      <c r="BR24" s="19">
        <f t="shared" si="0"/>
        <v>1380723.83</v>
      </c>
      <c r="BS24" s="13">
        <f t="shared" si="1"/>
        <v>0.80201387569841731</v>
      </c>
    </row>
    <row r="25" spans="1:71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2"/>
        <v>1.2066309608081456E-2</v>
      </c>
      <c r="U25" s="3">
        <v>1796904</v>
      </c>
      <c r="V25" s="3">
        <v>830712</v>
      </c>
      <c r="W25" s="14">
        <f t="shared" si="3"/>
        <v>0.46230182580705481</v>
      </c>
      <c r="X25" s="3">
        <v>0</v>
      </c>
      <c r="Y25" s="18">
        <f t="shared" si="4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>
        <v>20</v>
      </c>
      <c r="AF25" s="10">
        <v>49980</v>
      </c>
      <c r="AG25" t="s">
        <v>54</v>
      </c>
      <c r="AH25" t="s">
        <v>43</v>
      </c>
      <c r="AI25">
        <v>0</v>
      </c>
      <c r="AJ25" s="8">
        <v>36721</v>
      </c>
      <c r="AK25" s="3">
        <v>459361</v>
      </c>
      <c r="AL25" s="3">
        <v>459361</v>
      </c>
      <c r="AM25">
        <v>0.03</v>
      </c>
      <c r="AN25">
        <v>30</v>
      </c>
      <c r="AO25">
        <v>30</v>
      </c>
      <c r="AP25" s="8">
        <v>47678</v>
      </c>
      <c r="AQ25">
        <v>0</v>
      </c>
      <c r="AR25" t="s">
        <v>58</v>
      </c>
      <c r="AS25">
        <v>0</v>
      </c>
      <c r="AT25" s="11">
        <v>0</v>
      </c>
      <c r="AU25" s="3">
        <v>0</v>
      </c>
      <c r="AV25" s="3">
        <v>0</v>
      </c>
      <c r="AW25">
        <v>0</v>
      </c>
      <c r="AX25">
        <v>0</v>
      </c>
      <c r="AY25">
        <v>0</v>
      </c>
      <c r="AZ25" s="8">
        <v>0</v>
      </c>
      <c r="BA25">
        <v>0</v>
      </c>
      <c r="BB25" t="s">
        <v>46</v>
      </c>
      <c r="BC25">
        <v>0</v>
      </c>
      <c r="BD25" s="11">
        <v>0</v>
      </c>
      <c r="BE25" s="3">
        <v>0</v>
      </c>
      <c r="BF25" s="3">
        <v>0</v>
      </c>
      <c r="BG25">
        <v>0</v>
      </c>
      <c r="BH25">
        <v>0</v>
      </c>
      <c r="BI25">
        <v>0</v>
      </c>
      <c r="BJ25" s="8">
        <v>0</v>
      </c>
      <c r="BK25">
        <v>0</v>
      </c>
      <c r="BL25" t="s">
        <v>46</v>
      </c>
      <c r="BM25">
        <v>0</v>
      </c>
      <c r="BN25" s="3">
        <v>0</v>
      </c>
      <c r="BO25">
        <v>0</v>
      </c>
      <c r="BP25" s="19">
        <f t="shared" si="5"/>
        <v>1159361</v>
      </c>
      <c r="BQ25" s="19"/>
      <c r="BR25" s="19">
        <f t="shared" si="0"/>
        <v>1159361</v>
      </c>
      <c r="BS25" s="13">
        <f t="shared" si="1"/>
        <v>0.64519918704616386</v>
      </c>
    </row>
    <row r="26" spans="1:71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2"/>
        <v>1.7650064814269492E-2</v>
      </c>
      <c r="U26" s="3">
        <v>1680957</v>
      </c>
      <c r="V26" s="3">
        <v>840479</v>
      </c>
      <c r="W26" s="14">
        <f t="shared" si="3"/>
        <v>0.50000029744960761</v>
      </c>
      <c r="X26" s="3">
        <v>0</v>
      </c>
      <c r="Y26" s="18">
        <f t="shared" si="4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>
        <v>30</v>
      </c>
      <c r="AF26" s="10">
        <v>50344</v>
      </c>
      <c r="AG26" t="s">
        <v>54</v>
      </c>
      <c r="AH26" t="s">
        <v>43</v>
      </c>
      <c r="AI26">
        <v>0</v>
      </c>
      <c r="AJ26" s="8">
        <v>36725</v>
      </c>
      <c r="AK26" s="3">
        <v>473464</v>
      </c>
      <c r="AL26" s="3">
        <v>747945</v>
      </c>
      <c r="AM26">
        <v>0.03</v>
      </c>
      <c r="AN26">
        <v>30</v>
      </c>
      <c r="AO26">
        <v>30</v>
      </c>
      <c r="AP26" s="8">
        <v>47682</v>
      </c>
      <c r="AQ26">
        <v>0</v>
      </c>
      <c r="AR26" t="s">
        <v>58</v>
      </c>
      <c r="AS26">
        <v>0</v>
      </c>
      <c r="AT26" s="11">
        <v>0</v>
      </c>
      <c r="AU26" s="3">
        <v>0</v>
      </c>
      <c r="AV26" s="3">
        <v>0</v>
      </c>
      <c r="AW26">
        <v>0</v>
      </c>
      <c r="AX26">
        <v>0</v>
      </c>
      <c r="AY26">
        <v>0</v>
      </c>
      <c r="AZ26" s="8">
        <v>0</v>
      </c>
      <c r="BA26">
        <v>0</v>
      </c>
      <c r="BB26" t="s">
        <v>46</v>
      </c>
      <c r="BC26">
        <v>0</v>
      </c>
      <c r="BD26" s="11">
        <v>0</v>
      </c>
      <c r="BE26" s="3">
        <v>0</v>
      </c>
      <c r="BF26" s="3">
        <v>0</v>
      </c>
      <c r="BG26">
        <v>0</v>
      </c>
      <c r="BH26">
        <v>0</v>
      </c>
      <c r="BI26">
        <v>0</v>
      </c>
      <c r="BJ26" s="8">
        <v>0</v>
      </c>
      <c r="BK26">
        <v>0</v>
      </c>
      <c r="BL26" t="s">
        <v>46</v>
      </c>
      <c r="BM26">
        <v>0</v>
      </c>
      <c r="BN26" s="3">
        <v>1680957</v>
      </c>
      <c r="BO26" t="s">
        <v>47</v>
      </c>
      <c r="BP26" s="19">
        <f t="shared" si="5"/>
        <v>1173464</v>
      </c>
      <c r="BQ26" s="19"/>
      <c r="BR26" s="19">
        <f t="shared" si="0"/>
        <v>1173464</v>
      </c>
      <c r="BS26" s="13">
        <f t="shared" si="1"/>
        <v>0.6980928126061523</v>
      </c>
    </row>
    <row r="27" spans="1:71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2"/>
        <v>0.27191155085648433</v>
      </c>
      <c r="U27" s="3">
        <v>11166462</v>
      </c>
      <c r="V27" s="3">
        <v>8939039</v>
      </c>
      <c r="W27" s="14">
        <f t="shared" si="3"/>
        <v>0.80052562754433765</v>
      </c>
      <c r="X27" s="3">
        <v>2051073</v>
      </c>
      <c r="Y27" s="18">
        <f t="shared" si="4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>
        <v>35</v>
      </c>
      <c r="AF27" s="10">
        <v>49919</v>
      </c>
      <c r="AG27" t="s">
        <v>63</v>
      </c>
      <c r="AH27" t="s">
        <v>43</v>
      </c>
      <c r="AI27" t="s">
        <v>44</v>
      </c>
      <c r="AJ27" s="8">
        <v>37135</v>
      </c>
      <c r="AK27" s="3">
        <v>2665389</v>
      </c>
      <c r="AL27" s="3">
        <v>2329639.81</v>
      </c>
      <c r="AM27">
        <v>0</v>
      </c>
      <c r="AN27" t="s">
        <v>45</v>
      </c>
      <c r="AO27">
        <v>0</v>
      </c>
      <c r="AP27" s="8">
        <v>0</v>
      </c>
      <c r="AQ27">
        <v>0</v>
      </c>
      <c r="AR27" t="s">
        <v>58</v>
      </c>
      <c r="AS27" t="s">
        <v>98</v>
      </c>
      <c r="AT27" s="11">
        <v>37135</v>
      </c>
      <c r="AU27" s="3">
        <v>500000</v>
      </c>
      <c r="AV27" s="3">
        <v>412700.15999999997</v>
      </c>
      <c r="AW27">
        <v>0.1</v>
      </c>
      <c r="AX27">
        <v>32</v>
      </c>
      <c r="AY27">
        <v>30</v>
      </c>
      <c r="AZ27" s="8">
        <v>48823</v>
      </c>
      <c r="BA27">
        <v>0</v>
      </c>
      <c r="BB27" t="s">
        <v>43</v>
      </c>
      <c r="BC27">
        <v>0</v>
      </c>
      <c r="BD27" s="11">
        <v>0</v>
      </c>
      <c r="BE27" s="3">
        <v>0</v>
      </c>
      <c r="BF27" s="3">
        <v>0</v>
      </c>
      <c r="BG27">
        <v>0</v>
      </c>
      <c r="BH27">
        <v>0</v>
      </c>
      <c r="BI27">
        <v>0</v>
      </c>
      <c r="BJ27" s="8">
        <v>0</v>
      </c>
      <c r="BK27">
        <v>0</v>
      </c>
      <c r="BL27" t="s">
        <v>46</v>
      </c>
      <c r="BM27">
        <v>0</v>
      </c>
      <c r="BN27" s="3">
        <v>11166462</v>
      </c>
      <c r="BO27" t="s">
        <v>47</v>
      </c>
      <c r="BP27" s="19">
        <f t="shared" si="5"/>
        <v>9565389</v>
      </c>
      <c r="BQ27" s="19"/>
      <c r="BR27" s="19">
        <f t="shared" si="0"/>
        <v>11616462</v>
      </c>
      <c r="BS27" s="13">
        <f t="shared" si="1"/>
        <v>1.0402992460817042</v>
      </c>
    </row>
    <row r="28" spans="1:71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2"/>
        <v>0</v>
      </c>
      <c r="U28" s="3">
        <v>0</v>
      </c>
      <c r="V28" s="3">
        <v>0</v>
      </c>
      <c r="W28" s="14">
        <f t="shared" si="3"/>
        <v>0</v>
      </c>
      <c r="X28" s="3">
        <v>0</v>
      </c>
      <c r="Y28" s="18">
        <f t="shared" si="4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>
        <v>0</v>
      </c>
      <c r="AF28" s="10">
        <v>50587</v>
      </c>
      <c r="AG28">
        <v>0</v>
      </c>
      <c r="AH28" t="s">
        <v>100</v>
      </c>
      <c r="AI28">
        <v>0</v>
      </c>
      <c r="AJ28" s="8">
        <v>39630</v>
      </c>
      <c r="AK28" s="3">
        <v>1500000</v>
      </c>
      <c r="AL28" s="3">
        <v>152198</v>
      </c>
      <c r="AM28" t="s">
        <v>101</v>
      </c>
      <c r="AN28">
        <v>0</v>
      </c>
      <c r="AO28">
        <v>0</v>
      </c>
      <c r="AP28" s="8">
        <v>0</v>
      </c>
      <c r="AQ28">
        <v>0</v>
      </c>
      <c r="AR28" t="s">
        <v>100</v>
      </c>
      <c r="AS28">
        <v>0</v>
      </c>
      <c r="AT28" s="11">
        <v>0</v>
      </c>
      <c r="AU28" s="3">
        <v>0</v>
      </c>
      <c r="AV28" s="3">
        <v>0</v>
      </c>
      <c r="AW28">
        <v>0</v>
      </c>
      <c r="AX28">
        <v>0</v>
      </c>
      <c r="AY28">
        <v>0</v>
      </c>
      <c r="AZ28" s="8">
        <v>0</v>
      </c>
      <c r="BA28">
        <v>0</v>
      </c>
      <c r="BB28" t="s">
        <v>46</v>
      </c>
      <c r="BC28">
        <v>0</v>
      </c>
      <c r="BD28" s="11">
        <v>0</v>
      </c>
      <c r="BE28" s="3">
        <v>0</v>
      </c>
      <c r="BF28" s="3">
        <v>0</v>
      </c>
      <c r="BG28">
        <v>0</v>
      </c>
      <c r="BH28">
        <v>0</v>
      </c>
      <c r="BI28">
        <v>0</v>
      </c>
      <c r="BJ28" s="8">
        <v>0</v>
      </c>
      <c r="BK28">
        <v>0</v>
      </c>
      <c r="BL28" t="s">
        <v>46</v>
      </c>
      <c r="BM28">
        <v>0</v>
      </c>
      <c r="BN28" s="3">
        <v>0</v>
      </c>
      <c r="BO28">
        <v>0</v>
      </c>
      <c r="BP28" s="19">
        <f t="shared" si="5"/>
        <v>10450000</v>
      </c>
      <c r="BQ28" s="19"/>
      <c r="BR28" s="19">
        <f t="shared" si="0"/>
        <v>10450000</v>
      </c>
      <c r="BS28" s="13">
        <f t="shared" si="1"/>
        <v>0</v>
      </c>
    </row>
    <row r="29" spans="1:71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2"/>
        <v>0</v>
      </c>
      <c r="U29" s="3">
        <v>0</v>
      </c>
      <c r="V29" s="3">
        <v>0</v>
      </c>
      <c r="W29" s="14">
        <f t="shared" si="3"/>
        <v>0</v>
      </c>
      <c r="X29" s="3">
        <v>0</v>
      </c>
      <c r="Y29" s="18">
        <f t="shared" si="4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>
        <v>30</v>
      </c>
      <c r="AF29" s="10">
        <v>45139</v>
      </c>
      <c r="AG29" t="s">
        <v>54</v>
      </c>
      <c r="AH29" t="s">
        <v>43</v>
      </c>
      <c r="AI29">
        <v>0</v>
      </c>
      <c r="AJ29" s="8">
        <v>0</v>
      </c>
      <c r="AK29" s="3">
        <v>0</v>
      </c>
      <c r="AL29" s="3">
        <v>0</v>
      </c>
      <c r="AM29">
        <v>0</v>
      </c>
      <c r="AN29" t="s">
        <v>45</v>
      </c>
      <c r="AO29">
        <v>0</v>
      </c>
      <c r="AP29" s="8">
        <v>0</v>
      </c>
      <c r="AQ29">
        <v>0</v>
      </c>
      <c r="AR29" t="s">
        <v>46</v>
      </c>
      <c r="AS29">
        <v>0</v>
      </c>
      <c r="AT29" s="11">
        <v>0</v>
      </c>
      <c r="AU29" s="3">
        <v>0</v>
      </c>
      <c r="AV29" s="3">
        <v>0</v>
      </c>
      <c r="AW29">
        <v>0</v>
      </c>
      <c r="AX29">
        <v>0</v>
      </c>
      <c r="AY29">
        <v>0</v>
      </c>
      <c r="AZ29" s="8">
        <v>0</v>
      </c>
      <c r="BA29">
        <v>0</v>
      </c>
      <c r="BB29" t="s">
        <v>46</v>
      </c>
      <c r="BC29">
        <v>0</v>
      </c>
      <c r="BD29" s="11">
        <v>0</v>
      </c>
      <c r="BE29" s="3">
        <v>0</v>
      </c>
      <c r="BF29" s="3">
        <v>0</v>
      </c>
      <c r="BG29">
        <v>0</v>
      </c>
      <c r="BH29">
        <v>0</v>
      </c>
      <c r="BI29">
        <v>0</v>
      </c>
      <c r="BJ29" s="8">
        <v>0</v>
      </c>
      <c r="BK29">
        <v>0</v>
      </c>
      <c r="BL29" t="s">
        <v>46</v>
      </c>
      <c r="BM29">
        <v>0</v>
      </c>
      <c r="BN29" s="3">
        <v>0</v>
      </c>
      <c r="BO29">
        <v>0</v>
      </c>
      <c r="BP29" s="19">
        <f t="shared" si="5"/>
        <v>5125000</v>
      </c>
      <c r="BQ29" s="19"/>
      <c r="BR29" s="19">
        <f t="shared" si="0"/>
        <v>5125000</v>
      </c>
      <c r="BS29" s="13">
        <f t="shared" si="1"/>
        <v>0</v>
      </c>
    </row>
    <row r="30" spans="1:71" hidden="1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2"/>
        <v>0.2968129431449511</v>
      </c>
      <c r="U30" s="3">
        <v>18038398</v>
      </c>
      <c r="V30" s="3">
        <v>16094452</v>
      </c>
      <c r="W30" s="14">
        <f t="shared" si="3"/>
        <v>0.89223289119133531</v>
      </c>
      <c r="X30" s="3">
        <v>4755548</v>
      </c>
      <c r="Y30" s="18">
        <f t="shared" si="4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>
        <v>35</v>
      </c>
      <c r="AF30" s="10">
        <v>52140</v>
      </c>
      <c r="AG30" t="s">
        <v>102</v>
      </c>
      <c r="AH30" t="s">
        <v>43</v>
      </c>
      <c r="AI30" t="s">
        <v>44</v>
      </c>
      <c r="AJ30" s="8">
        <v>39356</v>
      </c>
      <c r="AK30" s="3">
        <v>2132850</v>
      </c>
      <c r="AL30" s="3">
        <v>1063032.31</v>
      </c>
      <c r="AM30">
        <v>0</v>
      </c>
      <c r="AN30" t="s">
        <v>45</v>
      </c>
      <c r="AO30">
        <v>0</v>
      </c>
      <c r="AP30" s="8">
        <v>0</v>
      </c>
      <c r="AQ30">
        <v>0</v>
      </c>
      <c r="AR30" t="s">
        <v>58</v>
      </c>
      <c r="AS30" t="s">
        <v>98</v>
      </c>
      <c r="AT30" s="11">
        <v>0</v>
      </c>
      <c r="AU30" s="3">
        <v>0</v>
      </c>
      <c r="AV30" s="3">
        <v>0</v>
      </c>
      <c r="AW30">
        <v>0</v>
      </c>
      <c r="AX30">
        <v>0</v>
      </c>
      <c r="AY30">
        <v>0</v>
      </c>
      <c r="AZ30" s="8">
        <v>0</v>
      </c>
      <c r="BA30">
        <v>0</v>
      </c>
      <c r="BB30" t="s">
        <v>46</v>
      </c>
      <c r="BC30">
        <v>0</v>
      </c>
      <c r="BD30" s="11">
        <v>0</v>
      </c>
      <c r="BE30" s="3">
        <v>0</v>
      </c>
      <c r="BF30" s="3">
        <v>0</v>
      </c>
      <c r="BG30">
        <v>0</v>
      </c>
      <c r="BH30">
        <v>0</v>
      </c>
      <c r="BI30">
        <v>0</v>
      </c>
      <c r="BJ30" s="8">
        <v>0</v>
      </c>
      <c r="BK30">
        <v>0</v>
      </c>
      <c r="BL30" t="s">
        <v>46</v>
      </c>
      <c r="BM30">
        <v>0</v>
      </c>
      <c r="BN30" s="3">
        <v>18038398</v>
      </c>
      <c r="BO30" t="s">
        <v>47</v>
      </c>
      <c r="BP30" s="19">
        <f t="shared" si="5"/>
        <v>13282850</v>
      </c>
      <c r="BQ30" s="19"/>
      <c r="BR30" s="19">
        <f t="shared" si="0"/>
        <v>18038398</v>
      </c>
      <c r="BS30" s="13">
        <f t="shared" si="1"/>
        <v>1</v>
      </c>
    </row>
    <row r="31" spans="1:71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2"/>
        <v>0</v>
      </c>
      <c r="U31" s="3" t="s">
        <v>104</v>
      </c>
      <c r="V31" s="3" t="s">
        <v>104</v>
      </c>
      <c r="W31" s="14">
        <f t="shared" si="3"/>
        <v>0</v>
      </c>
      <c r="X31" s="3">
        <v>0</v>
      </c>
      <c r="Y31" s="18">
        <f t="shared" si="4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>
        <v>0</v>
      </c>
      <c r="AF31" s="10">
        <v>0</v>
      </c>
      <c r="AG31">
        <v>0</v>
      </c>
      <c r="AH31">
        <v>0</v>
      </c>
      <c r="AI31">
        <v>0</v>
      </c>
      <c r="AJ31" s="8">
        <v>0</v>
      </c>
      <c r="AK31" s="3">
        <v>0</v>
      </c>
      <c r="AL31" s="3">
        <v>0</v>
      </c>
      <c r="AM31">
        <v>0</v>
      </c>
      <c r="AN31">
        <v>0</v>
      </c>
      <c r="AO31">
        <v>0</v>
      </c>
      <c r="AP31" s="8">
        <v>0</v>
      </c>
      <c r="AQ31">
        <v>0</v>
      </c>
      <c r="AR31">
        <v>0</v>
      </c>
      <c r="AS31">
        <v>0</v>
      </c>
      <c r="AT31" s="11">
        <v>0</v>
      </c>
      <c r="AU31" s="3">
        <v>0</v>
      </c>
      <c r="AV31" s="3">
        <v>0</v>
      </c>
      <c r="AW31">
        <v>0</v>
      </c>
      <c r="AX31">
        <v>0</v>
      </c>
      <c r="AY31">
        <v>0</v>
      </c>
      <c r="AZ31" s="8">
        <v>0</v>
      </c>
      <c r="BA31">
        <v>0</v>
      </c>
      <c r="BB31">
        <v>0</v>
      </c>
      <c r="BC31">
        <v>0</v>
      </c>
      <c r="BD31" s="11">
        <v>0</v>
      </c>
      <c r="BE31" s="3">
        <v>0</v>
      </c>
      <c r="BF31" s="3">
        <v>0</v>
      </c>
      <c r="BG31">
        <v>0</v>
      </c>
      <c r="BH31">
        <v>0</v>
      </c>
      <c r="BI31">
        <v>0</v>
      </c>
      <c r="BJ31" s="8">
        <v>0</v>
      </c>
      <c r="BK31">
        <v>0</v>
      </c>
      <c r="BL31" t="s">
        <v>46</v>
      </c>
      <c r="BM31">
        <v>0</v>
      </c>
      <c r="BN31" s="3">
        <v>0</v>
      </c>
      <c r="BO31">
        <v>0</v>
      </c>
      <c r="BP31" s="19">
        <f t="shared" si="5"/>
        <v>0</v>
      </c>
      <c r="BQ31" s="19"/>
      <c r="BR31" s="19">
        <f t="shared" si="0"/>
        <v>0</v>
      </c>
      <c r="BS31" s="13">
        <f t="shared" si="1"/>
        <v>0</v>
      </c>
    </row>
    <row r="32" spans="1:71" hidden="1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2"/>
        <v>0.28514433351538621</v>
      </c>
      <c r="U32" s="3">
        <v>23487684</v>
      </c>
      <c r="V32" s="3">
        <v>21396424</v>
      </c>
      <c r="W32" s="14">
        <f t="shared" si="3"/>
        <v>0.91096355008863372</v>
      </c>
      <c r="X32" s="3">
        <v>7887684</v>
      </c>
      <c r="Y32" s="18">
        <f t="shared" si="4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>
        <v>35</v>
      </c>
      <c r="AF32" s="10">
        <v>48639</v>
      </c>
      <c r="AG32" t="s">
        <v>42</v>
      </c>
      <c r="AH32" t="s">
        <v>43</v>
      </c>
      <c r="AI32" t="s">
        <v>44</v>
      </c>
      <c r="AJ32" s="8">
        <v>0</v>
      </c>
      <c r="AK32" s="3">
        <v>0</v>
      </c>
      <c r="AL32" s="3">
        <v>0</v>
      </c>
      <c r="AM32">
        <v>0</v>
      </c>
      <c r="AN32" t="s">
        <v>45</v>
      </c>
      <c r="AO32">
        <v>0</v>
      </c>
      <c r="AP32" s="8">
        <v>0</v>
      </c>
      <c r="AQ32">
        <v>0</v>
      </c>
      <c r="AR32" t="s">
        <v>46</v>
      </c>
      <c r="AS32">
        <v>0</v>
      </c>
      <c r="AT32" s="11">
        <v>0</v>
      </c>
      <c r="AU32" s="3">
        <v>0</v>
      </c>
      <c r="AV32" s="3">
        <v>0</v>
      </c>
      <c r="AW32">
        <v>0</v>
      </c>
      <c r="AX32">
        <v>0</v>
      </c>
      <c r="AY32">
        <v>0</v>
      </c>
      <c r="AZ32" s="8">
        <v>0</v>
      </c>
      <c r="BA32">
        <v>0</v>
      </c>
      <c r="BB32" t="s">
        <v>46</v>
      </c>
      <c r="BC32">
        <v>0</v>
      </c>
      <c r="BD32" s="11">
        <v>0</v>
      </c>
      <c r="BE32" s="3">
        <v>0</v>
      </c>
      <c r="BF32" s="3">
        <v>0</v>
      </c>
      <c r="BG32">
        <v>0</v>
      </c>
      <c r="BH32">
        <v>0</v>
      </c>
      <c r="BI32">
        <v>0</v>
      </c>
      <c r="BJ32" s="8">
        <v>0</v>
      </c>
      <c r="BK32">
        <v>0</v>
      </c>
      <c r="BL32" t="s">
        <v>46</v>
      </c>
      <c r="BM32">
        <v>0</v>
      </c>
      <c r="BN32" s="3">
        <v>23487684</v>
      </c>
      <c r="BO32" t="s">
        <v>47</v>
      </c>
      <c r="BP32" s="19">
        <f t="shared" si="5"/>
        <v>15600000</v>
      </c>
      <c r="BQ32" s="19"/>
      <c r="BR32" s="19">
        <f t="shared" si="0"/>
        <v>23487684</v>
      </c>
      <c r="BS32" s="13">
        <f t="shared" si="1"/>
        <v>1</v>
      </c>
    </row>
    <row r="33" spans="1:71" hidden="1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2"/>
        <v>3.615834425884E-2</v>
      </c>
      <c r="U33" s="3">
        <v>1655911</v>
      </c>
      <c r="V33" s="3">
        <v>1543181</v>
      </c>
      <c r="W33" s="14">
        <f t="shared" si="3"/>
        <v>0.93192266975700988</v>
      </c>
      <c r="X33" s="3">
        <v>345441</v>
      </c>
      <c r="Y33" s="18">
        <f t="shared" si="4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>
        <v>0</v>
      </c>
      <c r="AF33" s="10">
        <v>0</v>
      </c>
      <c r="AG33">
        <v>0</v>
      </c>
      <c r="AH33" t="s">
        <v>46</v>
      </c>
      <c r="AI33">
        <v>0</v>
      </c>
      <c r="AJ33" s="8">
        <v>33451</v>
      </c>
      <c r="AK33" s="3">
        <v>1310470</v>
      </c>
      <c r="AL33" s="3">
        <v>1158825.17</v>
      </c>
      <c r="AM33">
        <v>8.7499999999999994E-2</v>
      </c>
      <c r="AN33">
        <v>50</v>
      </c>
      <c r="AO33">
        <v>0</v>
      </c>
      <c r="AP33" s="8">
        <v>51714</v>
      </c>
      <c r="AQ33">
        <v>0</v>
      </c>
      <c r="AR33" t="s">
        <v>43</v>
      </c>
      <c r="AS33">
        <v>0</v>
      </c>
      <c r="AT33" s="11" t="s">
        <v>106</v>
      </c>
      <c r="AU33" s="3">
        <v>0</v>
      </c>
      <c r="AV33" s="3">
        <v>0</v>
      </c>
      <c r="AW33">
        <v>0</v>
      </c>
      <c r="AX33">
        <v>0</v>
      </c>
      <c r="AY33">
        <v>0</v>
      </c>
      <c r="AZ33" s="8">
        <v>0</v>
      </c>
      <c r="BA33">
        <v>0</v>
      </c>
      <c r="BB33" t="s">
        <v>46</v>
      </c>
      <c r="BC33">
        <v>0</v>
      </c>
      <c r="BD33" s="11" t="s">
        <v>106</v>
      </c>
      <c r="BE33" s="3">
        <v>0</v>
      </c>
      <c r="BF33" s="3">
        <v>0</v>
      </c>
      <c r="BG33">
        <v>0</v>
      </c>
      <c r="BH33">
        <v>0</v>
      </c>
      <c r="BI33">
        <v>0</v>
      </c>
      <c r="BJ33" s="8">
        <v>0</v>
      </c>
      <c r="BK33">
        <v>0</v>
      </c>
      <c r="BL33" t="s">
        <v>46</v>
      </c>
      <c r="BM33">
        <v>0</v>
      </c>
      <c r="BN33" s="3">
        <v>1655911</v>
      </c>
      <c r="BO33" t="s">
        <v>47</v>
      </c>
      <c r="BP33" s="19">
        <f t="shared" si="5"/>
        <v>1310470</v>
      </c>
      <c r="BQ33" s="19"/>
      <c r="BR33" s="19">
        <f t="shared" si="0"/>
        <v>1655911</v>
      </c>
      <c r="BS33" s="13">
        <f t="shared" si="1"/>
        <v>1</v>
      </c>
    </row>
    <row r="34" spans="1:71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2"/>
        <v>3.5856931292913882E-2</v>
      </c>
      <c r="U34" s="3">
        <v>668490</v>
      </c>
      <c r="V34" s="3">
        <v>617783</v>
      </c>
      <c r="W34" s="14">
        <f t="shared" si="3"/>
        <v>0.92414695806967939</v>
      </c>
      <c r="X34" s="3">
        <v>617783</v>
      </c>
      <c r="Y34" s="18">
        <f t="shared" si="4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>
        <v>50</v>
      </c>
      <c r="AF34" s="10">
        <v>2041</v>
      </c>
      <c r="AG34" t="s">
        <v>54</v>
      </c>
      <c r="AH34" t="s">
        <v>108</v>
      </c>
      <c r="AI34" t="s">
        <v>44</v>
      </c>
      <c r="AJ34" s="8" t="s">
        <v>106</v>
      </c>
      <c r="AK34" s="3">
        <v>0</v>
      </c>
      <c r="AL34" s="3">
        <v>0</v>
      </c>
      <c r="AM34">
        <v>0</v>
      </c>
      <c r="AN34" t="s">
        <v>45</v>
      </c>
      <c r="AO34">
        <v>0</v>
      </c>
      <c r="AP34" s="8">
        <v>0</v>
      </c>
      <c r="AQ34">
        <v>0</v>
      </c>
      <c r="AR34" t="s">
        <v>46</v>
      </c>
      <c r="AS34">
        <v>0</v>
      </c>
      <c r="AT34" s="11" t="s">
        <v>106</v>
      </c>
      <c r="AU34" s="3">
        <v>0</v>
      </c>
      <c r="AV34" s="3">
        <v>0</v>
      </c>
      <c r="AW34">
        <v>0</v>
      </c>
      <c r="AX34">
        <v>0</v>
      </c>
      <c r="AY34">
        <v>0</v>
      </c>
      <c r="AZ34" s="8">
        <v>0</v>
      </c>
      <c r="BA34">
        <v>0</v>
      </c>
      <c r="BB34" t="s">
        <v>46</v>
      </c>
      <c r="BC34">
        <v>0</v>
      </c>
      <c r="BD34" s="11" t="s">
        <v>106</v>
      </c>
      <c r="BE34" s="3">
        <v>0</v>
      </c>
      <c r="BF34" s="3">
        <v>0</v>
      </c>
      <c r="BG34">
        <v>0</v>
      </c>
      <c r="BH34">
        <v>0</v>
      </c>
      <c r="BI34">
        <v>0</v>
      </c>
      <c r="BJ34" s="8">
        <v>0</v>
      </c>
      <c r="BK34">
        <v>0</v>
      </c>
      <c r="BL34" t="s">
        <v>46</v>
      </c>
      <c r="BM34">
        <v>0</v>
      </c>
      <c r="BN34" s="3">
        <v>0</v>
      </c>
      <c r="BO34">
        <v>0</v>
      </c>
      <c r="BP34" s="19">
        <f t="shared" si="5"/>
        <v>566778</v>
      </c>
      <c r="BQ34" s="19"/>
      <c r="BR34" s="19">
        <f t="shared" si="0"/>
        <v>1184561</v>
      </c>
      <c r="BS34" s="13">
        <f t="shared" si="1"/>
        <v>1.7719950934194977</v>
      </c>
    </row>
    <row r="35" spans="1:71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2"/>
        <v>3.5856931292913882E-2</v>
      </c>
      <c r="U35" s="3">
        <v>668490</v>
      </c>
      <c r="V35" s="3">
        <v>617783</v>
      </c>
      <c r="W35" s="14">
        <f t="shared" si="3"/>
        <v>0.92414695806967939</v>
      </c>
      <c r="X35" s="3">
        <v>617783</v>
      </c>
      <c r="Y35" s="18">
        <f t="shared" si="4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>
        <v>50</v>
      </c>
      <c r="AF35" s="10">
        <v>51715</v>
      </c>
      <c r="AG35" t="s">
        <v>54</v>
      </c>
      <c r="AH35" t="s">
        <v>109</v>
      </c>
      <c r="AI35" t="s">
        <v>44</v>
      </c>
      <c r="AJ35" s="8" t="s">
        <v>106</v>
      </c>
      <c r="AK35" s="3">
        <v>0</v>
      </c>
      <c r="AL35" s="3">
        <v>0</v>
      </c>
      <c r="AM35">
        <v>0</v>
      </c>
      <c r="AN35" t="s">
        <v>45</v>
      </c>
      <c r="AO35">
        <v>0</v>
      </c>
      <c r="AP35" s="8">
        <v>0</v>
      </c>
      <c r="AQ35">
        <v>0</v>
      </c>
      <c r="AR35" t="s">
        <v>46</v>
      </c>
      <c r="AS35">
        <v>0</v>
      </c>
      <c r="AT35" s="11" t="s">
        <v>106</v>
      </c>
      <c r="AU35" s="3">
        <v>0</v>
      </c>
      <c r="AV35" s="3">
        <v>0</v>
      </c>
      <c r="AW35">
        <v>0</v>
      </c>
      <c r="AX35">
        <v>0</v>
      </c>
      <c r="AY35">
        <v>0</v>
      </c>
      <c r="AZ35" s="8">
        <v>0</v>
      </c>
      <c r="BA35">
        <v>0</v>
      </c>
      <c r="BB35" t="s">
        <v>46</v>
      </c>
      <c r="BC35">
        <v>0</v>
      </c>
      <c r="BD35" s="11" t="s">
        <v>106</v>
      </c>
      <c r="BE35" s="3">
        <v>0</v>
      </c>
      <c r="BF35" s="3">
        <v>0</v>
      </c>
      <c r="BG35">
        <v>0</v>
      </c>
      <c r="BH35">
        <v>0</v>
      </c>
      <c r="BI35">
        <v>0</v>
      </c>
      <c r="BJ35" s="8">
        <v>0</v>
      </c>
      <c r="BK35">
        <v>0</v>
      </c>
      <c r="BL35" t="s">
        <v>46</v>
      </c>
      <c r="BM35">
        <v>0</v>
      </c>
      <c r="BN35" s="3">
        <v>658490</v>
      </c>
      <c r="BO35">
        <v>0</v>
      </c>
      <c r="BP35" s="19">
        <f t="shared" si="5"/>
        <v>566778</v>
      </c>
      <c r="BQ35" s="19"/>
      <c r="BR35" s="19">
        <f t="shared" si="0"/>
        <v>1184561</v>
      </c>
      <c r="BS35" s="13">
        <f t="shared" si="1"/>
        <v>1.7719950934194977</v>
      </c>
    </row>
    <row r="36" spans="1:71" hidden="1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2"/>
        <v>3.5839233550748396E-2</v>
      </c>
      <c r="U36" s="3">
        <v>817484</v>
      </c>
      <c r="V36" s="3">
        <v>755098</v>
      </c>
      <c r="W36" s="14">
        <f t="shared" si="3"/>
        <v>0.9236853565329719</v>
      </c>
      <c r="X36" s="3">
        <v>155944</v>
      </c>
      <c r="Y36" s="18">
        <f t="shared" si="4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>
        <v>0</v>
      </c>
      <c r="AF36" s="10">
        <v>0</v>
      </c>
      <c r="AG36">
        <v>0</v>
      </c>
      <c r="AH36" t="s">
        <v>46</v>
      </c>
      <c r="AI36">
        <v>0</v>
      </c>
      <c r="AJ36" s="8">
        <v>33573</v>
      </c>
      <c r="AK36" s="3">
        <v>661540</v>
      </c>
      <c r="AL36" s="3">
        <v>579072</v>
      </c>
      <c r="AM36">
        <v>8.2500000000000004E-2</v>
      </c>
      <c r="AN36">
        <v>50</v>
      </c>
      <c r="AO36">
        <v>0</v>
      </c>
      <c r="AP36" s="8">
        <v>51836</v>
      </c>
      <c r="AQ36">
        <v>0</v>
      </c>
      <c r="AR36" t="s">
        <v>43</v>
      </c>
      <c r="AS36">
        <v>0</v>
      </c>
      <c r="AT36" s="11" t="s">
        <v>106</v>
      </c>
      <c r="AU36" s="3">
        <v>0</v>
      </c>
      <c r="AV36" s="3">
        <v>0</v>
      </c>
      <c r="AW36">
        <v>0</v>
      </c>
      <c r="AX36">
        <v>0</v>
      </c>
      <c r="AY36">
        <v>0</v>
      </c>
      <c r="AZ36" s="8">
        <v>0</v>
      </c>
      <c r="BA36">
        <v>0</v>
      </c>
      <c r="BB36" t="s">
        <v>46</v>
      </c>
      <c r="BC36">
        <v>0</v>
      </c>
      <c r="BD36" s="11" t="s">
        <v>106</v>
      </c>
      <c r="BE36" s="3">
        <v>0</v>
      </c>
      <c r="BF36" s="3">
        <v>0</v>
      </c>
      <c r="BG36">
        <v>0</v>
      </c>
      <c r="BH36">
        <v>0</v>
      </c>
      <c r="BI36">
        <v>0</v>
      </c>
      <c r="BJ36" s="8">
        <v>0</v>
      </c>
      <c r="BK36">
        <v>0</v>
      </c>
      <c r="BL36" t="s">
        <v>46</v>
      </c>
      <c r="BM36">
        <v>0</v>
      </c>
      <c r="BN36" s="3">
        <v>817484</v>
      </c>
      <c r="BO36" t="s">
        <v>47</v>
      </c>
      <c r="BP36" s="19">
        <f t="shared" si="5"/>
        <v>661540</v>
      </c>
      <c r="BQ36" s="19"/>
      <c r="BR36" s="19">
        <f t="shared" si="0"/>
        <v>817484</v>
      </c>
      <c r="BS36" s="13">
        <f t="shared" si="1"/>
        <v>1</v>
      </c>
    </row>
    <row r="37" spans="1:71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2"/>
        <v>3.6195878464792289E-2</v>
      </c>
      <c r="U37" s="3">
        <v>966436</v>
      </c>
      <c r="V37" s="3">
        <v>901561</v>
      </c>
      <c r="W37" s="14">
        <f t="shared" si="3"/>
        <v>0.93287191288403992</v>
      </c>
      <c r="X37" s="3">
        <v>901561</v>
      </c>
      <c r="Y37" s="18">
        <f t="shared" si="4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>
        <v>50</v>
      </c>
      <c r="AF37" s="10">
        <v>2040</v>
      </c>
      <c r="AG37" t="s">
        <v>54</v>
      </c>
      <c r="AH37" t="s">
        <v>114</v>
      </c>
      <c r="AI37" t="s">
        <v>44</v>
      </c>
      <c r="AJ37" s="8" t="s">
        <v>106</v>
      </c>
      <c r="AK37" s="3">
        <v>0</v>
      </c>
      <c r="AL37" s="3">
        <v>0</v>
      </c>
      <c r="AM37">
        <v>0</v>
      </c>
      <c r="AN37" t="s">
        <v>45</v>
      </c>
      <c r="AO37">
        <v>0</v>
      </c>
      <c r="AP37" s="8">
        <v>0</v>
      </c>
      <c r="AQ37">
        <v>0</v>
      </c>
      <c r="AR37" t="s">
        <v>46</v>
      </c>
      <c r="AS37">
        <v>0</v>
      </c>
      <c r="AT37" s="11" t="s">
        <v>106</v>
      </c>
      <c r="AU37" s="3">
        <v>0</v>
      </c>
      <c r="AV37" s="3">
        <v>0</v>
      </c>
      <c r="AW37">
        <v>0</v>
      </c>
      <c r="AX37">
        <v>0</v>
      </c>
      <c r="AY37">
        <v>0</v>
      </c>
      <c r="AZ37" s="8">
        <v>0</v>
      </c>
      <c r="BA37">
        <v>0</v>
      </c>
      <c r="BB37" t="s">
        <v>46</v>
      </c>
      <c r="BC37">
        <v>0</v>
      </c>
      <c r="BD37" s="11" t="s">
        <v>106</v>
      </c>
      <c r="BE37" s="3">
        <v>0</v>
      </c>
      <c r="BF37" s="3">
        <v>0</v>
      </c>
      <c r="BG37">
        <v>0</v>
      </c>
      <c r="BH37">
        <v>0</v>
      </c>
      <c r="BI37">
        <v>0</v>
      </c>
      <c r="BJ37" s="8">
        <v>0</v>
      </c>
      <c r="BK37">
        <v>0</v>
      </c>
      <c r="BL37" t="s">
        <v>46</v>
      </c>
      <c r="BM37">
        <v>0</v>
      </c>
      <c r="BN37" s="3">
        <v>966436</v>
      </c>
      <c r="BO37">
        <v>0</v>
      </c>
      <c r="BP37" s="19">
        <f t="shared" si="5"/>
        <v>858174</v>
      </c>
      <c r="BQ37" s="19"/>
      <c r="BR37" s="19">
        <f t="shared" si="0"/>
        <v>1759735</v>
      </c>
      <c r="BS37" s="13">
        <f t="shared" si="1"/>
        <v>1.8208500097264588</v>
      </c>
    </row>
    <row r="38" spans="1:71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2"/>
        <v>3.6195878464792289E-2</v>
      </c>
      <c r="U38" s="3">
        <v>966436</v>
      </c>
      <c r="V38" s="3">
        <v>901561</v>
      </c>
      <c r="W38" s="14">
        <f t="shared" si="3"/>
        <v>0.93287191288403992</v>
      </c>
      <c r="X38" s="3">
        <v>901561</v>
      </c>
      <c r="Y38" s="18">
        <f t="shared" si="4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>
        <v>50</v>
      </c>
      <c r="AF38" s="10">
        <v>51349</v>
      </c>
      <c r="AG38" t="s">
        <v>54</v>
      </c>
      <c r="AH38" t="s">
        <v>115</v>
      </c>
      <c r="AI38" t="s">
        <v>44</v>
      </c>
      <c r="AJ38" s="8" t="s">
        <v>106</v>
      </c>
      <c r="AK38" s="3">
        <v>0</v>
      </c>
      <c r="AL38" s="3">
        <v>0</v>
      </c>
      <c r="AM38">
        <v>0</v>
      </c>
      <c r="AN38" t="s">
        <v>45</v>
      </c>
      <c r="AO38">
        <v>0</v>
      </c>
      <c r="AP38" s="8">
        <v>0</v>
      </c>
      <c r="AQ38">
        <v>0</v>
      </c>
      <c r="AR38" t="s">
        <v>46</v>
      </c>
      <c r="AS38">
        <v>0</v>
      </c>
      <c r="AT38" s="11" t="s">
        <v>106</v>
      </c>
      <c r="AU38" s="3">
        <v>0</v>
      </c>
      <c r="AV38" s="3">
        <v>0</v>
      </c>
      <c r="AW38">
        <v>0</v>
      </c>
      <c r="AX38">
        <v>0</v>
      </c>
      <c r="AY38">
        <v>0</v>
      </c>
      <c r="AZ38" s="8">
        <v>0</v>
      </c>
      <c r="BA38">
        <v>0</v>
      </c>
      <c r="BB38" t="s">
        <v>46</v>
      </c>
      <c r="BC38">
        <v>0</v>
      </c>
      <c r="BD38" s="11" t="s">
        <v>106</v>
      </c>
      <c r="BE38" s="3">
        <v>0</v>
      </c>
      <c r="BF38" s="3">
        <v>0</v>
      </c>
      <c r="BG38">
        <v>0</v>
      </c>
      <c r="BH38">
        <v>0</v>
      </c>
      <c r="BI38">
        <v>0</v>
      </c>
      <c r="BJ38" s="8">
        <v>0</v>
      </c>
      <c r="BK38">
        <v>0</v>
      </c>
      <c r="BL38" t="s">
        <v>46</v>
      </c>
      <c r="BM38">
        <v>0</v>
      </c>
      <c r="BN38" s="3">
        <v>966436</v>
      </c>
      <c r="BO38">
        <v>0</v>
      </c>
      <c r="BP38" s="19">
        <f t="shared" si="5"/>
        <v>685198.57</v>
      </c>
      <c r="BQ38" s="19"/>
      <c r="BR38" s="19">
        <f t="shared" si="0"/>
        <v>1586759.5699999998</v>
      </c>
      <c r="BS38" s="13">
        <f t="shared" si="1"/>
        <v>1.6418672007251385</v>
      </c>
    </row>
    <row r="39" spans="1:71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2"/>
        <v>0</v>
      </c>
      <c r="U39" s="3">
        <v>0</v>
      </c>
      <c r="V39" s="3">
        <v>0</v>
      </c>
      <c r="W39" s="14">
        <f t="shared" si="3"/>
        <v>0</v>
      </c>
      <c r="X39" s="3">
        <v>8400</v>
      </c>
      <c r="Y39" s="18">
        <f t="shared" si="4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>
        <v>0</v>
      </c>
      <c r="AF39" s="10">
        <v>0</v>
      </c>
      <c r="AG39">
        <v>0</v>
      </c>
      <c r="AH39" t="s">
        <v>46</v>
      </c>
      <c r="AI39">
        <v>0</v>
      </c>
      <c r="AJ39" s="8" t="s">
        <v>106</v>
      </c>
      <c r="AK39" s="3">
        <v>0</v>
      </c>
      <c r="AL39" s="3">
        <v>0</v>
      </c>
      <c r="AM39">
        <v>0</v>
      </c>
      <c r="AN39" t="s">
        <v>45</v>
      </c>
      <c r="AO39">
        <v>0</v>
      </c>
      <c r="AP39" s="8">
        <v>0</v>
      </c>
      <c r="AQ39">
        <v>0</v>
      </c>
      <c r="AR39" t="s">
        <v>46</v>
      </c>
      <c r="AS39">
        <v>0</v>
      </c>
      <c r="AT39" s="11" t="s">
        <v>106</v>
      </c>
      <c r="AU39" s="3">
        <v>0</v>
      </c>
      <c r="AV39" s="3">
        <v>0</v>
      </c>
      <c r="AW39">
        <v>0</v>
      </c>
      <c r="AX39">
        <v>0</v>
      </c>
      <c r="AY39">
        <v>0</v>
      </c>
      <c r="AZ39" s="8">
        <v>0</v>
      </c>
      <c r="BA39">
        <v>0</v>
      </c>
      <c r="BB39" t="s">
        <v>46</v>
      </c>
      <c r="BC39">
        <v>0</v>
      </c>
      <c r="BD39" s="11" t="s">
        <v>106</v>
      </c>
      <c r="BE39" s="3">
        <v>0</v>
      </c>
      <c r="BF39" s="3">
        <v>0</v>
      </c>
      <c r="BG39">
        <v>0</v>
      </c>
      <c r="BH39">
        <v>0</v>
      </c>
      <c r="BI39">
        <v>0</v>
      </c>
      <c r="BJ39" s="8">
        <v>0</v>
      </c>
      <c r="BK39">
        <v>0</v>
      </c>
      <c r="BL39" t="s">
        <v>46</v>
      </c>
      <c r="BM39">
        <v>0</v>
      </c>
      <c r="BN39" s="3">
        <v>0</v>
      </c>
      <c r="BO39">
        <v>0</v>
      </c>
      <c r="BP39" s="19">
        <f t="shared" si="5"/>
        <v>0</v>
      </c>
      <c r="BQ39" s="19"/>
      <c r="BR39" s="19">
        <f t="shared" si="0"/>
        <v>8400</v>
      </c>
      <c r="BS39" s="13">
        <f t="shared" si="1"/>
        <v>0</v>
      </c>
    </row>
    <row r="40" spans="1:71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2"/>
        <v>1.3341557924862003E-2</v>
      </c>
      <c r="U40" s="3">
        <v>598206</v>
      </c>
      <c r="V40" s="3">
        <v>545496</v>
      </c>
      <c r="W40" s="14">
        <f t="shared" si="3"/>
        <v>0.91188654075686304</v>
      </c>
      <c r="X40" s="3">
        <v>0</v>
      </c>
      <c r="Y40" s="18">
        <f t="shared" si="4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>
        <v>0</v>
      </c>
      <c r="AF40" s="8">
        <v>0</v>
      </c>
      <c r="AG40">
        <v>0</v>
      </c>
      <c r="AH40" t="s">
        <v>46</v>
      </c>
      <c r="AI40" t="s">
        <v>121</v>
      </c>
      <c r="AJ40" s="8">
        <v>0</v>
      </c>
      <c r="AK40" s="3">
        <v>0</v>
      </c>
      <c r="AL40" s="3">
        <v>0</v>
      </c>
      <c r="AM40">
        <v>0</v>
      </c>
      <c r="AN40" t="s">
        <v>45</v>
      </c>
      <c r="AO40">
        <v>0</v>
      </c>
      <c r="AP40" s="8">
        <v>0</v>
      </c>
      <c r="AQ40">
        <v>0</v>
      </c>
      <c r="AR40" t="s">
        <v>46</v>
      </c>
      <c r="AS40">
        <v>0</v>
      </c>
      <c r="AT40" s="11" t="s">
        <v>106</v>
      </c>
      <c r="AU40" s="3">
        <v>0</v>
      </c>
      <c r="AV40" s="3">
        <v>0</v>
      </c>
      <c r="AW40">
        <v>0</v>
      </c>
      <c r="AX40">
        <v>0</v>
      </c>
      <c r="AY40">
        <v>0</v>
      </c>
      <c r="AZ40" s="8">
        <v>0</v>
      </c>
      <c r="BA40">
        <v>0</v>
      </c>
      <c r="BB40" t="s">
        <v>46</v>
      </c>
      <c r="BC40">
        <v>0</v>
      </c>
      <c r="BD40" s="11" t="s">
        <v>106</v>
      </c>
      <c r="BE40" s="3">
        <v>0</v>
      </c>
      <c r="BF40" s="3">
        <v>0</v>
      </c>
      <c r="BG40">
        <v>0</v>
      </c>
      <c r="BH40">
        <v>0</v>
      </c>
      <c r="BI40">
        <v>0</v>
      </c>
      <c r="BJ40" s="8">
        <v>0</v>
      </c>
      <c r="BK40">
        <v>0</v>
      </c>
      <c r="BL40" t="s">
        <v>46</v>
      </c>
      <c r="BM40">
        <v>0</v>
      </c>
      <c r="BN40" s="3">
        <v>0</v>
      </c>
      <c r="BO40">
        <v>0</v>
      </c>
      <c r="BP40" s="19">
        <f t="shared" si="5"/>
        <v>538350</v>
      </c>
      <c r="BQ40" s="19"/>
      <c r="BR40" s="19">
        <f t="shared" si="0"/>
        <v>538350</v>
      </c>
      <c r="BS40" s="13">
        <f t="shared" si="1"/>
        <v>0.89994082306095224</v>
      </c>
    </row>
    <row r="41" spans="1:71" hidden="1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2"/>
        <v>5.0037669891209351E-3</v>
      </c>
      <c r="U41" s="3">
        <v>829575</v>
      </c>
      <c r="V41" s="3">
        <v>78024</v>
      </c>
      <c r="W41" s="14">
        <f t="shared" si="3"/>
        <v>9.4052978934996839E-2</v>
      </c>
      <c r="X41" s="3">
        <v>24475</v>
      </c>
      <c r="Y41" s="18">
        <f t="shared" si="4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>
        <v>50</v>
      </c>
      <c r="AF41" s="10">
        <v>51288</v>
      </c>
      <c r="AG41">
        <v>14763</v>
      </c>
      <c r="AH41" t="s">
        <v>43</v>
      </c>
      <c r="AI41" t="s">
        <v>122</v>
      </c>
      <c r="AJ41" s="8" t="s">
        <v>106</v>
      </c>
      <c r="AK41" s="3">
        <v>0</v>
      </c>
      <c r="AL41" s="3">
        <v>0</v>
      </c>
      <c r="AM41">
        <v>0</v>
      </c>
      <c r="AN41" t="s">
        <v>45</v>
      </c>
      <c r="AO41">
        <v>0</v>
      </c>
      <c r="AP41" s="8">
        <v>0</v>
      </c>
      <c r="AQ41">
        <v>0</v>
      </c>
      <c r="AR41" t="s">
        <v>46</v>
      </c>
      <c r="AS41">
        <v>0</v>
      </c>
      <c r="AT41" s="11" t="s">
        <v>106</v>
      </c>
      <c r="AU41" s="3">
        <v>0</v>
      </c>
      <c r="AV41" s="3">
        <v>0</v>
      </c>
      <c r="AW41">
        <v>0</v>
      </c>
      <c r="AX41">
        <v>0</v>
      </c>
      <c r="AY41">
        <v>0</v>
      </c>
      <c r="AZ41" s="8">
        <v>0</v>
      </c>
      <c r="BA41">
        <v>0</v>
      </c>
      <c r="BB41" t="s">
        <v>46</v>
      </c>
      <c r="BC41">
        <v>0</v>
      </c>
      <c r="BD41" s="11" t="s">
        <v>106</v>
      </c>
      <c r="BE41" s="3">
        <v>0</v>
      </c>
      <c r="BF41" s="3">
        <v>0</v>
      </c>
      <c r="BG41">
        <v>0</v>
      </c>
      <c r="BH41">
        <v>0</v>
      </c>
      <c r="BI41">
        <v>0</v>
      </c>
      <c r="BJ41" s="8">
        <v>0</v>
      </c>
      <c r="BK41">
        <v>0</v>
      </c>
      <c r="BL41" t="s">
        <v>46</v>
      </c>
      <c r="BM41">
        <v>0</v>
      </c>
      <c r="BN41" s="3">
        <v>805100</v>
      </c>
      <c r="BO41">
        <v>0</v>
      </c>
      <c r="BP41" s="19">
        <f t="shared" si="5"/>
        <v>805100</v>
      </c>
      <c r="BQ41" s="19"/>
      <c r="BR41" s="19">
        <f t="shared" si="0"/>
        <v>829575</v>
      </c>
      <c r="BS41" s="13">
        <f t="shared" si="1"/>
        <v>1</v>
      </c>
    </row>
    <row r="42" spans="1:71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2"/>
        <v>7.0085999999999996E-2</v>
      </c>
      <c r="U42" s="3">
        <v>500000</v>
      </c>
      <c r="V42" s="3">
        <v>472600</v>
      </c>
      <c r="W42" s="14">
        <f t="shared" si="3"/>
        <v>0.94520000000000004</v>
      </c>
      <c r="X42" s="3">
        <v>472600</v>
      </c>
      <c r="Y42" s="18">
        <f t="shared" si="4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>
        <v>0</v>
      </c>
      <c r="AF42" s="10">
        <v>0</v>
      </c>
      <c r="AG42">
        <v>0</v>
      </c>
      <c r="AH42" t="s">
        <v>46</v>
      </c>
      <c r="AI42">
        <v>0</v>
      </c>
      <c r="AJ42" s="8" t="s">
        <v>106</v>
      </c>
      <c r="AK42" s="3">
        <v>0</v>
      </c>
      <c r="AL42" s="3">
        <v>0</v>
      </c>
      <c r="AM42">
        <v>0</v>
      </c>
      <c r="AN42" t="s">
        <v>45</v>
      </c>
      <c r="AO42">
        <v>0</v>
      </c>
      <c r="AP42" s="8">
        <v>0</v>
      </c>
      <c r="AQ42">
        <v>0</v>
      </c>
      <c r="AR42" t="s">
        <v>46</v>
      </c>
      <c r="AS42">
        <v>0</v>
      </c>
      <c r="AT42" s="11" t="s">
        <v>106</v>
      </c>
      <c r="AU42" s="3">
        <v>0</v>
      </c>
      <c r="AV42" s="3">
        <v>0</v>
      </c>
      <c r="AW42">
        <v>0</v>
      </c>
      <c r="AX42">
        <v>0</v>
      </c>
      <c r="AY42">
        <v>0</v>
      </c>
      <c r="AZ42" s="8">
        <v>0</v>
      </c>
      <c r="BA42">
        <v>0</v>
      </c>
      <c r="BB42" t="s">
        <v>46</v>
      </c>
      <c r="BC42">
        <v>0</v>
      </c>
      <c r="BD42" s="11" t="s">
        <v>106</v>
      </c>
      <c r="BE42" s="3">
        <v>0</v>
      </c>
      <c r="BF42" s="3">
        <v>0</v>
      </c>
      <c r="BG42">
        <v>0</v>
      </c>
      <c r="BH42">
        <v>0</v>
      </c>
      <c r="BI42">
        <v>0</v>
      </c>
      <c r="BJ42" s="8">
        <v>0</v>
      </c>
      <c r="BK42">
        <v>0</v>
      </c>
      <c r="BL42" t="s">
        <v>46</v>
      </c>
      <c r="BM42">
        <v>0</v>
      </c>
      <c r="BN42" s="3">
        <v>0</v>
      </c>
      <c r="BO42">
        <v>0</v>
      </c>
      <c r="BP42" s="19">
        <f t="shared" si="5"/>
        <v>0</v>
      </c>
      <c r="BQ42" s="19"/>
      <c r="BR42" s="19">
        <f t="shared" si="0"/>
        <v>472600</v>
      </c>
      <c r="BS42" s="13">
        <f t="shared" si="1"/>
        <v>0.94520000000000004</v>
      </c>
    </row>
    <row r="43" spans="1:71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2"/>
        <v>2.8406183031936694E-2</v>
      </c>
      <c r="U43" s="3">
        <v>980878</v>
      </c>
      <c r="V43" s="3">
        <v>895400</v>
      </c>
      <c r="W43" s="14">
        <f t="shared" si="3"/>
        <v>0.91285562526634301</v>
      </c>
      <c r="X43" s="3">
        <v>167178</v>
      </c>
      <c r="Y43" s="18">
        <f t="shared" si="4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>
        <v>0</v>
      </c>
      <c r="AF43" s="10">
        <v>0</v>
      </c>
      <c r="AG43">
        <v>0</v>
      </c>
      <c r="AH43" t="s">
        <v>46</v>
      </c>
      <c r="AI43">
        <v>0</v>
      </c>
      <c r="AJ43" s="8">
        <v>33178</v>
      </c>
      <c r="AK43" s="3">
        <v>813700</v>
      </c>
      <c r="AL43" s="3">
        <v>712456</v>
      </c>
      <c r="AM43">
        <v>8.7499999999999994E-2</v>
      </c>
      <c r="AN43">
        <v>50</v>
      </c>
      <c r="AO43">
        <v>0</v>
      </c>
      <c r="AP43" s="8">
        <v>51441</v>
      </c>
      <c r="AQ43">
        <v>0</v>
      </c>
      <c r="AR43" t="s">
        <v>43</v>
      </c>
      <c r="AS43">
        <v>0</v>
      </c>
      <c r="AT43" s="11">
        <v>34731</v>
      </c>
      <c r="AU43" s="3">
        <v>575910</v>
      </c>
      <c r="AV43" s="3">
        <v>403013.26</v>
      </c>
      <c r="AW43">
        <v>7.2499999999999995E-2</v>
      </c>
      <c r="AX43">
        <v>50</v>
      </c>
      <c r="AY43">
        <v>0</v>
      </c>
      <c r="AZ43" s="8">
        <v>52994</v>
      </c>
      <c r="BA43">
        <v>0</v>
      </c>
      <c r="BB43" t="s">
        <v>43</v>
      </c>
      <c r="BC43">
        <v>0</v>
      </c>
      <c r="BD43" s="11" t="s">
        <v>106</v>
      </c>
      <c r="BE43" s="3">
        <v>0</v>
      </c>
      <c r="BF43" s="3">
        <v>0</v>
      </c>
      <c r="BG43">
        <v>0</v>
      </c>
      <c r="BH43">
        <v>0</v>
      </c>
      <c r="BI43">
        <v>0</v>
      </c>
      <c r="BJ43" s="8">
        <v>0</v>
      </c>
      <c r="BK43">
        <v>0</v>
      </c>
      <c r="BL43" t="s">
        <v>46</v>
      </c>
      <c r="BM43">
        <v>0</v>
      </c>
      <c r="BN43" s="3">
        <v>980878</v>
      </c>
      <c r="BO43" t="s">
        <v>47</v>
      </c>
      <c r="BP43" s="19">
        <f t="shared" si="5"/>
        <v>1389610</v>
      </c>
      <c r="BQ43" s="19"/>
      <c r="BR43" s="19">
        <f t="shared" si="0"/>
        <v>1556788</v>
      </c>
      <c r="BS43" s="13">
        <f t="shared" si="1"/>
        <v>1.5871372382702029</v>
      </c>
    </row>
    <row r="44" spans="1:71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2"/>
        <v>2.7240831353545526E-2</v>
      </c>
      <c r="U44" s="3">
        <v>317795</v>
      </c>
      <c r="V44" s="3">
        <v>280420</v>
      </c>
      <c r="W44" s="14">
        <f t="shared" si="3"/>
        <v>0.88239273745653646</v>
      </c>
      <c r="X44" s="3">
        <v>8490</v>
      </c>
      <c r="Y44" s="18">
        <f t="shared" si="4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>
        <v>50</v>
      </c>
      <c r="AF44" s="10">
        <v>52018</v>
      </c>
      <c r="AG44">
        <v>0</v>
      </c>
      <c r="AH44" t="s">
        <v>43</v>
      </c>
      <c r="AI44">
        <v>0</v>
      </c>
      <c r="AJ44" s="8" t="s">
        <v>106</v>
      </c>
      <c r="AK44" s="3">
        <v>0</v>
      </c>
      <c r="AL44" s="3">
        <v>0</v>
      </c>
      <c r="AM44">
        <v>0</v>
      </c>
      <c r="AN44" t="s">
        <v>45</v>
      </c>
      <c r="AO44">
        <v>0</v>
      </c>
      <c r="AP44" s="8">
        <v>0</v>
      </c>
      <c r="AQ44">
        <v>0</v>
      </c>
      <c r="AR44" t="s">
        <v>46</v>
      </c>
      <c r="AS44">
        <v>0</v>
      </c>
      <c r="AT44" s="11" t="s">
        <v>106</v>
      </c>
      <c r="AU44" s="3">
        <v>0</v>
      </c>
      <c r="AV44" s="3">
        <v>0</v>
      </c>
      <c r="AW44">
        <v>0</v>
      </c>
      <c r="AX44">
        <v>0</v>
      </c>
      <c r="AY44">
        <v>0</v>
      </c>
      <c r="AZ44" s="8">
        <v>0</v>
      </c>
      <c r="BA44">
        <v>0</v>
      </c>
      <c r="BB44" t="s">
        <v>46</v>
      </c>
      <c r="BC44">
        <v>0</v>
      </c>
      <c r="BD44" s="11" t="s">
        <v>106</v>
      </c>
      <c r="BE44" s="3">
        <v>0</v>
      </c>
      <c r="BF44" s="3">
        <v>0</v>
      </c>
      <c r="BG44">
        <v>0</v>
      </c>
      <c r="BH44">
        <v>0</v>
      </c>
      <c r="BI44">
        <v>0</v>
      </c>
      <c r="BJ44" s="8">
        <v>0</v>
      </c>
      <c r="BK44">
        <v>0</v>
      </c>
      <c r="BL44" t="s">
        <v>46</v>
      </c>
      <c r="BM44">
        <v>0</v>
      </c>
      <c r="BN44" s="3">
        <v>274510</v>
      </c>
      <c r="BO44">
        <v>0</v>
      </c>
      <c r="BP44" s="19">
        <f t="shared" si="5"/>
        <v>274510</v>
      </c>
      <c r="BQ44" s="19"/>
      <c r="BR44" s="19">
        <f t="shared" si="0"/>
        <v>283000</v>
      </c>
      <c r="BS44" s="13">
        <f t="shared" si="1"/>
        <v>0.89051117858997153</v>
      </c>
    </row>
    <row r="45" spans="1:71" hidden="1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2"/>
        <v>3.5988165844465382E-2</v>
      </c>
      <c r="U45" s="3">
        <v>1443280</v>
      </c>
      <c r="V45" s="3">
        <v>1349104</v>
      </c>
      <c r="W45" s="14">
        <f t="shared" si="3"/>
        <v>0.93474862812482673</v>
      </c>
      <c r="X45" s="3">
        <v>305280</v>
      </c>
      <c r="Y45" s="18">
        <f t="shared" si="4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>
        <v>0</v>
      </c>
      <c r="AF45" s="10">
        <v>0</v>
      </c>
      <c r="AG45">
        <v>0</v>
      </c>
      <c r="AH45" t="s">
        <v>46</v>
      </c>
      <c r="AI45">
        <v>0</v>
      </c>
      <c r="AJ45" s="8">
        <v>33450</v>
      </c>
      <c r="AK45" s="3">
        <v>1138000</v>
      </c>
      <c r="AL45" s="3">
        <v>1043440</v>
      </c>
      <c r="AM45">
        <v>8.7499999999999994E-2</v>
      </c>
      <c r="AN45">
        <v>50</v>
      </c>
      <c r="AO45">
        <v>0</v>
      </c>
      <c r="AP45" s="8">
        <v>51713</v>
      </c>
      <c r="AQ45">
        <v>0</v>
      </c>
      <c r="AR45" t="s">
        <v>43</v>
      </c>
      <c r="AS45">
        <v>0</v>
      </c>
      <c r="AT45" s="11" t="s">
        <v>106</v>
      </c>
      <c r="AU45" s="3">
        <v>0</v>
      </c>
      <c r="AV45" s="3">
        <v>0</v>
      </c>
      <c r="AW45">
        <v>0</v>
      </c>
      <c r="AX45">
        <v>0</v>
      </c>
      <c r="AY45">
        <v>0</v>
      </c>
      <c r="AZ45" s="8">
        <v>0</v>
      </c>
      <c r="BA45">
        <v>0</v>
      </c>
      <c r="BB45" t="s">
        <v>46</v>
      </c>
      <c r="BC45">
        <v>0</v>
      </c>
      <c r="BD45" s="11" t="s">
        <v>106</v>
      </c>
      <c r="BE45" s="3">
        <v>0</v>
      </c>
      <c r="BF45" s="3">
        <v>0</v>
      </c>
      <c r="BG45">
        <v>0</v>
      </c>
      <c r="BH45">
        <v>0</v>
      </c>
      <c r="BI45">
        <v>0</v>
      </c>
      <c r="BJ45" s="8">
        <v>0</v>
      </c>
      <c r="BK45">
        <v>0</v>
      </c>
      <c r="BL45" t="s">
        <v>46</v>
      </c>
      <c r="BM45">
        <v>0</v>
      </c>
      <c r="BN45" s="3">
        <v>1443280</v>
      </c>
      <c r="BO45" t="s">
        <v>47</v>
      </c>
      <c r="BP45" s="19">
        <f t="shared" si="5"/>
        <v>1138000</v>
      </c>
      <c r="BQ45" s="19"/>
      <c r="BR45" s="19">
        <f t="shared" si="0"/>
        <v>1443280</v>
      </c>
      <c r="BS45" s="13">
        <f t="shared" si="1"/>
        <v>1</v>
      </c>
    </row>
    <row r="46" spans="1:71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2"/>
        <v>0.10025454864493991</v>
      </c>
      <c r="U46" s="3">
        <v>1743871</v>
      </c>
      <c r="V46" s="3">
        <v>1995787</v>
      </c>
      <c r="W46" s="14">
        <f t="shared" si="3"/>
        <v>1.1444579329549032</v>
      </c>
      <c r="X46" s="3">
        <v>0</v>
      </c>
      <c r="Y46" s="18">
        <f t="shared" si="4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>
        <v>0</v>
      </c>
      <c r="AF46" s="10">
        <v>44562</v>
      </c>
      <c r="AG46" t="s">
        <v>54</v>
      </c>
      <c r="AH46" t="s">
        <v>43</v>
      </c>
      <c r="AI46" t="s">
        <v>122</v>
      </c>
      <c r="AJ46" s="8" t="s">
        <v>106</v>
      </c>
      <c r="AK46" s="3">
        <v>360000</v>
      </c>
      <c r="AL46" s="3">
        <v>360000</v>
      </c>
      <c r="AM46">
        <v>0</v>
      </c>
      <c r="AN46">
        <v>30</v>
      </c>
      <c r="AO46">
        <v>15</v>
      </c>
      <c r="AP46" s="8">
        <v>45047</v>
      </c>
      <c r="AQ46" t="s">
        <v>71</v>
      </c>
      <c r="AR46" t="s">
        <v>100</v>
      </c>
      <c r="AS46" t="s">
        <v>126</v>
      </c>
      <c r="AT46" s="11" t="s">
        <v>106</v>
      </c>
      <c r="AU46" s="3">
        <v>0</v>
      </c>
      <c r="AV46" s="3">
        <v>0</v>
      </c>
      <c r="AW46">
        <v>0</v>
      </c>
      <c r="AX46">
        <v>0</v>
      </c>
      <c r="AY46">
        <v>0</v>
      </c>
      <c r="AZ46" s="8">
        <v>0</v>
      </c>
      <c r="BA46">
        <v>0</v>
      </c>
      <c r="BB46" t="s">
        <v>46</v>
      </c>
      <c r="BC46">
        <v>0</v>
      </c>
      <c r="BD46" s="11" t="s">
        <v>106</v>
      </c>
      <c r="BE46" s="3">
        <v>0</v>
      </c>
      <c r="BF46" s="3">
        <v>0</v>
      </c>
      <c r="BG46">
        <v>0</v>
      </c>
      <c r="BH46">
        <v>0</v>
      </c>
      <c r="BI46">
        <v>0</v>
      </c>
      <c r="BJ46" s="8">
        <v>0</v>
      </c>
      <c r="BK46">
        <v>0</v>
      </c>
      <c r="BL46" t="s">
        <v>46</v>
      </c>
      <c r="BM46">
        <v>0</v>
      </c>
      <c r="BN46" s="3">
        <v>471564</v>
      </c>
      <c r="BO46" t="s">
        <v>62</v>
      </c>
      <c r="BP46" s="19">
        <f t="shared" si="5"/>
        <v>640000</v>
      </c>
      <c r="BQ46" s="19"/>
      <c r="BR46" s="19">
        <f t="shared" si="0"/>
        <v>640000</v>
      </c>
      <c r="BS46" s="13">
        <f t="shared" si="1"/>
        <v>0.36699962325194924</v>
      </c>
    </row>
    <row r="47" spans="1:71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2"/>
        <v>0</v>
      </c>
      <c r="U47" s="3">
        <v>0</v>
      </c>
      <c r="V47" s="3">
        <v>0</v>
      </c>
      <c r="W47" s="14">
        <f t="shared" si="3"/>
        <v>0</v>
      </c>
      <c r="X47" s="3">
        <v>0</v>
      </c>
      <c r="Y47" s="18">
        <f t="shared" si="4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>
        <v>20</v>
      </c>
      <c r="AF47" s="10">
        <v>46113</v>
      </c>
      <c r="AG47" t="s">
        <v>54</v>
      </c>
      <c r="AH47" t="s">
        <v>100</v>
      </c>
      <c r="AI47" t="s">
        <v>122</v>
      </c>
      <c r="AJ47" s="8" t="s">
        <v>106</v>
      </c>
      <c r="AK47" s="3">
        <v>360000</v>
      </c>
      <c r="AL47" s="3">
        <v>360000</v>
      </c>
      <c r="AM47">
        <v>0</v>
      </c>
      <c r="AN47">
        <v>0</v>
      </c>
      <c r="AO47">
        <v>0</v>
      </c>
      <c r="AP47" s="8" t="s">
        <v>129</v>
      </c>
      <c r="AQ47" t="s">
        <v>71</v>
      </c>
      <c r="AR47" t="s">
        <v>100</v>
      </c>
      <c r="AS47" t="s">
        <v>126</v>
      </c>
      <c r="AT47" s="11" t="s">
        <v>106</v>
      </c>
      <c r="AU47" s="3">
        <v>0</v>
      </c>
      <c r="AV47" s="3">
        <v>0</v>
      </c>
      <c r="AW47">
        <v>0</v>
      </c>
      <c r="AX47">
        <v>0</v>
      </c>
      <c r="AY47">
        <v>0</v>
      </c>
      <c r="AZ47" s="8">
        <v>0</v>
      </c>
      <c r="BA47">
        <v>0</v>
      </c>
      <c r="BB47" t="s">
        <v>46</v>
      </c>
      <c r="BC47">
        <v>0</v>
      </c>
      <c r="BD47" s="11" t="s">
        <v>106</v>
      </c>
      <c r="BE47" s="3">
        <v>0</v>
      </c>
      <c r="BF47" s="3">
        <v>0</v>
      </c>
      <c r="BG47">
        <v>0</v>
      </c>
      <c r="BH47">
        <v>0</v>
      </c>
      <c r="BI47">
        <v>0</v>
      </c>
      <c r="BJ47" s="8">
        <v>0</v>
      </c>
      <c r="BK47">
        <v>0</v>
      </c>
      <c r="BL47" t="s">
        <v>46</v>
      </c>
      <c r="BM47">
        <v>0</v>
      </c>
      <c r="BN47" s="3">
        <v>360000</v>
      </c>
      <c r="BO47" t="s">
        <v>62</v>
      </c>
      <c r="BP47" s="19">
        <f t="shared" si="5"/>
        <v>560000</v>
      </c>
      <c r="BQ47" s="19"/>
      <c r="BR47" s="19">
        <f t="shared" si="0"/>
        <v>560000</v>
      </c>
      <c r="BS47" s="13">
        <f t="shared" si="1"/>
        <v>0</v>
      </c>
    </row>
    <row r="48" spans="1:71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2"/>
        <v>0</v>
      </c>
      <c r="U48" s="3">
        <v>0</v>
      </c>
      <c r="V48" s="3">
        <v>0</v>
      </c>
      <c r="W48" s="14">
        <f t="shared" si="3"/>
        <v>0</v>
      </c>
      <c r="X48" s="3">
        <v>0</v>
      </c>
      <c r="Y48" s="18">
        <f t="shared" si="4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>
        <v>0</v>
      </c>
      <c r="AF48" s="10">
        <v>0</v>
      </c>
      <c r="AG48">
        <v>0</v>
      </c>
      <c r="AH48" t="s">
        <v>46</v>
      </c>
      <c r="AI48">
        <v>0</v>
      </c>
      <c r="AJ48" s="8" t="s">
        <v>106</v>
      </c>
      <c r="AK48" s="3">
        <v>0</v>
      </c>
      <c r="AL48" s="3">
        <v>0</v>
      </c>
      <c r="AM48">
        <v>0</v>
      </c>
      <c r="AN48" t="s">
        <v>45</v>
      </c>
      <c r="AO48">
        <v>0</v>
      </c>
      <c r="AP48" s="8">
        <v>0</v>
      </c>
      <c r="AQ48">
        <v>0</v>
      </c>
      <c r="AR48" t="s">
        <v>46</v>
      </c>
      <c r="AS48">
        <v>0</v>
      </c>
      <c r="AT48" s="11" t="s">
        <v>106</v>
      </c>
      <c r="AU48" s="3">
        <v>0</v>
      </c>
      <c r="AV48" s="3">
        <v>0</v>
      </c>
      <c r="AW48">
        <v>0</v>
      </c>
      <c r="AX48">
        <v>0</v>
      </c>
      <c r="AY48">
        <v>0</v>
      </c>
      <c r="AZ48" s="8">
        <v>0</v>
      </c>
      <c r="BA48">
        <v>0</v>
      </c>
      <c r="BB48" t="s">
        <v>46</v>
      </c>
      <c r="BC48">
        <v>0</v>
      </c>
      <c r="BD48" s="11" t="s">
        <v>106</v>
      </c>
      <c r="BE48" s="3">
        <v>0</v>
      </c>
      <c r="BF48" s="3">
        <v>0</v>
      </c>
      <c r="BG48">
        <v>0</v>
      </c>
      <c r="BH48">
        <v>0</v>
      </c>
      <c r="BI48">
        <v>0</v>
      </c>
      <c r="BJ48" s="8">
        <v>0</v>
      </c>
      <c r="BK48">
        <v>0</v>
      </c>
      <c r="BL48" t="s">
        <v>46</v>
      </c>
      <c r="BM48">
        <v>0</v>
      </c>
      <c r="BN48" s="3">
        <v>0</v>
      </c>
      <c r="BO48" t="s">
        <v>62</v>
      </c>
      <c r="BP48" s="19">
        <f t="shared" si="5"/>
        <v>0</v>
      </c>
      <c r="BQ48" s="19"/>
      <c r="BR48" s="19">
        <f t="shared" si="0"/>
        <v>0</v>
      </c>
      <c r="BS48" s="13">
        <f t="shared" si="1"/>
        <v>0</v>
      </c>
    </row>
    <row r="49" spans="1:71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2"/>
        <v>0.10709429235999285</v>
      </c>
      <c r="U49" s="3">
        <v>1117800</v>
      </c>
      <c r="V49" s="3">
        <v>1001000</v>
      </c>
      <c r="W49" s="14">
        <f t="shared" si="3"/>
        <v>0.89550903560565398</v>
      </c>
      <c r="X49" s="3">
        <v>0</v>
      </c>
      <c r="Y49" s="18">
        <f t="shared" si="4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>
        <v>0</v>
      </c>
      <c r="AF49" s="10">
        <v>0</v>
      </c>
      <c r="AG49">
        <v>0</v>
      </c>
      <c r="AH49" t="s">
        <v>46</v>
      </c>
      <c r="AI49">
        <v>0</v>
      </c>
      <c r="AJ49" s="8">
        <v>42501</v>
      </c>
      <c r="AK49" s="3">
        <v>336000</v>
      </c>
      <c r="AL49" s="3">
        <v>328000</v>
      </c>
      <c r="AM49">
        <v>4.7500000000000001E-2</v>
      </c>
      <c r="AN49">
        <v>20</v>
      </c>
      <c r="AO49">
        <v>20</v>
      </c>
      <c r="AP49" s="8">
        <v>44327</v>
      </c>
      <c r="AQ49" t="s">
        <v>42</v>
      </c>
      <c r="AR49" t="s">
        <v>46</v>
      </c>
      <c r="AS49">
        <v>0</v>
      </c>
      <c r="AT49" s="11" t="s">
        <v>106</v>
      </c>
      <c r="AU49" s="3">
        <v>0</v>
      </c>
      <c r="AV49" s="3">
        <v>0</v>
      </c>
      <c r="AW49">
        <v>0</v>
      </c>
      <c r="AX49">
        <v>0</v>
      </c>
      <c r="AY49">
        <v>0</v>
      </c>
      <c r="AZ49" s="8">
        <v>0</v>
      </c>
      <c r="BA49">
        <v>0</v>
      </c>
      <c r="BB49" t="s">
        <v>46</v>
      </c>
      <c r="BC49">
        <v>0</v>
      </c>
      <c r="BD49" s="11" t="s">
        <v>106</v>
      </c>
      <c r="BE49" s="3">
        <v>0</v>
      </c>
      <c r="BF49" s="3">
        <v>0</v>
      </c>
      <c r="BG49">
        <v>0</v>
      </c>
      <c r="BH49">
        <v>0</v>
      </c>
      <c r="BI49">
        <v>0</v>
      </c>
      <c r="BJ49" s="8">
        <v>0</v>
      </c>
      <c r="BK49">
        <v>0</v>
      </c>
      <c r="BL49" t="s">
        <v>46</v>
      </c>
      <c r="BM49">
        <v>0</v>
      </c>
      <c r="BN49" s="3">
        <v>0</v>
      </c>
      <c r="BO49" t="s">
        <v>47</v>
      </c>
      <c r="BP49" s="19">
        <f t="shared" si="5"/>
        <v>336000</v>
      </c>
      <c r="BQ49" s="19"/>
      <c r="BR49" s="19">
        <f t="shared" si="0"/>
        <v>336000</v>
      </c>
      <c r="BS49" s="13">
        <f t="shared" si="1"/>
        <v>0.30059044551798175</v>
      </c>
    </row>
    <row r="50" spans="1:71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2"/>
        <v>7.781159900416898E-2</v>
      </c>
      <c r="U50" s="3">
        <v>2438968</v>
      </c>
      <c r="V50" s="3">
        <v>2232705</v>
      </c>
      <c r="W50" s="14">
        <f t="shared" si="3"/>
        <v>0.91543021474656494</v>
      </c>
      <c r="X50" s="3">
        <v>0</v>
      </c>
      <c r="Y50" s="18">
        <f t="shared" si="4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>
        <v>0</v>
      </c>
      <c r="AF50" s="10">
        <v>0</v>
      </c>
      <c r="AG50">
        <v>0</v>
      </c>
      <c r="AH50" t="s">
        <v>43</v>
      </c>
      <c r="AI50" t="s">
        <v>44</v>
      </c>
      <c r="AJ50" s="8" t="s">
        <v>106</v>
      </c>
      <c r="AK50" s="3">
        <v>0</v>
      </c>
      <c r="AL50" s="3">
        <v>0</v>
      </c>
      <c r="AM50">
        <v>0</v>
      </c>
      <c r="AN50">
        <v>0</v>
      </c>
      <c r="AO50">
        <v>0</v>
      </c>
      <c r="AP50" s="8">
        <v>0</v>
      </c>
      <c r="AQ50">
        <v>0</v>
      </c>
      <c r="AR50">
        <v>0</v>
      </c>
      <c r="AS50">
        <v>0</v>
      </c>
      <c r="AT50" s="11" t="s">
        <v>106</v>
      </c>
      <c r="AU50" s="3">
        <v>0</v>
      </c>
      <c r="AV50" s="3">
        <v>0</v>
      </c>
      <c r="AW50">
        <v>0</v>
      </c>
      <c r="AX50">
        <v>0</v>
      </c>
      <c r="AY50">
        <v>0</v>
      </c>
      <c r="AZ50" s="8">
        <v>0</v>
      </c>
      <c r="BA50">
        <v>0</v>
      </c>
      <c r="BB50" t="s">
        <v>46</v>
      </c>
      <c r="BC50">
        <v>0</v>
      </c>
      <c r="BD50" s="11" t="s">
        <v>106</v>
      </c>
      <c r="BE50" s="3">
        <v>0</v>
      </c>
      <c r="BF50" s="3">
        <v>0</v>
      </c>
      <c r="BG50">
        <v>0</v>
      </c>
      <c r="BH50">
        <v>0</v>
      </c>
      <c r="BI50">
        <v>0</v>
      </c>
      <c r="BJ50" s="8">
        <v>0</v>
      </c>
      <c r="BK50">
        <v>0</v>
      </c>
      <c r="BL50" t="s">
        <v>46</v>
      </c>
      <c r="BM50">
        <v>0</v>
      </c>
      <c r="BN50" s="3">
        <v>0</v>
      </c>
      <c r="BO50">
        <v>0</v>
      </c>
      <c r="BP50" s="19">
        <f t="shared" si="5"/>
        <v>1040000</v>
      </c>
      <c r="BQ50" s="19"/>
      <c r="BR50" s="19">
        <f t="shared" si="0"/>
        <v>1040000</v>
      </c>
      <c r="BS50" s="13">
        <f t="shared" si="1"/>
        <v>0.42640985859593072</v>
      </c>
    </row>
    <row r="51" spans="1:71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2"/>
        <v>0.10138198481983063</v>
      </c>
      <c r="U51" s="3">
        <v>3074274</v>
      </c>
      <c r="V51" s="3">
        <v>2867832</v>
      </c>
      <c r="W51" s="14">
        <f t="shared" si="3"/>
        <v>0.93284853594702355</v>
      </c>
      <c r="X51" s="3">
        <v>0</v>
      </c>
      <c r="Y51" s="18">
        <f t="shared" si="4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>
        <v>0</v>
      </c>
      <c r="AF51" s="10">
        <v>42979</v>
      </c>
      <c r="AG51" t="s">
        <v>54</v>
      </c>
      <c r="AH51" t="s">
        <v>43</v>
      </c>
      <c r="AI51" t="s">
        <v>122</v>
      </c>
      <c r="AJ51" s="8">
        <v>34304</v>
      </c>
      <c r="AK51" s="3">
        <v>680000</v>
      </c>
      <c r="AL51" s="3">
        <v>680000</v>
      </c>
      <c r="AM51">
        <v>0</v>
      </c>
      <c r="AN51">
        <v>40</v>
      </c>
      <c r="AO51">
        <v>30</v>
      </c>
      <c r="AP51" s="8">
        <v>46753</v>
      </c>
      <c r="AQ51" t="s">
        <v>71</v>
      </c>
      <c r="AR51" t="s">
        <v>100</v>
      </c>
      <c r="AS51" t="s">
        <v>126</v>
      </c>
      <c r="AT51" s="11">
        <v>43039</v>
      </c>
      <c r="AU51" s="3">
        <v>247000</v>
      </c>
      <c r="AV51" s="3">
        <v>245219</v>
      </c>
      <c r="AW51">
        <v>5.3600000000000002E-2</v>
      </c>
      <c r="AX51">
        <v>15</v>
      </c>
      <c r="AY51">
        <v>15</v>
      </c>
      <c r="AZ51" s="8">
        <v>48488</v>
      </c>
      <c r="BA51" t="s">
        <v>54</v>
      </c>
      <c r="BB51" t="s">
        <v>43</v>
      </c>
      <c r="BC51" t="s">
        <v>122</v>
      </c>
      <c r="BD51" s="11" t="s">
        <v>106</v>
      </c>
      <c r="BE51" s="3">
        <v>0</v>
      </c>
      <c r="BF51" s="3">
        <v>0</v>
      </c>
      <c r="BG51">
        <v>0</v>
      </c>
      <c r="BH51">
        <v>0</v>
      </c>
      <c r="BI51">
        <v>0</v>
      </c>
      <c r="BJ51" s="8">
        <v>0</v>
      </c>
      <c r="BK51">
        <v>0</v>
      </c>
      <c r="BL51" t="s">
        <v>46</v>
      </c>
      <c r="BM51">
        <v>0</v>
      </c>
      <c r="BN51" s="3">
        <v>1080000</v>
      </c>
      <c r="BO51" t="s">
        <v>62</v>
      </c>
      <c r="BP51" s="19">
        <f t="shared" si="5"/>
        <v>1327000</v>
      </c>
      <c r="BQ51" s="19"/>
      <c r="BR51" s="19">
        <f t="shared" si="0"/>
        <v>1327000</v>
      </c>
      <c r="BS51" s="13">
        <f t="shared" si="1"/>
        <v>0.43164662616279487</v>
      </c>
    </row>
    <row r="52" spans="1:71" hidden="1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2"/>
        <v>3.3471209114707058E-2</v>
      </c>
      <c r="U52" s="3">
        <v>1073430</v>
      </c>
      <c r="V52" s="3">
        <v>1014946</v>
      </c>
      <c r="W52" s="14">
        <f t="shared" si="3"/>
        <v>0.94551670812256039</v>
      </c>
      <c r="X52" s="3">
        <v>189960</v>
      </c>
      <c r="Y52" s="18">
        <f t="shared" si="4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>
        <v>0</v>
      </c>
      <c r="AF52" s="10">
        <v>0</v>
      </c>
      <c r="AG52">
        <v>0</v>
      </c>
      <c r="AH52" t="s">
        <v>46</v>
      </c>
      <c r="AI52">
        <v>0</v>
      </c>
      <c r="AJ52" s="8">
        <v>34535</v>
      </c>
      <c r="AK52" s="3">
        <v>883470</v>
      </c>
      <c r="AL52" s="3">
        <v>831476</v>
      </c>
      <c r="AM52">
        <v>7.2499999999999995E-2</v>
      </c>
      <c r="AN52">
        <v>50</v>
      </c>
      <c r="AO52">
        <v>0</v>
      </c>
      <c r="AP52" s="8">
        <v>52798</v>
      </c>
      <c r="AQ52">
        <v>0</v>
      </c>
      <c r="AR52" t="s">
        <v>43</v>
      </c>
      <c r="AS52" t="s">
        <v>132</v>
      </c>
      <c r="AT52" s="11" t="s">
        <v>106</v>
      </c>
      <c r="AU52" s="3">
        <v>0</v>
      </c>
      <c r="AV52" s="3">
        <v>0</v>
      </c>
      <c r="AW52">
        <v>0</v>
      </c>
      <c r="AX52">
        <v>0</v>
      </c>
      <c r="AY52">
        <v>0</v>
      </c>
      <c r="AZ52" s="8">
        <v>0</v>
      </c>
      <c r="BA52">
        <v>0</v>
      </c>
      <c r="BB52" t="s">
        <v>46</v>
      </c>
      <c r="BC52">
        <v>0</v>
      </c>
      <c r="BD52" s="11" t="s">
        <v>106</v>
      </c>
      <c r="BE52" s="3">
        <v>0</v>
      </c>
      <c r="BF52" s="3">
        <v>0</v>
      </c>
      <c r="BG52">
        <v>0</v>
      </c>
      <c r="BH52">
        <v>0</v>
      </c>
      <c r="BI52">
        <v>0</v>
      </c>
      <c r="BJ52" s="8">
        <v>0</v>
      </c>
      <c r="BK52">
        <v>0</v>
      </c>
      <c r="BL52" t="s">
        <v>46</v>
      </c>
      <c r="BM52">
        <v>0</v>
      </c>
      <c r="BN52" s="3">
        <v>1073430</v>
      </c>
      <c r="BO52" t="s">
        <v>47</v>
      </c>
      <c r="BP52" s="19">
        <f t="shared" si="5"/>
        <v>883470</v>
      </c>
      <c r="BQ52" s="19"/>
      <c r="BR52" s="19">
        <f t="shared" si="0"/>
        <v>1073430</v>
      </c>
      <c r="BS52" s="13">
        <f t="shared" si="1"/>
        <v>1</v>
      </c>
    </row>
    <row r="53" spans="1:71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2"/>
        <v>3.2849422485959519E-2</v>
      </c>
      <c r="U53" s="3">
        <v>1019196</v>
      </c>
      <c r="V53" s="3">
        <v>945761</v>
      </c>
      <c r="W53" s="14">
        <f t="shared" si="3"/>
        <v>0.92794810811659389</v>
      </c>
      <c r="X53" s="3">
        <v>73435</v>
      </c>
      <c r="Y53" s="18">
        <f t="shared" si="4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>
        <v>50</v>
      </c>
      <c r="AF53" s="10">
        <v>52943</v>
      </c>
      <c r="AG53" t="s">
        <v>54</v>
      </c>
      <c r="AH53" t="s">
        <v>114</v>
      </c>
      <c r="AI53" t="s">
        <v>44</v>
      </c>
      <c r="AJ53" s="8" t="s">
        <v>106</v>
      </c>
      <c r="AK53" s="3">
        <v>0</v>
      </c>
      <c r="AL53" s="3">
        <v>0</v>
      </c>
      <c r="AM53">
        <v>0</v>
      </c>
      <c r="AN53" t="s">
        <v>45</v>
      </c>
      <c r="AO53">
        <v>0</v>
      </c>
      <c r="AP53" s="8">
        <v>0</v>
      </c>
      <c r="AQ53">
        <v>0</v>
      </c>
      <c r="AR53" t="s">
        <v>46</v>
      </c>
      <c r="AS53">
        <v>0</v>
      </c>
      <c r="AT53" s="11" t="s">
        <v>106</v>
      </c>
      <c r="AU53" s="3">
        <v>0</v>
      </c>
      <c r="AV53" s="3">
        <v>0</v>
      </c>
      <c r="AW53">
        <v>0</v>
      </c>
      <c r="AX53">
        <v>0</v>
      </c>
      <c r="AY53">
        <v>0</v>
      </c>
      <c r="AZ53" s="8">
        <v>0</v>
      </c>
      <c r="BA53">
        <v>0</v>
      </c>
      <c r="BB53" t="s">
        <v>46</v>
      </c>
      <c r="BC53">
        <v>0</v>
      </c>
      <c r="BD53" s="11" t="s">
        <v>106</v>
      </c>
      <c r="BE53" s="3">
        <v>0</v>
      </c>
      <c r="BF53" s="3">
        <v>0</v>
      </c>
      <c r="BG53">
        <v>0</v>
      </c>
      <c r="BH53">
        <v>0</v>
      </c>
      <c r="BI53">
        <v>0</v>
      </c>
      <c r="BJ53" s="8">
        <v>0</v>
      </c>
      <c r="BK53">
        <v>0</v>
      </c>
      <c r="BL53" t="s">
        <v>46</v>
      </c>
      <c r="BM53">
        <v>0</v>
      </c>
      <c r="BN53" s="3">
        <v>0</v>
      </c>
      <c r="BO53">
        <v>0</v>
      </c>
      <c r="BP53" s="19">
        <f t="shared" si="5"/>
        <v>863634</v>
      </c>
      <c r="BQ53" s="19"/>
      <c r="BR53" s="19">
        <f t="shared" si="0"/>
        <v>937069</v>
      </c>
      <c r="BS53" s="13">
        <f t="shared" si="1"/>
        <v>0.91941981718923549</v>
      </c>
    </row>
    <row r="54" spans="1:71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2"/>
        <v>3.2849422485959519E-2</v>
      </c>
      <c r="U54" s="3">
        <v>1019196</v>
      </c>
      <c r="V54" s="3">
        <v>945761</v>
      </c>
      <c r="W54" s="14">
        <f t="shared" si="3"/>
        <v>0.92794810811659389</v>
      </c>
      <c r="X54" s="3">
        <v>945751</v>
      </c>
      <c r="Y54" s="18">
        <f t="shared" si="4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>
        <v>50</v>
      </c>
      <c r="AF54" s="10">
        <v>52943</v>
      </c>
      <c r="AG54" t="s">
        <v>54</v>
      </c>
      <c r="AH54" t="s">
        <v>134</v>
      </c>
      <c r="AI54" t="s">
        <v>44</v>
      </c>
      <c r="AJ54" s="8" t="s">
        <v>106</v>
      </c>
      <c r="AK54" s="3">
        <v>0</v>
      </c>
      <c r="AL54" s="3">
        <v>0</v>
      </c>
      <c r="AM54">
        <v>0</v>
      </c>
      <c r="AN54" t="s">
        <v>45</v>
      </c>
      <c r="AO54">
        <v>0</v>
      </c>
      <c r="AP54" s="8">
        <v>0</v>
      </c>
      <c r="AQ54">
        <v>0</v>
      </c>
      <c r="AR54" t="s">
        <v>46</v>
      </c>
      <c r="AS54">
        <v>0</v>
      </c>
      <c r="AT54" s="11" t="s">
        <v>106</v>
      </c>
      <c r="AU54" s="3">
        <v>0</v>
      </c>
      <c r="AV54" s="3">
        <v>0</v>
      </c>
      <c r="AW54">
        <v>0</v>
      </c>
      <c r="AX54">
        <v>0</v>
      </c>
      <c r="AY54">
        <v>0</v>
      </c>
      <c r="AZ54" s="8">
        <v>0</v>
      </c>
      <c r="BA54">
        <v>0</v>
      </c>
      <c r="BB54" t="s">
        <v>46</v>
      </c>
      <c r="BC54">
        <v>0</v>
      </c>
      <c r="BD54" s="11" t="s">
        <v>106</v>
      </c>
      <c r="BE54" s="3">
        <v>0</v>
      </c>
      <c r="BF54" s="3">
        <v>0</v>
      </c>
      <c r="BG54">
        <v>0</v>
      </c>
      <c r="BH54">
        <v>0</v>
      </c>
      <c r="BI54">
        <v>0</v>
      </c>
      <c r="BJ54" s="8">
        <v>0</v>
      </c>
      <c r="BK54">
        <v>0</v>
      </c>
      <c r="BL54" t="s">
        <v>46</v>
      </c>
      <c r="BM54">
        <v>0</v>
      </c>
      <c r="BN54" s="3">
        <v>1019196</v>
      </c>
      <c r="BO54">
        <v>0</v>
      </c>
      <c r="BP54" s="19">
        <f t="shared" si="5"/>
        <v>863634</v>
      </c>
      <c r="BQ54" s="19"/>
      <c r="BR54" s="19">
        <f t="shared" si="0"/>
        <v>1809385</v>
      </c>
      <c r="BS54" s="13">
        <f t="shared" si="1"/>
        <v>1.7753062217669615</v>
      </c>
    </row>
    <row r="55" spans="1:71" hidden="1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2"/>
        <v>3.45641794669653E-2</v>
      </c>
      <c r="U55" s="3">
        <v>2075212</v>
      </c>
      <c r="V55" s="3">
        <v>1923003</v>
      </c>
      <c r="W55" s="14">
        <f t="shared" si="3"/>
        <v>0.92665375874850375</v>
      </c>
      <c r="X55" s="3">
        <v>363661</v>
      </c>
      <c r="Y55" s="18">
        <f t="shared" si="4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>
        <v>50</v>
      </c>
      <c r="AF55" s="10">
        <v>53561</v>
      </c>
      <c r="AG55" t="s">
        <v>71</v>
      </c>
      <c r="AH55" t="s">
        <v>43</v>
      </c>
      <c r="AI55" t="s">
        <v>137</v>
      </c>
      <c r="AJ55" s="8">
        <v>35290</v>
      </c>
      <c r="AK55" s="3">
        <v>167800</v>
      </c>
      <c r="AL55" s="3">
        <v>36648.620000000003</v>
      </c>
      <c r="AM55">
        <v>4.4999999999999998E-2</v>
      </c>
      <c r="AN55">
        <v>7.17</v>
      </c>
      <c r="AO55">
        <v>7.17</v>
      </c>
      <c r="AP55" s="8">
        <v>43866</v>
      </c>
      <c r="AQ55" t="s">
        <v>54</v>
      </c>
      <c r="AR55" t="s">
        <v>43</v>
      </c>
      <c r="AS55" t="s">
        <v>137</v>
      </c>
      <c r="AT55" s="11">
        <v>35128</v>
      </c>
      <c r="AU55" s="3">
        <v>553200</v>
      </c>
      <c r="AV55" s="3">
        <v>553200</v>
      </c>
      <c r="AW55">
        <v>0</v>
      </c>
      <c r="AX55">
        <v>50</v>
      </c>
      <c r="AY55" t="s">
        <v>138</v>
      </c>
      <c r="AZ55" s="8">
        <v>53387</v>
      </c>
      <c r="BA55" t="s">
        <v>75</v>
      </c>
      <c r="BB55" t="s">
        <v>100</v>
      </c>
      <c r="BC55" t="s">
        <v>137</v>
      </c>
      <c r="BD55" s="11" t="s">
        <v>106</v>
      </c>
      <c r="BE55" s="3">
        <v>0</v>
      </c>
      <c r="BF55" s="3">
        <v>0</v>
      </c>
      <c r="BG55">
        <v>0</v>
      </c>
      <c r="BH55">
        <v>0</v>
      </c>
      <c r="BI55">
        <v>0</v>
      </c>
      <c r="BJ55" s="8">
        <v>0</v>
      </c>
      <c r="BK55">
        <v>0</v>
      </c>
      <c r="BL55" t="s">
        <v>46</v>
      </c>
      <c r="BM55">
        <v>0</v>
      </c>
      <c r="BN55" s="3">
        <v>2075212</v>
      </c>
      <c r="BO55" t="s">
        <v>47</v>
      </c>
      <c r="BP55" s="19">
        <f t="shared" si="5"/>
        <v>1711000</v>
      </c>
      <c r="BQ55" s="19"/>
      <c r="BR55" s="19">
        <f t="shared" si="0"/>
        <v>2074661</v>
      </c>
      <c r="BS55" s="13">
        <f t="shared" si="1"/>
        <v>0.99973448495864514</v>
      </c>
    </row>
    <row r="56" spans="1:71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2"/>
        <v>7.7227141939268648E-2</v>
      </c>
      <c r="U56" s="3">
        <v>3364918</v>
      </c>
      <c r="V56" s="3">
        <v>2960028</v>
      </c>
      <c r="W56" s="14">
        <f t="shared" si="3"/>
        <v>0.87967314508109851</v>
      </c>
      <c r="X56" s="3">
        <v>0</v>
      </c>
      <c r="Y56" s="18">
        <f t="shared" si="4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>
        <v>10</v>
      </c>
      <c r="AF56" s="10">
        <v>45992</v>
      </c>
      <c r="AG56" t="s">
        <v>54</v>
      </c>
      <c r="AH56" t="s">
        <v>43</v>
      </c>
      <c r="AI56" t="s">
        <v>122</v>
      </c>
      <c r="AJ56" s="8" t="s">
        <v>106</v>
      </c>
      <c r="AK56" s="3">
        <v>980000</v>
      </c>
      <c r="AL56" s="3">
        <v>389887</v>
      </c>
      <c r="AM56">
        <v>0</v>
      </c>
      <c r="AN56">
        <v>0</v>
      </c>
      <c r="AO56">
        <v>0</v>
      </c>
      <c r="AP56" s="8" t="s">
        <v>140</v>
      </c>
      <c r="AQ56">
        <v>0</v>
      </c>
      <c r="AR56" t="s">
        <v>100</v>
      </c>
      <c r="AS56" t="s">
        <v>126</v>
      </c>
      <c r="AT56" s="11" t="s">
        <v>106</v>
      </c>
      <c r="AU56" s="3">
        <v>0</v>
      </c>
      <c r="AV56" s="3">
        <v>0</v>
      </c>
      <c r="AW56">
        <v>0</v>
      </c>
      <c r="AX56">
        <v>0</v>
      </c>
      <c r="AY56">
        <v>0</v>
      </c>
      <c r="AZ56" s="8">
        <v>0</v>
      </c>
      <c r="BA56">
        <v>0</v>
      </c>
      <c r="BB56" t="s">
        <v>46</v>
      </c>
      <c r="BC56">
        <v>0</v>
      </c>
      <c r="BD56" s="11" t="s">
        <v>106</v>
      </c>
      <c r="BE56" s="3">
        <v>0</v>
      </c>
      <c r="BF56" s="3">
        <v>0</v>
      </c>
      <c r="BG56">
        <v>0</v>
      </c>
      <c r="BH56">
        <v>0</v>
      </c>
      <c r="BI56">
        <v>0</v>
      </c>
      <c r="BJ56" s="8">
        <v>0</v>
      </c>
      <c r="BK56">
        <v>0</v>
      </c>
      <c r="BL56" t="s">
        <v>46</v>
      </c>
      <c r="BM56">
        <v>0</v>
      </c>
      <c r="BN56" s="3">
        <v>1638224</v>
      </c>
      <c r="BO56" t="s">
        <v>62</v>
      </c>
      <c r="BP56" s="19">
        <f t="shared" si="5"/>
        <v>1638224</v>
      </c>
      <c r="BQ56" s="19"/>
      <c r="BR56" s="19">
        <f t="shared" si="0"/>
        <v>1638224</v>
      </c>
      <c r="BS56" s="13">
        <f t="shared" si="1"/>
        <v>0.48685406301134232</v>
      </c>
    </row>
    <row r="57" spans="1:71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2"/>
        <v>0</v>
      </c>
      <c r="U57" s="3">
        <v>2403133</v>
      </c>
      <c r="V57" s="3">
        <v>2197782</v>
      </c>
      <c r="W57" s="14">
        <f t="shared" si="3"/>
        <v>0.91454863297204103</v>
      </c>
      <c r="X57" s="3">
        <v>0</v>
      </c>
      <c r="Y57" s="18">
        <f t="shared" si="4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>
        <v>9</v>
      </c>
      <c r="AF57" s="10">
        <v>42552</v>
      </c>
      <c r="AG57">
        <v>0</v>
      </c>
      <c r="AH57" t="s">
        <v>43</v>
      </c>
      <c r="AI57">
        <v>0</v>
      </c>
      <c r="AJ57" s="8">
        <v>34690</v>
      </c>
      <c r="AK57" s="3">
        <v>850000</v>
      </c>
      <c r="AL57" s="3">
        <v>850000</v>
      </c>
      <c r="AM57">
        <v>0.03</v>
      </c>
      <c r="AN57">
        <v>50</v>
      </c>
      <c r="AO57">
        <v>30</v>
      </c>
      <c r="AP57" s="8">
        <v>52597</v>
      </c>
      <c r="AQ57">
        <v>0</v>
      </c>
      <c r="AR57" t="s">
        <v>100</v>
      </c>
      <c r="AS57" t="s">
        <v>142</v>
      </c>
      <c r="AT57" s="11" t="s">
        <v>106</v>
      </c>
      <c r="AU57" s="3">
        <v>0</v>
      </c>
      <c r="AV57" s="3">
        <v>0</v>
      </c>
      <c r="AW57">
        <v>0</v>
      </c>
      <c r="AX57">
        <v>0</v>
      </c>
      <c r="AY57">
        <v>0</v>
      </c>
      <c r="AZ57" s="8">
        <v>0</v>
      </c>
      <c r="BA57">
        <v>0</v>
      </c>
      <c r="BB57" t="s">
        <v>46</v>
      </c>
      <c r="BC57">
        <v>0</v>
      </c>
      <c r="BD57" s="11" t="s">
        <v>106</v>
      </c>
      <c r="BE57" s="3">
        <v>0</v>
      </c>
      <c r="BF57" s="3">
        <v>0</v>
      </c>
      <c r="BG57">
        <v>0</v>
      </c>
      <c r="BH57">
        <v>0</v>
      </c>
      <c r="BI57">
        <v>0</v>
      </c>
      <c r="BJ57" s="8">
        <v>0</v>
      </c>
      <c r="BK57">
        <v>0</v>
      </c>
      <c r="BL57" t="s">
        <v>46</v>
      </c>
      <c r="BM57">
        <v>0</v>
      </c>
      <c r="BN57" s="3">
        <v>0</v>
      </c>
      <c r="BO57">
        <v>0</v>
      </c>
      <c r="BP57" s="19">
        <f t="shared" si="5"/>
        <v>850000</v>
      </c>
      <c r="BQ57" s="19"/>
      <c r="BR57" s="19">
        <f t="shared" si="0"/>
        <v>850000</v>
      </c>
      <c r="BS57" s="13">
        <f t="shared" si="1"/>
        <v>0.35370493435028355</v>
      </c>
    </row>
    <row r="58" spans="1:71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2"/>
        <v>8.0732057436917595E-2</v>
      </c>
      <c r="U58" s="3">
        <v>998661.53</v>
      </c>
      <c r="V58" s="3">
        <v>928839.98</v>
      </c>
      <c r="W58" s="14">
        <f t="shared" si="3"/>
        <v>0.93008487069688162</v>
      </c>
      <c r="X58" s="3">
        <v>0</v>
      </c>
      <c r="Y58" s="18">
        <f t="shared" si="4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>
        <v>0</v>
      </c>
      <c r="AF58" s="10">
        <v>0</v>
      </c>
      <c r="AG58">
        <v>0</v>
      </c>
      <c r="AH58" t="s">
        <v>46</v>
      </c>
      <c r="AI58">
        <v>0</v>
      </c>
      <c r="AJ58" s="8" t="s">
        <v>106</v>
      </c>
      <c r="AK58" s="3">
        <v>0</v>
      </c>
      <c r="AL58" s="3">
        <v>0</v>
      </c>
      <c r="AM58">
        <v>0</v>
      </c>
      <c r="AN58" t="s">
        <v>45</v>
      </c>
      <c r="AO58">
        <v>0</v>
      </c>
      <c r="AP58" s="8">
        <v>0</v>
      </c>
      <c r="AQ58">
        <v>0</v>
      </c>
      <c r="AR58" t="s">
        <v>46</v>
      </c>
      <c r="AS58" t="s">
        <v>62</v>
      </c>
      <c r="AT58" s="11" t="s">
        <v>106</v>
      </c>
      <c r="AU58" s="3">
        <v>0</v>
      </c>
      <c r="AV58" s="3">
        <v>0</v>
      </c>
      <c r="AW58">
        <v>0</v>
      </c>
      <c r="AX58">
        <v>0</v>
      </c>
      <c r="AY58">
        <v>0</v>
      </c>
      <c r="AZ58" s="8">
        <v>0</v>
      </c>
      <c r="BA58">
        <v>0</v>
      </c>
      <c r="BB58" t="s">
        <v>46</v>
      </c>
      <c r="BC58">
        <v>0</v>
      </c>
      <c r="BD58" s="11" t="s">
        <v>106</v>
      </c>
      <c r="BE58" s="3">
        <v>0</v>
      </c>
      <c r="BF58" s="3">
        <v>0</v>
      </c>
      <c r="BG58">
        <v>0</v>
      </c>
      <c r="BH58">
        <v>0</v>
      </c>
      <c r="BI58">
        <v>0</v>
      </c>
      <c r="BJ58" s="8">
        <v>0</v>
      </c>
      <c r="BK58">
        <v>0</v>
      </c>
      <c r="BL58" t="s">
        <v>46</v>
      </c>
      <c r="BM58">
        <v>0</v>
      </c>
      <c r="BN58" s="3">
        <v>998661.53</v>
      </c>
      <c r="BO58" t="s">
        <v>62</v>
      </c>
      <c r="BP58" s="19">
        <f t="shared" si="5"/>
        <v>0</v>
      </c>
      <c r="BQ58" s="19"/>
      <c r="BR58" s="19">
        <f t="shared" si="0"/>
        <v>0</v>
      </c>
      <c r="BS58" s="13">
        <f t="shared" si="1"/>
        <v>0</v>
      </c>
    </row>
    <row r="59" spans="1:71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2"/>
        <v>3.140386230058774E-2</v>
      </c>
      <c r="U59" s="3">
        <v>595500</v>
      </c>
      <c r="V59" s="3">
        <v>557295</v>
      </c>
      <c r="W59" s="14">
        <f t="shared" si="3"/>
        <v>0.9358438287153652</v>
      </c>
      <c r="X59" s="3">
        <v>557295</v>
      </c>
      <c r="Y59" s="18">
        <f t="shared" si="4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>
        <v>50</v>
      </c>
      <c r="AF59" s="10">
        <v>52932</v>
      </c>
      <c r="AG59" t="s">
        <v>54</v>
      </c>
      <c r="AH59" t="s">
        <v>144</v>
      </c>
      <c r="AI59" t="s">
        <v>44</v>
      </c>
      <c r="AJ59" s="8" t="s">
        <v>106</v>
      </c>
      <c r="AK59" s="3">
        <v>0</v>
      </c>
      <c r="AL59" s="3">
        <v>0</v>
      </c>
      <c r="AM59">
        <v>0</v>
      </c>
      <c r="AN59" t="s">
        <v>45</v>
      </c>
      <c r="AO59">
        <v>0</v>
      </c>
      <c r="AP59" s="8">
        <v>0</v>
      </c>
      <c r="AQ59">
        <v>0</v>
      </c>
      <c r="AR59" t="s">
        <v>46</v>
      </c>
      <c r="AS59">
        <v>0</v>
      </c>
      <c r="AT59" s="11" t="s">
        <v>106</v>
      </c>
      <c r="AU59" s="3">
        <v>0</v>
      </c>
      <c r="AV59" s="3">
        <v>0</v>
      </c>
      <c r="AW59">
        <v>0</v>
      </c>
      <c r="AX59">
        <v>0</v>
      </c>
      <c r="AY59">
        <v>0</v>
      </c>
      <c r="AZ59" s="8">
        <v>0</v>
      </c>
      <c r="BA59">
        <v>0</v>
      </c>
      <c r="BB59" t="s">
        <v>46</v>
      </c>
      <c r="BC59">
        <v>0</v>
      </c>
      <c r="BD59" s="11" t="s">
        <v>106</v>
      </c>
      <c r="BE59" s="3">
        <v>0</v>
      </c>
      <c r="BF59" s="3">
        <v>0</v>
      </c>
      <c r="BG59">
        <v>0</v>
      </c>
      <c r="BH59">
        <v>0</v>
      </c>
      <c r="BI59">
        <v>0</v>
      </c>
      <c r="BJ59" s="8">
        <v>0</v>
      </c>
      <c r="BK59">
        <v>0</v>
      </c>
      <c r="BL59" t="s">
        <v>46</v>
      </c>
      <c r="BM59">
        <v>0</v>
      </c>
      <c r="BN59" s="3">
        <v>595500</v>
      </c>
      <c r="BO59">
        <v>0</v>
      </c>
      <c r="BP59" s="19">
        <f t="shared" si="5"/>
        <v>523189</v>
      </c>
      <c r="BQ59" s="19"/>
      <c r="BR59" s="19">
        <f t="shared" si="0"/>
        <v>1080484</v>
      </c>
      <c r="BS59" s="13">
        <f t="shared" si="1"/>
        <v>1.8144147774979009</v>
      </c>
    </row>
    <row r="60" spans="1:71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2"/>
        <v>3.140386230058774E-2</v>
      </c>
      <c r="U60" s="3">
        <v>595500</v>
      </c>
      <c r="V60" s="3">
        <v>557295</v>
      </c>
      <c r="W60" s="14">
        <f t="shared" si="3"/>
        <v>0.9358438287153652</v>
      </c>
      <c r="X60" s="3">
        <v>38205</v>
      </c>
      <c r="Y60" s="18">
        <f t="shared" si="4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>
        <v>50</v>
      </c>
      <c r="AF60" s="10">
        <v>52932</v>
      </c>
      <c r="AG60" t="s">
        <v>145</v>
      </c>
      <c r="AH60" t="s">
        <v>146</v>
      </c>
      <c r="AI60" t="s">
        <v>44</v>
      </c>
      <c r="AJ60" s="8" t="s">
        <v>106</v>
      </c>
      <c r="AK60" s="3">
        <v>0</v>
      </c>
      <c r="AL60" s="3">
        <v>0</v>
      </c>
      <c r="AM60">
        <v>0</v>
      </c>
      <c r="AN60" t="s">
        <v>45</v>
      </c>
      <c r="AO60">
        <v>0</v>
      </c>
      <c r="AP60" s="8">
        <v>0</v>
      </c>
      <c r="AQ60">
        <v>0</v>
      </c>
      <c r="AR60" t="s">
        <v>46</v>
      </c>
      <c r="AS60">
        <v>0</v>
      </c>
      <c r="AT60" s="11" t="s">
        <v>106</v>
      </c>
      <c r="AU60" s="3">
        <v>0</v>
      </c>
      <c r="AV60" s="3">
        <v>0</v>
      </c>
      <c r="AW60">
        <v>0</v>
      </c>
      <c r="AX60">
        <v>0</v>
      </c>
      <c r="AY60">
        <v>0</v>
      </c>
      <c r="AZ60" s="8">
        <v>0</v>
      </c>
      <c r="BA60">
        <v>0</v>
      </c>
      <c r="BB60" t="s">
        <v>46</v>
      </c>
      <c r="BC60">
        <v>0</v>
      </c>
      <c r="BD60" s="11" t="s">
        <v>106</v>
      </c>
      <c r="BE60" s="3">
        <v>0</v>
      </c>
      <c r="BF60" s="3">
        <v>0</v>
      </c>
      <c r="BG60">
        <v>0</v>
      </c>
      <c r="BH60">
        <v>0</v>
      </c>
      <c r="BI60">
        <v>0</v>
      </c>
      <c r="BJ60" s="8">
        <v>0</v>
      </c>
      <c r="BK60">
        <v>0</v>
      </c>
      <c r="BL60" t="s">
        <v>46</v>
      </c>
      <c r="BM60">
        <v>0</v>
      </c>
      <c r="BN60" s="3">
        <v>0</v>
      </c>
      <c r="BO60">
        <v>0</v>
      </c>
      <c r="BP60" s="19">
        <f t="shared" si="5"/>
        <v>523189</v>
      </c>
      <c r="BQ60" s="19"/>
      <c r="BR60" s="19">
        <f t="shared" si="0"/>
        <v>561394</v>
      </c>
      <c r="BS60" s="13">
        <f t="shared" si="1"/>
        <v>0.94272712006717041</v>
      </c>
    </row>
    <row r="61" spans="1:71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2"/>
        <v>7.5728307347922408E-2</v>
      </c>
      <c r="U61" s="3">
        <v>1417911</v>
      </c>
      <c r="V61" s="3">
        <v>1323082</v>
      </c>
      <c r="W61" s="14">
        <f t="shared" si="3"/>
        <v>0.93312062604775614</v>
      </c>
      <c r="X61" s="3">
        <v>828339</v>
      </c>
      <c r="Y61" s="18">
        <f t="shared" si="4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>
        <v>5</v>
      </c>
      <c r="AF61" s="10">
        <v>36996</v>
      </c>
      <c r="AG61">
        <v>0</v>
      </c>
      <c r="AH61" t="s">
        <v>43</v>
      </c>
      <c r="AI61" t="s">
        <v>151</v>
      </c>
      <c r="AJ61" s="8">
        <v>34890</v>
      </c>
      <c r="AK61" s="3">
        <v>422000</v>
      </c>
      <c r="AL61" s="3">
        <v>0</v>
      </c>
      <c r="AM61">
        <v>5.7500000000000002E-2</v>
      </c>
      <c r="AN61">
        <v>20</v>
      </c>
      <c r="AO61">
        <v>20</v>
      </c>
      <c r="AP61" s="8">
        <v>42283</v>
      </c>
      <c r="AQ61">
        <v>0</v>
      </c>
      <c r="AR61" t="s">
        <v>58</v>
      </c>
      <c r="AS61" t="s">
        <v>152</v>
      </c>
      <c r="AT61" s="11">
        <v>34890</v>
      </c>
      <c r="AU61" s="3">
        <v>165630</v>
      </c>
      <c r="AV61" s="3">
        <v>0</v>
      </c>
      <c r="AW61">
        <v>0.08</v>
      </c>
      <c r="AX61">
        <v>5</v>
      </c>
      <c r="AY61">
        <v>5</v>
      </c>
      <c r="AZ61" s="8">
        <v>36996</v>
      </c>
      <c r="BA61">
        <v>0</v>
      </c>
      <c r="BB61" t="s">
        <v>43</v>
      </c>
      <c r="BC61">
        <v>0</v>
      </c>
      <c r="BD61" s="11">
        <v>35209</v>
      </c>
      <c r="BE61" s="3">
        <v>123800</v>
      </c>
      <c r="BF61" s="3">
        <v>0</v>
      </c>
      <c r="BG61">
        <v>9.4899999999999998E-2</v>
      </c>
      <c r="BH61">
        <v>15</v>
      </c>
      <c r="BI61">
        <v>15</v>
      </c>
      <c r="BJ61" s="8">
        <v>40678</v>
      </c>
      <c r="BK61">
        <v>0</v>
      </c>
      <c r="BL61" t="s">
        <v>43</v>
      </c>
      <c r="BM61" t="s">
        <v>152</v>
      </c>
      <c r="BN61" s="3">
        <v>1417911</v>
      </c>
      <c r="BO61" t="s">
        <v>47</v>
      </c>
      <c r="BP61" s="19">
        <f t="shared" si="5"/>
        <v>1417911</v>
      </c>
      <c r="BQ61" s="19"/>
      <c r="BR61" s="19">
        <f t="shared" si="0"/>
        <v>2246250</v>
      </c>
      <c r="BS61" s="13">
        <f t="shared" si="1"/>
        <v>1.5841967514181075</v>
      </c>
    </row>
    <row r="62" spans="1:71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2"/>
        <v>9.9340560909315548E-2</v>
      </c>
      <c r="U62" s="3">
        <v>3237600</v>
      </c>
      <c r="V62" s="3" t="e">
        <v>#REF!</v>
      </c>
      <c r="W62" s="14">
        <f t="shared" si="3"/>
        <v>0</v>
      </c>
      <c r="X62" s="3">
        <v>3108353</v>
      </c>
      <c r="Y62" s="18">
        <f t="shared" si="4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>
        <v>0</v>
      </c>
      <c r="AF62" s="10">
        <v>44562</v>
      </c>
      <c r="AG62" t="s">
        <v>54</v>
      </c>
      <c r="AH62" t="s">
        <v>43</v>
      </c>
      <c r="AI62" t="s">
        <v>122</v>
      </c>
      <c r="AJ62" s="8">
        <v>35400</v>
      </c>
      <c r="AK62" s="3">
        <v>800000</v>
      </c>
      <c r="AL62" s="3">
        <v>800000</v>
      </c>
      <c r="AM62">
        <v>0</v>
      </c>
      <c r="AN62">
        <v>50</v>
      </c>
      <c r="AO62">
        <v>30</v>
      </c>
      <c r="AP62" s="8">
        <v>47849</v>
      </c>
      <c r="AQ62" t="s">
        <v>71</v>
      </c>
      <c r="AR62" t="s">
        <v>100</v>
      </c>
      <c r="AS62" t="s">
        <v>153</v>
      </c>
      <c r="AT62" s="11" t="s">
        <v>106</v>
      </c>
      <c r="AU62" s="3">
        <v>0</v>
      </c>
      <c r="AV62" s="3">
        <v>0</v>
      </c>
      <c r="AW62">
        <v>0</v>
      </c>
      <c r="AX62">
        <v>0</v>
      </c>
      <c r="AY62">
        <v>0</v>
      </c>
      <c r="AZ62" s="8">
        <v>0</v>
      </c>
      <c r="BA62">
        <v>0</v>
      </c>
      <c r="BB62" t="s">
        <v>46</v>
      </c>
      <c r="BC62">
        <v>0</v>
      </c>
      <c r="BD62" s="11" t="s">
        <v>106</v>
      </c>
      <c r="BE62" s="3">
        <v>0</v>
      </c>
      <c r="BF62" s="3">
        <v>0</v>
      </c>
      <c r="BG62">
        <v>0</v>
      </c>
      <c r="BH62">
        <v>0</v>
      </c>
      <c r="BI62">
        <v>0</v>
      </c>
      <c r="BJ62" s="8">
        <v>0</v>
      </c>
      <c r="BK62">
        <v>0</v>
      </c>
      <c r="BL62" t="s">
        <v>46</v>
      </c>
      <c r="BM62">
        <v>0</v>
      </c>
      <c r="BN62" s="3">
        <v>1268000</v>
      </c>
      <c r="BO62" t="s">
        <v>62</v>
      </c>
      <c r="BP62" s="19">
        <f t="shared" si="5"/>
        <v>1268000</v>
      </c>
      <c r="BQ62" s="19"/>
      <c r="BR62" s="19">
        <f t="shared" si="0"/>
        <v>4376353</v>
      </c>
      <c r="BS62" s="13">
        <f t="shared" si="1"/>
        <v>1.3517275142080554</v>
      </c>
    </row>
    <row r="63" spans="1:71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2"/>
        <v>8.4724517176895622E-2</v>
      </c>
      <c r="U63" s="3">
        <v>2058259</v>
      </c>
      <c r="V63" s="3">
        <v>1990859</v>
      </c>
      <c r="W63" s="14">
        <f t="shared" si="3"/>
        <v>0.96725387815624764</v>
      </c>
      <c r="X63" s="3">
        <v>0</v>
      </c>
      <c r="Y63" s="18">
        <f t="shared" si="4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>
        <v>0</v>
      </c>
      <c r="AF63" s="10">
        <v>0</v>
      </c>
      <c r="AG63">
        <v>0</v>
      </c>
      <c r="AH63" t="s">
        <v>46</v>
      </c>
      <c r="AI63">
        <v>0</v>
      </c>
      <c r="AJ63" s="8" t="s">
        <v>106</v>
      </c>
      <c r="AK63" s="3">
        <v>0</v>
      </c>
      <c r="AL63" s="3">
        <v>0</v>
      </c>
      <c r="AM63">
        <v>0</v>
      </c>
      <c r="AN63" t="s">
        <v>45</v>
      </c>
      <c r="AO63">
        <v>0</v>
      </c>
      <c r="AP63" s="8">
        <v>0</v>
      </c>
      <c r="AQ63">
        <v>0</v>
      </c>
      <c r="AR63" t="s">
        <v>46</v>
      </c>
      <c r="AS63">
        <v>0</v>
      </c>
      <c r="AT63" s="11" t="s">
        <v>106</v>
      </c>
      <c r="AU63" s="3">
        <v>0</v>
      </c>
      <c r="AV63" s="3">
        <v>0</v>
      </c>
      <c r="AW63">
        <v>0</v>
      </c>
      <c r="AX63">
        <v>0</v>
      </c>
      <c r="AY63">
        <v>0</v>
      </c>
      <c r="AZ63" s="8">
        <v>0</v>
      </c>
      <c r="BA63">
        <v>0</v>
      </c>
      <c r="BB63" t="s">
        <v>46</v>
      </c>
      <c r="BC63">
        <v>0</v>
      </c>
      <c r="BD63" s="11" t="s">
        <v>106</v>
      </c>
      <c r="BE63" s="3">
        <v>0</v>
      </c>
      <c r="BF63" s="3">
        <v>0</v>
      </c>
      <c r="BG63">
        <v>0</v>
      </c>
      <c r="BH63">
        <v>0</v>
      </c>
      <c r="BI63">
        <v>0</v>
      </c>
      <c r="BJ63" s="8">
        <v>0</v>
      </c>
      <c r="BK63">
        <v>0</v>
      </c>
      <c r="BL63" t="s">
        <v>46</v>
      </c>
      <c r="BM63">
        <v>0</v>
      </c>
      <c r="BN63" s="3">
        <v>0</v>
      </c>
      <c r="BO63" t="s">
        <v>62</v>
      </c>
      <c r="BP63" s="19">
        <f t="shared" si="5"/>
        <v>0</v>
      </c>
      <c r="BQ63" s="19"/>
      <c r="BR63" s="19">
        <f t="shared" si="0"/>
        <v>0</v>
      </c>
      <c r="BS63" s="13">
        <f t="shared" si="1"/>
        <v>0</v>
      </c>
    </row>
    <row r="64" spans="1:71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2"/>
        <v>7.9317573497943578E-2</v>
      </c>
      <c r="U64" s="3">
        <v>689305</v>
      </c>
      <c r="V64" s="3">
        <v>654016</v>
      </c>
      <c r="W64" s="14">
        <f t="shared" si="3"/>
        <v>0.94880495571626489</v>
      </c>
      <c r="X64" s="3">
        <v>218072</v>
      </c>
      <c r="Y64" s="18">
        <f t="shared" si="4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>
        <v>0</v>
      </c>
      <c r="AF64" s="10">
        <v>0</v>
      </c>
      <c r="AG64">
        <v>0</v>
      </c>
      <c r="AH64" t="s">
        <v>46</v>
      </c>
      <c r="AI64">
        <v>0</v>
      </c>
      <c r="AJ64" s="8" t="s">
        <v>106</v>
      </c>
      <c r="AK64" s="3">
        <v>0</v>
      </c>
      <c r="AL64" s="3">
        <v>0</v>
      </c>
      <c r="AM64">
        <v>0</v>
      </c>
      <c r="AN64" t="s">
        <v>45</v>
      </c>
      <c r="AO64">
        <v>0</v>
      </c>
      <c r="AP64" s="8">
        <v>0</v>
      </c>
      <c r="AQ64">
        <v>0</v>
      </c>
      <c r="AR64" t="s">
        <v>46</v>
      </c>
      <c r="AS64">
        <v>0</v>
      </c>
      <c r="AT64" s="11" t="s">
        <v>106</v>
      </c>
      <c r="AU64" s="3">
        <v>0</v>
      </c>
      <c r="AV64" s="3">
        <v>0</v>
      </c>
      <c r="AW64">
        <v>0</v>
      </c>
      <c r="AX64">
        <v>0</v>
      </c>
      <c r="AY64">
        <v>0</v>
      </c>
      <c r="AZ64" s="8">
        <v>0</v>
      </c>
      <c r="BA64">
        <v>0</v>
      </c>
      <c r="BB64" t="s">
        <v>46</v>
      </c>
      <c r="BC64">
        <v>0</v>
      </c>
      <c r="BD64" s="11" t="s">
        <v>106</v>
      </c>
      <c r="BE64" s="3">
        <v>0</v>
      </c>
      <c r="BF64" s="3">
        <v>0</v>
      </c>
      <c r="BG64">
        <v>0</v>
      </c>
      <c r="BH64">
        <v>0</v>
      </c>
      <c r="BI64">
        <v>0</v>
      </c>
      <c r="BJ64" s="8">
        <v>0</v>
      </c>
      <c r="BK64">
        <v>0</v>
      </c>
      <c r="BL64" t="s">
        <v>46</v>
      </c>
      <c r="BM64">
        <v>0</v>
      </c>
      <c r="BN64" s="3">
        <v>0</v>
      </c>
      <c r="BO64" t="s">
        <v>62</v>
      </c>
      <c r="BP64" s="19">
        <f t="shared" si="5"/>
        <v>0</v>
      </c>
      <c r="BQ64" s="19"/>
      <c r="BR64" s="19">
        <f t="shared" si="0"/>
        <v>218072</v>
      </c>
      <c r="BS64" s="13">
        <f t="shared" si="1"/>
        <v>0.31636503434618929</v>
      </c>
    </row>
    <row r="65" spans="1:71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2"/>
        <v>0</v>
      </c>
      <c r="U65" s="3">
        <v>0</v>
      </c>
      <c r="V65" s="3">
        <v>0</v>
      </c>
      <c r="W65" s="14">
        <f t="shared" si="3"/>
        <v>0</v>
      </c>
      <c r="X65" s="3">
        <v>0</v>
      </c>
      <c r="Y65" s="18">
        <f t="shared" si="4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>
        <v>0</v>
      </c>
      <c r="AF65" s="10">
        <v>0</v>
      </c>
      <c r="AG65">
        <v>0</v>
      </c>
      <c r="AH65" t="s">
        <v>46</v>
      </c>
      <c r="AI65">
        <v>0</v>
      </c>
      <c r="AJ65" s="8" t="s">
        <v>106</v>
      </c>
      <c r="AK65" s="3">
        <v>0</v>
      </c>
      <c r="AL65" s="3">
        <v>0</v>
      </c>
      <c r="AM65">
        <v>0</v>
      </c>
      <c r="AN65" t="s">
        <v>45</v>
      </c>
      <c r="AO65">
        <v>0</v>
      </c>
      <c r="AP65" s="8">
        <v>0</v>
      </c>
      <c r="AQ65">
        <v>0</v>
      </c>
      <c r="AR65" t="s">
        <v>46</v>
      </c>
      <c r="AS65">
        <v>0</v>
      </c>
      <c r="AT65" s="11" t="s">
        <v>106</v>
      </c>
      <c r="AU65" s="3">
        <v>0</v>
      </c>
      <c r="AV65" s="3">
        <v>0</v>
      </c>
      <c r="AW65">
        <v>0</v>
      </c>
      <c r="AX65">
        <v>0</v>
      </c>
      <c r="AY65">
        <v>0</v>
      </c>
      <c r="AZ65" s="8">
        <v>0</v>
      </c>
      <c r="BA65">
        <v>0</v>
      </c>
      <c r="BB65" t="s">
        <v>46</v>
      </c>
      <c r="BC65">
        <v>0</v>
      </c>
      <c r="BD65" s="11" t="s">
        <v>106</v>
      </c>
      <c r="BE65" s="3">
        <v>0</v>
      </c>
      <c r="BF65" s="3">
        <v>0</v>
      </c>
      <c r="BG65">
        <v>0</v>
      </c>
      <c r="BH65">
        <v>0</v>
      </c>
      <c r="BI65">
        <v>0</v>
      </c>
      <c r="BJ65" s="8">
        <v>0</v>
      </c>
      <c r="BK65">
        <v>0</v>
      </c>
      <c r="BL65" t="s">
        <v>46</v>
      </c>
      <c r="BM65">
        <v>0</v>
      </c>
      <c r="BN65" s="3">
        <v>0</v>
      </c>
      <c r="BO65">
        <v>0</v>
      </c>
      <c r="BP65" s="19">
        <f t="shared" si="5"/>
        <v>0</v>
      </c>
      <c r="BQ65" s="19"/>
      <c r="BR65" s="19">
        <f t="shared" si="0"/>
        <v>0</v>
      </c>
      <c r="BS65" s="13">
        <f t="shared" si="1"/>
        <v>0</v>
      </c>
    </row>
    <row r="66" spans="1:71" hidden="1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2"/>
        <v>7.7069523529309958E-2</v>
      </c>
      <c r="U66" s="3">
        <v>462232</v>
      </c>
      <c r="V66" s="3">
        <v>401457</v>
      </c>
      <c r="W66" s="14">
        <f t="shared" si="3"/>
        <v>0.86851840634140431</v>
      </c>
      <c r="X66" s="3">
        <v>111863</v>
      </c>
      <c r="Y66" s="18">
        <f t="shared" si="4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>
        <v>0</v>
      </c>
      <c r="AF66" s="10">
        <v>42750</v>
      </c>
      <c r="AG66">
        <v>1</v>
      </c>
      <c r="AH66" t="s">
        <v>46</v>
      </c>
      <c r="AI66" t="s">
        <v>44</v>
      </c>
      <c r="AJ66" s="8" t="s">
        <v>106</v>
      </c>
      <c r="AK66" s="3">
        <v>0</v>
      </c>
      <c r="AL66" s="3">
        <v>0</v>
      </c>
      <c r="AM66">
        <v>0</v>
      </c>
      <c r="AN66" t="s">
        <v>45</v>
      </c>
      <c r="AO66">
        <v>0</v>
      </c>
      <c r="AP66" s="8">
        <v>0</v>
      </c>
      <c r="AQ66">
        <v>0</v>
      </c>
      <c r="AR66" t="s">
        <v>46</v>
      </c>
      <c r="AS66">
        <v>0</v>
      </c>
      <c r="AT66" s="11" t="s">
        <v>106</v>
      </c>
      <c r="AU66" s="3">
        <v>0</v>
      </c>
      <c r="AV66" s="3">
        <v>0</v>
      </c>
      <c r="AW66">
        <v>0</v>
      </c>
      <c r="AX66">
        <v>0</v>
      </c>
      <c r="AY66">
        <v>0</v>
      </c>
      <c r="AZ66" s="8">
        <v>0</v>
      </c>
      <c r="BA66">
        <v>0</v>
      </c>
      <c r="BB66" t="s">
        <v>46</v>
      </c>
      <c r="BC66">
        <v>0</v>
      </c>
      <c r="BD66" s="11" t="s">
        <v>106</v>
      </c>
      <c r="BE66" s="3">
        <v>0</v>
      </c>
      <c r="BF66" s="3">
        <v>0</v>
      </c>
      <c r="BG66">
        <v>0</v>
      </c>
      <c r="BH66">
        <v>0</v>
      </c>
      <c r="BI66">
        <v>0</v>
      </c>
      <c r="BJ66" s="8">
        <v>0</v>
      </c>
      <c r="BK66">
        <v>0</v>
      </c>
      <c r="BL66" t="s">
        <v>46</v>
      </c>
      <c r="BM66">
        <v>0</v>
      </c>
      <c r="BN66" s="3">
        <v>462232</v>
      </c>
      <c r="BO66">
        <v>0</v>
      </c>
      <c r="BP66" s="19">
        <f t="shared" si="5"/>
        <v>350369</v>
      </c>
      <c r="BQ66" s="19"/>
      <c r="BR66" s="19">
        <f t="shared" si="0"/>
        <v>462232</v>
      </c>
      <c r="BS66" s="13">
        <f t="shared" si="1"/>
        <v>1</v>
      </c>
    </row>
    <row r="67" spans="1:71" hidden="1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2"/>
        <v>6.8717662498302995E-2</v>
      </c>
      <c r="U67" s="3">
        <v>265172</v>
      </c>
      <c r="V67" s="3">
        <v>243406</v>
      </c>
      <c r="W67" s="14">
        <f t="shared" si="3"/>
        <v>0.91791742717934022</v>
      </c>
      <c r="X67" s="3">
        <v>75000</v>
      </c>
      <c r="Y67" s="18">
        <f t="shared" si="4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>
        <v>0</v>
      </c>
      <c r="AF67" s="10">
        <v>42750</v>
      </c>
      <c r="AG67">
        <v>1</v>
      </c>
      <c r="AH67" t="s">
        <v>46</v>
      </c>
      <c r="AI67">
        <v>0</v>
      </c>
      <c r="AJ67" s="8" t="s">
        <v>106</v>
      </c>
      <c r="AK67" s="3">
        <v>0</v>
      </c>
      <c r="AL67" s="3">
        <v>0</v>
      </c>
      <c r="AM67">
        <v>0</v>
      </c>
      <c r="AN67" t="s">
        <v>45</v>
      </c>
      <c r="AO67">
        <v>0</v>
      </c>
      <c r="AP67" s="8">
        <v>0</v>
      </c>
      <c r="AQ67">
        <v>0</v>
      </c>
      <c r="AR67" t="s">
        <v>46</v>
      </c>
      <c r="AS67">
        <v>0</v>
      </c>
      <c r="AT67" s="11" t="s">
        <v>106</v>
      </c>
      <c r="AU67" s="3">
        <v>0</v>
      </c>
      <c r="AV67" s="3">
        <v>0</v>
      </c>
      <c r="AW67">
        <v>0</v>
      </c>
      <c r="AX67">
        <v>0</v>
      </c>
      <c r="AY67">
        <v>0</v>
      </c>
      <c r="AZ67" s="8">
        <v>0</v>
      </c>
      <c r="BA67">
        <v>0</v>
      </c>
      <c r="BB67" t="s">
        <v>46</v>
      </c>
      <c r="BC67">
        <v>0</v>
      </c>
      <c r="BD67" s="11" t="s">
        <v>106</v>
      </c>
      <c r="BE67" s="3">
        <v>0</v>
      </c>
      <c r="BF67" s="3">
        <v>0</v>
      </c>
      <c r="BG67">
        <v>0</v>
      </c>
      <c r="BH67">
        <v>0</v>
      </c>
      <c r="BI67">
        <v>0</v>
      </c>
      <c r="BJ67" s="8">
        <v>0</v>
      </c>
      <c r="BK67">
        <v>0</v>
      </c>
      <c r="BL67" t="s">
        <v>46</v>
      </c>
      <c r="BM67">
        <v>0</v>
      </c>
      <c r="BN67" s="3">
        <v>265172</v>
      </c>
      <c r="BO67">
        <v>0</v>
      </c>
      <c r="BP67" s="19">
        <f t="shared" si="5"/>
        <v>190172</v>
      </c>
      <c r="BQ67" s="19"/>
      <c r="BR67" s="19">
        <f t="shared" ref="BR67:BR130" si="6">+BP67+X67</f>
        <v>265172</v>
      </c>
      <c r="BS67" s="13">
        <f t="shared" ref="BS67:BS130" si="7">IFERROR(+BR67/U67,0)</f>
        <v>1</v>
      </c>
    </row>
    <row r="68" spans="1:71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8">IFERROR(H68/U68,0)</f>
        <v>7.8697777777777783E-2</v>
      </c>
      <c r="U68" s="3">
        <v>450000</v>
      </c>
      <c r="V68" s="3">
        <v>419597</v>
      </c>
      <c r="W68" s="14">
        <f t="shared" ref="W68:W131" si="9">IFERROR(+V68/U68,0)</f>
        <v>0.93243777777777781</v>
      </c>
      <c r="X68" s="3">
        <v>135000</v>
      </c>
      <c r="Y68" s="18">
        <f t="shared" ref="Y68:Y131" si="10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>
        <v>0</v>
      </c>
      <c r="AF68" s="10">
        <v>0</v>
      </c>
      <c r="AG68">
        <v>0</v>
      </c>
      <c r="AH68" t="s">
        <v>46</v>
      </c>
      <c r="AI68">
        <v>0</v>
      </c>
      <c r="AJ68" s="8" t="s">
        <v>106</v>
      </c>
      <c r="AK68" s="3">
        <v>0</v>
      </c>
      <c r="AL68" s="3">
        <v>0</v>
      </c>
      <c r="AM68">
        <v>0</v>
      </c>
      <c r="AN68" t="s">
        <v>45</v>
      </c>
      <c r="AO68">
        <v>0</v>
      </c>
      <c r="AP68" s="8">
        <v>0</v>
      </c>
      <c r="AQ68">
        <v>0</v>
      </c>
      <c r="AR68" t="s">
        <v>46</v>
      </c>
      <c r="AS68">
        <v>0</v>
      </c>
      <c r="AT68" s="11" t="s">
        <v>106</v>
      </c>
      <c r="AU68" s="3">
        <v>0</v>
      </c>
      <c r="AV68" s="3">
        <v>0</v>
      </c>
      <c r="AW68">
        <v>0</v>
      </c>
      <c r="AX68">
        <v>0</v>
      </c>
      <c r="AY68">
        <v>0</v>
      </c>
      <c r="AZ68" s="8">
        <v>0</v>
      </c>
      <c r="BA68">
        <v>0</v>
      </c>
      <c r="BB68" t="s">
        <v>46</v>
      </c>
      <c r="BC68">
        <v>0</v>
      </c>
      <c r="BD68" s="11" t="s">
        <v>106</v>
      </c>
      <c r="BE68" s="3">
        <v>0</v>
      </c>
      <c r="BF68" s="3">
        <v>0</v>
      </c>
      <c r="BG68">
        <v>0</v>
      </c>
      <c r="BH68">
        <v>0</v>
      </c>
      <c r="BI68">
        <v>0</v>
      </c>
      <c r="BJ68" s="8">
        <v>0</v>
      </c>
      <c r="BK68">
        <v>0</v>
      </c>
      <c r="BL68" t="s">
        <v>46</v>
      </c>
      <c r="BM68">
        <v>0</v>
      </c>
      <c r="BN68" s="3">
        <v>0</v>
      </c>
      <c r="BO68">
        <v>0</v>
      </c>
      <c r="BP68" s="19">
        <f t="shared" ref="BP68:BP131" si="11">+AA68+AK68+AU68+BE68</f>
        <v>0</v>
      </c>
      <c r="BQ68" s="19"/>
      <c r="BR68" s="19">
        <f t="shared" si="6"/>
        <v>135000</v>
      </c>
      <c r="BS68" s="13">
        <f t="shared" si="7"/>
        <v>0.3</v>
      </c>
    </row>
    <row r="69" spans="1:71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8"/>
        <v>7.7911397401723592E-2</v>
      </c>
      <c r="U69" s="3">
        <v>2520671</v>
      </c>
      <c r="V69" s="3">
        <v>2266693</v>
      </c>
      <c r="W69" s="14">
        <f t="shared" si="9"/>
        <v>0.89924190820618799</v>
      </c>
      <c r="X69" s="3">
        <v>1769732</v>
      </c>
      <c r="Y69" s="18">
        <f t="shared" si="10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t="s">
        <v>69</v>
      </c>
      <c r="AF69" s="10" t="s">
        <v>169</v>
      </c>
      <c r="AG69" t="s">
        <v>170</v>
      </c>
      <c r="AH69" t="s">
        <v>43</v>
      </c>
      <c r="AI69" t="s">
        <v>44</v>
      </c>
      <c r="AJ69" s="8" t="s">
        <v>106</v>
      </c>
      <c r="AK69" s="3">
        <v>350000</v>
      </c>
      <c r="AL69" s="3">
        <v>201260</v>
      </c>
      <c r="AM69">
        <v>0</v>
      </c>
      <c r="AN69" t="s">
        <v>40</v>
      </c>
      <c r="AO69" t="s">
        <v>62</v>
      </c>
      <c r="AP69" s="8">
        <v>46478</v>
      </c>
      <c r="AQ69" t="s">
        <v>171</v>
      </c>
      <c r="AR69" t="s">
        <v>58</v>
      </c>
      <c r="AS69" t="s">
        <v>44</v>
      </c>
      <c r="AT69" s="11">
        <v>35490</v>
      </c>
      <c r="AU69" s="3">
        <v>90000</v>
      </c>
      <c r="AV69" s="3" t="s">
        <v>172</v>
      </c>
      <c r="AW69">
        <v>0</v>
      </c>
      <c r="AX69">
        <v>0</v>
      </c>
      <c r="AY69">
        <v>0</v>
      </c>
      <c r="AZ69" s="8">
        <v>0</v>
      </c>
      <c r="BA69">
        <v>0</v>
      </c>
      <c r="BB69" t="s">
        <v>46</v>
      </c>
      <c r="BC69">
        <v>0</v>
      </c>
      <c r="BD69" s="11" t="s">
        <v>106</v>
      </c>
      <c r="BE69" s="3">
        <v>0</v>
      </c>
      <c r="BF69" s="3">
        <v>0</v>
      </c>
      <c r="BG69">
        <v>0</v>
      </c>
      <c r="BH69">
        <v>0</v>
      </c>
      <c r="BI69">
        <v>0</v>
      </c>
      <c r="BJ69" s="8">
        <v>0</v>
      </c>
      <c r="BK69">
        <v>0</v>
      </c>
      <c r="BL69" t="s">
        <v>46</v>
      </c>
      <c r="BM69">
        <v>0</v>
      </c>
      <c r="BN69" s="3">
        <v>2520671</v>
      </c>
      <c r="BO69">
        <v>0</v>
      </c>
      <c r="BP69" s="19">
        <f t="shared" si="11"/>
        <v>950000</v>
      </c>
      <c r="BQ69" s="19"/>
      <c r="BR69" s="19">
        <f t="shared" si="6"/>
        <v>2719732</v>
      </c>
      <c r="BS69" s="13">
        <f t="shared" si="7"/>
        <v>1.0789714326066353</v>
      </c>
    </row>
    <row r="70" spans="1:71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8"/>
        <v>0</v>
      </c>
      <c r="U70" s="3">
        <v>0</v>
      </c>
      <c r="V70" s="3">
        <v>0</v>
      </c>
      <c r="W70" s="14">
        <f t="shared" si="9"/>
        <v>0</v>
      </c>
      <c r="X70" s="3">
        <v>0</v>
      </c>
      <c r="Y70" s="18">
        <f t="shared" si="10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>
        <v>8</v>
      </c>
      <c r="AF70" s="10">
        <v>44454</v>
      </c>
      <c r="AG70">
        <v>1</v>
      </c>
      <c r="AH70" t="s">
        <v>43</v>
      </c>
      <c r="AI70">
        <v>0</v>
      </c>
      <c r="AJ70" s="8" t="s">
        <v>106</v>
      </c>
      <c r="AK70" s="3">
        <v>0</v>
      </c>
      <c r="AL70" s="3">
        <v>0</v>
      </c>
      <c r="AM70">
        <v>0</v>
      </c>
      <c r="AN70" t="s">
        <v>45</v>
      </c>
      <c r="AO70">
        <v>0</v>
      </c>
      <c r="AP70" s="8">
        <v>0</v>
      </c>
      <c r="AQ70">
        <v>0</v>
      </c>
      <c r="AR70" t="s">
        <v>46</v>
      </c>
      <c r="AS70">
        <v>0</v>
      </c>
      <c r="AT70" s="11" t="s">
        <v>106</v>
      </c>
      <c r="AU70" s="3">
        <v>0</v>
      </c>
      <c r="AV70" s="3">
        <v>0</v>
      </c>
      <c r="AW70">
        <v>0</v>
      </c>
      <c r="AX70">
        <v>0</v>
      </c>
      <c r="AY70">
        <v>0</v>
      </c>
      <c r="AZ70" s="8">
        <v>0</v>
      </c>
      <c r="BA70">
        <v>0</v>
      </c>
      <c r="BB70" t="s">
        <v>46</v>
      </c>
      <c r="BC70">
        <v>0</v>
      </c>
      <c r="BD70" s="11" t="s">
        <v>106</v>
      </c>
      <c r="BE70" s="3">
        <v>0</v>
      </c>
      <c r="BF70" s="3">
        <v>0</v>
      </c>
      <c r="BG70">
        <v>0</v>
      </c>
      <c r="BH70">
        <v>0</v>
      </c>
      <c r="BI70">
        <v>0</v>
      </c>
      <c r="BJ70" s="8">
        <v>0</v>
      </c>
      <c r="BK70">
        <v>0</v>
      </c>
      <c r="BL70" t="s">
        <v>46</v>
      </c>
      <c r="BM70">
        <v>0</v>
      </c>
      <c r="BN70" s="3">
        <v>0</v>
      </c>
      <c r="BO70">
        <v>0</v>
      </c>
      <c r="BP70" s="19">
        <f t="shared" si="11"/>
        <v>546790</v>
      </c>
      <c r="BQ70" s="19"/>
      <c r="BR70" s="19">
        <f t="shared" si="6"/>
        <v>546790</v>
      </c>
      <c r="BS70" s="13">
        <f t="shared" si="7"/>
        <v>0</v>
      </c>
    </row>
    <row r="71" spans="1:71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8"/>
        <v>0</v>
      </c>
      <c r="U71" s="3">
        <v>1993423</v>
      </c>
      <c r="V71" s="3">
        <v>1799809</v>
      </c>
      <c r="W71" s="14">
        <f t="shared" si="9"/>
        <v>0.90287359983305093</v>
      </c>
      <c r="X71" s="3">
        <v>0</v>
      </c>
      <c r="Y71" s="18">
        <f t="shared" si="10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>
        <v>0</v>
      </c>
      <c r="AF71" s="10">
        <v>46204</v>
      </c>
      <c r="AG71">
        <v>0</v>
      </c>
      <c r="AH71" t="s">
        <v>100</v>
      </c>
      <c r="AI71">
        <v>0</v>
      </c>
      <c r="AJ71" s="8">
        <v>41091</v>
      </c>
      <c r="AK71" s="3">
        <v>119915</v>
      </c>
      <c r="AL71" s="3">
        <v>0</v>
      </c>
      <c r="AM71">
        <v>4.2500000000000003E-2</v>
      </c>
      <c r="AN71">
        <v>5</v>
      </c>
      <c r="AO71">
        <v>5</v>
      </c>
      <c r="AP71" s="8">
        <v>42917</v>
      </c>
      <c r="AQ71">
        <v>0</v>
      </c>
      <c r="AR71" t="s">
        <v>43</v>
      </c>
      <c r="AS71" t="s">
        <v>173</v>
      </c>
      <c r="AT71" s="11">
        <v>35003</v>
      </c>
      <c r="AU71" s="3">
        <v>475000</v>
      </c>
      <c r="AV71" s="3">
        <v>475000</v>
      </c>
      <c r="AW71">
        <v>0.01</v>
      </c>
      <c r="AX71">
        <v>50</v>
      </c>
      <c r="AY71">
        <v>30</v>
      </c>
      <c r="AZ71" s="8">
        <v>53693</v>
      </c>
      <c r="BA71">
        <v>0</v>
      </c>
      <c r="BB71" t="s">
        <v>100</v>
      </c>
      <c r="BC71" t="s">
        <v>142</v>
      </c>
      <c r="BD71" s="11" t="s">
        <v>106</v>
      </c>
      <c r="BE71" s="3">
        <v>0</v>
      </c>
      <c r="BF71" s="3">
        <v>0</v>
      </c>
      <c r="BG71">
        <v>0</v>
      </c>
      <c r="BH71">
        <v>0</v>
      </c>
      <c r="BI71">
        <v>0</v>
      </c>
      <c r="BJ71" s="8">
        <v>0</v>
      </c>
      <c r="BK71">
        <v>0</v>
      </c>
      <c r="BL71" t="s">
        <v>46</v>
      </c>
      <c r="BM71">
        <v>0</v>
      </c>
      <c r="BN71" s="3">
        <v>0</v>
      </c>
      <c r="BO71">
        <v>0</v>
      </c>
      <c r="BP71" s="19">
        <f t="shared" si="11"/>
        <v>645265</v>
      </c>
      <c r="BQ71" s="19"/>
      <c r="BR71" s="19">
        <f t="shared" si="6"/>
        <v>645265</v>
      </c>
      <c r="BS71" s="13">
        <f t="shared" si="7"/>
        <v>0.32369697751054344</v>
      </c>
    </row>
    <row r="72" spans="1:71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8"/>
        <v>7.7821406776270557E-2</v>
      </c>
      <c r="U72" s="3">
        <v>1969638</v>
      </c>
      <c r="V72" s="3">
        <v>1906237</v>
      </c>
      <c r="W72" s="14">
        <f t="shared" si="9"/>
        <v>0.96781083630596076</v>
      </c>
      <c r="X72" s="3">
        <v>1669638</v>
      </c>
      <c r="Y72" s="18">
        <f t="shared" si="10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>
        <v>0</v>
      </c>
      <c r="AF72" s="10">
        <v>0</v>
      </c>
      <c r="AG72">
        <v>0</v>
      </c>
      <c r="AH72" t="s">
        <v>46</v>
      </c>
      <c r="AI72">
        <v>0</v>
      </c>
      <c r="AJ72" s="8" t="s">
        <v>106</v>
      </c>
      <c r="AK72" s="3">
        <v>0</v>
      </c>
      <c r="AL72" s="3">
        <v>0</v>
      </c>
      <c r="AM72">
        <v>0</v>
      </c>
      <c r="AN72" t="s">
        <v>45</v>
      </c>
      <c r="AO72">
        <v>0</v>
      </c>
      <c r="AP72" s="8">
        <v>0</v>
      </c>
      <c r="AQ72">
        <v>0</v>
      </c>
      <c r="AR72" t="s">
        <v>46</v>
      </c>
      <c r="AS72">
        <v>0</v>
      </c>
      <c r="AT72" s="11" t="s">
        <v>106</v>
      </c>
      <c r="AU72" s="3">
        <v>0</v>
      </c>
      <c r="AV72" s="3">
        <v>0</v>
      </c>
      <c r="AW72">
        <v>0</v>
      </c>
      <c r="AX72">
        <v>0</v>
      </c>
      <c r="AY72">
        <v>0</v>
      </c>
      <c r="AZ72" s="8">
        <v>0</v>
      </c>
      <c r="BA72">
        <v>0</v>
      </c>
      <c r="BB72" t="s">
        <v>46</v>
      </c>
      <c r="BC72">
        <v>0</v>
      </c>
      <c r="BD72" s="11" t="s">
        <v>106</v>
      </c>
      <c r="BE72" s="3">
        <v>0</v>
      </c>
      <c r="BF72" s="3">
        <v>0</v>
      </c>
      <c r="BG72">
        <v>0</v>
      </c>
      <c r="BH72">
        <v>0</v>
      </c>
      <c r="BI72">
        <v>0</v>
      </c>
      <c r="BJ72" s="8">
        <v>0</v>
      </c>
      <c r="BK72">
        <v>0</v>
      </c>
      <c r="BL72" t="s">
        <v>46</v>
      </c>
      <c r="BM72">
        <v>0</v>
      </c>
      <c r="BN72" s="3">
        <v>1669638</v>
      </c>
      <c r="BO72" t="s">
        <v>62</v>
      </c>
      <c r="BP72" s="19">
        <f t="shared" si="11"/>
        <v>0</v>
      </c>
      <c r="BQ72" s="19"/>
      <c r="BR72" s="19">
        <f t="shared" si="6"/>
        <v>1669638</v>
      </c>
      <c r="BS72" s="13">
        <f t="shared" si="7"/>
        <v>0.84768774769780031</v>
      </c>
    </row>
    <row r="73" spans="1:71" hidden="1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8"/>
        <v>7.8633333333333333E-2</v>
      </c>
      <c r="U73" s="3">
        <v>240000</v>
      </c>
      <c r="V73" s="3">
        <v>230396</v>
      </c>
      <c r="W73" s="14">
        <f t="shared" si="9"/>
        <v>0.9599833333333333</v>
      </c>
      <c r="X73" s="3">
        <v>240000</v>
      </c>
      <c r="Y73" s="18">
        <f t="shared" si="10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>
        <v>0</v>
      </c>
      <c r="AF73" s="10">
        <v>0</v>
      </c>
      <c r="AG73">
        <v>0</v>
      </c>
      <c r="AH73" t="s">
        <v>46</v>
      </c>
      <c r="AI73">
        <v>0</v>
      </c>
      <c r="AJ73" s="8" t="s">
        <v>106</v>
      </c>
      <c r="AK73" s="3">
        <v>0</v>
      </c>
      <c r="AL73" s="3">
        <v>0</v>
      </c>
      <c r="AM73">
        <v>0</v>
      </c>
      <c r="AN73" t="s">
        <v>45</v>
      </c>
      <c r="AO73">
        <v>0</v>
      </c>
      <c r="AP73" s="8">
        <v>0</v>
      </c>
      <c r="AQ73">
        <v>0</v>
      </c>
      <c r="AR73" t="s">
        <v>46</v>
      </c>
      <c r="AS73">
        <v>0</v>
      </c>
      <c r="AT73" s="11" t="s">
        <v>106</v>
      </c>
      <c r="AU73" s="3">
        <v>0</v>
      </c>
      <c r="AV73" s="3">
        <v>0</v>
      </c>
      <c r="AW73">
        <v>0</v>
      </c>
      <c r="AX73">
        <v>0</v>
      </c>
      <c r="AY73">
        <v>0</v>
      </c>
      <c r="AZ73" s="8">
        <v>0</v>
      </c>
      <c r="BA73">
        <v>0</v>
      </c>
      <c r="BB73" t="s">
        <v>46</v>
      </c>
      <c r="BC73">
        <v>0</v>
      </c>
      <c r="BD73" s="11" t="s">
        <v>106</v>
      </c>
      <c r="BE73" s="3">
        <v>0</v>
      </c>
      <c r="BF73" s="3">
        <v>0</v>
      </c>
      <c r="BG73">
        <v>0</v>
      </c>
      <c r="BH73">
        <v>0</v>
      </c>
      <c r="BI73">
        <v>0</v>
      </c>
      <c r="BJ73" s="8">
        <v>0</v>
      </c>
      <c r="BK73">
        <v>0</v>
      </c>
      <c r="BL73" t="s">
        <v>46</v>
      </c>
      <c r="BM73">
        <v>0</v>
      </c>
      <c r="BN73" s="3">
        <v>240000</v>
      </c>
      <c r="BO73" t="s">
        <v>62</v>
      </c>
      <c r="BP73" s="19">
        <f t="shared" si="11"/>
        <v>0</v>
      </c>
      <c r="BQ73" s="19"/>
      <c r="BR73" s="19">
        <f t="shared" si="6"/>
        <v>240000</v>
      </c>
      <c r="BS73" s="13">
        <f t="shared" si="7"/>
        <v>1</v>
      </c>
    </row>
    <row r="74" spans="1:71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8"/>
        <v>0.84627577106408192</v>
      </c>
      <c r="U74" s="3">
        <v>519866</v>
      </c>
      <c r="V74" s="3">
        <v>494648</v>
      </c>
      <c r="W74" s="14">
        <f t="shared" si="9"/>
        <v>0.95149134584681438</v>
      </c>
      <c r="X74" s="3">
        <v>0</v>
      </c>
      <c r="Y74" s="18">
        <f t="shared" si="10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>
        <v>30</v>
      </c>
      <c r="AF74" s="10">
        <v>46113</v>
      </c>
      <c r="AG74" t="s">
        <v>47</v>
      </c>
      <c r="AH74" t="s">
        <v>43</v>
      </c>
      <c r="AI74">
        <v>0</v>
      </c>
      <c r="AJ74" s="8">
        <v>35156</v>
      </c>
      <c r="AK74" s="3">
        <v>120000</v>
      </c>
      <c r="AL74" s="3">
        <v>107484.05</v>
      </c>
      <c r="AM74">
        <v>6.7500000000000004E-2</v>
      </c>
      <c r="AN74">
        <v>50</v>
      </c>
      <c r="AO74">
        <v>30</v>
      </c>
      <c r="AP74" s="8">
        <v>46113</v>
      </c>
      <c r="AQ74" t="s">
        <v>47</v>
      </c>
      <c r="AR74" t="s">
        <v>43</v>
      </c>
      <c r="AS74">
        <v>0</v>
      </c>
      <c r="AT74" s="11" t="s">
        <v>106</v>
      </c>
      <c r="AU74" s="3">
        <v>0</v>
      </c>
      <c r="AV74" s="3">
        <v>0</v>
      </c>
      <c r="AW74">
        <v>0</v>
      </c>
      <c r="AX74">
        <v>0</v>
      </c>
      <c r="AY74">
        <v>0</v>
      </c>
      <c r="AZ74" s="8">
        <v>0</v>
      </c>
      <c r="BA74">
        <v>0</v>
      </c>
      <c r="BB74" t="s">
        <v>46</v>
      </c>
      <c r="BC74">
        <v>0</v>
      </c>
      <c r="BD74" s="11" t="s">
        <v>106</v>
      </c>
      <c r="BE74" s="3">
        <v>0</v>
      </c>
      <c r="BF74" s="3">
        <v>0</v>
      </c>
      <c r="BG74">
        <v>0</v>
      </c>
      <c r="BH74">
        <v>0</v>
      </c>
      <c r="BI74">
        <v>0</v>
      </c>
      <c r="BJ74" s="8">
        <v>0</v>
      </c>
      <c r="BK74">
        <v>0</v>
      </c>
      <c r="BL74" t="s">
        <v>46</v>
      </c>
      <c r="BM74">
        <v>0</v>
      </c>
      <c r="BN74" s="3">
        <v>0</v>
      </c>
      <c r="BO74" t="s">
        <v>47</v>
      </c>
      <c r="BP74" s="19">
        <f t="shared" si="11"/>
        <v>330000</v>
      </c>
      <c r="BQ74" s="19"/>
      <c r="BR74" s="19">
        <f t="shared" si="6"/>
        <v>330000</v>
      </c>
      <c r="BS74" s="13">
        <f t="shared" si="7"/>
        <v>0.6347789622710468</v>
      </c>
    </row>
    <row r="75" spans="1:71" hidden="1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8"/>
        <v>7.5523042397151741E-2</v>
      </c>
      <c r="U75" s="3">
        <v>651907</v>
      </c>
      <c r="V75" s="3">
        <v>597714</v>
      </c>
      <c r="W75" s="14">
        <f t="shared" si="9"/>
        <v>0.91687004434681629</v>
      </c>
      <c r="X75" s="3">
        <v>343937</v>
      </c>
      <c r="Y75" s="18">
        <f t="shared" si="10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>
        <v>0</v>
      </c>
      <c r="AF75" s="10">
        <v>41000</v>
      </c>
      <c r="AG75">
        <v>1</v>
      </c>
      <c r="AH75" t="s">
        <v>43</v>
      </c>
      <c r="AI75" t="s">
        <v>180</v>
      </c>
      <c r="AJ75" s="8">
        <v>35226</v>
      </c>
      <c r="AK75" s="3">
        <v>262970</v>
      </c>
      <c r="AL75" s="3">
        <v>405372.99</v>
      </c>
      <c r="AM75">
        <v>0.03</v>
      </c>
      <c r="AN75">
        <v>20</v>
      </c>
      <c r="AO75">
        <v>0</v>
      </c>
      <c r="AP75" s="8">
        <v>42535</v>
      </c>
      <c r="AQ75">
        <v>2</v>
      </c>
      <c r="AR75" t="s">
        <v>58</v>
      </c>
      <c r="AS75" t="s">
        <v>181</v>
      </c>
      <c r="AT75" s="11" t="s">
        <v>106</v>
      </c>
      <c r="AU75" s="3">
        <v>0</v>
      </c>
      <c r="AV75" s="3">
        <v>0</v>
      </c>
      <c r="AW75">
        <v>0</v>
      </c>
      <c r="AX75">
        <v>0</v>
      </c>
      <c r="AY75">
        <v>0</v>
      </c>
      <c r="AZ75" s="8">
        <v>0</v>
      </c>
      <c r="BA75">
        <v>0</v>
      </c>
      <c r="BB75" t="s">
        <v>46</v>
      </c>
      <c r="BC75">
        <v>0</v>
      </c>
      <c r="BD75" s="11" t="s">
        <v>106</v>
      </c>
      <c r="BE75" s="3">
        <v>0</v>
      </c>
      <c r="BF75" s="3">
        <v>0</v>
      </c>
      <c r="BG75">
        <v>0</v>
      </c>
      <c r="BH75">
        <v>0</v>
      </c>
      <c r="BI75">
        <v>0</v>
      </c>
      <c r="BJ75" s="8">
        <v>0</v>
      </c>
      <c r="BK75">
        <v>0</v>
      </c>
      <c r="BL75" t="s">
        <v>46</v>
      </c>
      <c r="BM75">
        <v>0</v>
      </c>
      <c r="BN75" s="3">
        <v>651907</v>
      </c>
      <c r="BO75">
        <v>0</v>
      </c>
      <c r="BP75" s="19">
        <f t="shared" si="11"/>
        <v>307970</v>
      </c>
      <c r="BQ75" s="19"/>
      <c r="BR75" s="19">
        <f t="shared" si="6"/>
        <v>651907</v>
      </c>
      <c r="BS75" s="13">
        <f t="shared" si="7"/>
        <v>1</v>
      </c>
    </row>
    <row r="76" spans="1:71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8"/>
        <v>0</v>
      </c>
      <c r="U76" s="3">
        <v>0</v>
      </c>
      <c r="V76" s="3">
        <v>0</v>
      </c>
      <c r="W76" s="14">
        <f t="shared" si="9"/>
        <v>0</v>
      </c>
      <c r="X76" s="3">
        <v>0</v>
      </c>
      <c r="Y76" s="18">
        <f t="shared" si="10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>
        <v>0</v>
      </c>
      <c r="AF76" s="10">
        <v>0</v>
      </c>
      <c r="AG76">
        <v>0</v>
      </c>
      <c r="AH76" t="s">
        <v>46</v>
      </c>
      <c r="AI76">
        <v>0</v>
      </c>
      <c r="AJ76" s="8" t="s">
        <v>106</v>
      </c>
      <c r="AK76" s="3">
        <v>0</v>
      </c>
      <c r="AL76" s="3">
        <v>0</v>
      </c>
      <c r="AM76">
        <v>0</v>
      </c>
      <c r="AN76" t="s">
        <v>45</v>
      </c>
      <c r="AO76">
        <v>0</v>
      </c>
      <c r="AP76" s="8">
        <v>0</v>
      </c>
      <c r="AQ76">
        <v>0</v>
      </c>
      <c r="AR76" t="s">
        <v>46</v>
      </c>
      <c r="AS76">
        <v>0</v>
      </c>
      <c r="AT76" s="11" t="s">
        <v>106</v>
      </c>
      <c r="AU76" s="3">
        <v>0</v>
      </c>
      <c r="AV76" s="3">
        <v>0</v>
      </c>
      <c r="AW76">
        <v>0</v>
      </c>
      <c r="AX76">
        <v>0</v>
      </c>
      <c r="AY76">
        <v>0</v>
      </c>
      <c r="AZ76" s="8">
        <v>0</v>
      </c>
      <c r="BA76">
        <v>0</v>
      </c>
      <c r="BB76" t="s">
        <v>46</v>
      </c>
      <c r="BC76">
        <v>0</v>
      </c>
      <c r="BD76" s="11" t="s">
        <v>106</v>
      </c>
      <c r="BE76" s="3">
        <v>0</v>
      </c>
      <c r="BF76" s="3">
        <v>0</v>
      </c>
      <c r="BG76">
        <v>0</v>
      </c>
      <c r="BH76">
        <v>0</v>
      </c>
      <c r="BI76">
        <v>0</v>
      </c>
      <c r="BJ76" s="8">
        <v>0</v>
      </c>
      <c r="BK76">
        <v>0</v>
      </c>
      <c r="BL76" t="s">
        <v>46</v>
      </c>
      <c r="BM76">
        <v>0</v>
      </c>
      <c r="BN76" s="3">
        <v>0</v>
      </c>
      <c r="BO76">
        <v>0</v>
      </c>
      <c r="BP76" s="19">
        <f t="shared" si="11"/>
        <v>0</v>
      </c>
      <c r="BQ76" s="19"/>
      <c r="BR76" s="19">
        <f t="shared" si="6"/>
        <v>0</v>
      </c>
      <c r="BS76" s="13">
        <f t="shared" si="7"/>
        <v>0</v>
      </c>
    </row>
    <row r="77" spans="1:71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8"/>
        <v>0</v>
      </c>
      <c r="U77" s="3">
        <v>0</v>
      </c>
      <c r="V77" s="3">
        <v>0</v>
      </c>
      <c r="W77" s="14">
        <f t="shared" si="9"/>
        <v>0</v>
      </c>
      <c r="X77" s="3">
        <v>0</v>
      </c>
      <c r="Y77" s="18">
        <f t="shared" si="10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>
        <v>0</v>
      </c>
      <c r="AF77" s="10">
        <v>0</v>
      </c>
      <c r="AG77">
        <v>0</v>
      </c>
      <c r="AH77" t="s">
        <v>46</v>
      </c>
      <c r="AI77">
        <v>0</v>
      </c>
      <c r="AJ77" s="8" t="s">
        <v>106</v>
      </c>
      <c r="AK77" s="3">
        <v>0</v>
      </c>
      <c r="AL77" s="3">
        <v>0</v>
      </c>
      <c r="AM77">
        <v>0</v>
      </c>
      <c r="AN77" t="s">
        <v>45</v>
      </c>
      <c r="AO77">
        <v>0</v>
      </c>
      <c r="AP77" s="8">
        <v>0</v>
      </c>
      <c r="AQ77">
        <v>0</v>
      </c>
      <c r="AR77" t="s">
        <v>46</v>
      </c>
      <c r="AS77">
        <v>0</v>
      </c>
      <c r="AT77" s="11" t="s">
        <v>106</v>
      </c>
      <c r="AU77" s="3">
        <v>0</v>
      </c>
      <c r="AV77" s="3">
        <v>0</v>
      </c>
      <c r="AW77">
        <v>0</v>
      </c>
      <c r="AX77">
        <v>0</v>
      </c>
      <c r="AY77">
        <v>0</v>
      </c>
      <c r="AZ77" s="8">
        <v>0</v>
      </c>
      <c r="BA77">
        <v>0</v>
      </c>
      <c r="BB77" t="s">
        <v>46</v>
      </c>
      <c r="BC77">
        <v>0</v>
      </c>
      <c r="BD77" s="11" t="s">
        <v>106</v>
      </c>
      <c r="BE77" s="3">
        <v>0</v>
      </c>
      <c r="BF77" s="3">
        <v>0</v>
      </c>
      <c r="BG77">
        <v>0</v>
      </c>
      <c r="BH77">
        <v>0</v>
      </c>
      <c r="BI77">
        <v>0</v>
      </c>
      <c r="BJ77" s="8">
        <v>0</v>
      </c>
      <c r="BK77">
        <v>0</v>
      </c>
      <c r="BL77" t="s">
        <v>46</v>
      </c>
      <c r="BM77">
        <v>0</v>
      </c>
      <c r="BN77" s="3">
        <v>0</v>
      </c>
      <c r="BO77">
        <v>0</v>
      </c>
      <c r="BP77" s="19">
        <f t="shared" si="11"/>
        <v>0</v>
      </c>
      <c r="BQ77" s="19"/>
      <c r="BR77" s="19">
        <f t="shared" si="6"/>
        <v>0</v>
      </c>
      <c r="BS77" s="13">
        <f t="shared" si="7"/>
        <v>0</v>
      </c>
    </row>
    <row r="78" spans="1:71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8"/>
        <v>0</v>
      </c>
      <c r="U78" s="3">
        <v>2083010</v>
      </c>
      <c r="V78" s="3">
        <v>2402207</v>
      </c>
      <c r="W78" s="14">
        <f t="shared" si="9"/>
        <v>1.1532383425907702</v>
      </c>
      <c r="X78" s="3">
        <v>0</v>
      </c>
      <c r="Y78" s="18">
        <f t="shared" si="10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>
        <v>5</v>
      </c>
      <c r="AF78" s="10">
        <v>42948</v>
      </c>
      <c r="AG78">
        <v>0</v>
      </c>
      <c r="AH78" t="s">
        <v>43</v>
      </c>
      <c r="AI78" t="s">
        <v>182</v>
      </c>
      <c r="AJ78" s="8">
        <v>35209</v>
      </c>
      <c r="AK78" s="3">
        <v>325000</v>
      </c>
      <c r="AL78" s="3">
        <v>325000</v>
      </c>
      <c r="AM78">
        <v>0.01</v>
      </c>
      <c r="AN78">
        <v>50</v>
      </c>
      <c r="AO78">
        <v>30</v>
      </c>
      <c r="AP78" s="8">
        <v>54027</v>
      </c>
      <c r="AQ78">
        <v>0</v>
      </c>
      <c r="AR78" t="s">
        <v>100</v>
      </c>
      <c r="AS78" t="s">
        <v>183</v>
      </c>
      <c r="AT78" s="11">
        <v>35261</v>
      </c>
      <c r="AU78" s="3">
        <v>75000</v>
      </c>
      <c r="AV78" s="3">
        <v>75000</v>
      </c>
      <c r="AW78">
        <v>0.01</v>
      </c>
      <c r="AX78">
        <v>50</v>
      </c>
      <c r="AY78">
        <v>30</v>
      </c>
      <c r="AZ78" s="8">
        <v>54027</v>
      </c>
      <c r="BA78">
        <v>0</v>
      </c>
      <c r="BB78" t="s">
        <v>46</v>
      </c>
      <c r="BC78">
        <v>0</v>
      </c>
      <c r="BD78" s="11" t="s">
        <v>106</v>
      </c>
      <c r="BE78" s="3">
        <v>0</v>
      </c>
      <c r="BF78" s="3">
        <v>0</v>
      </c>
      <c r="BG78">
        <v>0</v>
      </c>
      <c r="BH78">
        <v>0</v>
      </c>
      <c r="BI78">
        <v>0</v>
      </c>
      <c r="BJ78" s="8">
        <v>0</v>
      </c>
      <c r="BK78">
        <v>0</v>
      </c>
      <c r="BL78" t="s">
        <v>46</v>
      </c>
      <c r="BM78">
        <v>0</v>
      </c>
      <c r="BN78" s="3">
        <v>0</v>
      </c>
      <c r="BO78">
        <v>0</v>
      </c>
      <c r="BP78" s="19">
        <f t="shared" si="11"/>
        <v>675000</v>
      </c>
      <c r="BQ78" s="19"/>
      <c r="BR78" s="19">
        <f t="shared" si="6"/>
        <v>675000</v>
      </c>
      <c r="BS78" s="13">
        <f t="shared" si="7"/>
        <v>0.32405029260541235</v>
      </c>
    </row>
    <row r="79" spans="1:71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8"/>
        <v>7.5996086755421174E-2</v>
      </c>
      <c r="U79" s="3">
        <v>1915546</v>
      </c>
      <c r="V79" s="3">
        <v>1704623</v>
      </c>
      <c r="W79" s="14">
        <f t="shared" si="9"/>
        <v>0.8898888358723831</v>
      </c>
      <c r="X79" s="3">
        <v>0</v>
      </c>
      <c r="Y79" s="18">
        <f t="shared" si="10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>
        <v>10</v>
      </c>
      <c r="AF79" s="10">
        <v>45992</v>
      </c>
      <c r="AG79" t="s">
        <v>54</v>
      </c>
      <c r="AH79" t="s">
        <v>43</v>
      </c>
      <c r="AI79" t="s">
        <v>122</v>
      </c>
      <c r="AJ79" s="8">
        <v>35528</v>
      </c>
      <c r="AK79" s="3">
        <v>470000</v>
      </c>
      <c r="AL79" s="3">
        <v>186987</v>
      </c>
      <c r="AM79">
        <v>0</v>
      </c>
      <c r="AN79">
        <v>0</v>
      </c>
      <c r="AO79">
        <v>0</v>
      </c>
      <c r="AP79" s="8" t="s">
        <v>140</v>
      </c>
      <c r="AQ79" t="s">
        <v>71</v>
      </c>
      <c r="AR79" t="s">
        <v>100</v>
      </c>
      <c r="AS79" t="s">
        <v>126</v>
      </c>
      <c r="AT79" s="11" t="s">
        <v>106</v>
      </c>
      <c r="AU79" s="3">
        <v>0</v>
      </c>
      <c r="AV79" s="3">
        <v>0</v>
      </c>
      <c r="AW79">
        <v>0</v>
      </c>
      <c r="AX79">
        <v>0</v>
      </c>
      <c r="AY79">
        <v>0</v>
      </c>
      <c r="AZ79" s="8">
        <v>0</v>
      </c>
      <c r="BA79">
        <v>0</v>
      </c>
      <c r="BB79" t="s">
        <v>46</v>
      </c>
      <c r="BC79">
        <v>0</v>
      </c>
      <c r="BD79" s="11" t="s">
        <v>106</v>
      </c>
      <c r="BE79" s="3">
        <v>0</v>
      </c>
      <c r="BF79" s="3">
        <v>0</v>
      </c>
      <c r="BG79">
        <v>0</v>
      </c>
      <c r="BH79">
        <v>0</v>
      </c>
      <c r="BI79">
        <v>0</v>
      </c>
      <c r="BJ79" s="8">
        <v>0</v>
      </c>
      <c r="BK79">
        <v>0</v>
      </c>
      <c r="BL79" t="s">
        <v>46</v>
      </c>
      <c r="BM79">
        <v>0</v>
      </c>
      <c r="BN79" s="3">
        <v>811000</v>
      </c>
      <c r="BO79" t="s">
        <v>62</v>
      </c>
      <c r="BP79" s="19">
        <f t="shared" si="11"/>
        <v>811000</v>
      </c>
      <c r="BQ79" s="19"/>
      <c r="BR79" s="19">
        <f t="shared" si="6"/>
        <v>811000</v>
      </c>
      <c r="BS79" s="13">
        <f t="shared" si="7"/>
        <v>0.42337798204793831</v>
      </c>
    </row>
    <row r="80" spans="1:71" hidden="1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8"/>
        <v>7.813479763503825E-2</v>
      </c>
      <c r="U80" s="3">
        <v>617177</v>
      </c>
      <c r="V80" s="3">
        <v>558787</v>
      </c>
      <c r="W80" s="14">
        <f t="shared" si="9"/>
        <v>0.90539180818468612</v>
      </c>
      <c r="X80" s="3">
        <v>332177</v>
      </c>
      <c r="Y80" s="18">
        <f t="shared" si="10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>
        <v>25</v>
      </c>
      <c r="AF80" s="10">
        <v>42115</v>
      </c>
      <c r="AG80">
        <v>1</v>
      </c>
      <c r="AH80" t="s">
        <v>43</v>
      </c>
      <c r="AI80" t="s">
        <v>187</v>
      </c>
      <c r="AJ80" s="8">
        <v>35240</v>
      </c>
      <c r="AK80" s="3">
        <v>195000</v>
      </c>
      <c r="AL80" s="3">
        <v>357265.12</v>
      </c>
      <c r="AM80">
        <v>0.01</v>
      </c>
      <c r="AN80">
        <v>20</v>
      </c>
      <c r="AO80">
        <v>0</v>
      </c>
      <c r="AP80" s="8">
        <v>42551</v>
      </c>
      <c r="AQ80">
        <v>2</v>
      </c>
      <c r="AR80" t="s">
        <v>58</v>
      </c>
      <c r="AS80" t="s">
        <v>181</v>
      </c>
      <c r="AT80" s="11" t="s">
        <v>106</v>
      </c>
      <c r="AU80" s="3">
        <v>0</v>
      </c>
      <c r="AV80" s="3">
        <v>0</v>
      </c>
      <c r="AW80">
        <v>0</v>
      </c>
      <c r="AX80">
        <v>0</v>
      </c>
      <c r="AY80">
        <v>0</v>
      </c>
      <c r="AZ80" s="8">
        <v>0</v>
      </c>
      <c r="BA80">
        <v>0</v>
      </c>
      <c r="BB80" t="s">
        <v>46</v>
      </c>
      <c r="BC80">
        <v>0</v>
      </c>
      <c r="BD80" s="11" t="s">
        <v>106</v>
      </c>
      <c r="BE80" s="3">
        <v>0</v>
      </c>
      <c r="BF80" s="3">
        <v>0</v>
      </c>
      <c r="BG80">
        <v>0</v>
      </c>
      <c r="BH80">
        <v>0</v>
      </c>
      <c r="BI80">
        <v>0</v>
      </c>
      <c r="BJ80" s="8">
        <v>0</v>
      </c>
      <c r="BK80">
        <v>0</v>
      </c>
      <c r="BL80" t="s">
        <v>46</v>
      </c>
      <c r="BM80">
        <v>0</v>
      </c>
      <c r="BN80" s="3">
        <v>617177</v>
      </c>
      <c r="BO80">
        <v>0</v>
      </c>
      <c r="BP80" s="19">
        <f t="shared" si="11"/>
        <v>285000</v>
      </c>
      <c r="BQ80" s="19"/>
      <c r="BR80" s="19">
        <f t="shared" si="6"/>
        <v>617177</v>
      </c>
      <c r="BS80" s="13">
        <f t="shared" si="7"/>
        <v>1</v>
      </c>
    </row>
    <row r="81" spans="1:71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8"/>
        <v>0</v>
      </c>
      <c r="U81" s="3">
        <v>0</v>
      </c>
      <c r="V81" s="3">
        <v>0</v>
      </c>
      <c r="W81" s="14">
        <f t="shared" si="9"/>
        <v>0</v>
      </c>
      <c r="X81" s="3">
        <v>0</v>
      </c>
      <c r="Y81" s="18">
        <f t="shared" si="10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>
        <v>30</v>
      </c>
      <c r="AF81" s="10">
        <v>46204</v>
      </c>
      <c r="AG81" t="s">
        <v>54</v>
      </c>
      <c r="AH81" t="s">
        <v>43</v>
      </c>
      <c r="AI81">
        <v>0</v>
      </c>
      <c r="AJ81" s="8" t="s">
        <v>106</v>
      </c>
      <c r="AK81" s="3">
        <v>0</v>
      </c>
      <c r="AL81" s="3">
        <v>0</v>
      </c>
      <c r="AM81">
        <v>0</v>
      </c>
      <c r="AN81" t="s">
        <v>45</v>
      </c>
      <c r="AO81">
        <v>0</v>
      </c>
      <c r="AP81" s="8">
        <v>0</v>
      </c>
      <c r="AQ81">
        <v>0</v>
      </c>
      <c r="AR81" t="s">
        <v>46</v>
      </c>
      <c r="AS81">
        <v>0</v>
      </c>
      <c r="AT81" s="11" t="s">
        <v>106</v>
      </c>
      <c r="AU81" s="3">
        <v>0</v>
      </c>
      <c r="AV81" s="3">
        <v>0</v>
      </c>
      <c r="AW81">
        <v>0</v>
      </c>
      <c r="AX81">
        <v>0</v>
      </c>
      <c r="AY81">
        <v>0</v>
      </c>
      <c r="AZ81" s="8">
        <v>0</v>
      </c>
      <c r="BA81">
        <v>0</v>
      </c>
      <c r="BB81" t="s">
        <v>46</v>
      </c>
      <c r="BC81">
        <v>0</v>
      </c>
      <c r="BD81" s="11" t="s">
        <v>106</v>
      </c>
      <c r="BE81" s="3">
        <v>0</v>
      </c>
      <c r="BF81" s="3">
        <v>0</v>
      </c>
      <c r="BG81">
        <v>0</v>
      </c>
      <c r="BH81">
        <v>0</v>
      </c>
      <c r="BI81">
        <v>0</v>
      </c>
      <c r="BJ81" s="8">
        <v>0</v>
      </c>
      <c r="BK81">
        <v>0</v>
      </c>
      <c r="BL81" t="s">
        <v>46</v>
      </c>
      <c r="BM81">
        <v>0</v>
      </c>
      <c r="BN81" s="3">
        <v>0</v>
      </c>
      <c r="BO81">
        <v>0</v>
      </c>
      <c r="BP81" s="19">
        <f t="shared" si="11"/>
        <v>3502000</v>
      </c>
      <c r="BQ81" s="19"/>
      <c r="BR81" s="19">
        <f t="shared" si="6"/>
        <v>3502000</v>
      </c>
      <c r="BS81" s="13">
        <f t="shared" si="7"/>
        <v>0</v>
      </c>
    </row>
    <row r="82" spans="1:71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8"/>
        <v>7.2616837183428928E-2</v>
      </c>
      <c r="U82" s="3">
        <v>1729351</v>
      </c>
      <c r="V82" s="3">
        <v>1479164</v>
      </c>
      <c r="W82" s="14">
        <f t="shared" si="9"/>
        <v>0.85532896444966922</v>
      </c>
      <c r="X82" s="3">
        <v>0</v>
      </c>
      <c r="Y82" s="18">
        <f t="shared" si="10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>
        <v>0</v>
      </c>
      <c r="AF82" s="10">
        <v>0</v>
      </c>
      <c r="AG82">
        <v>0</v>
      </c>
      <c r="AH82" t="s">
        <v>46</v>
      </c>
      <c r="AI82">
        <v>0</v>
      </c>
      <c r="AJ82" s="8" t="s">
        <v>106</v>
      </c>
      <c r="AK82" s="3">
        <v>0</v>
      </c>
      <c r="AL82" s="3">
        <v>0</v>
      </c>
      <c r="AM82">
        <v>0</v>
      </c>
      <c r="AN82" t="s">
        <v>45</v>
      </c>
      <c r="AO82">
        <v>0</v>
      </c>
      <c r="AP82" s="8">
        <v>0</v>
      </c>
      <c r="AQ82">
        <v>0</v>
      </c>
      <c r="AR82" t="s">
        <v>46</v>
      </c>
      <c r="AS82">
        <v>0</v>
      </c>
      <c r="AT82" s="11" t="s">
        <v>106</v>
      </c>
      <c r="AU82" s="3">
        <v>0</v>
      </c>
      <c r="AV82" s="3">
        <v>0</v>
      </c>
      <c r="AW82">
        <v>0</v>
      </c>
      <c r="AX82">
        <v>0</v>
      </c>
      <c r="AY82">
        <v>0</v>
      </c>
      <c r="AZ82" s="8">
        <v>0</v>
      </c>
      <c r="BA82">
        <v>0</v>
      </c>
      <c r="BB82" t="s">
        <v>46</v>
      </c>
      <c r="BC82">
        <v>0</v>
      </c>
      <c r="BD82" s="11" t="s">
        <v>106</v>
      </c>
      <c r="BE82" s="3">
        <v>0</v>
      </c>
      <c r="BF82" s="3">
        <v>0</v>
      </c>
      <c r="BG82">
        <v>0</v>
      </c>
      <c r="BH82">
        <v>0</v>
      </c>
      <c r="BI82">
        <v>0</v>
      </c>
      <c r="BJ82" s="8">
        <v>0</v>
      </c>
      <c r="BK82">
        <v>0</v>
      </c>
      <c r="BL82" t="s">
        <v>46</v>
      </c>
      <c r="BM82">
        <v>0</v>
      </c>
      <c r="BN82" s="3">
        <v>0</v>
      </c>
      <c r="BO82">
        <v>0</v>
      </c>
      <c r="BP82" s="19">
        <f t="shared" si="11"/>
        <v>0</v>
      </c>
      <c r="BQ82" s="19"/>
      <c r="BR82" s="19">
        <f t="shared" si="6"/>
        <v>0</v>
      </c>
      <c r="BS82" s="13">
        <f t="shared" si="7"/>
        <v>0</v>
      </c>
    </row>
    <row r="83" spans="1:71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8"/>
        <v>7.2184890436659266E-2</v>
      </c>
      <c r="U83" s="3">
        <v>978612</v>
      </c>
      <c r="V83" s="3">
        <v>822363</v>
      </c>
      <c r="W83" s="14">
        <f t="shared" si="9"/>
        <v>0.84033610869271991</v>
      </c>
      <c r="X83" s="3">
        <v>978612</v>
      </c>
      <c r="Y83" s="18">
        <f t="shared" si="10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>
        <v>0</v>
      </c>
      <c r="AF83" s="10">
        <v>0</v>
      </c>
      <c r="AG83">
        <v>0</v>
      </c>
      <c r="AH83" t="s">
        <v>46</v>
      </c>
      <c r="AI83">
        <v>0</v>
      </c>
      <c r="AJ83" s="8" t="s">
        <v>106</v>
      </c>
      <c r="AK83" s="3">
        <v>0</v>
      </c>
      <c r="AL83" s="3">
        <v>0</v>
      </c>
      <c r="AM83">
        <v>0</v>
      </c>
      <c r="AN83" t="s">
        <v>45</v>
      </c>
      <c r="AO83">
        <v>0</v>
      </c>
      <c r="AP83" s="8">
        <v>0</v>
      </c>
      <c r="AQ83">
        <v>0</v>
      </c>
      <c r="AR83" t="s">
        <v>46</v>
      </c>
      <c r="AS83">
        <v>0</v>
      </c>
      <c r="AT83" s="11" t="s">
        <v>106</v>
      </c>
      <c r="AU83" s="3">
        <v>0</v>
      </c>
      <c r="AV83" s="3">
        <v>0</v>
      </c>
      <c r="AW83">
        <v>0</v>
      </c>
      <c r="AX83">
        <v>0</v>
      </c>
      <c r="AY83">
        <v>0</v>
      </c>
      <c r="AZ83" s="8">
        <v>0</v>
      </c>
      <c r="BA83">
        <v>0</v>
      </c>
      <c r="BB83" t="s">
        <v>46</v>
      </c>
      <c r="BC83">
        <v>0</v>
      </c>
      <c r="BD83" s="11" t="s">
        <v>106</v>
      </c>
      <c r="BE83" s="3">
        <v>0</v>
      </c>
      <c r="BF83" s="3">
        <v>0</v>
      </c>
      <c r="BG83">
        <v>0</v>
      </c>
      <c r="BH83">
        <v>0</v>
      </c>
      <c r="BI83">
        <v>0</v>
      </c>
      <c r="BJ83" s="8">
        <v>0</v>
      </c>
      <c r="BK83">
        <v>0</v>
      </c>
      <c r="BL83" t="s">
        <v>46</v>
      </c>
      <c r="BM83">
        <v>0</v>
      </c>
      <c r="BN83" s="3">
        <v>0</v>
      </c>
      <c r="BO83">
        <v>0</v>
      </c>
      <c r="BP83" s="19">
        <f t="shared" si="11"/>
        <v>0</v>
      </c>
      <c r="BQ83" s="77">
        <f>+BP83/U83</f>
        <v>0</v>
      </c>
      <c r="BR83" s="19">
        <f t="shared" si="6"/>
        <v>978612</v>
      </c>
      <c r="BS83" s="13">
        <f t="shared" si="7"/>
        <v>1</v>
      </c>
    </row>
    <row r="84" spans="1:71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8"/>
        <v>3.2568256472444282E-2</v>
      </c>
      <c r="U84" s="3">
        <v>2038488</v>
      </c>
      <c r="V84" s="3">
        <v>1891425</v>
      </c>
      <c r="W84" s="14">
        <f t="shared" si="9"/>
        <v>0.92785682329255803</v>
      </c>
      <c r="X84" s="3">
        <v>0</v>
      </c>
      <c r="Y84" s="18">
        <f t="shared" si="10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>
        <v>0</v>
      </c>
      <c r="AF84" s="10">
        <v>0</v>
      </c>
      <c r="AG84">
        <v>0</v>
      </c>
      <c r="AH84" t="s">
        <v>46</v>
      </c>
      <c r="AI84">
        <v>0</v>
      </c>
      <c r="AJ84" s="8">
        <v>37123</v>
      </c>
      <c r="AK84" s="3">
        <v>85465</v>
      </c>
      <c r="AL84" s="3">
        <v>0</v>
      </c>
      <c r="AM84">
        <v>6.8750000000000006E-2</v>
      </c>
      <c r="AN84" t="s">
        <v>45</v>
      </c>
      <c r="AO84">
        <v>0</v>
      </c>
      <c r="AP84" s="8">
        <v>0</v>
      </c>
      <c r="AQ84">
        <v>0</v>
      </c>
      <c r="AR84" t="s">
        <v>46</v>
      </c>
      <c r="AS84">
        <v>0</v>
      </c>
      <c r="AT84" s="11" t="s">
        <v>106</v>
      </c>
      <c r="AU84" s="3">
        <v>400000</v>
      </c>
      <c r="AV84" s="3">
        <v>0</v>
      </c>
      <c r="AW84">
        <v>0.03</v>
      </c>
      <c r="AX84">
        <v>20</v>
      </c>
      <c r="AY84">
        <v>0</v>
      </c>
      <c r="AZ84" s="8">
        <v>0</v>
      </c>
      <c r="BA84">
        <v>0</v>
      </c>
      <c r="BB84" t="s">
        <v>46</v>
      </c>
      <c r="BC84">
        <v>0</v>
      </c>
      <c r="BD84" s="11" t="s">
        <v>106</v>
      </c>
      <c r="BE84" s="3">
        <v>0</v>
      </c>
      <c r="BF84" s="3">
        <v>0</v>
      </c>
      <c r="BG84">
        <v>0</v>
      </c>
      <c r="BH84">
        <v>0</v>
      </c>
      <c r="BI84">
        <v>0</v>
      </c>
      <c r="BJ84" s="8">
        <v>0</v>
      </c>
      <c r="BK84">
        <v>0</v>
      </c>
      <c r="BL84" t="s">
        <v>46</v>
      </c>
      <c r="BM84">
        <v>0</v>
      </c>
      <c r="BN84" s="3">
        <v>1367759</v>
      </c>
      <c r="BO84">
        <v>0</v>
      </c>
      <c r="BP84" s="19">
        <f t="shared" si="11"/>
        <v>1367759</v>
      </c>
      <c r="BQ84" s="19"/>
      <c r="BR84" s="19">
        <f t="shared" si="6"/>
        <v>1367759</v>
      </c>
      <c r="BS84" s="13">
        <f t="shared" si="7"/>
        <v>0.67096740329106674</v>
      </c>
    </row>
    <row r="85" spans="1:71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8"/>
        <v>7.9542233440732663E-2</v>
      </c>
      <c r="U85" s="3">
        <v>2077915</v>
      </c>
      <c r="V85" s="3">
        <v>2027695</v>
      </c>
      <c r="W85" s="14">
        <f t="shared" si="9"/>
        <v>0.97583154267619221</v>
      </c>
      <c r="X85" s="3">
        <v>50220</v>
      </c>
      <c r="Y85" s="18">
        <f t="shared" si="10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>
        <v>30</v>
      </c>
      <c r="AF85" s="10">
        <v>44531</v>
      </c>
      <c r="AG85" t="s">
        <v>54</v>
      </c>
      <c r="AH85" t="s">
        <v>108</v>
      </c>
      <c r="AI85" t="s">
        <v>44</v>
      </c>
      <c r="AJ85" s="8">
        <v>42369</v>
      </c>
      <c r="AK85" s="3">
        <v>150000</v>
      </c>
      <c r="AL85" s="3">
        <v>148407.93</v>
      </c>
      <c r="AM85">
        <v>7.0000000000000007E-2</v>
      </c>
      <c r="AN85">
        <v>10</v>
      </c>
      <c r="AO85">
        <v>30</v>
      </c>
      <c r="AP85" s="8">
        <v>47848</v>
      </c>
      <c r="AQ85" t="s">
        <v>71</v>
      </c>
      <c r="AR85" t="s">
        <v>43</v>
      </c>
      <c r="AS85" t="s">
        <v>194</v>
      </c>
      <c r="AT85" s="11" t="s">
        <v>106</v>
      </c>
      <c r="AU85" s="3">
        <v>0</v>
      </c>
      <c r="AV85" s="3">
        <v>0</v>
      </c>
      <c r="AW85">
        <v>0</v>
      </c>
      <c r="AX85">
        <v>0</v>
      </c>
      <c r="AY85">
        <v>0</v>
      </c>
      <c r="AZ85" s="8">
        <v>0</v>
      </c>
      <c r="BA85">
        <v>0</v>
      </c>
      <c r="BB85" t="s">
        <v>46</v>
      </c>
      <c r="BC85">
        <v>0</v>
      </c>
      <c r="BD85" s="11" t="s">
        <v>106</v>
      </c>
      <c r="BE85" s="3">
        <v>0</v>
      </c>
      <c r="BF85" s="3">
        <v>0</v>
      </c>
      <c r="BG85">
        <v>0</v>
      </c>
      <c r="BH85">
        <v>0</v>
      </c>
      <c r="BI85">
        <v>0</v>
      </c>
      <c r="BJ85" s="8">
        <v>0</v>
      </c>
      <c r="BK85">
        <v>0</v>
      </c>
      <c r="BL85" t="s">
        <v>46</v>
      </c>
      <c r="BM85">
        <v>0</v>
      </c>
      <c r="BN85" s="3">
        <v>2077915</v>
      </c>
      <c r="BO85">
        <v>0</v>
      </c>
      <c r="BP85" s="19">
        <f t="shared" si="11"/>
        <v>517000</v>
      </c>
      <c r="BQ85" s="19"/>
      <c r="BR85" s="19">
        <f t="shared" si="6"/>
        <v>567220</v>
      </c>
      <c r="BS85" s="13">
        <f t="shared" si="7"/>
        <v>0.27297555482298363</v>
      </c>
    </row>
    <row r="86" spans="1:71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8"/>
        <v>0</v>
      </c>
      <c r="U86" s="3">
        <v>0</v>
      </c>
      <c r="V86" s="3">
        <v>0</v>
      </c>
      <c r="W86" s="14">
        <f t="shared" si="9"/>
        <v>0</v>
      </c>
      <c r="X86" s="3">
        <v>0</v>
      </c>
      <c r="Y86" s="18">
        <f t="shared" si="10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>
        <v>0</v>
      </c>
      <c r="AF86" s="10">
        <v>0</v>
      </c>
      <c r="AG86">
        <v>0</v>
      </c>
      <c r="AH86" t="s">
        <v>46</v>
      </c>
      <c r="AI86">
        <v>0</v>
      </c>
      <c r="AJ86" s="8" t="s">
        <v>106</v>
      </c>
      <c r="AK86" s="3">
        <v>0</v>
      </c>
      <c r="AL86" s="3">
        <v>0</v>
      </c>
      <c r="AM86">
        <v>0</v>
      </c>
      <c r="AN86" t="s">
        <v>45</v>
      </c>
      <c r="AO86">
        <v>0</v>
      </c>
      <c r="AP86" s="8">
        <v>0</v>
      </c>
      <c r="AQ86">
        <v>0</v>
      </c>
      <c r="AR86" t="s">
        <v>46</v>
      </c>
      <c r="AS86">
        <v>0</v>
      </c>
      <c r="AT86" s="11" t="s">
        <v>106</v>
      </c>
      <c r="AU86" s="3">
        <v>0</v>
      </c>
      <c r="AV86" s="3">
        <v>0</v>
      </c>
      <c r="AW86">
        <v>0</v>
      </c>
      <c r="AX86">
        <v>0</v>
      </c>
      <c r="AY86">
        <v>0</v>
      </c>
      <c r="AZ86" s="8">
        <v>0</v>
      </c>
      <c r="BA86">
        <v>0</v>
      </c>
      <c r="BB86" t="s">
        <v>46</v>
      </c>
      <c r="BC86">
        <v>0</v>
      </c>
      <c r="BD86" s="11" t="s">
        <v>106</v>
      </c>
      <c r="BE86" s="3">
        <v>0</v>
      </c>
      <c r="BF86" s="3">
        <v>0</v>
      </c>
      <c r="BG86">
        <v>0</v>
      </c>
      <c r="BH86">
        <v>0</v>
      </c>
      <c r="BI86">
        <v>0</v>
      </c>
      <c r="BJ86" s="8">
        <v>0</v>
      </c>
      <c r="BK86">
        <v>0</v>
      </c>
      <c r="BL86" t="s">
        <v>46</v>
      </c>
      <c r="BM86">
        <v>0</v>
      </c>
      <c r="BN86" s="3">
        <v>0</v>
      </c>
      <c r="BO86">
        <v>0</v>
      </c>
      <c r="BP86" s="19">
        <f t="shared" si="11"/>
        <v>0</v>
      </c>
      <c r="BQ86" s="19"/>
      <c r="BR86" s="19">
        <f t="shared" si="6"/>
        <v>0</v>
      </c>
      <c r="BS86" s="13">
        <f t="shared" si="7"/>
        <v>0</v>
      </c>
    </row>
    <row r="87" spans="1:71" hidden="1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8"/>
        <v>7.5444346688426242E-2</v>
      </c>
      <c r="U87" s="3">
        <v>1316202</v>
      </c>
      <c r="V87" s="3">
        <v>1181909</v>
      </c>
      <c r="W87" s="14">
        <f t="shared" si="9"/>
        <v>0.89796930866234814</v>
      </c>
      <c r="X87" s="3">
        <v>756476</v>
      </c>
      <c r="Y87" s="18">
        <f t="shared" si="10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>
        <v>0</v>
      </c>
      <c r="AF87" s="10">
        <v>43171</v>
      </c>
      <c r="AG87">
        <v>1</v>
      </c>
      <c r="AH87" t="s">
        <v>43</v>
      </c>
      <c r="AI87" t="s">
        <v>187</v>
      </c>
      <c r="AJ87" s="8">
        <v>35580</v>
      </c>
      <c r="AK87" s="3">
        <v>370000</v>
      </c>
      <c r="AL87" s="3">
        <v>572947.38</v>
      </c>
      <c r="AM87">
        <v>0.03</v>
      </c>
      <c r="AN87">
        <v>20</v>
      </c>
      <c r="AO87">
        <v>0</v>
      </c>
      <c r="AP87" s="8">
        <v>43174</v>
      </c>
      <c r="AQ87">
        <v>2</v>
      </c>
      <c r="AR87" t="s">
        <v>58</v>
      </c>
      <c r="AS87" t="s">
        <v>181</v>
      </c>
      <c r="AT87" s="11">
        <v>35580</v>
      </c>
      <c r="AU87" s="3">
        <v>19226</v>
      </c>
      <c r="AV87" s="3">
        <v>15381</v>
      </c>
      <c r="AW87">
        <v>0</v>
      </c>
      <c r="AX87">
        <v>5</v>
      </c>
      <c r="AY87">
        <v>0</v>
      </c>
      <c r="AZ87" s="8">
        <v>45185</v>
      </c>
      <c r="BA87">
        <v>3</v>
      </c>
      <c r="BB87" t="s">
        <v>58</v>
      </c>
      <c r="BC87" t="s">
        <v>198</v>
      </c>
      <c r="BD87" s="11" t="s">
        <v>106</v>
      </c>
      <c r="BE87" s="3">
        <v>0</v>
      </c>
      <c r="BF87" s="3">
        <v>0</v>
      </c>
      <c r="BG87">
        <v>0</v>
      </c>
      <c r="BH87">
        <v>0</v>
      </c>
      <c r="BI87">
        <v>0</v>
      </c>
      <c r="BJ87" s="8">
        <v>0</v>
      </c>
      <c r="BK87">
        <v>0</v>
      </c>
      <c r="BL87" t="s">
        <v>46</v>
      </c>
      <c r="BM87">
        <v>0</v>
      </c>
      <c r="BN87" s="3">
        <v>1316202</v>
      </c>
      <c r="BO87">
        <v>0</v>
      </c>
      <c r="BP87" s="19">
        <f t="shared" si="11"/>
        <v>559726</v>
      </c>
      <c r="BQ87" s="19"/>
      <c r="BR87" s="19">
        <f t="shared" si="6"/>
        <v>1316202</v>
      </c>
      <c r="BS87" s="13">
        <f t="shared" si="7"/>
        <v>1</v>
      </c>
    </row>
    <row r="88" spans="1:71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8"/>
        <v>8.3930759128848301E-2</v>
      </c>
      <c r="U88" s="3">
        <v>2269180</v>
      </c>
      <c r="V88" s="3">
        <v>2201780</v>
      </c>
      <c r="W88" s="14">
        <f t="shared" si="9"/>
        <v>0.97029764055738199</v>
      </c>
      <c r="X88" s="3">
        <v>0</v>
      </c>
      <c r="Y88" s="18">
        <f t="shared" si="10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>
        <v>0</v>
      </c>
      <c r="AF88" s="10">
        <v>0</v>
      </c>
      <c r="AG88">
        <v>0</v>
      </c>
      <c r="AH88" t="s">
        <v>46</v>
      </c>
      <c r="AI88">
        <v>0</v>
      </c>
      <c r="AJ88" s="8" t="s">
        <v>106</v>
      </c>
      <c r="AK88" s="3">
        <v>0</v>
      </c>
      <c r="AL88" s="3">
        <v>0</v>
      </c>
      <c r="AM88">
        <v>0</v>
      </c>
      <c r="AN88" t="s">
        <v>45</v>
      </c>
      <c r="AO88">
        <v>0</v>
      </c>
      <c r="AP88" s="8">
        <v>0</v>
      </c>
      <c r="AQ88">
        <v>0</v>
      </c>
      <c r="AR88" t="s">
        <v>46</v>
      </c>
      <c r="AS88">
        <v>0</v>
      </c>
      <c r="AT88" s="11" t="s">
        <v>106</v>
      </c>
      <c r="AU88" s="3">
        <v>0</v>
      </c>
      <c r="AV88" s="3">
        <v>0</v>
      </c>
      <c r="AW88">
        <v>0</v>
      </c>
      <c r="AX88">
        <v>0</v>
      </c>
      <c r="AY88">
        <v>0</v>
      </c>
      <c r="AZ88" s="8">
        <v>0</v>
      </c>
      <c r="BA88">
        <v>0</v>
      </c>
      <c r="BB88" t="s">
        <v>46</v>
      </c>
      <c r="BC88">
        <v>0</v>
      </c>
      <c r="BD88" s="11" t="s">
        <v>106</v>
      </c>
      <c r="BE88" s="3">
        <v>0</v>
      </c>
      <c r="BF88" s="3">
        <v>0</v>
      </c>
      <c r="BG88">
        <v>0</v>
      </c>
      <c r="BH88">
        <v>0</v>
      </c>
      <c r="BI88">
        <v>0</v>
      </c>
      <c r="BJ88" s="8">
        <v>0</v>
      </c>
      <c r="BK88">
        <v>0</v>
      </c>
      <c r="BL88" t="s">
        <v>46</v>
      </c>
      <c r="BM88">
        <v>0</v>
      </c>
      <c r="BN88" s="3">
        <v>0</v>
      </c>
      <c r="BO88" t="s">
        <v>62</v>
      </c>
      <c r="BP88" s="19">
        <f t="shared" si="11"/>
        <v>0</v>
      </c>
      <c r="BQ88" s="19"/>
      <c r="BR88" s="19">
        <f t="shared" si="6"/>
        <v>0</v>
      </c>
      <c r="BS88" s="13">
        <f t="shared" si="7"/>
        <v>0</v>
      </c>
    </row>
    <row r="89" spans="1:71" hidden="1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8"/>
        <v>0</v>
      </c>
      <c r="U89" s="3">
        <v>3975026</v>
      </c>
      <c r="V89" s="3">
        <v>0</v>
      </c>
      <c r="W89" s="14">
        <f t="shared" si="9"/>
        <v>0</v>
      </c>
      <c r="X89" s="3">
        <v>0</v>
      </c>
      <c r="Y89" s="18">
        <f t="shared" si="10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>
        <v>15</v>
      </c>
      <c r="AF89" s="10">
        <v>41862</v>
      </c>
      <c r="AG89" t="s">
        <v>63</v>
      </c>
      <c r="AH89" t="s">
        <v>43</v>
      </c>
      <c r="AI89" t="s">
        <v>44</v>
      </c>
      <c r="AJ89" s="8">
        <v>36348</v>
      </c>
      <c r="AK89" s="3">
        <v>507004</v>
      </c>
      <c r="AL89" s="3">
        <v>345655</v>
      </c>
      <c r="AM89">
        <v>6.5000000000000002E-2</v>
      </c>
      <c r="AN89">
        <v>30</v>
      </c>
      <c r="AO89">
        <v>30</v>
      </c>
      <c r="AP89" s="8">
        <v>47270</v>
      </c>
      <c r="AQ89" t="s">
        <v>63</v>
      </c>
      <c r="AR89" t="s">
        <v>43</v>
      </c>
      <c r="AS89" t="s">
        <v>199</v>
      </c>
      <c r="AT89" s="11" t="s">
        <v>106</v>
      </c>
      <c r="AU89" s="3">
        <v>0</v>
      </c>
      <c r="AV89" s="3">
        <v>0</v>
      </c>
      <c r="AW89">
        <v>0</v>
      </c>
      <c r="AX89">
        <v>0</v>
      </c>
      <c r="AY89">
        <v>0</v>
      </c>
      <c r="AZ89" s="8">
        <v>0</v>
      </c>
      <c r="BA89">
        <v>0</v>
      </c>
      <c r="BB89" t="s">
        <v>46</v>
      </c>
      <c r="BC89">
        <v>0</v>
      </c>
      <c r="BD89" s="11" t="s">
        <v>106</v>
      </c>
      <c r="BE89" s="3">
        <v>0</v>
      </c>
      <c r="BF89" s="3">
        <v>0</v>
      </c>
      <c r="BG89">
        <v>0</v>
      </c>
      <c r="BH89">
        <v>0</v>
      </c>
      <c r="BI89">
        <v>0</v>
      </c>
      <c r="BJ89" s="8">
        <v>0</v>
      </c>
      <c r="BK89">
        <v>0</v>
      </c>
      <c r="BL89" t="s">
        <v>46</v>
      </c>
      <c r="BM89">
        <v>0</v>
      </c>
      <c r="BN89" s="3">
        <v>3975026</v>
      </c>
      <c r="BO89">
        <v>0</v>
      </c>
      <c r="BP89" s="19">
        <f t="shared" si="11"/>
        <v>3975026</v>
      </c>
      <c r="BQ89" s="19"/>
      <c r="BR89" s="19">
        <f t="shared" si="6"/>
        <v>3975026</v>
      </c>
      <c r="BS89" s="13">
        <f t="shared" si="7"/>
        <v>1</v>
      </c>
    </row>
    <row r="90" spans="1:71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8"/>
        <v>5.4410855748951367E-2</v>
      </c>
      <c r="U90" s="3">
        <v>4662746</v>
      </c>
      <c r="V90" s="3">
        <v>4154982</v>
      </c>
      <c r="W90" s="14">
        <f t="shared" si="9"/>
        <v>0.89110193864302278</v>
      </c>
      <c r="X90" s="3">
        <v>3844998.42</v>
      </c>
      <c r="Y90" s="18">
        <f t="shared" si="10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t="s">
        <v>202</v>
      </c>
      <c r="AF90" s="10">
        <v>44776</v>
      </c>
      <c r="AG90">
        <v>0</v>
      </c>
      <c r="AH90" t="s">
        <v>43</v>
      </c>
      <c r="AI90">
        <v>0</v>
      </c>
      <c r="AJ90" s="8" t="s">
        <v>106</v>
      </c>
      <c r="AK90" s="3">
        <v>500000</v>
      </c>
      <c r="AL90" s="3">
        <v>500000</v>
      </c>
      <c r="AM90">
        <v>0</v>
      </c>
      <c r="AN90">
        <v>30</v>
      </c>
      <c r="AO90">
        <v>30</v>
      </c>
      <c r="AP90" s="8">
        <v>54393</v>
      </c>
      <c r="AQ90">
        <v>0</v>
      </c>
      <c r="AR90" t="s">
        <v>100</v>
      </c>
      <c r="AS90">
        <v>0</v>
      </c>
      <c r="AT90" s="11" t="s">
        <v>106</v>
      </c>
      <c r="AU90" s="3">
        <v>0</v>
      </c>
      <c r="AV90" s="3">
        <v>0</v>
      </c>
      <c r="AW90">
        <v>0</v>
      </c>
      <c r="AX90">
        <v>0</v>
      </c>
      <c r="AY90">
        <v>0</v>
      </c>
      <c r="AZ90" s="8">
        <v>0</v>
      </c>
      <c r="BA90">
        <v>0</v>
      </c>
      <c r="BB90" t="s">
        <v>46</v>
      </c>
      <c r="BC90">
        <v>0</v>
      </c>
      <c r="BD90" s="11" t="s">
        <v>106</v>
      </c>
      <c r="BE90" s="3">
        <v>0</v>
      </c>
      <c r="BF90" s="3">
        <v>0</v>
      </c>
      <c r="BG90">
        <v>0</v>
      </c>
      <c r="BH90">
        <v>0</v>
      </c>
      <c r="BI90">
        <v>0</v>
      </c>
      <c r="BJ90" s="8">
        <v>0</v>
      </c>
      <c r="BK90">
        <v>0</v>
      </c>
      <c r="BL90" t="s">
        <v>46</v>
      </c>
      <c r="BM90">
        <v>0</v>
      </c>
      <c r="BN90" s="3">
        <v>0</v>
      </c>
      <c r="BO90">
        <v>0</v>
      </c>
      <c r="BP90" s="19">
        <f t="shared" si="11"/>
        <v>3410832.5</v>
      </c>
      <c r="BQ90" s="19"/>
      <c r="BR90" s="19">
        <f t="shared" si="6"/>
        <v>7255830.9199999999</v>
      </c>
      <c r="BS90" s="13">
        <f t="shared" si="7"/>
        <v>1.5561282814890625</v>
      </c>
    </row>
    <row r="91" spans="1:71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8"/>
        <v>0.78165629242187251</v>
      </c>
      <c r="U91" s="3">
        <v>1403315</v>
      </c>
      <c r="V91" s="3">
        <v>1305870</v>
      </c>
      <c r="W91" s="14">
        <f t="shared" si="9"/>
        <v>0.9305608505574301</v>
      </c>
      <c r="X91" s="3">
        <v>729824</v>
      </c>
      <c r="Y91" s="18">
        <f t="shared" si="10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>
        <v>15</v>
      </c>
      <c r="AF91" s="10">
        <v>43190</v>
      </c>
      <c r="AG91">
        <v>0</v>
      </c>
      <c r="AH91" t="s">
        <v>43</v>
      </c>
      <c r="AI91" t="s">
        <v>205</v>
      </c>
      <c r="AJ91" s="8" t="s">
        <v>106</v>
      </c>
      <c r="AK91" s="3">
        <v>0</v>
      </c>
      <c r="AL91" s="3">
        <v>0</v>
      </c>
      <c r="AM91">
        <v>0</v>
      </c>
      <c r="AN91" t="s">
        <v>45</v>
      </c>
      <c r="AO91">
        <v>0</v>
      </c>
      <c r="AP91" s="8">
        <v>0</v>
      </c>
      <c r="AQ91">
        <v>0</v>
      </c>
      <c r="AR91" t="s">
        <v>46</v>
      </c>
      <c r="AS91">
        <v>0</v>
      </c>
      <c r="AT91" s="11" t="s">
        <v>106</v>
      </c>
      <c r="AU91" s="3">
        <v>0</v>
      </c>
      <c r="AV91" s="3">
        <v>0</v>
      </c>
      <c r="AW91">
        <v>0</v>
      </c>
      <c r="AX91">
        <v>0</v>
      </c>
      <c r="AY91">
        <v>0</v>
      </c>
      <c r="AZ91" s="8">
        <v>0</v>
      </c>
      <c r="BA91">
        <v>0</v>
      </c>
      <c r="BB91" t="s">
        <v>46</v>
      </c>
      <c r="BC91">
        <v>0</v>
      </c>
      <c r="BD91" s="11" t="s">
        <v>106</v>
      </c>
      <c r="BE91" s="3">
        <v>0</v>
      </c>
      <c r="BF91" s="3">
        <v>0</v>
      </c>
      <c r="BG91">
        <v>0</v>
      </c>
      <c r="BH91">
        <v>0</v>
      </c>
      <c r="BI91">
        <v>0</v>
      </c>
      <c r="BJ91" s="8">
        <v>0</v>
      </c>
      <c r="BK91">
        <v>0</v>
      </c>
      <c r="BL91" t="s">
        <v>46</v>
      </c>
      <c r="BM91">
        <v>0</v>
      </c>
      <c r="BN91" s="3">
        <v>1403315</v>
      </c>
      <c r="BO91">
        <v>0</v>
      </c>
      <c r="BP91" s="19">
        <f t="shared" si="11"/>
        <v>500000</v>
      </c>
      <c r="BQ91" s="19"/>
      <c r="BR91" s="19">
        <f t="shared" si="6"/>
        <v>1229824</v>
      </c>
      <c r="BS91" s="13">
        <f t="shared" si="7"/>
        <v>0.8763705939151224</v>
      </c>
    </row>
    <row r="92" spans="1:71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8"/>
        <v>4.8342669256485629E-2</v>
      </c>
      <c r="U92" s="3">
        <v>1977487</v>
      </c>
      <c r="V92" s="3">
        <v>2570733</v>
      </c>
      <c r="W92" s="14">
        <f t="shared" si="9"/>
        <v>1.2999999494307675</v>
      </c>
      <c r="X92" s="3">
        <v>0</v>
      </c>
      <c r="Y92" s="18">
        <f t="shared" si="10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>
        <v>10</v>
      </c>
      <c r="AF92" s="10">
        <v>45901</v>
      </c>
      <c r="AG92" t="s">
        <v>54</v>
      </c>
      <c r="AH92" t="s">
        <v>43</v>
      </c>
      <c r="AI92" t="s">
        <v>122</v>
      </c>
      <c r="AJ92" s="8">
        <v>35758</v>
      </c>
      <c r="AK92" s="3">
        <v>250000</v>
      </c>
      <c r="AL92" s="3">
        <v>250000</v>
      </c>
      <c r="AM92">
        <v>0.03</v>
      </c>
      <c r="AN92">
        <v>30</v>
      </c>
      <c r="AO92">
        <v>30</v>
      </c>
      <c r="AP92" s="8" t="s">
        <v>140</v>
      </c>
      <c r="AQ92">
        <v>0</v>
      </c>
      <c r="AR92" t="s">
        <v>100</v>
      </c>
      <c r="AS92" t="s">
        <v>126</v>
      </c>
      <c r="AT92" s="11" t="s">
        <v>106</v>
      </c>
      <c r="AU92" s="3">
        <v>0</v>
      </c>
      <c r="AV92" s="3">
        <v>0</v>
      </c>
      <c r="AW92">
        <v>0</v>
      </c>
      <c r="AX92">
        <v>0</v>
      </c>
      <c r="AY92">
        <v>0</v>
      </c>
      <c r="AZ92" s="8">
        <v>0</v>
      </c>
      <c r="BA92">
        <v>0</v>
      </c>
      <c r="BB92" t="s">
        <v>46</v>
      </c>
      <c r="BC92">
        <v>0</v>
      </c>
      <c r="BD92" s="11" t="s">
        <v>106</v>
      </c>
      <c r="BE92" s="3">
        <v>0</v>
      </c>
      <c r="BF92" s="3">
        <v>0</v>
      </c>
      <c r="BG92">
        <v>0</v>
      </c>
      <c r="BH92">
        <v>0</v>
      </c>
      <c r="BI92">
        <v>0</v>
      </c>
      <c r="BJ92" s="8">
        <v>0</v>
      </c>
      <c r="BK92">
        <v>0</v>
      </c>
      <c r="BL92" t="s">
        <v>46</v>
      </c>
      <c r="BM92">
        <v>0</v>
      </c>
      <c r="BN92" s="3">
        <v>570000</v>
      </c>
      <c r="BO92" t="s">
        <v>62</v>
      </c>
      <c r="BP92" s="19">
        <f t="shared" si="11"/>
        <v>570000</v>
      </c>
      <c r="BQ92" s="19"/>
      <c r="BR92" s="19">
        <f t="shared" si="6"/>
        <v>570000</v>
      </c>
      <c r="BS92" s="13">
        <f t="shared" si="7"/>
        <v>0.28824462562838593</v>
      </c>
    </row>
    <row r="93" spans="1:71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8"/>
        <v>4.9265865631110101E-2</v>
      </c>
      <c r="U93" s="3">
        <v>2248839</v>
      </c>
      <c r="V93" s="3">
        <v>1355664</v>
      </c>
      <c r="W93" s="14">
        <f t="shared" si="9"/>
        <v>0.6028283927840099</v>
      </c>
      <c r="X93" s="3">
        <v>713094</v>
      </c>
      <c r="Y93" s="18">
        <f t="shared" si="10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>
        <v>16</v>
      </c>
      <c r="AF93" s="10">
        <v>11453</v>
      </c>
      <c r="AG93" t="s">
        <v>206</v>
      </c>
      <c r="AH93" t="s">
        <v>43</v>
      </c>
      <c r="AI93" t="s">
        <v>207</v>
      </c>
      <c r="AJ93" s="8">
        <v>42152</v>
      </c>
      <c r="AK93" s="3">
        <v>600000</v>
      </c>
      <c r="AL93" s="3">
        <v>600000</v>
      </c>
      <c r="AM93">
        <v>2.53E-2</v>
      </c>
      <c r="AN93">
        <v>15</v>
      </c>
      <c r="AO93">
        <v>15</v>
      </c>
      <c r="AP93" s="8">
        <v>11925</v>
      </c>
      <c r="AQ93" t="s">
        <v>208</v>
      </c>
      <c r="AR93" t="s">
        <v>100</v>
      </c>
      <c r="AS93">
        <v>0</v>
      </c>
      <c r="AT93" s="11" t="s">
        <v>106</v>
      </c>
      <c r="AU93" s="3">
        <v>0</v>
      </c>
      <c r="AV93" s="3">
        <v>0</v>
      </c>
      <c r="AW93">
        <v>0</v>
      </c>
      <c r="AX93">
        <v>0</v>
      </c>
      <c r="AY93">
        <v>0</v>
      </c>
      <c r="AZ93" s="8">
        <v>0</v>
      </c>
      <c r="BA93">
        <v>0</v>
      </c>
      <c r="BB93" t="s">
        <v>46</v>
      </c>
      <c r="BC93">
        <v>0</v>
      </c>
      <c r="BD93" s="11" t="s">
        <v>106</v>
      </c>
      <c r="BE93" s="3">
        <v>0</v>
      </c>
      <c r="BF93" s="3">
        <v>0</v>
      </c>
      <c r="BG93">
        <v>0</v>
      </c>
      <c r="BH93">
        <v>0</v>
      </c>
      <c r="BI93">
        <v>0</v>
      </c>
      <c r="BJ93" s="8">
        <v>0</v>
      </c>
      <c r="BK93">
        <v>0</v>
      </c>
      <c r="BL93" t="s">
        <v>46</v>
      </c>
      <c r="BM93">
        <v>0</v>
      </c>
      <c r="BN93" s="3">
        <v>0</v>
      </c>
      <c r="BO93" t="s">
        <v>209</v>
      </c>
      <c r="BP93" s="19">
        <f t="shared" si="11"/>
        <v>1115000</v>
      </c>
      <c r="BQ93" s="19"/>
      <c r="BR93" s="19">
        <f t="shared" si="6"/>
        <v>1828094</v>
      </c>
      <c r="BS93" s="13">
        <f t="shared" si="7"/>
        <v>0.81290568155390408</v>
      </c>
    </row>
    <row r="94" spans="1:71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8"/>
        <v>6.1675089623380037E-2</v>
      </c>
      <c r="U94" s="3">
        <v>619537</v>
      </c>
      <c r="V94" s="3">
        <v>549424</v>
      </c>
      <c r="W94" s="14">
        <f t="shared" si="9"/>
        <v>0.88683000369630871</v>
      </c>
      <c r="X94" s="3">
        <v>387378</v>
      </c>
      <c r="Y94" s="18">
        <f t="shared" si="10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>
        <v>0</v>
      </c>
      <c r="AF94" s="10">
        <v>0</v>
      </c>
      <c r="AG94">
        <v>0</v>
      </c>
      <c r="AH94" t="s">
        <v>46</v>
      </c>
      <c r="AI94">
        <v>0</v>
      </c>
      <c r="AJ94" s="8" t="s">
        <v>106</v>
      </c>
      <c r="AK94" s="3">
        <v>0</v>
      </c>
      <c r="AL94" s="3">
        <v>0</v>
      </c>
      <c r="AM94">
        <v>0</v>
      </c>
      <c r="AN94" t="s">
        <v>45</v>
      </c>
      <c r="AO94">
        <v>0</v>
      </c>
      <c r="AP94" s="8">
        <v>0</v>
      </c>
      <c r="AQ94">
        <v>0</v>
      </c>
      <c r="AR94" t="s">
        <v>46</v>
      </c>
      <c r="AS94">
        <v>0</v>
      </c>
      <c r="AT94" s="11" t="s">
        <v>106</v>
      </c>
      <c r="AU94" s="3">
        <v>0</v>
      </c>
      <c r="AV94" s="3">
        <v>0</v>
      </c>
      <c r="AW94">
        <v>0</v>
      </c>
      <c r="AX94">
        <v>0</v>
      </c>
      <c r="AY94">
        <v>0</v>
      </c>
      <c r="AZ94" s="8">
        <v>0</v>
      </c>
      <c r="BA94">
        <v>0</v>
      </c>
      <c r="BB94" t="s">
        <v>46</v>
      </c>
      <c r="BC94">
        <v>0</v>
      </c>
      <c r="BD94" s="11" t="s">
        <v>106</v>
      </c>
      <c r="BE94" s="3">
        <v>0</v>
      </c>
      <c r="BF94" s="3">
        <v>0</v>
      </c>
      <c r="BG94">
        <v>0</v>
      </c>
      <c r="BH94">
        <v>0</v>
      </c>
      <c r="BI94">
        <v>0</v>
      </c>
      <c r="BJ94" s="8">
        <v>0</v>
      </c>
      <c r="BK94">
        <v>0</v>
      </c>
      <c r="BL94" t="s">
        <v>46</v>
      </c>
      <c r="BM94">
        <v>0</v>
      </c>
      <c r="BN94" s="3">
        <v>619537</v>
      </c>
      <c r="BO94" t="s">
        <v>47</v>
      </c>
      <c r="BP94" s="19">
        <f t="shared" si="11"/>
        <v>0</v>
      </c>
      <c r="BQ94" s="19"/>
      <c r="BR94" s="19">
        <f t="shared" si="6"/>
        <v>387378</v>
      </c>
      <c r="BS94" s="13">
        <f t="shared" si="7"/>
        <v>0.62527016142700109</v>
      </c>
    </row>
    <row r="95" spans="1:71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8"/>
        <v>0</v>
      </c>
      <c r="U95" s="3">
        <v>752079</v>
      </c>
      <c r="V95" s="3">
        <v>790533</v>
      </c>
      <c r="W95" s="14">
        <f t="shared" si="9"/>
        <v>1.0511302669001528</v>
      </c>
      <c r="X95" s="3">
        <v>0</v>
      </c>
      <c r="Y95" s="18">
        <f t="shared" si="10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>
        <v>21</v>
      </c>
      <c r="AF95" s="10">
        <v>43709</v>
      </c>
      <c r="AG95">
        <v>0</v>
      </c>
      <c r="AH95" t="s">
        <v>43</v>
      </c>
      <c r="AI95" t="s">
        <v>214</v>
      </c>
      <c r="AJ95" s="8">
        <v>35933</v>
      </c>
      <c r="AK95" s="3">
        <v>180000</v>
      </c>
      <c r="AL95" s="3">
        <v>200000</v>
      </c>
      <c r="AM95">
        <v>0.01</v>
      </c>
      <c r="AN95">
        <v>50</v>
      </c>
      <c r="AO95">
        <v>30</v>
      </c>
      <c r="AP95" s="8">
        <v>54393</v>
      </c>
      <c r="AQ95">
        <v>0</v>
      </c>
      <c r="AR95" t="s">
        <v>100</v>
      </c>
      <c r="AS95">
        <v>0</v>
      </c>
      <c r="AT95" s="11" t="s">
        <v>106</v>
      </c>
      <c r="AU95" s="3">
        <v>0</v>
      </c>
      <c r="AV95" s="3">
        <v>0</v>
      </c>
      <c r="AW95">
        <v>0</v>
      </c>
      <c r="AX95">
        <v>0</v>
      </c>
      <c r="AY95">
        <v>0</v>
      </c>
      <c r="AZ95" s="8">
        <v>0</v>
      </c>
      <c r="BA95">
        <v>0</v>
      </c>
      <c r="BB95" t="s">
        <v>46</v>
      </c>
      <c r="BC95">
        <v>0</v>
      </c>
      <c r="BD95" s="11" t="s">
        <v>106</v>
      </c>
      <c r="BE95" s="3">
        <v>0</v>
      </c>
      <c r="BF95" s="3">
        <v>0</v>
      </c>
      <c r="BG95">
        <v>0</v>
      </c>
      <c r="BH95">
        <v>0</v>
      </c>
      <c r="BI95">
        <v>0</v>
      </c>
      <c r="BJ95" s="8">
        <v>0</v>
      </c>
      <c r="BK95">
        <v>0</v>
      </c>
      <c r="BL95" t="s">
        <v>46</v>
      </c>
      <c r="BM95">
        <v>0</v>
      </c>
      <c r="BN95" s="3">
        <v>0</v>
      </c>
      <c r="BO95">
        <v>0</v>
      </c>
      <c r="BP95" s="19">
        <f t="shared" si="11"/>
        <v>305000</v>
      </c>
      <c r="BQ95" s="19"/>
      <c r="BR95" s="19">
        <f t="shared" si="6"/>
        <v>305000</v>
      </c>
      <c r="BS95" s="13">
        <f t="shared" si="7"/>
        <v>0.40554250284876986</v>
      </c>
    </row>
    <row r="96" spans="1:71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8"/>
        <v>6.1710688047418541E-2</v>
      </c>
      <c r="U96" s="3">
        <v>2018451</v>
      </c>
      <c r="V96" s="3">
        <v>1489952</v>
      </c>
      <c r="W96" s="14">
        <f t="shared" si="9"/>
        <v>0.73816604911389971</v>
      </c>
      <c r="X96" s="3">
        <v>0</v>
      </c>
      <c r="Y96" s="18">
        <f t="shared" si="10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>
        <v>0</v>
      </c>
      <c r="AF96" s="10">
        <v>43723</v>
      </c>
      <c r="AG96">
        <v>0</v>
      </c>
      <c r="AH96" t="s">
        <v>43</v>
      </c>
      <c r="AI96">
        <v>0</v>
      </c>
      <c r="AJ96" s="8" t="s">
        <v>106</v>
      </c>
      <c r="AK96" s="3">
        <v>0</v>
      </c>
      <c r="AL96" s="3">
        <v>0</v>
      </c>
      <c r="AM96">
        <v>0</v>
      </c>
      <c r="AN96">
        <v>0</v>
      </c>
      <c r="AO96">
        <v>0</v>
      </c>
      <c r="AP96" s="8">
        <v>0</v>
      </c>
      <c r="AQ96">
        <v>0</v>
      </c>
      <c r="AR96">
        <v>0</v>
      </c>
      <c r="AS96">
        <v>0</v>
      </c>
      <c r="AT96" s="11" t="s">
        <v>106</v>
      </c>
      <c r="AU96" s="3">
        <v>0</v>
      </c>
      <c r="AV96" s="3">
        <v>0</v>
      </c>
      <c r="AW96">
        <v>0</v>
      </c>
      <c r="AX96">
        <v>0</v>
      </c>
      <c r="AY96">
        <v>0</v>
      </c>
      <c r="AZ96" s="8">
        <v>0</v>
      </c>
      <c r="BA96">
        <v>0</v>
      </c>
      <c r="BB96" t="s">
        <v>46</v>
      </c>
      <c r="BC96">
        <v>0</v>
      </c>
      <c r="BD96" s="11" t="s">
        <v>106</v>
      </c>
      <c r="BE96" s="3">
        <v>0</v>
      </c>
      <c r="BF96" s="3">
        <v>0</v>
      </c>
      <c r="BG96">
        <v>0</v>
      </c>
      <c r="BH96">
        <v>0</v>
      </c>
      <c r="BI96">
        <v>0</v>
      </c>
      <c r="BJ96" s="8">
        <v>0</v>
      </c>
      <c r="BK96">
        <v>0</v>
      </c>
      <c r="BL96" t="s">
        <v>46</v>
      </c>
      <c r="BM96">
        <v>0</v>
      </c>
      <c r="BN96" s="3">
        <v>0</v>
      </c>
      <c r="BO96">
        <v>0</v>
      </c>
      <c r="BP96" s="19">
        <f t="shared" si="11"/>
        <v>505380</v>
      </c>
      <c r="BQ96" s="19"/>
      <c r="BR96" s="19">
        <f t="shared" si="6"/>
        <v>505380</v>
      </c>
      <c r="BS96" s="13">
        <f t="shared" si="7"/>
        <v>0.25038011821936723</v>
      </c>
    </row>
    <row r="97" spans="1:71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8"/>
        <v>0</v>
      </c>
      <c r="U97" s="3">
        <v>0</v>
      </c>
      <c r="V97" s="3">
        <v>0</v>
      </c>
      <c r="W97" s="14">
        <f t="shared" si="9"/>
        <v>0</v>
      </c>
      <c r="X97" s="3">
        <v>0</v>
      </c>
      <c r="Y97" s="18">
        <f t="shared" si="10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>
        <v>0</v>
      </c>
      <c r="AF97" s="10">
        <v>0</v>
      </c>
      <c r="AG97">
        <v>0</v>
      </c>
      <c r="AH97" t="s">
        <v>46</v>
      </c>
      <c r="AI97">
        <v>0</v>
      </c>
      <c r="AJ97" s="8" t="s">
        <v>106</v>
      </c>
      <c r="AK97" s="3">
        <v>0</v>
      </c>
      <c r="AL97" s="3">
        <v>0</v>
      </c>
      <c r="AM97">
        <v>0</v>
      </c>
      <c r="AN97" t="s">
        <v>45</v>
      </c>
      <c r="AO97">
        <v>0</v>
      </c>
      <c r="AP97" s="8">
        <v>0</v>
      </c>
      <c r="AQ97">
        <v>0</v>
      </c>
      <c r="AR97" t="s">
        <v>46</v>
      </c>
      <c r="AS97">
        <v>0</v>
      </c>
      <c r="AT97" s="11" t="s">
        <v>106</v>
      </c>
      <c r="AU97" s="3">
        <v>0</v>
      </c>
      <c r="AV97" s="3">
        <v>0</v>
      </c>
      <c r="AW97">
        <v>0</v>
      </c>
      <c r="AX97">
        <v>0</v>
      </c>
      <c r="AY97">
        <v>0</v>
      </c>
      <c r="AZ97" s="8">
        <v>0</v>
      </c>
      <c r="BA97">
        <v>0</v>
      </c>
      <c r="BB97" t="s">
        <v>46</v>
      </c>
      <c r="BC97">
        <v>0</v>
      </c>
      <c r="BD97" s="11" t="s">
        <v>106</v>
      </c>
      <c r="BE97" s="3">
        <v>0</v>
      </c>
      <c r="BF97" s="3">
        <v>0</v>
      </c>
      <c r="BG97">
        <v>0</v>
      </c>
      <c r="BH97">
        <v>0</v>
      </c>
      <c r="BI97">
        <v>0</v>
      </c>
      <c r="BJ97" s="8">
        <v>0</v>
      </c>
      <c r="BK97">
        <v>0</v>
      </c>
      <c r="BL97" t="s">
        <v>46</v>
      </c>
      <c r="BM97">
        <v>0</v>
      </c>
      <c r="BN97" s="3">
        <v>0</v>
      </c>
      <c r="BO97">
        <v>0</v>
      </c>
      <c r="BP97" s="19">
        <f t="shared" si="11"/>
        <v>0</v>
      </c>
      <c r="BQ97" s="19"/>
      <c r="BR97" s="19">
        <f t="shared" si="6"/>
        <v>0</v>
      </c>
      <c r="BS97" s="13">
        <f t="shared" si="7"/>
        <v>0</v>
      </c>
    </row>
    <row r="98" spans="1:71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8"/>
        <v>6.1617888852351199E-2</v>
      </c>
      <c r="U98" s="3">
        <v>1824600</v>
      </c>
      <c r="V98" s="3">
        <v>1439871</v>
      </c>
      <c r="W98" s="14">
        <f t="shared" si="9"/>
        <v>0.78914337389016775</v>
      </c>
      <c r="X98" s="3">
        <v>0</v>
      </c>
      <c r="Y98" s="18">
        <f t="shared" si="10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>
        <v>0</v>
      </c>
      <c r="AF98" s="10">
        <v>43723</v>
      </c>
      <c r="AG98">
        <v>0</v>
      </c>
      <c r="AH98" t="s">
        <v>43</v>
      </c>
      <c r="AI98">
        <v>0</v>
      </c>
      <c r="AJ98" s="8" t="s">
        <v>106</v>
      </c>
      <c r="AK98" s="3">
        <v>0</v>
      </c>
      <c r="AL98" s="3">
        <v>0</v>
      </c>
      <c r="AM98">
        <v>0</v>
      </c>
      <c r="AN98">
        <v>0</v>
      </c>
      <c r="AO98">
        <v>0</v>
      </c>
      <c r="AP98" s="8">
        <v>0</v>
      </c>
      <c r="AQ98">
        <v>0</v>
      </c>
      <c r="AR98">
        <v>0</v>
      </c>
      <c r="AS98">
        <v>0</v>
      </c>
      <c r="AT98" s="11" t="s">
        <v>106</v>
      </c>
      <c r="AU98" s="3">
        <v>0</v>
      </c>
      <c r="AV98" s="3">
        <v>0</v>
      </c>
      <c r="AW98">
        <v>0</v>
      </c>
      <c r="AX98">
        <v>0</v>
      </c>
      <c r="AY98">
        <v>0</v>
      </c>
      <c r="AZ98" s="8">
        <v>0</v>
      </c>
      <c r="BA98">
        <v>0</v>
      </c>
      <c r="BB98" t="s">
        <v>46</v>
      </c>
      <c r="BC98">
        <v>0</v>
      </c>
      <c r="BD98" s="11" t="s">
        <v>106</v>
      </c>
      <c r="BE98" s="3">
        <v>0</v>
      </c>
      <c r="BF98" s="3">
        <v>0</v>
      </c>
      <c r="BG98">
        <v>0</v>
      </c>
      <c r="BH98">
        <v>0</v>
      </c>
      <c r="BI98">
        <v>0</v>
      </c>
      <c r="BJ98" s="8">
        <v>0</v>
      </c>
      <c r="BK98">
        <v>0</v>
      </c>
      <c r="BL98" t="s">
        <v>46</v>
      </c>
      <c r="BM98">
        <v>0</v>
      </c>
      <c r="BN98" s="3">
        <v>0</v>
      </c>
      <c r="BO98">
        <v>0</v>
      </c>
      <c r="BP98" s="19">
        <f t="shared" si="11"/>
        <v>492745</v>
      </c>
      <c r="BQ98" s="19"/>
      <c r="BR98" s="19">
        <f t="shared" si="6"/>
        <v>492745</v>
      </c>
      <c r="BS98" s="13">
        <f t="shared" si="7"/>
        <v>0.27005645072892687</v>
      </c>
    </row>
    <row r="99" spans="1:71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8"/>
        <v>2.8725690910337175E-2</v>
      </c>
      <c r="U99" s="3">
        <v>3092876</v>
      </c>
      <c r="V99" s="3">
        <v>1095404</v>
      </c>
      <c r="W99" s="14">
        <f t="shared" si="9"/>
        <v>0.35417003462149793</v>
      </c>
      <c r="X99" s="3">
        <v>1257376</v>
      </c>
      <c r="Y99" s="18">
        <f t="shared" si="10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>
        <v>48</v>
      </c>
      <c r="AF99" s="10">
        <v>47453</v>
      </c>
      <c r="AG99" t="s">
        <v>54</v>
      </c>
      <c r="AH99" t="s">
        <v>43</v>
      </c>
      <c r="AI99" t="s">
        <v>137</v>
      </c>
      <c r="AJ99" s="8">
        <v>36081</v>
      </c>
      <c r="AK99" s="3">
        <v>126000</v>
      </c>
      <c r="AL99" s="3">
        <v>126000</v>
      </c>
      <c r="AM99">
        <v>0.01</v>
      </c>
      <c r="AN99">
        <v>50</v>
      </c>
      <c r="AO99" t="s">
        <v>165</v>
      </c>
      <c r="AP99" s="8">
        <v>54363</v>
      </c>
      <c r="AQ99" t="s">
        <v>71</v>
      </c>
      <c r="AR99" t="s">
        <v>100</v>
      </c>
      <c r="AS99" t="s">
        <v>137</v>
      </c>
      <c r="AT99" s="11">
        <v>36495</v>
      </c>
      <c r="AU99" s="3">
        <v>100000</v>
      </c>
      <c r="AV99" s="3">
        <v>100000</v>
      </c>
      <c r="AW99">
        <v>0</v>
      </c>
      <c r="AX99">
        <v>30</v>
      </c>
      <c r="AY99" t="s">
        <v>165</v>
      </c>
      <c r="AZ99" s="8">
        <v>47423</v>
      </c>
      <c r="BA99" t="s">
        <v>75</v>
      </c>
      <c r="BB99" t="s">
        <v>100</v>
      </c>
      <c r="BC99" t="s">
        <v>137</v>
      </c>
      <c r="BD99" s="11">
        <v>36495</v>
      </c>
      <c r="BE99" s="3">
        <v>25000</v>
      </c>
      <c r="BF99" s="3">
        <v>25000</v>
      </c>
      <c r="BG99">
        <v>0</v>
      </c>
      <c r="BH99">
        <v>30</v>
      </c>
      <c r="BI99" t="s">
        <v>165</v>
      </c>
      <c r="BJ99" s="8">
        <v>47423</v>
      </c>
      <c r="BK99" t="s">
        <v>75</v>
      </c>
      <c r="BL99" t="s">
        <v>100</v>
      </c>
      <c r="BM99" t="s">
        <v>137</v>
      </c>
      <c r="BN99" s="3">
        <v>2745311.83</v>
      </c>
      <c r="BO99" t="s">
        <v>47</v>
      </c>
      <c r="BP99" s="19">
        <f t="shared" si="11"/>
        <v>1487935.83</v>
      </c>
      <c r="BQ99" s="19"/>
      <c r="BR99" s="19">
        <f t="shared" si="6"/>
        <v>2745311.83</v>
      </c>
      <c r="BS99" s="13">
        <f t="shared" si="7"/>
        <v>0.88762427914989162</v>
      </c>
    </row>
    <row r="100" spans="1:71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8"/>
        <v>0.79867357009821871</v>
      </c>
      <c r="U100" s="3">
        <v>1005104</v>
      </c>
      <c r="V100" s="3">
        <v>986907</v>
      </c>
      <c r="W100" s="14">
        <f t="shared" si="9"/>
        <v>0.98189540584854895</v>
      </c>
      <c r="X100" s="3">
        <v>602062</v>
      </c>
      <c r="Y100" s="18">
        <f t="shared" si="10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>
        <v>25</v>
      </c>
      <c r="AF100" s="10">
        <v>43190</v>
      </c>
      <c r="AG100">
        <v>0</v>
      </c>
      <c r="AH100" t="s">
        <v>43</v>
      </c>
      <c r="AI100" t="s">
        <v>205</v>
      </c>
      <c r="AJ100" s="8">
        <v>36502</v>
      </c>
      <c r="AK100" s="3">
        <v>50000</v>
      </c>
      <c r="AL100" s="3">
        <v>50000</v>
      </c>
      <c r="AM100">
        <v>0.03</v>
      </c>
      <c r="AN100">
        <v>20</v>
      </c>
      <c r="AO100">
        <v>20</v>
      </c>
      <c r="AP100" s="8">
        <v>43830</v>
      </c>
      <c r="AQ100">
        <v>0</v>
      </c>
      <c r="AR100" t="s">
        <v>100</v>
      </c>
      <c r="AS100" t="s">
        <v>205</v>
      </c>
      <c r="AT100" s="11" t="s">
        <v>106</v>
      </c>
      <c r="AU100" s="3">
        <v>0</v>
      </c>
      <c r="AV100" s="3">
        <v>0</v>
      </c>
      <c r="AW100">
        <v>0</v>
      </c>
      <c r="AX100">
        <v>0</v>
      </c>
      <c r="AY100">
        <v>0</v>
      </c>
      <c r="AZ100" s="8">
        <v>0</v>
      </c>
      <c r="BA100">
        <v>0</v>
      </c>
      <c r="BB100" t="s">
        <v>46</v>
      </c>
      <c r="BC100">
        <v>0</v>
      </c>
      <c r="BD100" s="11" t="s">
        <v>106</v>
      </c>
      <c r="BE100" s="3">
        <v>0</v>
      </c>
      <c r="BF100" s="3">
        <v>0</v>
      </c>
      <c r="BG100">
        <v>0</v>
      </c>
      <c r="BH100">
        <v>0</v>
      </c>
      <c r="BI100">
        <v>0</v>
      </c>
      <c r="BJ100" s="8">
        <v>0</v>
      </c>
      <c r="BK100">
        <v>0</v>
      </c>
      <c r="BL100" t="s">
        <v>46</v>
      </c>
      <c r="BM100">
        <v>0</v>
      </c>
      <c r="BN100" s="3">
        <v>1005104</v>
      </c>
      <c r="BO100">
        <v>0</v>
      </c>
      <c r="BP100" s="19">
        <f t="shared" si="11"/>
        <v>338000</v>
      </c>
      <c r="BQ100" s="19"/>
      <c r="BR100" s="19">
        <f t="shared" si="6"/>
        <v>940062</v>
      </c>
      <c r="BS100" s="13">
        <f t="shared" si="7"/>
        <v>0.93528828857511259</v>
      </c>
    </row>
    <row r="101" spans="1:71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8"/>
        <v>6.4316638262612663E-2</v>
      </c>
      <c r="U101" s="3">
        <v>2210952</v>
      </c>
      <c r="V101" s="3">
        <v>2210949</v>
      </c>
      <c r="W101" s="14">
        <f t="shared" si="9"/>
        <v>0.99999864311843945</v>
      </c>
      <c r="X101" s="3">
        <v>0</v>
      </c>
      <c r="Y101" s="18">
        <f t="shared" si="10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>
        <v>35</v>
      </c>
      <c r="AF101" s="10">
        <v>18749</v>
      </c>
      <c r="AG101">
        <v>0</v>
      </c>
      <c r="AH101" t="s">
        <v>43</v>
      </c>
      <c r="AI101" t="s">
        <v>44</v>
      </c>
      <c r="AJ101" s="8">
        <v>36326</v>
      </c>
      <c r="AK101" s="3">
        <v>61704</v>
      </c>
      <c r="AL101" s="3">
        <v>61704</v>
      </c>
      <c r="AM101">
        <v>0.01</v>
      </c>
      <c r="AN101" t="s">
        <v>45</v>
      </c>
      <c r="AO101">
        <v>0</v>
      </c>
      <c r="AP101" s="8">
        <v>55274</v>
      </c>
      <c r="AQ101">
        <v>0</v>
      </c>
      <c r="AR101" t="s">
        <v>100</v>
      </c>
      <c r="AS101">
        <v>0</v>
      </c>
      <c r="AT101" s="11">
        <v>36494</v>
      </c>
      <c r="AU101" s="3">
        <v>170000</v>
      </c>
      <c r="AV101" s="3">
        <v>170000</v>
      </c>
      <c r="AW101">
        <v>0.01</v>
      </c>
      <c r="AX101">
        <v>47</v>
      </c>
      <c r="AY101">
        <v>0</v>
      </c>
      <c r="AZ101" s="8">
        <v>53328</v>
      </c>
      <c r="BB101" t="s">
        <v>58</v>
      </c>
      <c r="BC101">
        <v>0</v>
      </c>
      <c r="BD101" s="11">
        <v>36495</v>
      </c>
      <c r="BE101" s="3">
        <v>125312</v>
      </c>
      <c r="BF101" s="3">
        <v>125312</v>
      </c>
      <c r="BG101">
        <v>0</v>
      </c>
      <c r="BH101">
        <v>20</v>
      </c>
      <c r="BI101">
        <v>0</v>
      </c>
      <c r="BJ101" s="8">
        <v>43435</v>
      </c>
      <c r="BK101">
        <v>0</v>
      </c>
      <c r="BL101" t="s">
        <v>100</v>
      </c>
      <c r="BM101">
        <v>0</v>
      </c>
      <c r="BN101" s="3">
        <v>0</v>
      </c>
      <c r="BO101" t="s">
        <v>47</v>
      </c>
      <c r="BP101" s="19">
        <f t="shared" si="11"/>
        <v>3229016</v>
      </c>
      <c r="BQ101" s="19"/>
      <c r="BR101" s="19">
        <f t="shared" si="6"/>
        <v>3229016</v>
      </c>
      <c r="BS101" s="13">
        <f t="shared" si="7"/>
        <v>1.460464089677207</v>
      </c>
    </row>
    <row r="102" spans="1:71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8"/>
        <v>6.9935683957008679E-2</v>
      </c>
      <c r="U102" s="3">
        <v>327601</v>
      </c>
      <c r="V102" s="3">
        <v>278384</v>
      </c>
      <c r="W102" s="14">
        <f t="shared" si="9"/>
        <v>0.84976541585648391</v>
      </c>
      <c r="X102" s="3">
        <v>0</v>
      </c>
      <c r="Y102" s="18">
        <f t="shared" si="10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>
        <v>0</v>
      </c>
      <c r="AF102" s="10">
        <v>0</v>
      </c>
      <c r="AG102">
        <v>0</v>
      </c>
      <c r="AH102" t="s">
        <v>46</v>
      </c>
      <c r="AI102">
        <v>0</v>
      </c>
      <c r="AJ102" s="8" t="s">
        <v>106</v>
      </c>
      <c r="AK102" s="3">
        <v>0</v>
      </c>
      <c r="AL102" s="3">
        <v>0</v>
      </c>
      <c r="AM102">
        <v>0</v>
      </c>
      <c r="AN102" t="s">
        <v>45</v>
      </c>
      <c r="AO102">
        <v>0</v>
      </c>
      <c r="AP102" s="8">
        <v>0</v>
      </c>
      <c r="AQ102">
        <v>0</v>
      </c>
      <c r="AR102" t="s">
        <v>46</v>
      </c>
      <c r="AS102">
        <v>0</v>
      </c>
      <c r="AT102" s="11" t="s">
        <v>106</v>
      </c>
      <c r="AU102" s="3">
        <v>0</v>
      </c>
      <c r="AV102" s="3">
        <v>0</v>
      </c>
      <c r="AW102">
        <v>0</v>
      </c>
      <c r="AX102">
        <v>0</v>
      </c>
      <c r="AY102">
        <v>0</v>
      </c>
      <c r="AZ102" s="8">
        <v>0</v>
      </c>
      <c r="BA102">
        <v>0</v>
      </c>
      <c r="BB102" t="s">
        <v>46</v>
      </c>
      <c r="BC102">
        <v>0</v>
      </c>
      <c r="BD102" s="11" t="s">
        <v>106</v>
      </c>
      <c r="BE102" s="3">
        <v>0</v>
      </c>
      <c r="BF102" s="3">
        <v>0</v>
      </c>
      <c r="BG102">
        <v>0</v>
      </c>
      <c r="BH102">
        <v>0</v>
      </c>
      <c r="BI102">
        <v>0</v>
      </c>
      <c r="BJ102" s="8">
        <v>0</v>
      </c>
      <c r="BK102">
        <v>0</v>
      </c>
      <c r="BL102" t="s">
        <v>46</v>
      </c>
      <c r="BM102">
        <v>0</v>
      </c>
      <c r="BN102" s="3">
        <v>327601</v>
      </c>
      <c r="BO102" t="s">
        <v>47</v>
      </c>
      <c r="BP102" s="19">
        <f t="shared" si="11"/>
        <v>0</v>
      </c>
      <c r="BQ102" s="19"/>
      <c r="BR102" s="19">
        <f t="shared" si="6"/>
        <v>0</v>
      </c>
      <c r="BS102" s="13">
        <f t="shared" si="7"/>
        <v>0</v>
      </c>
    </row>
    <row r="103" spans="1:71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8"/>
        <v>6.7097469196551296E-2</v>
      </c>
      <c r="U103" s="3">
        <v>1342301</v>
      </c>
      <c r="V103" s="3">
        <v>1050933</v>
      </c>
      <c r="W103" s="14">
        <f t="shared" si="9"/>
        <v>0.78293393210613715</v>
      </c>
      <c r="X103" s="3">
        <v>72000</v>
      </c>
      <c r="Y103" s="18">
        <f t="shared" si="10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>
        <v>30</v>
      </c>
      <c r="AF103" s="10">
        <v>45778</v>
      </c>
      <c r="AG103" t="s">
        <v>63</v>
      </c>
      <c r="AH103" t="s">
        <v>114</v>
      </c>
      <c r="AI103">
        <v>0</v>
      </c>
      <c r="AJ103" s="8" t="s">
        <v>106</v>
      </c>
      <c r="AK103" s="3">
        <v>0</v>
      </c>
      <c r="AL103" s="3">
        <v>0</v>
      </c>
      <c r="AM103">
        <v>0</v>
      </c>
      <c r="AN103" t="s">
        <v>45</v>
      </c>
      <c r="AO103">
        <v>0</v>
      </c>
      <c r="AP103" s="8">
        <v>0</v>
      </c>
      <c r="AQ103">
        <v>0</v>
      </c>
      <c r="AR103" t="s">
        <v>46</v>
      </c>
      <c r="AS103">
        <v>0</v>
      </c>
      <c r="AT103" s="11" t="s">
        <v>106</v>
      </c>
      <c r="AU103" s="3">
        <v>0</v>
      </c>
      <c r="AV103" s="3">
        <v>0</v>
      </c>
      <c r="AW103">
        <v>0</v>
      </c>
      <c r="AX103">
        <v>0</v>
      </c>
      <c r="AY103">
        <v>0</v>
      </c>
      <c r="AZ103" s="8">
        <v>0</v>
      </c>
      <c r="BA103">
        <v>0</v>
      </c>
      <c r="BB103" t="s">
        <v>46</v>
      </c>
      <c r="BC103">
        <v>0</v>
      </c>
      <c r="BD103" s="11" t="s">
        <v>106</v>
      </c>
      <c r="BE103" s="3">
        <v>0</v>
      </c>
      <c r="BF103" s="3">
        <v>0</v>
      </c>
      <c r="BG103">
        <v>0</v>
      </c>
      <c r="BH103">
        <v>0</v>
      </c>
      <c r="BI103">
        <v>0</v>
      </c>
      <c r="BJ103" s="8">
        <v>0</v>
      </c>
      <c r="BK103">
        <v>0</v>
      </c>
      <c r="BL103" t="s">
        <v>46</v>
      </c>
      <c r="BM103">
        <v>0</v>
      </c>
      <c r="BN103" s="3">
        <v>1342301</v>
      </c>
      <c r="BO103">
        <v>0</v>
      </c>
      <c r="BP103" s="19">
        <f t="shared" si="11"/>
        <v>252000</v>
      </c>
      <c r="BQ103" s="19"/>
      <c r="BR103" s="19">
        <f t="shared" si="6"/>
        <v>324000</v>
      </c>
      <c r="BS103" s="13">
        <f t="shared" si="7"/>
        <v>0.24137656159088014</v>
      </c>
    </row>
    <row r="104" spans="1:71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8"/>
        <v>6.7097469196551296E-2</v>
      </c>
      <c r="U104" s="3">
        <v>1342301</v>
      </c>
      <c r="V104" s="3">
        <v>1050933</v>
      </c>
      <c r="W104" s="14">
        <f t="shared" si="9"/>
        <v>0.78293393210613715</v>
      </c>
      <c r="X104" s="3">
        <v>1050933</v>
      </c>
      <c r="Y104" s="18">
        <f t="shared" si="10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>
        <v>30</v>
      </c>
      <c r="AF104" s="10">
        <v>45778</v>
      </c>
      <c r="AG104" t="s">
        <v>54</v>
      </c>
      <c r="AH104" t="s">
        <v>115</v>
      </c>
      <c r="AI104" t="s">
        <v>44</v>
      </c>
      <c r="AJ104" s="8" t="s">
        <v>106</v>
      </c>
      <c r="AK104" s="3">
        <v>0</v>
      </c>
      <c r="AL104" s="3">
        <v>0</v>
      </c>
      <c r="AM104">
        <v>0</v>
      </c>
      <c r="AN104" t="s">
        <v>45</v>
      </c>
      <c r="AO104">
        <v>0</v>
      </c>
      <c r="AP104" s="8">
        <v>0</v>
      </c>
      <c r="AQ104">
        <v>0</v>
      </c>
      <c r="AR104" t="s">
        <v>46</v>
      </c>
      <c r="AS104">
        <v>0</v>
      </c>
      <c r="AT104" s="11" t="s">
        <v>106</v>
      </c>
      <c r="AU104" s="3">
        <v>0</v>
      </c>
      <c r="AV104" s="3">
        <v>0</v>
      </c>
      <c r="AW104">
        <v>0</v>
      </c>
      <c r="AX104">
        <v>0</v>
      </c>
      <c r="AY104">
        <v>0</v>
      </c>
      <c r="AZ104" s="8">
        <v>0</v>
      </c>
      <c r="BA104">
        <v>0</v>
      </c>
      <c r="BB104" t="s">
        <v>46</v>
      </c>
      <c r="BC104">
        <v>0</v>
      </c>
      <c r="BD104" s="11" t="s">
        <v>106</v>
      </c>
      <c r="BE104" s="3">
        <v>0</v>
      </c>
      <c r="BF104" s="3">
        <v>0</v>
      </c>
      <c r="BG104">
        <v>0</v>
      </c>
      <c r="BH104">
        <v>0</v>
      </c>
      <c r="BI104">
        <v>0</v>
      </c>
      <c r="BJ104" s="8">
        <v>0</v>
      </c>
      <c r="BK104">
        <v>0</v>
      </c>
      <c r="BL104" t="s">
        <v>46</v>
      </c>
      <c r="BM104">
        <v>0</v>
      </c>
      <c r="BN104" s="3">
        <v>1342301</v>
      </c>
      <c r="BO104">
        <v>0</v>
      </c>
      <c r="BP104" s="19">
        <f t="shared" si="11"/>
        <v>252000</v>
      </c>
      <c r="BQ104" s="19"/>
      <c r="BR104" s="19">
        <f t="shared" si="6"/>
        <v>1302933</v>
      </c>
      <c r="BS104" s="13">
        <f t="shared" si="7"/>
        <v>0.97067125778793284</v>
      </c>
    </row>
    <row r="105" spans="1:71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8"/>
        <v>0</v>
      </c>
      <c r="U105" s="3">
        <v>801993</v>
      </c>
      <c r="V105" s="3">
        <v>437838</v>
      </c>
      <c r="W105" s="14">
        <f t="shared" si="9"/>
        <v>0.54593743336911915</v>
      </c>
      <c r="X105" s="3">
        <v>0</v>
      </c>
      <c r="Y105" s="18">
        <f t="shared" si="10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>
        <v>0</v>
      </c>
      <c r="AF105" s="10">
        <v>0</v>
      </c>
      <c r="AG105">
        <v>0</v>
      </c>
      <c r="AH105" t="s">
        <v>46</v>
      </c>
      <c r="AI105">
        <v>0</v>
      </c>
      <c r="AJ105" s="8" t="s">
        <v>106</v>
      </c>
      <c r="AK105" s="3">
        <v>0</v>
      </c>
      <c r="AL105" s="3">
        <v>0</v>
      </c>
      <c r="AM105">
        <v>0</v>
      </c>
      <c r="AN105" t="s">
        <v>45</v>
      </c>
      <c r="AO105">
        <v>0</v>
      </c>
      <c r="AP105" s="8">
        <v>0</v>
      </c>
      <c r="AQ105">
        <v>0</v>
      </c>
      <c r="AR105" t="s">
        <v>46</v>
      </c>
      <c r="AS105">
        <v>0</v>
      </c>
      <c r="AT105" s="11" t="s">
        <v>106</v>
      </c>
      <c r="AU105" s="3">
        <v>195000</v>
      </c>
      <c r="AV105" s="3">
        <v>139796.67000000001</v>
      </c>
      <c r="AW105">
        <v>5.2499999999999998E-2</v>
      </c>
      <c r="AX105">
        <v>0</v>
      </c>
      <c r="AY105">
        <v>0</v>
      </c>
      <c r="AZ105" s="8">
        <v>45444</v>
      </c>
      <c r="BA105">
        <v>0</v>
      </c>
      <c r="BB105" t="s">
        <v>46</v>
      </c>
      <c r="BC105">
        <v>0</v>
      </c>
      <c r="BD105" s="11" t="s">
        <v>106</v>
      </c>
      <c r="BE105" s="3">
        <v>0</v>
      </c>
      <c r="BF105" s="3">
        <v>0</v>
      </c>
      <c r="BG105">
        <v>0</v>
      </c>
      <c r="BH105">
        <v>0</v>
      </c>
      <c r="BI105">
        <v>0</v>
      </c>
      <c r="BJ105" s="8">
        <v>0</v>
      </c>
      <c r="BK105">
        <v>0</v>
      </c>
      <c r="BL105" t="s">
        <v>46</v>
      </c>
      <c r="BM105">
        <v>0</v>
      </c>
      <c r="BN105" s="3">
        <v>0</v>
      </c>
      <c r="BO105">
        <v>0</v>
      </c>
      <c r="BP105" s="19">
        <f t="shared" si="11"/>
        <v>195000</v>
      </c>
      <c r="BQ105" s="19"/>
      <c r="BR105" s="19">
        <f t="shared" si="6"/>
        <v>195000</v>
      </c>
      <c r="BS105" s="13">
        <f t="shared" si="7"/>
        <v>0.24314426684522183</v>
      </c>
    </row>
    <row r="106" spans="1:71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8"/>
        <v>0</v>
      </c>
      <c r="U106" s="3">
        <v>801993</v>
      </c>
      <c r="V106" s="3">
        <v>437838</v>
      </c>
      <c r="W106" s="14">
        <f t="shared" si="9"/>
        <v>0.54593743336911915</v>
      </c>
      <c r="X106" s="3">
        <v>0</v>
      </c>
      <c r="Y106" s="18">
        <f t="shared" si="10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>
        <v>0</v>
      </c>
      <c r="AF106" s="10">
        <v>0</v>
      </c>
      <c r="AG106">
        <v>0</v>
      </c>
      <c r="AH106" t="s">
        <v>46</v>
      </c>
      <c r="AI106">
        <v>0</v>
      </c>
      <c r="AJ106" s="8" t="s">
        <v>106</v>
      </c>
      <c r="AK106" s="3">
        <v>0</v>
      </c>
      <c r="AL106" s="3">
        <v>0</v>
      </c>
      <c r="AM106">
        <v>0</v>
      </c>
      <c r="AN106" t="s">
        <v>45</v>
      </c>
      <c r="AO106">
        <v>0</v>
      </c>
      <c r="AP106" s="8">
        <v>0</v>
      </c>
      <c r="AQ106">
        <v>0</v>
      </c>
      <c r="AR106" t="s">
        <v>46</v>
      </c>
      <c r="AS106">
        <v>0</v>
      </c>
      <c r="AT106" s="11" t="s">
        <v>106</v>
      </c>
      <c r="AU106" s="3">
        <v>195000</v>
      </c>
      <c r="AV106" s="3">
        <v>139796.67000000001</v>
      </c>
      <c r="AW106">
        <v>5.2499999999999998E-2</v>
      </c>
      <c r="AX106">
        <v>0</v>
      </c>
      <c r="AY106">
        <v>0</v>
      </c>
      <c r="AZ106" s="8">
        <v>45444</v>
      </c>
      <c r="BA106">
        <v>0</v>
      </c>
      <c r="BB106" t="s">
        <v>46</v>
      </c>
      <c r="BC106">
        <v>0</v>
      </c>
      <c r="BD106" s="11" t="s">
        <v>106</v>
      </c>
      <c r="BE106" s="3">
        <v>0</v>
      </c>
      <c r="BF106" s="3">
        <v>0</v>
      </c>
      <c r="BG106">
        <v>0</v>
      </c>
      <c r="BH106">
        <v>0</v>
      </c>
      <c r="BI106">
        <v>0</v>
      </c>
      <c r="BJ106" s="8">
        <v>0</v>
      </c>
      <c r="BK106">
        <v>0</v>
      </c>
      <c r="BL106" t="s">
        <v>46</v>
      </c>
      <c r="BM106">
        <v>0</v>
      </c>
      <c r="BN106" s="3">
        <v>0</v>
      </c>
      <c r="BO106">
        <v>0</v>
      </c>
      <c r="BP106" s="19">
        <f t="shared" si="11"/>
        <v>195000</v>
      </c>
      <c r="BQ106" s="19"/>
      <c r="BR106" s="19">
        <f t="shared" si="6"/>
        <v>195000</v>
      </c>
      <c r="BS106" s="13">
        <f t="shared" si="7"/>
        <v>0.24314426684522183</v>
      </c>
    </row>
    <row r="107" spans="1:71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8"/>
        <v>0</v>
      </c>
      <c r="U107" s="3">
        <v>0</v>
      </c>
      <c r="V107" s="3">
        <v>0</v>
      </c>
      <c r="W107" s="14">
        <f t="shared" si="9"/>
        <v>0</v>
      </c>
      <c r="X107" s="3">
        <v>0</v>
      </c>
      <c r="Y107" s="18">
        <f t="shared" si="10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>
        <v>20</v>
      </c>
      <c r="AF107" s="10">
        <v>45245</v>
      </c>
      <c r="AG107" t="s">
        <v>63</v>
      </c>
      <c r="AH107" t="s">
        <v>43</v>
      </c>
      <c r="AI107" t="s">
        <v>228</v>
      </c>
      <c r="AJ107" s="8" t="s">
        <v>106</v>
      </c>
      <c r="AK107" s="3">
        <v>0</v>
      </c>
      <c r="AL107" s="3">
        <v>0</v>
      </c>
      <c r="AM107">
        <v>0</v>
      </c>
      <c r="AN107" t="s">
        <v>45</v>
      </c>
      <c r="AO107">
        <v>0</v>
      </c>
      <c r="AP107" s="8">
        <v>0</v>
      </c>
      <c r="AQ107">
        <v>0</v>
      </c>
      <c r="AR107" t="s">
        <v>46</v>
      </c>
      <c r="AS107">
        <v>0</v>
      </c>
      <c r="AT107" s="11" t="s">
        <v>106</v>
      </c>
      <c r="AU107" s="3">
        <v>0</v>
      </c>
      <c r="AV107" s="3">
        <v>0</v>
      </c>
      <c r="AW107">
        <v>0</v>
      </c>
      <c r="AX107">
        <v>0</v>
      </c>
      <c r="AY107">
        <v>0</v>
      </c>
      <c r="AZ107" s="8">
        <v>0</v>
      </c>
      <c r="BA107">
        <v>0</v>
      </c>
      <c r="BB107" t="s">
        <v>46</v>
      </c>
      <c r="BC107">
        <v>0</v>
      </c>
      <c r="BD107" s="11" t="s">
        <v>106</v>
      </c>
      <c r="BE107" s="3">
        <v>0</v>
      </c>
      <c r="BF107" s="3">
        <v>0</v>
      </c>
      <c r="BG107">
        <v>0</v>
      </c>
      <c r="BH107">
        <v>0</v>
      </c>
      <c r="BI107">
        <v>0</v>
      </c>
      <c r="BJ107" s="8">
        <v>0</v>
      </c>
      <c r="BK107">
        <v>0</v>
      </c>
      <c r="BL107" t="s">
        <v>46</v>
      </c>
      <c r="BM107">
        <v>0</v>
      </c>
      <c r="BN107" s="3">
        <v>0</v>
      </c>
      <c r="BO107">
        <v>0</v>
      </c>
      <c r="BP107" s="19">
        <f t="shared" si="11"/>
        <v>181425.54</v>
      </c>
      <c r="BQ107" s="19"/>
      <c r="BR107" s="19">
        <f t="shared" si="6"/>
        <v>181425.54</v>
      </c>
      <c r="BS107" s="13">
        <f t="shared" si="7"/>
        <v>0</v>
      </c>
    </row>
    <row r="108" spans="1:71" hidden="1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8"/>
        <v>7.4350658523782545E-2</v>
      </c>
      <c r="U108" s="3">
        <v>2017467</v>
      </c>
      <c r="V108" s="3">
        <v>1799723</v>
      </c>
      <c r="W108" s="14">
        <f t="shared" si="9"/>
        <v>0.89207060140264993</v>
      </c>
      <c r="X108" s="3">
        <v>1214219</v>
      </c>
      <c r="Y108" s="18">
        <f t="shared" si="10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>
        <v>25</v>
      </c>
      <c r="AF108" s="10">
        <v>44681</v>
      </c>
      <c r="AG108">
        <v>1</v>
      </c>
      <c r="AH108" t="s">
        <v>43</v>
      </c>
      <c r="AI108">
        <v>0</v>
      </c>
      <c r="AJ108" s="8">
        <v>36424</v>
      </c>
      <c r="AK108" s="3">
        <v>250000</v>
      </c>
      <c r="AL108" s="3">
        <v>332068.82</v>
      </c>
      <c r="AM108">
        <v>0.02</v>
      </c>
      <c r="AN108">
        <v>20</v>
      </c>
      <c r="AO108">
        <v>0</v>
      </c>
      <c r="AP108" s="8">
        <v>43729</v>
      </c>
      <c r="AQ108">
        <v>2</v>
      </c>
      <c r="AR108" t="s">
        <v>58</v>
      </c>
      <c r="AS108" t="s">
        <v>229</v>
      </c>
      <c r="AT108" s="11">
        <v>36432</v>
      </c>
      <c r="AU108" s="3">
        <v>350000</v>
      </c>
      <c r="AV108" s="3">
        <v>464896.35</v>
      </c>
      <c r="AW108">
        <v>0.02</v>
      </c>
      <c r="AX108">
        <v>20</v>
      </c>
      <c r="AY108">
        <v>0</v>
      </c>
      <c r="AZ108" s="8">
        <v>43737</v>
      </c>
      <c r="BA108">
        <v>3</v>
      </c>
      <c r="BB108" t="s">
        <v>58</v>
      </c>
      <c r="BC108" t="s">
        <v>181</v>
      </c>
      <c r="BD108" s="11">
        <v>36434</v>
      </c>
      <c r="BE108" s="3">
        <v>38248</v>
      </c>
      <c r="BF108" s="3">
        <v>38248</v>
      </c>
      <c r="BG108">
        <v>0</v>
      </c>
      <c r="BH108">
        <v>20</v>
      </c>
      <c r="BI108">
        <v>0</v>
      </c>
      <c r="BJ108" s="8">
        <v>43739</v>
      </c>
      <c r="BK108">
        <v>4</v>
      </c>
      <c r="BL108" t="s">
        <v>58</v>
      </c>
      <c r="BM108" t="s">
        <v>230</v>
      </c>
      <c r="BN108" s="3">
        <v>2017467</v>
      </c>
      <c r="BO108">
        <v>0</v>
      </c>
      <c r="BP108" s="19">
        <f t="shared" si="11"/>
        <v>803248</v>
      </c>
      <c r="BQ108" s="19"/>
      <c r="BR108" s="19">
        <f t="shared" si="6"/>
        <v>2017467</v>
      </c>
      <c r="BS108" s="13">
        <f t="shared" si="7"/>
        <v>1</v>
      </c>
    </row>
    <row r="109" spans="1:71" hidden="1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8"/>
        <v>0.10118005800843759</v>
      </c>
      <c r="U109" s="3">
        <v>1759744</v>
      </c>
      <c r="V109" s="3">
        <v>2152977</v>
      </c>
      <c r="W109" s="14">
        <f t="shared" si="9"/>
        <v>1.2234603442318883</v>
      </c>
      <c r="X109" s="3">
        <v>0</v>
      </c>
      <c r="Y109" s="18">
        <f t="shared" si="10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>
        <v>0</v>
      </c>
      <c r="AF109" s="10">
        <v>0</v>
      </c>
      <c r="AG109">
        <v>0</v>
      </c>
      <c r="AH109" t="s">
        <v>46</v>
      </c>
      <c r="AI109">
        <v>0</v>
      </c>
      <c r="AJ109" s="8" t="s">
        <v>106</v>
      </c>
      <c r="AK109" s="3">
        <v>250000</v>
      </c>
      <c r="AL109" s="3">
        <v>235781</v>
      </c>
      <c r="AM109">
        <v>0</v>
      </c>
      <c r="AN109" t="s">
        <v>45</v>
      </c>
      <c r="AO109">
        <v>0</v>
      </c>
      <c r="AP109" s="8">
        <v>0</v>
      </c>
      <c r="AQ109">
        <v>0</v>
      </c>
      <c r="AR109" t="s">
        <v>46</v>
      </c>
      <c r="AS109">
        <v>0</v>
      </c>
      <c r="AT109" s="11" t="s">
        <v>106</v>
      </c>
      <c r="AU109" s="3">
        <v>1384744</v>
      </c>
      <c r="AV109" s="3">
        <v>0</v>
      </c>
      <c r="AW109">
        <v>0</v>
      </c>
      <c r="AX109">
        <v>0</v>
      </c>
      <c r="AY109">
        <v>0</v>
      </c>
      <c r="AZ109" s="8">
        <v>0</v>
      </c>
      <c r="BA109">
        <v>0</v>
      </c>
      <c r="BB109" t="s">
        <v>46</v>
      </c>
      <c r="BC109">
        <v>0</v>
      </c>
      <c r="BD109" s="11" t="s">
        <v>106</v>
      </c>
      <c r="BE109" s="3">
        <v>0</v>
      </c>
      <c r="BF109" s="3">
        <v>0</v>
      </c>
      <c r="BG109">
        <v>0</v>
      </c>
      <c r="BH109">
        <v>0</v>
      </c>
      <c r="BI109">
        <v>0</v>
      </c>
      <c r="BJ109" s="8">
        <v>0</v>
      </c>
      <c r="BK109">
        <v>0</v>
      </c>
      <c r="BL109" t="s">
        <v>46</v>
      </c>
      <c r="BM109">
        <v>0</v>
      </c>
      <c r="BN109" s="3">
        <v>1759744</v>
      </c>
      <c r="BO109">
        <v>0</v>
      </c>
      <c r="BP109" s="19">
        <f t="shared" si="11"/>
        <v>1759744</v>
      </c>
      <c r="BQ109" s="19"/>
      <c r="BR109" s="19">
        <f t="shared" si="6"/>
        <v>1759744</v>
      </c>
      <c r="BS109" s="13">
        <f t="shared" si="7"/>
        <v>1</v>
      </c>
    </row>
    <row r="110" spans="1:71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8"/>
        <v>0</v>
      </c>
      <c r="U110" s="3">
        <v>2556520</v>
      </c>
      <c r="V110" s="3">
        <v>3183313</v>
      </c>
      <c r="W110" s="14">
        <f t="shared" si="9"/>
        <v>1.245174299438299</v>
      </c>
      <c r="X110" s="3">
        <v>0</v>
      </c>
      <c r="Y110" s="18">
        <f t="shared" si="10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>
        <v>7</v>
      </c>
      <c r="AF110" s="10">
        <v>42370</v>
      </c>
      <c r="AG110">
        <v>0</v>
      </c>
      <c r="AH110" t="s">
        <v>43</v>
      </c>
      <c r="AI110">
        <v>0</v>
      </c>
      <c r="AJ110" s="8">
        <v>36325</v>
      </c>
      <c r="AK110" s="3">
        <v>500000</v>
      </c>
      <c r="AL110" s="3">
        <v>500000</v>
      </c>
      <c r="AM110">
        <v>0.01</v>
      </c>
      <c r="AN110">
        <v>50</v>
      </c>
      <c r="AO110">
        <v>30</v>
      </c>
      <c r="AP110" s="8">
        <v>54789</v>
      </c>
      <c r="AQ110">
        <v>0</v>
      </c>
      <c r="AR110" t="s">
        <v>100</v>
      </c>
      <c r="AS110" t="s">
        <v>214</v>
      </c>
      <c r="AT110" s="11" t="s">
        <v>106</v>
      </c>
      <c r="AU110" s="3">
        <v>0</v>
      </c>
      <c r="AV110" s="3">
        <v>0</v>
      </c>
      <c r="AW110">
        <v>0</v>
      </c>
      <c r="AX110">
        <v>0</v>
      </c>
      <c r="AY110">
        <v>0</v>
      </c>
      <c r="AZ110" s="8">
        <v>0</v>
      </c>
      <c r="BA110">
        <v>0</v>
      </c>
      <c r="BB110" t="s">
        <v>46</v>
      </c>
      <c r="BC110">
        <v>0</v>
      </c>
      <c r="BD110" s="11" t="s">
        <v>106</v>
      </c>
      <c r="BE110" s="3">
        <v>0</v>
      </c>
      <c r="BF110" s="3">
        <v>0</v>
      </c>
      <c r="BG110">
        <v>0</v>
      </c>
      <c r="BH110">
        <v>0</v>
      </c>
      <c r="BI110">
        <v>0</v>
      </c>
      <c r="BJ110" s="8">
        <v>0</v>
      </c>
      <c r="BK110">
        <v>0</v>
      </c>
      <c r="BL110" t="s">
        <v>46</v>
      </c>
      <c r="BM110">
        <v>0</v>
      </c>
      <c r="BN110" s="3">
        <v>0</v>
      </c>
      <c r="BO110">
        <v>0</v>
      </c>
      <c r="BP110" s="19">
        <f t="shared" si="11"/>
        <v>640000</v>
      </c>
      <c r="BQ110" s="19"/>
      <c r="BR110" s="19">
        <f t="shared" si="6"/>
        <v>640000</v>
      </c>
      <c r="BS110" s="13">
        <f t="shared" si="7"/>
        <v>0.25034030635394988</v>
      </c>
    </row>
    <row r="111" spans="1:71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8"/>
        <v>0</v>
      </c>
      <c r="U111" s="3">
        <v>0</v>
      </c>
      <c r="V111" s="3">
        <v>0</v>
      </c>
      <c r="W111" s="14">
        <f t="shared" si="9"/>
        <v>0</v>
      </c>
      <c r="X111" s="3">
        <v>0</v>
      </c>
      <c r="Y111" s="18">
        <f t="shared" si="10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>
        <v>0</v>
      </c>
      <c r="AF111" s="10">
        <v>0</v>
      </c>
      <c r="AG111">
        <v>0</v>
      </c>
      <c r="AH111" t="s">
        <v>46</v>
      </c>
      <c r="AI111" t="s">
        <v>233</v>
      </c>
      <c r="AJ111" s="8">
        <v>42064</v>
      </c>
      <c r="AK111" s="3">
        <v>25000</v>
      </c>
      <c r="AL111" s="3">
        <v>17880</v>
      </c>
      <c r="AM111">
        <v>4.4999999999999998E-2</v>
      </c>
      <c r="AN111">
        <v>0</v>
      </c>
      <c r="AO111">
        <v>0</v>
      </c>
      <c r="AP111" s="8">
        <v>0</v>
      </c>
      <c r="AQ111">
        <v>0</v>
      </c>
      <c r="AR111" t="s">
        <v>43</v>
      </c>
      <c r="AS111" t="s">
        <v>44</v>
      </c>
      <c r="AT111" s="11" t="s">
        <v>106</v>
      </c>
      <c r="AU111" s="3">
        <v>0</v>
      </c>
      <c r="AV111" s="3">
        <v>0</v>
      </c>
      <c r="AW111">
        <v>0</v>
      </c>
      <c r="AX111">
        <v>0</v>
      </c>
      <c r="AY111">
        <v>0</v>
      </c>
      <c r="AZ111" s="8">
        <v>0</v>
      </c>
      <c r="BA111">
        <v>0</v>
      </c>
      <c r="BB111" t="s">
        <v>46</v>
      </c>
      <c r="BC111">
        <v>0</v>
      </c>
      <c r="BD111" s="11" t="s">
        <v>106</v>
      </c>
      <c r="BE111" s="3">
        <v>0</v>
      </c>
      <c r="BF111" s="3">
        <v>0</v>
      </c>
      <c r="BG111">
        <v>0</v>
      </c>
      <c r="BH111">
        <v>0</v>
      </c>
      <c r="BI111">
        <v>0</v>
      </c>
      <c r="BJ111" s="8">
        <v>0</v>
      </c>
      <c r="BK111">
        <v>0</v>
      </c>
      <c r="BL111" t="s">
        <v>46</v>
      </c>
      <c r="BM111">
        <v>0</v>
      </c>
      <c r="BN111" s="3">
        <v>25000</v>
      </c>
      <c r="BO111">
        <v>0</v>
      </c>
      <c r="BP111" s="19">
        <f t="shared" si="11"/>
        <v>25000</v>
      </c>
      <c r="BQ111" s="19"/>
      <c r="BR111" s="19">
        <f t="shared" si="6"/>
        <v>25000</v>
      </c>
      <c r="BS111" s="13">
        <f t="shared" si="7"/>
        <v>0</v>
      </c>
    </row>
    <row r="112" spans="1:71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8"/>
        <v>3.0479279291371786E-2</v>
      </c>
      <c r="U112" s="3">
        <v>3576036</v>
      </c>
      <c r="V112" s="3">
        <v>2240000</v>
      </c>
      <c r="W112" s="14">
        <f t="shared" si="9"/>
        <v>0.62639190433205927</v>
      </c>
      <c r="X112" s="3">
        <v>0</v>
      </c>
      <c r="Y112" s="18">
        <f t="shared" si="10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>
        <v>0</v>
      </c>
      <c r="AF112" s="10">
        <v>19268</v>
      </c>
      <c r="AG112">
        <v>0</v>
      </c>
      <c r="AH112" t="s">
        <v>43</v>
      </c>
      <c r="AI112">
        <v>0</v>
      </c>
      <c r="AJ112" s="8" t="s">
        <v>106</v>
      </c>
      <c r="AK112" s="3">
        <v>0</v>
      </c>
      <c r="AL112" s="3">
        <v>0</v>
      </c>
      <c r="AM112">
        <v>0</v>
      </c>
      <c r="AN112" t="s">
        <v>45</v>
      </c>
      <c r="AO112">
        <v>0</v>
      </c>
      <c r="AP112" s="8">
        <v>0</v>
      </c>
      <c r="AQ112">
        <v>0</v>
      </c>
      <c r="AR112" t="s">
        <v>46</v>
      </c>
      <c r="AS112">
        <v>0</v>
      </c>
      <c r="AT112" s="11" t="s">
        <v>106</v>
      </c>
      <c r="AU112" s="3">
        <v>0</v>
      </c>
      <c r="AV112" s="3">
        <v>0</v>
      </c>
      <c r="AW112">
        <v>0</v>
      </c>
      <c r="AX112">
        <v>0</v>
      </c>
      <c r="AY112">
        <v>0</v>
      </c>
      <c r="AZ112" s="8">
        <v>0</v>
      </c>
      <c r="BA112">
        <v>0</v>
      </c>
      <c r="BB112" t="s">
        <v>46</v>
      </c>
      <c r="BC112">
        <v>0</v>
      </c>
      <c r="BD112" s="11" t="s">
        <v>106</v>
      </c>
      <c r="BE112" s="3">
        <v>0</v>
      </c>
      <c r="BF112" s="3">
        <v>0</v>
      </c>
      <c r="BG112">
        <v>0</v>
      </c>
      <c r="BH112">
        <v>0</v>
      </c>
      <c r="BI112">
        <v>0</v>
      </c>
      <c r="BJ112" s="8">
        <v>0</v>
      </c>
      <c r="BK112">
        <v>0</v>
      </c>
      <c r="BL112" t="s">
        <v>46</v>
      </c>
      <c r="BM112">
        <v>0</v>
      </c>
      <c r="BN112" s="3">
        <v>0</v>
      </c>
      <c r="BO112">
        <v>0</v>
      </c>
      <c r="BP112" s="19">
        <f t="shared" si="11"/>
        <v>1791813.13</v>
      </c>
      <c r="BQ112" s="19"/>
      <c r="BR112" s="19">
        <f t="shared" si="6"/>
        <v>1791813.13</v>
      </c>
      <c r="BS112" s="13">
        <f t="shared" si="7"/>
        <v>0.50106126728030698</v>
      </c>
    </row>
    <row r="113" spans="1:71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8"/>
        <v>0</v>
      </c>
      <c r="U113" s="3">
        <v>0</v>
      </c>
      <c r="V113" s="3">
        <v>0</v>
      </c>
      <c r="W113" s="14">
        <f t="shared" si="9"/>
        <v>0</v>
      </c>
      <c r="X113" s="3">
        <v>0</v>
      </c>
      <c r="Y113" s="18">
        <f t="shared" si="10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>
        <v>0</v>
      </c>
      <c r="AF113" s="10">
        <v>0</v>
      </c>
      <c r="AG113">
        <v>0</v>
      </c>
      <c r="AH113" t="s">
        <v>46</v>
      </c>
      <c r="AI113">
        <v>0</v>
      </c>
      <c r="AJ113" s="8" t="s">
        <v>106</v>
      </c>
      <c r="AK113" s="3">
        <v>0</v>
      </c>
      <c r="AL113" s="3">
        <v>0</v>
      </c>
      <c r="AM113">
        <v>0</v>
      </c>
      <c r="AN113" t="s">
        <v>45</v>
      </c>
      <c r="AO113">
        <v>0</v>
      </c>
      <c r="AP113" s="8">
        <v>0</v>
      </c>
      <c r="AQ113">
        <v>0</v>
      </c>
      <c r="AR113" t="s">
        <v>46</v>
      </c>
      <c r="AS113">
        <v>0</v>
      </c>
      <c r="AT113" s="11" t="s">
        <v>106</v>
      </c>
      <c r="AU113" s="3">
        <v>0</v>
      </c>
      <c r="AV113" s="3">
        <v>0</v>
      </c>
      <c r="AW113">
        <v>0</v>
      </c>
      <c r="AX113">
        <v>0</v>
      </c>
      <c r="AY113">
        <v>0</v>
      </c>
      <c r="AZ113" s="8">
        <v>0</v>
      </c>
      <c r="BA113">
        <v>0</v>
      </c>
      <c r="BB113" t="s">
        <v>46</v>
      </c>
      <c r="BC113">
        <v>0</v>
      </c>
      <c r="BD113" s="11" t="s">
        <v>106</v>
      </c>
      <c r="BE113" s="3">
        <v>0</v>
      </c>
      <c r="BF113" s="3">
        <v>0</v>
      </c>
      <c r="BG113">
        <v>0</v>
      </c>
      <c r="BH113">
        <v>0</v>
      </c>
      <c r="BI113">
        <v>0</v>
      </c>
      <c r="BJ113" s="8">
        <v>0</v>
      </c>
      <c r="BK113">
        <v>0</v>
      </c>
      <c r="BL113" t="s">
        <v>46</v>
      </c>
      <c r="BM113">
        <v>0</v>
      </c>
      <c r="BN113" s="3">
        <v>0</v>
      </c>
      <c r="BO113">
        <v>0</v>
      </c>
      <c r="BP113" s="19">
        <f t="shared" si="11"/>
        <v>0</v>
      </c>
      <c r="BQ113" s="19"/>
      <c r="BR113" s="19">
        <f t="shared" si="6"/>
        <v>0</v>
      </c>
      <c r="BS113" s="13">
        <f t="shared" si="7"/>
        <v>0</v>
      </c>
    </row>
    <row r="114" spans="1:71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8"/>
        <v>7.8133798634027737E-2</v>
      </c>
      <c r="U114" s="3">
        <v>648183</v>
      </c>
      <c r="V114" s="3">
        <v>592358</v>
      </c>
      <c r="W114" s="14">
        <f t="shared" si="9"/>
        <v>0.91387463108412281</v>
      </c>
      <c r="X114" s="3">
        <v>40000</v>
      </c>
      <c r="Y114" s="18">
        <f t="shared" si="10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>
        <v>0</v>
      </c>
      <c r="AF114" s="10">
        <v>42106</v>
      </c>
      <c r="AG114">
        <v>0</v>
      </c>
      <c r="AH114" t="s">
        <v>46</v>
      </c>
      <c r="AI114">
        <v>0</v>
      </c>
      <c r="AJ114" s="8">
        <v>36617</v>
      </c>
      <c r="AK114" s="3">
        <v>27000</v>
      </c>
      <c r="AL114" s="3">
        <v>0</v>
      </c>
      <c r="AM114">
        <v>0</v>
      </c>
      <c r="AN114">
        <v>20</v>
      </c>
      <c r="AO114">
        <v>20</v>
      </c>
      <c r="AP114" s="8">
        <v>43934</v>
      </c>
      <c r="AQ114">
        <v>0</v>
      </c>
      <c r="AR114" t="s">
        <v>46</v>
      </c>
      <c r="AS114">
        <v>0</v>
      </c>
      <c r="AT114" s="11" t="s">
        <v>106</v>
      </c>
      <c r="AU114" s="3">
        <v>0</v>
      </c>
      <c r="AV114" s="3">
        <v>0</v>
      </c>
      <c r="AW114">
        <v>0</v>
      </c>
      <c r="AX114">
        <v>0</v>
      </c>
      <c r="AY114">
        <v>0</v>
      </c>
      <c r="AZ114" s="8">
        <v>0</v>
      </c>
      <c r="BA114">
        <v>0</v>
      </c>
      <c r="BB114" t="s">
        <v>46</v>
      </c>
      <c r="BC114">
        <v>0</v>
      </c>
      <c r="BD114" s="11" t="s">
        <v>106</v>
      </c>
      <c r="BE114" s="3">
        <v>0</v>
      </c>
      <c r="BF114" s="3">
        <v>0</v>
      </c>
      <c r="BG114">
        <v>0</v>
      </c>
      <c r="BH114">
        <v>0</v>
      </c>
      <c r="BI114">
        <v>0</v>
      </c>
      <c r="BJ114" s="8">
        <v>0</v>
      </c>
      <c r="BK114">
        <v>0</v>
      </c>
      <c r="BL114" t="s">
        <v>46</v>
      </c>
      <c r="BM114">
        <v>0</v>
      </c>
      <c r="BN114" s="3">
        <v>0</v>
      </c>
      <c r="BO114">
        <v>0</v>
      </c>
      <c r="BP114" s="19">
        <f t="shared" si="11"/>
        <v>215500</v>
      </c>
      <c r="BQ114" s="19"/>
      <c r="BR114" s="19">
        <f t="shared" si="6"/>
        <v>255500</v>
      </c>
      <c r="BS114" s="13">
        <f t="shared" si="7"/>
        <v>0.39417880444257253</v>
      </c>
    </row>
    <row r="115" spans="1:71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8"/>
        <v>9.6823264344050766E-2</v>
      </c>
      <c r="U115" s="3">
        <v>2576922</v>
      </c>
      <c r="V115" s="3">
        <v>2925051</v>
      </c>
      <c r="W115" s="14">
        <f t="shared" si="9"/>
        <v>1.1350948922784625</v>
      </c>
      <c r="X115" s="3">
        <v>0</v>
      </c>
      <c r="Y115" s="18">
        <f t="shared" si="10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>
        <v>0</v>
      </c>
      <c r="AF115" s="10">
        <v>47635</v>
      </c>
      <c r="AG115" t="s">
        <v>54</v>
      </c>
      <c r="AH115" t="s">
        <v>43</v>
      </c>
      <c r="AI115" t="s">
        <v>122</v>
      </c>
      <c r="AJ115" s="8" t="s">
        <v>106</v>
      </c>
      <c r="AK115" s="3">
        <v>250000</v>
      </c>
      <c r="AL115" s="3">
        <v>250000</v>
      </c>
      <c r="AM115">
        <v>0.03</v>
      </c>
      <c r="AN115">
        <v>50</v>
      </c>
      <c r="AO115">
        <v>30</v>
      </c>
      <c r="AP115" s="8">
        <v>44197</v>
      </c>
      <c r="AQ115" t="s">
        <v>238</v>
      </c>
      <c r="AR115" t="s">
        <v>100</v>
      </c>
      <c r="AS115" t="s">
        <v>153</v>
      </c>
      <c r="AT115" s="11" t="s">
        <v>106</v>
      </c>
      <c r="AU115" s="3">
        <v>0</v>
      </c>
      <c r="AV115" s="3">
        <v>0</v>
      </c>
      <c r="AW115">
        <v>0</v>
      </c>
      <c r="AX115">
        <v>0</v>
      </c>
      <c r="AY115">
        <v>0</v>
      </c>
      <c r="AZ115" s="8">
        <v>0</v>
      </c>
      <c r="BA115">
        <v>0</v>
      </c>
      <c r="BB115" t="s">
        <v>46</v>
      </c>
      <c r="BC115">
        <v>0</v>
      </c>
      <c r="BD115" s="11" t="s">
        <v>106</v>
      </c>
      <c r="BE115" s="3">
        <v>0</v>
      </c>
      <c r="BF115" s="3">
        <v>0</v>
      </c>
      <c r="BG115">
        <v>0</v>
      </c>
      <c r="BH115">
        <v>0</v>
      </c>
      <c r="BI115">
        <v>0</v>
      </c>
      <c r="BJ115" s="8">
        <v>0</v>
      </c>
      <c r="BK115">
        <v>0</v>
      </c>
      <c r="BL115" t="s">
        <v>46</v>
      </c>
      <c r="BM115">
        <v>0</v>
      </c>
      <c r="BN115" s="3">
        <v>550000</v>
      </c>
      <c r="BO115" t="s">
        <v>62</v>
      </c>
      <c r="BP115" s="19">
        <f t="shared" si="11"/>
        <v>550000</v>
      </c>
      <c r="BQ115" s="19"/>
      <c r="BR115" s="19">
        <f t="shared" si="6"/>
        <v>550000</v>
      </c>
      <c r="BS115" s="13">
        <f t="shared" si="7"/>
        <v>0.2134329250167448</v>
      </c>
    </row>
    <row r="116" spans="1:71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8"/>
        <v>3.4222121147619446E-2</v>
      </c>
      <c r="U116" s="3">
        <v>8789987</v>
      </c>
      <c r="V116" s="3">
        <v>3806320</v>
      </c>
      <c r="W116" s="14">
        <f t="shared" si="9"/>
        <v>0.43302908184050787</v>
      </c>
      <c r="X116" s="3">
        <v>1981980</v>
      </c>
      <c r="Y116" s="18">
        <f t="shared" si="10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>
        <v>30</v>
      </c>
      <c r="AF116" s="10">
        <v>46870</v>
      </c>
      <c r="AG116" t="s">
        <v>239</v>
      </c>
      <c r="AH116" t="s">
        <v>43</v>
      </c>
      <c r="AI116" t="s">
        <v>122</v>
      </c>
      <c r="AJ116" s="8" t="s">
        <v>106</v>
      </c>
      <c r="AK116" s="3">
        <v>0</v>
      </c>
      <c r="AL116" s="3">
        <v>0</v>
      </c>
      <c r="AM116">
        <v>0</v>
      </c>
      <c r="AN116" t="s">
        <v>45</v>
      </c>
      <c r="AO116">
        <v>0</v>
      </c>
      <c r="AP116" s="8">
        <v>0</v>
      </c>
      <c r="AQ116">
        <v>0</v>
      </c>
      <c r="AR116" t="s">
        <v>46</v>
      </c>
      <c r="AS116">
        <v>0</v>
      </c>
      <c r="AT116" s="11" t="s">
        <v>106</v>
      </c>
      <c r="AU116" s="3">
        <v>0</v>
      </c>
      <c r="AV116" s="3">
        <v>0</v>
      </c>
      <c r="AW116">
        <v>0</v>
      </c>
      <c r="AX116">
        <v>0</v>
      </c>
      <c r="AY116">
        <v>0</v>
      </c>
      <c r="AZ116" s="8">
        <v>0</v>
      </c>
      <c r="BA116">
        <v>0</v>
      </c>
      <c r="BB116" t="s">
        <v>46</v>
      </c>
      <c r="BC116">
        <v>0</v>
      </c>
      <c r="BD116" s="11" t="s">
        <v>106</v>
      </c>
      <c r="BE116" s="3">
        <v>0</v>
      </c>
      <c r="BF116" s="3">
        <v>0</v>
      </c>
      <c r="BG116">
        <v>0</v>
      </c>
      <c r="BH116">
        <v>0</v>
      </c>
      <c r="BI116">
        <v>0</v>
      </c>
      <c r="BJ116" s="8">
        <v>0</v>
      </c>
      <c r="BK116">
        <v>0</v>
      </c>
      <c r="BL116" t="s">
        <v>46</v>
      </c>
      <c r="BM116">
        <v>0</v>
      </c>
      <c r="BN116" s="3">
        <v>0</v>
      </c>
      <c r="BO116">
        <v>0</v>
      </c>
      <c r="BP116" s="19">
        <f t="shared" si="11"/>
        <v>9575000</v>
      </c>
      <c r="BQ116" s="19"/>
      <c r="BR116" s="19">
        <f t="shared" si="6"/>
        <v>11556980</v>
      </c>
      <c r="BS116" s="13">
        <f t="shared" si="7"/>
        <v>1.3147892027599131</v>
      </c>
    </row>
    <row r="117" spans="1:71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8"/>
        <v>0</v>
      </c>
      <c r="U117" s="3">
        <v>0</v>
      </c>
      <c r="V117" s="3">
        <v>0</v>
      </c>
      <c r="W117" s="14">
        <f t="shared" si="9"/>
        <v>0</v>
      </c>
      <c r="X117" s="3">
        <v>0</v>
      </c>
      <c r="Y117" s="18">
        <f t="shared" si="10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>
        <v>10</v>
      </c>
      <c r="AF117" s="10">
        <v>46296</v>
      </c>
      <c r="AG117">
        <v>0</v>
      </c>
      <c r="AH117" t="s">
        <v>43</v>
      </c>
      <c r="AI117">
        <v>0</v>
      </c>
      <c r="AJ117" s="8" t="s">
        <v>106</v>
      </c>
      <c r="AK117" s="3">
        <v>0</v>
      </c>
      <c r="AL117" s="3">
        <v>380917</v>
      </c>
      <c r="AM117">
        <v>0</v>
      </c>
      <c r="AN117" t="s">
        <v>45</v>
      </c>
      <c r="AO117">
        <v>0</v>
      </c>
      <c r="AP117" s="8">
        <v>0</v>
      </c>
      <c r="AQ117">
        <v>0</v>
      </c>
      <c r="AR117" t="s">
        <v>46</v>
      </c>
      <c r="AS117">
        <v>0</v>
      </c>
      <c r="AT117" s="11" t="s">
        <v>106</v>
      </c>
      <c r="AU117" s="3">
        <v>0</v>
      </c>
      <c r="AV117" s="3">
        <v>0</v>
      </c>
      <c r="AW117">
        <v>0</v>
      </c>
      <c r="AX117">
        <v>0</v>
      </c>
      <c r="AY117">
        <v>0</v>
      </c>
      <c r="AZ117" s="8">
        <v>0</v>
      </c>
      <c r="BA117">
        <v>0</v>
      </c>
      <c r="BB117" t="s">
        <v>46</v>
      </c>
      <c r="BC117">
        <v>0</v>
      </c>
      <c r="BD117" s="11" t="s">
        <v>106</v>
      </c>
      <c r="BE117" s="3">
        <v>0</v>
      </c>
      <c r="BF117" s="3">
        <v>0</v>
      </c>
      <c r="BG117">
        <v>0</v>
      </c>
      <c r="BH117">
        <v>0</v>
      </c>
      <c r="BI117">
        <v>0</v>
      </c>
      <c r="BJ117" s="8">
        <v>0</v>
      </c>
      <c r="BK117">
        <v>0</v>
      </c>
      <c r="BL117" t="s">
        <v>46</v>
      </c>
      <c r="BM117">
        <v>0</v>
      </c>
      <c r="BN117" s="3">
        <v>0</v>
      </c>
      <c r="BO117">
        <v>0</v>
      </c>
      <c r="BP117" s="19">
        <f t="shared" si="11"/>
        <v>306603</v>
      </c>
      <c r="BQ117" s="19"/>
      <c r="BR117" s="19">
        <f t="shared" si="6"/>
        <v>306603</v>
      </c>
      <c r="BS117" s="13">
        <f t="shared" si="7"/>
        <v>0</v>
      </c>
    </row>
    <row r="118" spans="1:71" hidden="1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8"/>
        <v>7.6720970011765907E-2</v>
      </c>
      <c r="U118" s="3">
        <v>1517095</v>
      </c>
      <c r="V118" s="3">
        <v>1414248</v>
      </c>
      <c r="W118" s="14">
        <f t="shared" si="9"/>
        <v>0.93220793687936487</v>
      </c>
      <c r="X118" s="3">
        <v>1517095</v>
      </c>
      <c r="Y118" s="18">
        <f t="shared" si="10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>
        <v>0</v>
      </c>
      <c r="AF118" s="10">
        <v>0</v>
      </c>
      <c r="AG118">
        <v>0</v>
      </c>
      <c r="AH118" t="s">
        <v>46</v>
      </c>
      <c r="AI118">
        <v>0</v>
      </c>
      <c r="AJ118" s="8" t="s">
        <v>106</v>
      </c>
      <c r="AK118" s="3">
        <v>0</v>
      </c>
      <c r="AL118" s="3">
        <v>0</v>
      </c>
      <c r="AM118">
        <v>0</v>
      </c>
      <c r="AN118" t="s">
        <v>45</v>
      </c>
      <c r="AO118">
        <v>0</v>
      </c>
      <c r="AP118" s="8">
        <v>0</v>
      </c>
      <c r="AQ118">
        <v>0</v>
      </c>
      <c r="AR118" t="s">
        <v>46</v>
      </c>
      <c r="AS118">
        <v>0</v>
      </c>
      <c r="AT118" s="11" t="s">
        <v>106</v>
      </c>
      <c r="AU118" s="3">
        <v>0</v>
      </c>
      <c r="AV118" s="3">
        <v>0</v>
      </c>
      <c r="AW118">
        <v>0</v>
      </c>
      <c r="AX118">
        <v>0</v>
      </c>
      <c r="AY118">
        <v>0</v>
      </c>
      <c r="AZ118" s="8">
        <v>0</v>
      </c>
      <c r="BA118">
        <v>0</v>
      </c>
      <c r="BB118" t="s">
        <v>46</v>
      </c>
      <c r="BC118">
        <v>0</v>
      </c>
      <c r="BD118" s="11" t="s">
        <v>106</v>
      </c>
      <c r="BE118" s="3">
        <v>0</v>
      </c>
      <c r="BF118" s="3">
        <v>0</v>
      </c>
      <c r="BG118">
        <v>0</v>
      </c>
      <c r="BH118">
        <v>0</v>
      </c>
      <c r="BI118">
        <v>0</v>
      </c>
      <c r="BJ118" s="8">
        <v>0</v>
      </c>
      <c r="BK118">
        <v>0</v>
      </c>
      <c r="BL118" t="s">
        <v>46</v>
      </c>
      <c r="BM118">
        <v>0</v>
      </c>
      <c r="BN118" s="3">
        <v>1517095</v>
      </c>
      <c r="BO118" t="s">
        <v>62</v>
      </c>
      <c r="BP118" s="19">
        <f t="shared" si="11"/>
        <v>0</v>
      </c>
      <c r="BQ118" s="19"/>
      <c r="BR118" s="19">
        <f t="shared" si="6"/>
        <v>1517095</v>
      </c>
      <c r="BS118" s="13">
        <f t="shared" si="7"/>
        <v>1</v>
      </c>
    </row>
    <row r="119" spans="1:71" hidden="1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8"/>
        <v>7.4628504961286687E-2</v>
      </c>
      <c r="U119" s="3">
        <v>956002</v>
      </c>
      <c r="V119" s="3">
        <v>861652</v>
      </c>
      <c r="W119" s="14">
        <f t="shared" si="9"/>
        <v>0.9013077378499208</v>
      </c>
      <c r="X119" s="3">
        <v>561316</v>
      </c>
      <c r="Y119" s="18">
        <f t="shared" si="10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>
        <v>21</v>
      </c>
      <c r="AF119" s="10">
        <v>44926</v>
      </c>
      <c r="AG119">
        <v>0</v>
      </c>
      <c r="AH119" t="s">
        <v>58</v>
      </c>
      <c r="AI119" t="s">
        <v>243</v>
      </c>
      <c r="AJ119" s="8">
        <v>37104</v>
      </c>
      <c r="AK119" s="3">
        <v>165000</v>
      </c>
      <c r="AL119" s="3">
        <v>122153</v>
      </c>
      <c r="AM119">
        <v>8.3500000000000005E-2</v>
      </c>
      <c r="AN119">
        <v>15</v>
      </c>
      <c r="AO119">
        <v>15</v>
      </c>
      <c r="AP119" s="8">
        <v>42583</v>
      </c>
      <c r="AQ119" t="s">
        <v>63</v>
      </c>
      <c r="AR119" t="s">
        <v>43</v>
      </c>
      <c r="AS119" t="s">
        <v>244</v>
      </c>
      <c r="AT119" s="11" t="s">
        <v>106</v>
      </c>
      <c r="AU119" s="3">
        <v>19686</v>
      </c>
      <c r="AV119" s="3">
        <v>3633</v>
      </c>
      <c r="AW119">
        <v>0</v>
      </c>
      <c r="AX119">
        <v>0</v>
      </c>
      <c r="AY119">
        <v>0</v>
      </c>
      <c r="AZ119" s="8">
        <v>42583</v>
      </c>
      <c r="BA119">
        <v>0</v>
      </c>
      <c r="BB119" t="s">
        <v>58</v>
      </c>
      <c r="BC119" t="s">
        <v>246</v>
      </c>
      <c r="BD119" s="11" t="s">
        <v>106</v>
      </c>
      <c r="BE119" s="3">
        <v>0</v>
      </c>
      <c r="BF119" s="3">
        <v>0</v>
      </c>
      <c r="BG119">
        <v>0</v>
      </c>
      <c r="BH119">
        <v>0</v>
      </c>
      <c r="BI119">
        <v>0</v>
      </c>
      <c r="BJ119" s="8">
        <v>0</v>
      </c>
      <c r="BK119">
        <v>0</v>
      </c>
      <c r="BL119" t="s">
        <v>46</v>
      </c>
      <c r="BM119">
        <v>0</v>
      </c>
      <c r="BN119" s="3">
        <v>956002</v>
      </c>
      <c r="BO119" t="s">
        <v>62</v>
      </c>
      <c r="BP119" s="19">
        <f t="shared" si="11"/>
        <v>394686</v>
      </c>
      <c r="BQ119" s="19"/>
      <c r="BR119" s="19">
        <f t="shared" si="6"/>
        <v>956002</v>
      </c>
      <c r="BS119" s="13">
        <f t="shared" si="7"/>
        <v>1</v>
      </c>
    </row>
    <row r="120" spans="1:71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8"/>
        <v>7.7068750000000005E-2</v>
      </c>
      <c r="U120" s="3">
        <v>640000</v>
      </c>
      <c r="V120" s="3">
        <v>597157</v>
      </c>
      <c r="W120" s="14">
        <f t="shared" si="9"/>
        <v>0.93305781249999997</v>
      </c>
      <c r="X120" s="3">
        <v>387042</v>
      </c>
      <c r="Y120" s="18">
        <f t="shared" si="10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>
        <v>20</v>
      </c>
      <c r="AF120" s="10">
        <v>36805</v>
      </c>
      <c r="AG120">
        <v>2</v>
      </c>
      <c r="AH120" t="s">
        <v>58</v>
      </c>
      <c r="AI120">
        <v>0</v>
      </c>
      <c r="AJ120" s="8">
        <v>37468</v>
      </c>
      <c r="AK120" s="3">
        <v>97757.58</v>
      </c>
      <c r="AL120" s="3">
        <v>69338.39</v>
      </c>
      <c r="AM120">
        <v>5.5E-2</v>
      </c>
      <c r="AN120">
        <v>30</v>
      </c>
      <c r="AO120">
        <v>30</v>
      </c>
      <c r="AP120" s="8">
        <v>49096</v>
      </c>
      <c r="AQ120">
        <v>1</v>
      </c>
      <c r="AR120" t="s">
        <v>43</v>
      </c>
      <c r="AS120">
        <v>0</v>
      </c>
      <c r="AT120" s="11" t="s">
        <v>106</v>
      </c>
      <c r="AU120" s="3">
        <v>0</v>
      </c>
      <c r="AV120" s="3">
        <v>0</v>
      </c>
      <c r="AW120">
        <v>0</v>
      </c>
      <c r="AX120">
        <v>0</v>
      </c>
      <c r="AY120">
        <v>0</v>
      </c>
      <c r="AZ120" s="8">
        <v>0</v>
      </c>
      <c r="BA120">
        <v>0</v>
      </c>
      <c r="BB120" t="s">
        <v>46</v>
      </c>
      <c r="BC120">
        <v>0</v>
      </c>
      <c r="BD120" s="11" t="s">
        <v>106</v>
      </c>
      <c r="BE120" s="3">
        <v>0</v>
      </c>
      <c r="BF120" s="3">
        <v>0</v>
      </c>
      <c r="BG120">
        <v>0</v>
      </c>
      <c r="BH120">
        <v>0</v>
      </c>
      <c r="BI120">
        <v>0</v>
      </c>
      <c r="BJ120" s="8">
        <v>0</v>
      </c>
      <c r="BK120">
        <v>0</v>
      </c>
      <c r="BL120" t="s">
        <v>46</v>
      </c>
      <c r="BM120">
        <v>0</v>
      </c>
      <c r="BN120" s="3">
        <v>649757.57999999996</v>
      </c>
      <c r="BO120">
        <v>0</v>
      </c>
      <c r="BP120" s="19">
        <f t="shared" si="11"/>
        <v>262715.58</v>
      </c>
      <c r="BQ120" s="19"/>
      <c r="BR120" s="19">
        <f t="shared" si="6"/>
        <v>649757.58000000007</v>
      </c>
      <c r="BS120" s="13">
        <f t="shared" si="7"/>
        <v>1.0152462187500002</v>
      </c>
    </row>
    <row r="121" spans="1:71" hidden="1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8"/>
        <v>7.3233452491251391E-2</v>
      </c>
      <c r="U121" s="3">
        <v>4356124</v>
      </c>
      <c r="V121" s="3">
        <v>3938445</v>
      </c>
      <c r="W121" s="14">
        <f t="shared" si="9"/>
        <v>0.90411682495723267</v>
      </c>
      <c r="X121" s="3">
        <v>2856124</v>
      </c>
      <c r="Y121" s="18">
        <f t="shared" si="10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>
        <v>20</v>
      </c>
      <c r="AF121" s="10">
        <v>44051</v>
      </c>
      <c r="AG121" t="s">
        <v>251</v>
      </c>
      <c r="AH121" t="s">
        <v>58</v>
      </c>
      <c r="AI121">
        <v>0</v>
      </c>
      <c r="AJ121" s="8">
        <v>36800</v>
      </c>
      <c r="AK121" s="3">
        <v>1000000</v>
      </c>
      <c r="AL121" s="3">
        <v>723564.11</v>
      </c>
      <c r="AM121">
        <v>5.2499999999999998E-2</v>
      </c>
      <c r="AN121">
        <v>30</v>
      </c>
      <c r="AO121">
        <v>30</v>
      </c>
      <c r="AP121" s="8">
        <v>48731</v>
      </c>
      <c r="AQ121" t="s">
        <v>63</v>
      </c>
      <c r="AR121" t="s">
        <v>43</v>
      </c>
      <c r="AS121">
        <v>0</v>
      </c>
      <c r="AT121" s="11">
        <v>37226</v>
      </c>
      <c r="AU121" s="3">
        <v>250000</v>
      </c>
      <c r="AV121" s="3">
        <v>250000</v>
      </c>
      <c r="AW121" t="s">
        <v>165</v>
      </c>
      <c r="AX121">
        <v>20</v>
      </c>
      <c r="AY121">
        <v>30</v>
      </c>
      <c r="AZ121" s="8">
        <v>55154</v>
      </c>
      <c r="BA121" t="s">
        <v>206</v>
      </c>
      <c r="BB121" t="s">
        <v>100</v>
      </c>
      <c r="BC121">
        <v>0</v>
      </c>
      <c r="BD121" s="11" t="s">
        <v>106</v>
      </c>
      <c r="BE121" s="3">
        <v>0</v>
      </c>
      <c r="BF121" s="3">
        <v>0</v>
      </c>
      <c r="BG121">
        <v>0</v>
      </c>
      <c r="BH121">
        <v>0</v>
      </c>
      <c r="BI121">
        <v>0</v>
      </c>
      <c r="BJ121" s="8">
        <v>0</v>
      </c>
      <c r="BK121">
        <v>0</v>
      </c>
      <c r="BL121" t="s">
        <v>46</v>
      </c>
      <c r="BM121">
        <v>0</v>
      </c>
      <c r="BN121" s="3">
        <v>4356124</v>
      </c>
      <c r="BO121" t="s">
        <v>47</v>
      </c>
      <c r="BP121" s="19">
        <f t="shared" si="11"/>
        <v>1500000</v>
      </c>
      <c r="BQ121" s="19"/>
      <c r="BR121" s="19">
        <f t="shared" si="6"/>
        <v>4356124</v>
      </c>
      <c r="BS121" s="13">
        <f t="shared" si="7"/>
        <v>1</v>
      </c>
    </row>
    <row r="122" spans="1:71" hidden="1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8"/>
        <v>7.5330848638836712E-2</v>
      </c>
      <c r="U122" s="3">
        <v>1645541</v>
      </c>
      <c r="V122" s="3">
        <v>1473957</v>
      </c>
      <c r="W122" s="14">
        <f t="shared" si="9"/>
        <v>0.89572790954464221</v>
      </c>
      <c r="X122" s="3">
        <v>1261620</v>
      </c>
      <c r="Y122" s="18">
        <f t="shared" si="10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>
        <v>15</v>
      </c>
      <c r="AF122" s="10">
        <v>46996</v>
      </c>
      <c r="AG122" t="s">
        <v>54</v>
      </c>
      <c r="AH122" t="s">
        <v>43</v>
      </c>
      <c r="AI122" t="s">
        <v>55</v>
      </c>
      <c r="AJ122" s="8" t="s">
        <v>106</v>
      </c>
      <c r="AK122" s="3">
        <v>54400</v>
      </c>
      <c r="AL122" s="3">
        <v>54400</v>
      </c>
      <c r="AM122" t="s">
        <v>254</v>
      </c>
      <c r="AN122">
        <v>15</v>
      </c>
      <c r="AO122" t="s">
        <v>165</v>
      </c>
      <c r="AP122" s="8">
        <v>42490</v>
      </c>
      <c r="AQ122" t="s">
        <v>75</v>
      </c>
      <c r="AR122" t="s">
        <v>100</v>
      </c>
      <c r="AS122" t="s">
        <v>255</v>
      </c>
      <c r="AT122" s="11" t="s">
        <v>106</v>
      </c>
      <c r="AU122" s="3">
        <v>168500</v>
      </c>
      <c r="AV122" s="3">
        <v>265143</v>
      </c>
      <c r="AW122">
        <v>0.03</v>
      </c>
      <c r="AX122">
        <v>20</v>
      </c>
      <c r="AY122" t="s">
        <v>165</v>
      </c>
      <c r="AZ122" s="8">
        <v>44164</v>
      </c>
      <c r="BA122" t="s">
        <v>71</v>
      </c>
      <c r="BB122" t="s">
        <v>100</v>
      </c>
      <c r="BC122" t="s">
        <v>255</v>
      </c>
      <c r="BD122" s="11">
        <v>0</v>
      </c>
      <c r="BE122" s="3">
        <v>0</v>
      </c>
      <c r="BF122" s="3">
        <v>0</v>
      </c>
      <c r="BG122">
        <v>0</v>
      </c>
      <c r="BH122">
        <v>0</v>
      </c>
      <c r="BI122">
        <v>0</v>
      </c>
      <c r="BJ122" s="8">
        <v>0</v>
      </c>
      <c r="BK122">
        <v>0</v>
      </c>
      <c r="BL122">
        <v>0</v>
      </c>
      <c r="BM122">
        <v>0</v>
      </c>
      <c r="BN122" s="3">
        <v>1645541</v>
      </c>
      <c r="BO122" t="s">
        <v>47</v>
      </c>
      <c r="BP122" s="19">
        <f t="shared" si="11"/>
        <v>383921</v>
      </c>
      <c r="BQ122" s="19"/>
      <c r="BR122" s="19">
        <f t="shared" si="6"/>
        <v>1645541</v>
      </c>
      <c r="BS122" s="13">
        <f t="shared" si="7"/>
        <v>1</v>
      </c>
    </row>
    <row r="123" spans="1:71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8"/>
        <v>7.5574962367870188E-2</v>
      </c>
      <c r="U123" s="3">
        <v>1078201</v>
      </c>
      <c r="V123" s="3">
        <v>1012230</v>
      </c>
      <c r="W123" s="14">
        <f t="shared" si="9"/>
        <v>0.93881382042865846</v>
      </c>
      <c r="X123" s="3">
        <v>661779</v>
      </c>
      <c r="Y123" s="18">
        <f t="shared" si="10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>
        <v>11</v>
      </c>
      <c r="AF123" s="10" t="s">
        <v>165</v>
      </c>
      <c r="AG123" t="s">
        <v>206</v>
      </c>
      <c r="AH123" t="s">
        <v>58</v>
      </c>
      <c r="AI123" t="s">
        <v>55</v>
      </c>
      <c r="AJ123" s="8">
        <v>36852</v>
      </c>
      <c r="AK123" s="3">
        <v>131251</v>
      </c>
      <c r="AL123" s="3">
        <v>211145.88</v>
      </c>
      <c r="AM123">
        <v>0.03</v>
      </c>
      <c r="AN123">
        <v>20</v>
      </c>
      <c r="AO123">
        <v>20</v>
      </c>
      <c r="AP123" s="8">
        <v>44162</v>
      </c>
      <c r="AQ123" t="s">
        <v>63</v>
      </c>
      <c r="AR123" t="s">
        <v>58</v>
      </c>
      <c r="AS123" t="s">
        <v>259</v>
      </c>
      <c r="AT123" s="11" t="s">
        <v>106</v>
      </c>
      <c r="AU123" s="3">
        <v>0</v>
      </c>
      <c r="AV123" s="3">
        <v>0</v>
      </c>
      <c r="AW123">
        <v>0</v>
      </c>
      <c r="AX123">
        <v>0</v>
      </c>
      <c r="AY123">
        <v>0</v>
      </c>
      <c r="AZ123" s="8">
        <v>0</v>
      </c>
      <c r="BA123">
        <v>0</v>
      </c>
      <c r="BB123" t="s">
        <v>46</v>
      </c>
      <c r="BC123">
        <v>0</v>
      </c>
      <c r="BD123" s="11" t="s">
        <v>106</v>
      </c>
      <c r="BE123" s="3">
        <v>0</v>
      </c>
      <c r="BF123" s="3">
        <v>0</v>
      </c>
      <c r="BG123">
        <v>0</v>
      </c>
      <c r="BH123">
        <v>0</v>
      </c>
      <c r="BI123">
        <v>0</v>
      </c>
      <c r="BJ123" s="8">
        <v>0</v>
      </c>
      <c r="BK123">
        <v>0</v>
      </c>
      <c r="BL123" t="s">
        <v>46</v>
      </c>
      <c r="BM123">
        <v>0</v>
      </c>
      <c r="BN123" s="3">
        <v>1078201</v>
      </c>
      <c r="BO123" t="s">
        <v>62</v>
      </c>
      <c r="BP123" s="19">
        <f t="shared" si="11"/>
        <v>328810.23</v>
      </c>
      <c r="BQ123" s="19"/>
      <c r="BR123" s="19">
        <f t="shared" si="6"/>
        <v>990589.23</v>
      </c>
      <c r="BS123" s="13">
        <f t="shared" si="7"/>
        <v>0.91874263704077441</v>
      </c>
    </row>
    <row r="124" spans="1:71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8"/>
        <v>6.2243341973347591E-2</v>
      </c>
      <c r="U124" s="3">
        <v>5221442</v>
      </c>
      <c r="V124" s="3">
        <v>4876274</v>
      </c>
      <c r="W124" s="14">
        <f t="shared" si="9"/>
        <v>0.93389412350074941</v>
      </c>
      <c r="X124" s="3">
        <v>0</v>
      </c>
      <c r="Y124" s="18">
        <f t="shared" si="10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>
        <v>0</v>
      </c>
      <c r="AF124" s="10">
        <v>44287</v>
      </c>
      <c r="AG124">
        <v>0</v>
      </c>
      <c r="AH124" t="s">
        <v>43</v>
      </c>
      <c r="AI124" t="s">
        <v>262</v>
      </c>
      <c r="AJ124" s="8">
        <v>39021</v>
      </c>
      <c r="AK124" s="3">
        <v>376000</v>
      </c>
      <c r="AL124" s="3">
        <v>376000</v>
      </c>
      <c r="AM124">
        <v>0</v>
      </c>
      <c r="AN124" t="s">
        <v>45</v>
      </c>
      <c r="AO124">
        <v>0</v>
      </c>
      <c r="AP124" s="8">
        <v>0</v>
      </c>
      <c r="AQ124">
        <v>0</v>
      </c>
      <c r="AR124" t="s">
        <v>58</v>
      </c>
      <c r="AS124" t="s">
        <v>263</v>
      </c>
      <c r="AT124" s="11" t="s">
        <v>106</v>
      </c>
      <c r="AU124" s="3">
        <v>0</v>
      </c>
      <c r="AV124" s="3">
        <v>0</v>
      </c>
      <c r="AW124">
        <v>0</v>
      </c>
      <c r="AX124">
        <v>0</v>
      </c>
      <c r="AY124">
        <v>0</v>
      </c>
      <c r="AZ124" s="8">
        <v>0</v>
      </c>
      <c r="BA124">
        <v>0</v>
      </c>
      <c r="BB124" t="s">
        <v>46</v>
      </c>
      <c r="BC124">
        <v>0</v>
      </c>
      <c r="BD124" s="11" t="s">
        <v>106</v>
      </c>
      <c r="BE124" s="3">
        <v>0</v>
      </c>
      <c r="BF124" s="3">
        <v>0</v>
      </c>
      <c r="BG124">
        <v>0</v>
      </c>
      <c r="BH124">
        <v>0</v>
      </c>
      <c r="BI124">
        <v>0</v>
      </c>
      <c r="BJ124" s="8">
        <v>0</v>
      </c>
      <c r="BK124">
        <v>0</v>
      </c>
      <c r="BL124" t="s">
        <v>46</v>
      </c>
      <c r="BM124">
        <v>0</v>
      </c>
      <c r="BN124" s="3">
        <v>0</v>
      </c>
      <c r="BO124">
        <v>0</v>
      </c>
      <c r="BP124" s="19">
        <f t="shared" si="11"/>
        <v>1359437</v>
      </c>
      <c r="BQ124" s="19"/>
      <c r="BR124" s="19">
        <f t="shared" si="6"/>
        <v>1359437</v>
      </c>
      <c r="BS124" s="13">
        <f t="shared" si="7"/>
        <v>0.26035662179145147</v>
      </c>
    </row>
    <row r="125" spans="1:71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8"/>
        <v>7.9542233440732663E-2</v>
      </c>
      <c r="U125" s="3">
        <v>2077915</v>
      </c>
      <c r="V125" s="3">
        <v>2027695</v>
      </c>
      <c r="W125" s="14">
        <f t="shared" si="9"/>
        <v>0.97583154267619221</v>
      </c>
      <c r="X125" s="3">
        <v>2027695</v>
      </c>
      <c r="Y125" s="18">
        <f t="shared" si="10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>
        <v>30</v>
      </c>
      <c r="AF125" s="10">
        <v>44531</v>
      </c>
      <c r="AG125" t="s">
        <v>54</v>
      </c>
      <c r="AH125" t="s">
        <v>115</v>
      </c>
      <c r="AI125" t="s">
        <v>44</v>
      </c>
      <c r="AJ125" s="8">
        <v>42369</v>
      </c>
      <c r="AK125" s="3">
        <v>150000</v>
      </c>
      <c r="AL125" s="3">
        <v>148407.93</v>
      </c>
      <c r="AM125">
        <v>7.0000000000000007E-2</v>
      </c>
      <c r="AN125">
        <v>10</v>
      </c>
      <c r="AO125">
        <v>30</v>
      </c>
      <c r="AP125" s="8">
        <v>47848</v>
      </c>
      <c r="AQ125" t="s">
        <v>71</v>
      </c>
      <c r="AR125" t="s">
        <v>43</v>
      </c>
      <c r="AS125" t="s">
        <v>44</v>
      </c>
      <c r="AT125" s="11" t="s">
        <v>106</v>
      </c>
      <c r="AU125" s="3">
        <v>0</v>
      </c>
      <c r="AV125" s="3">
        <v>0</v>
      </c>
      <c r="AW125">
        <v>0</v>
      </c>
      <c r="AX125">
        <v>0</v>
      </c>
      <c r="AY125">
        <v>0</v>
      </c>
      <c r="AZ125" s="8">
        <v>0</v>
      </c>
      <c r="BA125">
        <v>0</v>
      </c>
      <c r="BB125" t="s">
        <v>46</v>
      </c>
      <c r="BC125">
        <v>0</v>
      </c>
      <c r="BD125" s="11" t="s">
        <v>106</v>
      </c>
      <c r="BE125" s="3">
        <v>0</v>
      </c>
      <c r="BF125" s="3">
        <v>0</v>
      </c>
      <c r="BG125">
        <v>0</v>
      </c>
      <c r="BH125">
        <v>0</v>
      </c>
      <c r="BI125">
        <v>0</v>
      </c>
      <c r="BJ125" s="8">
        <v>0</v>
      </c>
      <c r="BK125">
        <v>0</v>
      </c>
      <c r="BL125" t="s">
        <v>46</v>
      </c>
      <c r="BM125">
        <v>0</v>
      </c>
      <c r="BN125" s="3">
        <v>2077915</v>
      </c>
      <c r="BO125">
        <v>0</v>
      </c>
      <c r="BP125" s="19">
        <f t="shared" si="11"/>
        <v>517000</v>
      </c>
      <c r="BQ125" s="19"/>
      <c r="BR125" s="19">
        <f t="shared" si="6"/>
        <v>2544695</v>
      </c>
      <c r="BS125" s="13">
        <f t="shared" si="7"/>
        <v>1.2246386401753682</v>
      </c>
    </row>
    <row r="126" spans="1:71" hidden="1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8"/>
        <v>7.6094323796521535E-2</v>
      </c>
      <c r="U126" s="3">
        <v>1863411</v>
      </c>
      <c r="V126" s="3">
        <v>1716646</v>
      </c>
      <c r="W126" s="14">
        <f t="shared" si="9"/>
        <v>0.92123852440497556</v>
      </c>
      <c r="X126" s="3">
        <v>1208772</v>
      </c>
      <c r="Y126" s="18">
        <f t="shared" si="10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>
        <v>0</v>
      </c>
      <c r="AF126" s="10">
        <v>37496</v>
      </c>
      <c r="AG126">
        <v>1</v>
      </c>
      <c r="AH126" t="s">
        <v>43</v>
      </c>
      <c r="AI126" t="s">
        <v>233</v>
      </c>
      <c r="AJ126" s="8">
        <v>37062</v>
      </c>
      <c r="AK126" s="3">
        <v>100000</v>
      </c>
      <c r="AL126" s="3">
        <v>56389.3</v>
      </c>
      <c r="AM126">
        <v>0.02</v>
      </c>
      <c r="AN126">
        <v>18</v>
      </c>
      <c r="AO126">
        <v>0</v>
      </c>
      <c r="AP126" s="8">
        <v>44013</v>
      </c>
      <c r="AQ126">
        <v>2</v>
      </c>
      <c r="AR126" t="s">
        <v>43</v>
      </c>
      <c r="AS126" t="s">
        <v>44</v>
      </c>
      <c r="AT126" s="11">
        <v>37027</v>
      </c>
      <c r="AU126" s="3">
        <v>400000</v>
      </c>
      <c r="AV126" s="3">
        <v>807678.51</v>
      </c>
      <c r="AW126">
        <v>5.2999999999999999E-2</v>
      </c>
      <c r="AX126">
        <v>15</v>
      </c>
      <c r="AY126">
        <v>0</v>
      </c>
      <c r="AZ126" s="8">
        <v>42519</v>
      </c>
      <c r="BA126">
        <v>3</v>
      </c>
      <c r="BB126" t="s">
        <v>58</v>
      </c>
      <c r="BC126" t="s">
        <v>240</v>
      </c>
      <c r="BD126" s="11">
        <v>37382</v>
      </c>
      <c r="BE126" s="3">
        <v>63189</v>
      </c>
      <c r="BF126" s="3">
        <v>63189</v>
      </c>
      <c r="BG126">
        <v>0</v>
      </c>
      <c r="BH126">
        <v>15</v>
      </c>
      <c r="BI126">
        <v>0</v>
      </c>
      <c r="BJ126" s="8">
        <v>42887</v>
      </c>
      <c r="BK126">
        <v>4</v>
      </c>
      <c r="BL126" t="s">
        <v>100</v>
      </c>
      <c r="BM126" t="s">
        <v>266</v>
      </c>
      <c r="BN126" s="3">
        <v>1863411</v>
      </c>
      <c r="BO126">
        <v>0</v>
      </c>
      <c r="BP126" s="19">
        <f t="shared" si="11"/>
        <v>654639</v>
      </c>
      <c r="BQ126" s="19"/>
      <c r="BR126" s="19">
        <f t="shared" si="6"/>
        <v>1863411</v>
      </c>
      <c r="BS126" s="13">
        <f t="shared" si="7"/>
        <v>1</v>
      </c>
    </row>
    <row r="127" spans="1:71" hidden="1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8"/>
        <v>7.6094323796521535E-2</v>
      </c>
      <c r="U127" s="3">
        <v>1863411</v>
      </c>
      <c r="V127" s="3">
        <v>1716646</v>
      </c>
      <c r="W127" s="14">
        <f t="shared" si="9"/>
        <v>0.92123852440497556</v>
      </c>
      <c r="X127" s="3">
        <v>1208772</v>
      </c>
      <c r="Y127" s="18">
        <f t="shared" si="10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>
        <v>0</v>
      </c>
      <c r="AF127" s="10">
        <v>37496</v>
      </c>
      <c r="AG127">
        <v>1</v>
      </c>
      <c r="AH127" t="s">
        <v>43</v>
      </c>
      <c r="AI127" t="s">
        <v>233</v>
      </c>
      <c r="AJ127" s="8">
        <v>37062</v>
      </c>
      <c r="AK127" s="3">
        <v>100000</v>
      </c>
      <c r="AL127" s="3">
        <v>56389.3</v>
      </c>
      <c r="AM127">
        <v>0.02</v>
      </c>
      <c r="AN127">
        <v>18</v>
      </c>
      <c r="AO127">
        <v>0</v>
      </c>
      <c r="AP127" s="8">
        <v>44013</v>
      </c>
      <c r="AQ127">
        <v>2</v>
      </c>
      <c r="AR127" t="s">
        <v>43</v>
      </c>
      <c r="AS127" t="s">
        <v>44</v>
      </c>
      <c r="AT127" s="11">
        <v>37027</v>
      </c>
      <c r="AU127" s="3">
        <v>400000</v>
      </c>
      <c r="AV127" s="3">
        <v>807678.51</v>
      </c>
      <c r="AW127">
        <v>5.2999999999999999E-2</v>
      </c>
      <c r="AX127">
        <v>15</v>
      </c>
      <c r="AY127">
        <v>0</v>
      </c>
      <c r="AZ127" s="8">
        <v>42519</v>
      </c>
      <c r="BA127">
        <v>3</v>
      </c>
      <c r="BB127" t="s">
        <v>58</v>
      </c>
      <c r="BC127" t="s">
        <v>240</v>
      </c>
      <c r="BD127" s="11">
        <v>37382</v>
      </c>
      <c r="BE127" s="3">
        <v>63189</v>
      </c>
      <c r="BF127" s="3">
        <v>63189</v>
      </c>
      <c r="BG127">
        <v>0</v>
      </c>
      <c r="BH127">
        <v>15</v>
      </c>
      <c r="BI127">
        <v>0</v>
      </c>
      <c r="BJ127" s="8">
        <v>42887</v>
      </c>
      <c r="BK127">
        <v>4</v>
      </c>
      <c r="BL127" t="s">
        <v>100</v>
      </c>
      <c r="BM127" t="s">
        <v>266</v>
      </c>
      <c r="BN127" s="3">
        <v>1863411</v>
      </c>
      <c r="BO127">
        <v>0</v>
      </c>
      <c r="BP127" s="19">
        <f t="shared" si="11"/>
        <v>654639</v>
      </c>
      <c r="BQ127" s="19"/>
      <c r="BR127" s="19">
        <f t="shared" si="6"/>
        <v>1863411</v>
      </c>
      <c r="BS127" s="13">
        <f t="shared" si="7"/>
        <v>1</v>
      </c>
    </row>
    <row r="128" spans="1:71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8"/>
        <v>0.78179251513291459</v>
      </c>
      <c r="U128" s="3">
        <v>1717118</v>
      </c>
      <c r="V128" s="3">
        <v>1637044</v>
      </c>
      <c r="W128" s="14">
        <f t="shared" si="9"/>
        <v>0.95336721180489636</v>
      </c>
      <c r="X128" s="3">
        <v>1032650</v>
      </c>
      <c r="Y128" s="18">
        <f t="shared" si="10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>
        <v>30</v>
      </c>
      <c r="AF128" s="10" t="s">
        <v>269</v>
      </c>
      <c r="AG128">
        <v>0</v>
      </c>
      <c r="AH128" t="s">
        <v>43</v>
      </c>
      <c r="AI128" t="s">
        <v>205</v>
      </c>
      <c r="AJ128" s="8">
        <v>37111</v>
      </c>
      <c r="AK128" s="3">
        <v>250000</v>
      </c>
      <c r="AL128" s="3">
        <v>250000</v>
      </c>
      <c r="AM128">
        <v>0.03</v>
      </c>
      <c r="AN128">
        <v>20</v>
      </c>
      <c r="AO128">
        <v>20</v>
      </c>
      <c r="AP128" s="8">
        <v>44439</v>
      </c>
      <c r="AQ128">
        <v>0</v>
      </c>
      <c r="AR128" t="s">
        <v>58</v>
      </c>
      <c r="AS128" t="s">
        <v>205</v>
      </c>
      <c r="AT128" s="11" t="s">
        <v>106</v>
      </c>
      <c r="AU128" s="3">
        <v>0</v>
      </c>
      <c r="AV128" s="3">
        <v>0</v>
      </c>
      <c r="AW128">
        <v>0</v>
      </c>
      <c r="AX128">
        <v>0</v>
      </c>
      <c r="AY128">
        <v>0</v>
      </c>
      <c r="AZ128" s="8">
        <v>0</v>
      </c>
      <c r="BA128">
        <v>0</v>
      </c>
      <c r="BB128" t="s">
        <v>46</v>
      </c>
      <c r="BC128">
        <v>0</v>
      </c>
      <c r="BD128" s="11" t="s">
        <v>106</v>
      </c>
      <c r="BE128" s="3">
        <v>0</v>
      </c>
      <c r="BF128" s="3">
        <v>0</v>
      </c>
      <c r="BG128">
        <v>0</v>
      </c>
      <c r="BH128">
        <v>0</v>
      </c>
      <c r="BI128">
        <v>0</v>
      </c>
      <c r="BJ128" s="8">
        <v>0</v>
      </c>
      <c r="BK128">
        <v>0</v>
      </c>
      <c r="BL128" t="s">
        <v>46</v>
      </c>
      <c r="BM128">
        <v>0</v>
      </c>
      <c r="BN128" s="3">
        <v>1717118</v>
      </c>
      <c r="BO128">
        <v>0</v>
      </c>
      <c r="BP128" s="19">
        <f t="shared" si="11"/>
        <v>635000</v>
      </c>
      <c r="BQ128" s="19"/>
      <c r="BR128" s="19">
        <f t="shared" si="6"/>
        <v>1667650</v>
      </c>
      <c r="BS128" s="13">
        <f t="shared" si="7"/>
        <v>0.97119126350081941</v>
      </c>
    </row>
    <row r="129" spans="1:71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8"/>
        <v>0</v>
      </c>
      <c r="U129" s="3">
        <v>2035507</v>
      </c>
      <c r="V129" s="3">
        <v>2646159</v>
      </c>
      <c r="W129" s="14">
        <f t="shared" si="9"/>
        <v>1.2999999508721907</v>
      </c>
      <c r="X129" s="3">
        <v>0</v>
      </c>
      <c r="Y129" s="18">
        <f t="shared" si="10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>
        <v>15</v>
      </c>
      <c r="AF129" s="10">
        <v>43221</v>
      </c>
      <c r="AG129">
        <v>0</v>
      </c>
      <c r="AH129" t="s">
        <v>43</v>
      </c>
      <c r="AI129" t="s">
        <v>270</v>
      </c>
      <c r="AJ129" s="8">
        <v>37197</v>
      </c>
      <c r="AK129" s="3">
        <v>630000</v>
      </c>
      <c r="AL129" s="3">
        <v>613000</v>
      </c>
      <c r="AM129">
        <v>0</v>
      </c>
      <c r="AN129">
        <v>50</v>
      </c>
      <c r="AO129">
        <v>30</v>
      </c>
      <c r="AP129" s="8">
        <v>55519</v>
      </c>
      <c r="AQ129">
        <v>0</v>
      </c>
      <c r="AR129">
        <v>0</v>
      </c>
      <c r="AS129" t="s">
        <v>142</v>
      </c>
      <c r="AT129" s="11">
        <v>37431</v>
      </c>
      <c r="AU129" s="3">
        <v>100000</v>
      </c>
      <c r="AV129" s="3">
        <v>100000</v>
      </c>
      <c r="AW129">
        <v>0</v>
      </c>
      <c r="AX129">
        <v>15</v>
      </c>
      <c r="AY129">
        <v>0</v>
      </c>
      <c r="AZ129" s="8">
        <v>42917</v>
      </c>
      <c r="BA129">
        <v>0</v>
      </c>
      <c r="BB129" t="s">
        <v>100</v>
      </c>
      <c r="BC129">
        <v>0</v>
      </c>
      <c r="BD129" s="11">
        <v>37740</v>
      </c>
      <c r="BE129" s="3">
        <v>120000</v>
      </c>
      <c r="BF129" s="3">
        <v>0</v>
      </c>
      <c r="BG129">
        <v>6.25E-2</v>
      </c>
      <c r="BH129">
        <v>14</v>
      </c>
      <c r="BI129">
        <v>14</v>
      </c>
      <c r="BJ129" s="8">
        <v>42870</v>
      </c>
      <c r="BK129">
        <v>0</v>
      </c>
      <c r="BL129" t="s">
        <v>43</v>
      </c>
      <c r="BM129" t="s">
        <v>271</v>
      </c>
      <c r="BN129" s="3">
        <v>0</v>
      </c>
      <c r="BO129">
        <v>0</v>
      </c>
      <c r="BP129" s="19">
        <f t="shared" si="11"/>
        <v>964000</v>
      </c>
      <c r="BQ129" s="19"/>
      <c r="BR129" s="19">
        <f t="shared" si="6"/>
        <v>964000</v>
      </c>
      <c r="BS129" s="13">
        <f t="shared" si="7"/>
        <v>0.4735920829552539</v>
      </c>
    </row>
    <row r="130" spans="1:71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8"/>
        <v>0</v>
      </c>
      <c r="U130" s="3">
        <v>0</v>
      </c>
      <c r="V130" s="3">
        <v>0</v>
      </c>
      <c r="W130" s="14">
        <f t="shared" si="9"/>
        <v>0</v>
      </c>
      <c r="X130" s="3">
        <v>0</v>
      </c>
      <c r="Y130" s="18">
        <f t="shared" si="10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>
        <v>20</v>
      </c>
      <c r="AF130" s="10">
        <v>44661</v>
      </c>
      <c r="AG130">
        <v>0</v>
      </c>
      <c r="AH130" t="s">
        <v>43</v>
      </c>
      <c r="AI130">
        <v>0</v>
      </c>
      <c r="AJ130" s="8">
        <v>32904</v>
      </c>
      <c r="AK130" s="3">
        <v>364706</v>
      </c>
      <c r="AL130" s="3">
        <v>554408</v>
      </c>
      <c r="AM130">
        <v>0.03</v>
      </c>
      <c r="AN130">
        <v>40</v>
      </c>
      <c r="AO130">
        <v>40</v>
      </c>
      <c r="AP130" s="8">
        <v>43861</v>
      </c>
      <c r="AQ130">
        <v>0</v>
      </c>
      <c r="AR130" t="s">
        <v>58</v>
      </c>
      <c r="AS130">
        <v>0</v>
      </c>
      <c r="AT130" s="11" t="s">
        <v>106</v>
      </c>
      <c r="AU130" s="3">
        <v>0</v>
      </c>
      <c r="AV130" s="3">
        <v>0</v>
      </c>
      <c r="AW130">
        <v>0</v>
      </c>
      <c r="AX130">
        <v>0</v>
      </c>
      <c r="AY130">
        <v>0</v>
      </c>
      <c r="AZ130" s="8">
        <v>0</v>
      </c>
      <c r="BA130">
        <v>0</v>
      </c>
      <c r="BB130" t="s">
        <v>46</v>
      </c>
      <c r="BC130">
        <v>0</v>
      </c>
      <c r="BD130" s="11" t="s">
        <v>106</v>
      </c>
      <c r="BE130" s="3">
        <v>0</v>
      </c>
      <c r="BF130" s="3">
        <v>0</v>
      </c>
      <c r="BG130">
        <v>0</v>
      </c>
      <c r="BH130">
        <v>0</v>
      </c>
      <c r="BI130">
        <v>0</v>
      </c>
      <c r="BJ130" s="8">
        <v>0</v>
      </c>
      <c r="BK130">
        <v>0</v>
      </c>
      <c r="BL130" t="s">
        <v>46</v>
      </c>
      <c r="BM130">
        <v>0</v>
      </c>
      <c r="BN130" s="3">
        <v>0</v>
      </c>
      <c r="BO130">
        <v>0</v>
      </c>
      <c r="BP130" s="19">
        <f t="shared" si="11"/>
        <v>639706</v>
      </c>
      <c r="BQ130" s="19"/>
      <c r="BR130" s="19">
        <f t="shared" si="6"/>
        <v>639706</v>
      </c>
      <c r="BS130" s="13">
        <f t="shared" si="7"/>
        <v>0</v>
      </c>
    </row>
    <row r="131" spans="1:71" hidden="1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8"/>
        <v>7.4407950188966523E-2</v>
      </c>
      <c r="U131" s="3">
        <v>735580</v>
      </c>
      <c r="V131" s="3">
        <v>667473</v>
      </c>
      <c r="W131" s="14">
        <f t="shared" si="9"/>
        <v>0.90741047880584025</v>
      </c>
      <c r="X131" s="3">
        <v>436865</v>
      </c>
      <c r="Y131" s="18">
        <f t="shared" si="10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>
        <v>20</v>
      </c>
      <c r="AF131" s="10">
        <v>44409</v>
      </c>
      <c r="AG131">
        <v>0</v>
      </c>
      <c r="AH131" t="s">
        <v>58</v>
      </c>
      <c r="AI131" t="s">
        <v>274</v>
      </c>
      <c r="AJ131" s="8">
        <v>38412</v>
      </c>
      <c r="AK131" s="3">
        <v>77215</v>
      </c>
      <c r="AL131" s="3">
        <v>56727</v>
      </c>
      <c r="AM131">
        <v>4.7500000000000001E-2</v>
      </c>
      <c r="AN131">
        <v>10</v>
      </c>
      <c r="AO131">
        <v>360</v>
      </c>
      <c r="AP131" s="8">
        <v>46631</v>
      </c>
      <c r="AQ131" t="s">
        <v>63</v>
      </c>
      <c r="AR131" t="s">
        <v>43</v>
      </c>
      <c r="AS131" t="s">
        <v>275</v>
      </c>
      <c r="AT131" s="11" t="s">
        <v>106</v>
      </c>
      <c r="AU131" s="3">
        <v>0</v>
      </c>
      <c r="AV131" s="3">
        <v>0</v>
      </c>
      <c r="AW131">
        <v>0</v>
      </c>
      <c r="AX131">
        <v>0</v>
      </c>
      <c r="AY131">
        <v>0</v>
      </c>
      <c r="AZ131" s="8">
        <v>0</v>
      </c>
      <c r="BA131">
        <v>0</v>
      </c>
      <c r="BB131" t="s">
        <v>46</v>
      </c>
      <c r="BC131">
        <v>0</v>
      </c>
      <c r="BD131" s="11" t="s">
        <v>106</v>
      </c>
      <c r="BE131" s="3">
        <v>0</v>
      </c>
      <c r="BF131" s="3">
        <v>0</v>
      </c>
      <c r="BG131">
        <v>0</v>
      </c>
      <c r="BH131">
        <v>0</v>
      </c>
      <c r="BI131">
        <v>0</v>
      </c>
      <c r="BJ131" s="8">
        <v>0</v>
      </c>
      <c r="BK131">
        <v>0</v>
      </c>
      <c r="BL131" t="s">
        <v>46</v>
      </c>
      <c r="BM131">
        <v>0</v>
      </c>
      <c r="BN131" s="3">
        <v>735580</v>
      </c>
      <c r="BO131" t="s">
        <v>62</v>
      </c>
      <c r="BP131" s="19">
        <f t="shared" si="11"/>
        <v>298715</v>
      </c>
      <c r="BQ131" s="19"/>
      <c r="BR131" s="19">
        <f t="shared" ref="BR131:BR194" si="12">+BP131+X131</f>
        <v>735580</v>
      </c>
      <c r="BS131" s="13">
        <f t="shared" ref="BS131:BS194" si="13">IFERROR(+BR131/U131,0)</f>
        <v>1</v>
      </c>
    </row>
    <row r="132" spans="1:71" hidden="1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14">IFERROR(H132/U132,0)</f>
        <v>7.1370509293990164E-2</v>
      </c>
      <c r="U132" s="3">
        <v>1499625</v>
      </c>
      <c r="V132" s="3">
        <v>1347972</v>
      </c>
      <c r="W132" s="14">
        <f t="shared" ref="W132:W195" si="15">IFERROR(+V132/U132,0)</f>
        <v>0.89887271817954484</v>
      </c>
      <c r="X132" s="3">
        <v>886625</v>
      </c>
      <c r="Y132" s="18">
        <f t="shared" ref="Y132:Y195" si="16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>
        <v>11</v>
      </c>
      <c r="AF132" s="10">
        <v>44457</v>
      </c>
      <c r="AG132">
        <v>0</v>
      </c>
      <c r="AH132" t="s">
        <v>58</v>
      </c>
      <c r="AI132" t="s">
        <v>229</v>
      </c>
      <c r="AJ132" s="8">
        <v>37959</v>
      </c>
      <c r="AK132" s="3">
        <v>240000</v>
      </c>
      <c r="AL132" s="3">
        <v>178158</v>
      </c>
      <c r="AM132">
        <v>5.5E-2</v>
      </c>
      <c r="AN132">
        <v>15</v>
      </c>
      <c r="AO132">
        <v>15</v>
      </c>
      <c r="AP132" s="8">
        <v>43419</v>
      </c>
      <c r="AQ132" t="s">
        <v>63</v>
      </c>
      <c r="AR132" t="s">
        <v>43</v>
      </c>
      <c r="AS132" t="s">
        <v>244</v>
      </c>
      <c r="AT132" s="11" t="s">
        <v>106</v>
      </c>
      <c r="AU132" s="3">
        <v>0</v>
      </c>
      <c r="AV132" s="3">
        <v>0</v>
      </c>
      <c r="AW132">
        <v>0</v>
      </c>
      <c r="AX132">
        <v>0</v>
      </c>
      <c r="AY132">
        <v>0</v>
      </c>
      <c r="AZ132" s="8">
        <v>0</v>
      </c>
      <c r="BA132">
        <v>0</v>
      </c>
      <c r="BB132" t="s">
        <v>46</v>
      </c>
      <c r="BC132" t="s">
        <v>276</v>
      </c>
      <c r="BD132" s="11" t="s">
        <v>106</v>
      </c>
      <c r="BE132" s="3">
        <v>0</v>
      </c>
      <c r="BF132" s="3">
        <v>0</v>
      </c>
      <c r="BG132">
        <v>0</v>
      </c>
      <c r="BH132">
        <v>0</v>
      </c>
      <c r="BI132">
        <v>0</v>
      </c>
      <c r="BJ132" s="8">
        <v>0</v>
      </c>
      <c r="BK132">
        <v>0</v>
      </c>
      <c r="BL132" t="s">
        <v>46</v>
      </c>
      <c r="BM132">
        <v>0</v>
      </c>
      <c r="BN132" s="3">
        <v>1499625</v>
      </c>
      <c r="BO132" t="s">
        <v>62</v>
      </c>
      <c r="BP132" s="19">
        <f t="shared" ref="BP132:BP195" si="17">+AA132+AK132+AU132+BE132</f>
        <v>613000</v>
      </c>
      <c r="BQ132" s="19"/>
      <c r="BR132" s="19">
        <f t="shared" si="12"/>
        <v>1499625</v>
      </c>
      <c r="BS132" s="13">
        <f t="shared" si="13"/>
        <v>1</v>
      </c>
    </row>
    <row r="133" spans="1:71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14"/>
        <v>8.097672706732599E-2</v>
      </c>
      <c r="U133" s="3">
        <v>2896326</v>
      </c>
      <c r="V133" s="3">
        <v>3038145</v>
      </c>
      <c r="W133" s="14">
        <f t="shared" si="15"/>
        <v>1.0489651372117641</v>
      </c>
      <c r="X133" s="3">
        <v>0</v>
      </c>
      <c r="Y133" s="18">
        <f t="shared" si="16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>
        <v>30</v>
      </c>
      <c r="AF133" s="10">
        <v>43200</v>
      </c>
      <c r="AG133" t="s">
        <v>54</v>
      </c>
      <c r="AH133" t="s">
        <v>43</v>
      </c>
      <c r="AI133" t="s">
        <v>122</v>
      </c>
      <c r="AJ133" s="8">
        <v>37772</v>
      </c>
      <c r="AK133" s="3">
        <v>400000</v>
      </c>
      <c r="AL133" s="3">
        <v>400000</v>
      </c>
      <c r="AM133">
        <v>5.3900000000000003E-2</v>
      </c>
      <c r="AN133">
        <v>45</v>
      </c>
      <c r="AO133">
        <v>30</v>
      </c>
      <c r="AP133" s="8">
        <v>54393</v>
      </c>
      <c r="AQ133">
        <v>0</v>
      </c>
      <c r="AR133" t="s">
        <v>100</v>
      </c>
      <c r="AS133" t="s">
        <v>126</v>
      </c>
      <c r="AT133" s="11" t="s">
        <v>106</v>
      </c>
      <c r="AU133" s="3">
        <v>152121</v>
      </c>
      <c r="AV133" s="3">
        <v>152121</v>
      </c>
      <c r="AW133">
        <v>7.0000000000000007E-2</v>
      </c>
      <c r="AX133">
        <v>0</v>
      </c>
      <c r="AY133">
        <v>0</v>
      </c>
      <c r="AZ133" s="8">
        <v>0</v>
      </c>
      <c r="BA133">
        <v>0</v>
      </c>
      <c r="BB133" t="s">
        <v>58</v>
      </c>
      <c r="BC133" t="s">
        <v>277</v>
      </c>
      <c r="BD133" s="11" t="s">
        <v>106</v>
      </c>
      <c r="BE133" s="3">
        <v>0</v>
      </c>
      <c r="BF133" s="3">
        <v>0</v>
      </c>
      <c r="BG133">
        <v>0</v>
      </c>
      <c r="BH133">
        <v>0</v>
      </c>
      <c r="BI133">
        <v>0</v>
      </c>
      <c r="BJ133" s="8">
        <v>0</v>
      </c>
      <c r="BK133">
        <v>0</v>
      </c>
      <c r="BL133" t="s">
        <v>46</v>
      </c>
      <c r="BM133">
        <v>0</v>
      </c>
      <c r="BN133" s="3">
        <v>800000</v>
      </c>
      <c r="BO133" t="s">
        <v>62</v>
      </c>
      <c r="BP133" s="19">
        <f t="shared" si="17"/>
        <v>952121</v>
      </c>
      <c r="BQ133" s="19"/>
      <c r="BR133" s="19">
        <f t="shared" si="12"/>
        <v>952121</v>
      </c>
      <c r="BS133" s="13">
        <f t="shared" si="13"/>
        <v>0.32873405825172997</v>
      </c>
    </row>
    <row r="134" spans="1:71" hidden="1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14"/>
        <v>0</v>
      </c>
      <c r="U134" s="3">
        <v>2063838</v>
      </c>
      <c r="V134" s="3">
        <v>2525780</v>
      </c>
      <c r="W134" s="14">
        <f t="shared" si="15"/>
        <v>1.223826676318587</v>
      </c>
      <c r="X134" s="3">
        <v>71954</v>
      </c>
      <c r="Y134" s="18">
        <f t="shared" si="16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>
        <v>0</v>
      </c>
      <c r="AF134" s="10">
        <v>53662</v>
      </c>
      <c r="AG134">
        <v>0</v>
      </c>
      <c r="AH134" t="s">
        <v>46</v>
      </c>
      <c r="AI134">
        <v>0</v>
      </c>
      <c r="AJ134" s="8" t="s">
        <v>106</v>
      </c>
      <c r="AK134" s="3">
        <v>185000</v>
      </c>
      <c r="AL134" s="3">
        <v>79519</v>
      </c>
      <c r="AM134">
        <v>7.0000000000000007E-2</v>
      </c>
      <c r="AN134" t="s">
        <v>45</v>
      </c>
      <c r="AO134">
        <v>0</v>
      </c>
      <c r="AP134" s="8">
        <v>44927</v>
      </c>
      <c r="AQ134">
        <v>0</v>
      </c>
      <c r="AR134" t="s">
        <v>46</v>
      </c>
      <c r="AS134">
        <v>0</v>
      </c>
      <c r="AT134" s="11" t="s">
        <v>106</v>
      </c>
      <c r="AU134" s="3">
        <v>1586883</v>
      </c>
      <c r="AV134" s="3">
        <v>0</v>
      </c>
      <c r="AW134">
        <v>0</v>
      </c>
      <c r="AX134">
        <v>0</v>
      </c>
      <c r="AY134">
        <v>0</v>
      </c>
      <c r="AZ134" s="8">
        <v>0</v>
      </c>
      <c r="BA134">
        <v>0</v>
      </c>
      <c r="BB134" t="s">
        <v>46</v>
      </c>
      <c r="BC134">
        <v>0</v>
      </c>
      <c r="BD134" s="11" t="s">
        <v>106</v>
      </c>
      <c r="BE134" s="3">
        <v>0</v>
      </c>
      <c r="BF134" s="3">
        <v>0</v>
      </c>
      <c r="BG134">
        <v>0</v>
      </c>
      <c r="BH134">
        <v>0</v>
      </c>
      <c r="BI134">
        <v>0</v>
      </c>
      <c r="BJ134" s="8">
        <v>0</v>
      </c>
      <c r="BK134">
        <v>0</v>
      </c>
      <c r="BL134" t="s">
        <v>46</v>
      </c>
      <c r="BM134">
        <v>0</v>
      </c>
      <c r="BN134" s="3">
        <v>2063837</v>
      </c>
      <c r="BO134">
        <v>0</v>
      </c>
      <c r="BP134" s="19">
        <f t="shared" si="17"/>
        <v>1991883</v>
      </c>
      <c r="BQ134" s="19"/>
      <c r="BR134" s="19">
        <f t="shared" si="12"/>
        <v>2063837</v>
      </c>
      <c r="BS134" s="13">
        <f t="shared" si="13"/>
        <v>0.99999951546584565</v>
      </c>
    </row>
    <row r="135" spans="1:71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14"/>
        <v>0</v>
      </c>
      <c r="U135" s="3">
        <v>2305379</v>
      </c>
      <c r="V135" s="3">
        <v>2754193</v>
      </c>
      <c r="W135" s="14">
        <f t="shared" si="15"/>
        <v>1.1946812216125853</v>
      </c>
      <c r="X135" s="3">
        <v>0</v>
      </c>
      <c r="Y135" s="18">
        <f t="shared" si="16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>
        <v>15</v>
      </c>
      <c r="AF135" s="10">
        <v>43435</v>
      </c>
      <c r="AG135">
        <v>0</v>
      </c>
      <c r="AH135" t="s">
        <v>43</v>
      </c>
      <c r="AI135" t="s">
        <v>214</v>
      </c>
      <c r="AJ135" s="8">
        <v>37242</v>
      </c>
      <c r="AK135" s="3">
        <v>375000</v>
      </c>
      <c r="AL135" s="3">
        <v>375000</v>
      </c>
      <c r="AM135">
        <v>0.01</v>
      </c>
      <c r="AN135">
        <v>50</v>
      </c>
      <c r="AO135">
        <v>30</v>
      </c>
      <c r="AP135" s="8">
        <v>55519</v>
      </c>
      <c r="AQ135">
        <v>0</v>
      </c>
      <c r="AR135" t="s">
        <v>100</v>
      </c>
      <c r="AS135" t="s">
        <v>142</v>
      </c>
      <c r="AT135" s="11" t="s">
        <v>106</v>
      </c>
      <c r="AU135" s="3">
        <v>0</v>
      </c>
      <c r="AV135" s="3">
        <v>0</v>
      </c>
      <c r="AW135">
        <v>0</v>
      </c>
      <c r="AX135">
        <v>0</v>
      </c>
      <c r="AY135">
        <v>0</v>
      </c>
      <c r="AZ135" s="8">
        <v>0</v>
      </c>
      <c r="BA135">
        <v>0</v>
      </c>
      <c r="BB135" t="s">
        <v>46</v>
      </c>
      <c r="BC135">
        <v>0</v>
      </c>
      <c r="BD135" s="11" t="s">
        <v>106</v>
      </c>
      <c r="BE135" s="3">
        <v>0</v>
      </c>
      <c r="BF135" s="3">
        <v>0</v>
      </c>
      <c r="BG135">
        <v>0</v>
      </c>
      <c r="BH135">
        <v>0</v>
      </c>
      <c r="BI135">
        <v>0</v>
      </c>
      <c r="BJ135" s="8">
        <v>0</v>
      </c>
      <c r="BK135">
        <v>0</v>
      </c>
      <c r="BL135" t="s">
        <v>46</v>
      </c>
      <c r="BM135">
        <v>0</v>
      </c>
      <c r="BN135" s="3">
        <v>0</v>
      </c>
      <c r="BO135">
        <v>0</v>
      </c>
      <c r="BP135" s="19">
        <f t="shared" si="17"/>
        <v>525000</v>
      </c>
      <c r="BQ135" s="19"/>
      <c r="BR135" s="19">
        <f t="shared" si="12"/>
        <v>525000</v>
      </c>
      <c r="BS135" s="13">
        <f t="shared" si="13"/>
        <v>0.2277282824212418</v>
      </c>
    </row>
    <row r="136" spans="1:71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14"/>
        <v>9.0399149790439906E-2</v>
      </c>
      <c r="U136" s="3">
        <v>3525719</v>
      </c>
      <c r="V136" s="3">
        <v>3112746</v>
      </c>
      <c r="W136" s="14">
        <f t="shared" si="15"/>
        <v>0.8828684305243838</v>
      </c>
      <c r="X136" s="3">
        <v>2801870</v>
      </c>
      <c r="Y136" s="18">
        <f t="shared" si="16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>
        <v>0</v>
      </c>
      <c r="AF136" s="10">
        <v>43250</v>
      </c>
      <c r="AG136" t="s">
        <v>75</v>
      </c>
      <c r="AH136" t="s">
        <v>278</v>
      </c>
      <c r="AI136" t="s">
        <v>55</v>
      </c>
      <c r="AJ136" s="8" t="s">
        <v>106</v>
      </c>
      <c r="AK136" s="3">
        <v>170000</v>
      </c>
      <c r="AL136" s="3">
        <v>0</v>
      </c>
      <c r="AM136">
        <v>6.7500000000000004E-2</v>
      </c>
      <c r="AN136">
        <v>15</v>
      </c>
      <c r="AO136">
        <v>15</v>
      </c>
      <c r="AP136" s="8">
        <v>43070</v>
      </c>
      <c r="AQ136" t="s">
        <v>71</v>
      </c>
      <c r="AR136" t="s">
        <v>58</v>
      </c>
      <c r="AS136" t="s">
        <v>55</v>
      </c>
      <c r="AT136" s="11" t="s">
        <v>106</v>
      </c>
      <c r="AU136" s="3">
        <v>770622</v>
      </c>
      <c r="AV136" s="3">
        <v>624045</v>
      </c>
      <c r="AW136">
        <v>6.3200000000000006E-2</v>
      </c>
      <c r="AX136">
        <v>9</v>
      </c>
      <c r="AY136">
        <v>0</v>
      </c>
      <c r="AZ136" s="8">
        <v>43565</v>
      </c>
      <c r="BA136" t="s">
        <v>54</v>
      </c>
      <c r="BB136" t="s">
        <v>43</v>
      </c>
      <c r="BC136" t="s">
        <v>55</v>
      </c>
      <c r="BD136" s="11" t="s">
        <v>106</v>
      </c>
      <c r="BE136" s="3">
        <v>0</v>
      </c>
      <c r="BF136" s="3">
        <v>0</v>
      </c>
      <c r="BG136">
        <v>0</v>
      </c>
      <c r="BH136">
        <v>0</v>
      </c>
      <c r="BI136">
        <v>0</v>
      </c>
      <c r="BJ136" s="8">
        <v>0</v>
      </c>
      <c r="BK136">
        <v>0</v>
      </c>
      <c r="BL136" t="s">
        <v>46</v>
      </c>
      <c r="BM136">
        <v>0</v>
      </c>
      <c r="BN136" s="3">
        <v>3525719</v>
      </c>
      <c r="BO136" t="s">
        <v>47</v>
      </c>
      <c r="BP136" s="19">
        <f t="shared" si="17"/>
        <v>1035122</v>
      </c>
      <c r="BQ136" s="19"/>
      <c r="BR136" s="19">
        <f t="shared" si="12"/>
        <v>3836992</v>
      </c>
      <c r="BS136" s="13">
        <f t="shared" si="13"/>
        <v>1.0882863892442931</v>
      </c>
    </row>
    <row r="137" spans="1:71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14"/>
        <v>7.3410509990718659E-2</v>
      </c>
      <c r="U137" s="3">
        <v>4427159</v>
      </c>
      <c r="V137" s="3">
        <v>4193059</v>
      </c>
      <c r="W137" s="14">
        <f t="shared" si="15"/>
        <v>0.94712184495745466</v>
      </c>
      <c r="X137" s="3">
        <v>275902</v>
      </c>
      <c r="Y137" s="18">
        <f t="shared" si="16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>
        <v>0</v>
      </c>
      <c r="AF137" s="10">
        <v>44866</v>
      </c>
      <c r="AG137" t="s">
        <v>279</v>
      </c>
      <c r="AH137" t="s">
        <v>43</v>
      </c>
      <c r="AI137">
        <v>0</v>
      </c>
      <c r="AJ137" s="8">
        <v>37726</v>
      </c>
      <c r="AK137" s="3">
        <v>400000</v>
      </c>
      <c r="AL137" s="3">
        <v>400000</v>
      </c>
      <c r="AM137" t="s">
        <v>280</v>
      </c>
      <c r="AN137">
        <v>35</v>
      </c>
      <c r="AO137">
        <v>0</v>
      </c>
      <c r="AP137" s="8">
        <v>50510</v>
      </c>
      <c r="AQ137" t="s">
        <v>281</v>
      </c>
      <c r="AR137" t="s">
        <v>58</v>
      </c>
      <c r="AS137">
        <v>0</v>
      </c>
      <c r="AT137" s="11" t="s">
        <v>106</v>
      </c>
      <c r="AU137" s="3">
        <v>0</v>
      </c>
      <c r="AV137" s="3">
        <v>0</v>
      </c>
      <c r="AW137">
        <v>0</v>
      </c>
      <c r="AX137">
        <v>0</v>
      </c>
      <c r="AY137">
        <v>0</v>
      </c>
      <c r="AZ137" s="8">
        <v>0</v>
      </c>
      <c r="BA137">
        <v>0</v>
      </c>
      <c r="BB137" t="s">
        <v>46</v>
      </c>
      <c r="BC137">
        <v>0</v>
      </c>
      <c r="BD137" s="11" t="s">
        <v>106</v>
      </c>
      <c r="BE137" s="3">
        <v>0</v>
      </c>
      <c r="BF137" s="3">
        <v>0</v>
      </c>
      <c r="BG137">
        <v>0</v>
      </c>
      <c r="BH137">
        <v>0</v>
      </c>
      <c r="BI137">
        <v>0</v>
      </c>
      <c r="BJ137" s="8">
        <v>0</v>
      </c>
      <c r="BK137">
        <v>0</v>
      </c>
      <c r="BL137" t="s">
        <v>46</v>
      </c>
      <c r="BM137">
        <v>0</v>
      </c>
      <c r="BN137" s="3">
        <v>4427159</v>
      </c>
      <c r="BO137" t="s">
        <v>62</v>
      </c>
      <c r="BP137" s="19">
        <f t="shared" si="17"/>
        <v>1667734</v>
      </c>
      <c r="BQ137" s="19"/>
      <c r="BR137" s="19">
        <f t="shared" si="12"/>
        <v>1943636</v>
      </c>
      <c r="BS137" s="13">
        <f t="shared" si="13"/>
        <v>0.43902556921944752</v>
      </c>
    </row>
    <row r="138" spans="1:71" hidden="1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14"/>
        <v>7.0287757444097418E-2</v>
      </c>
      <c r="U138" s="3">
        <v>2094888.29</v>
      </c>
      <c r="V138" s="3">
        <v>1863133.92</v>
      </c>
      <c r="W138" s="14">
        <f t="shared" si="15"/>
        <v>0.88937149006642258</v>
      </c>
      <c r="X138" s="3">
        <v>1316391</v>
      </c>
      <c r="Y138" s="18">
        <f t="shared" si="16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>
        <v>15</v>
      </c>
      <c r="AF138" s="10">
        <v>43358</v>
      </c>
      <c r="AG138">
        <v>1</v>
      </c>
      <c r="AH138" t="s">
        <v>43</v>
      </c>
      <c r="AI138" t="s">
        <v>233</v>
      </c>
      <c r="AJ138" s="8">
        <v>37586</v>
      </c>
      <c r="AK138" s="3">
        <v>585000</v>
      </c>
      <c r="AL138" s="3">
        <v>985154.53</v>
      </c>
      <c r="AM138">
        <v>4.5999999999999999E-2</v>
      </c>
      <c r="AN138">
        <v>20</v>
      </c>
      <c r="AO138">
        <v>20</v>
      </c>
      <c r="AP138" s="8">
        <v>44891</v>
      </c>
      <c r="AQ138">
        <v>2</v>
      </c>
      <c r="AR138" t="s">
        <v>58</v>
      </c>
      <c r="AS138">
        <v>0</v>
      </c>
      <c r="AT138" s="11" t="s">
        <v>106</v>
      </c>
      <c r="AU138" s="3">
        <v>0</v>
      </c>
      <c r="AV138" s="3">
        <v>0</v>
      </c>
      <c r="AW138">
        <v>0</v>
      </c>
      <c r="AX138">
        <v>0</v>
      </c>
      <c r="AY138">
        <v>0</v>
      </c>
      <c r="AZ138" s="8">
        <v>0</v>
      </c>
      <c r="BA138">
        <v>0</v>
      </c>
      <c r="BB138" t="s">
        <v>46</v>
      </c>
      <c r="BC138">
        <v>0</v>
      </c>
      <c r="BD138" s="11" t="s">
        <v>106</v>
      </c>
      <c r="BE138" s="3">
        <v>0</v>
      </c>
      <c r="BF138" s="3">
        <v>0</v>
      </c>
      <c r="BG138">
        <v>0</v>
      </c>
      <c r="BH138">
        <v>0</v>
      </c>
      <c r="BI138">
        <v>0</v>
      </c>
      <c r="BJ138" s="8">
        <v>0</v>
      </c>
      <c r="BK138">
        <v>0</v>
      </c>
      <c r="BL138" t="s">
        <v>46</v>
      </c>
      <c r="BM138">
        <v>0</v>
      </c>
      <c r="BN138" s="3">
        <v>2094888</v>
      </c>
      <c r="BO138">
        <v>0</v>
      </c>
      <c r="BP138" s="19">
        <f t="shared" si="17"/>
        <v>778497</v>
      </c>
      <c r="BQ138" s="19"/>
      <c r="BR138" s="19">
        <f t="shared" si="12"/>
        <v>2094888</v>
      </c>
      <c r="BS138" s="13">
        <f t="shared" si="13"/>
        <v>0.99999986156779752</v>
      </c>
    </row>
    <row r="139" spans="1:71" hidden="1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14"/>
        <v>7.5738761524027087E-2</v>
      </c>
      <c r="U139" s="3">
        <v>1225700</v>
      </c>
      <c r="V139" s="3">
        <v>1178598</v>
      </c>
      <c r="W139" s="14">
        <f t="shared" si="15"/>
        <v>0.96157134698539615</v>
      </c>
      <c r="X139" s="3">
        <v>780409</v>
      </c>
      <c r="Y139" s="18">
        <f t="shared" si="16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>
        <v>25</v>
      </c>
      <c r="AF139" s="10" t="s">
        <v>282</v>
      </c>
      <c r="AG139" t="s">
        <v>63</v>
      </c>
      <c r="AH139" t="s">
        <v>43</v>
      </c>
      <c r="AI139">
        <v>0</v>
      </c>
      <c r="AJ139" s="8">
        <v>37603</v>
      </c>
      <c r="AK139" s="3">
        <v>275000</v>
      </c>
      <c r="AL139" s="3">
        <v>521861.19</v>
      </c>
      <c r="AM139">
        <v>4.9200000000000001E-2</v>
      </c>
      <c r="AN139">
        <v>15</v>
      </c>
      <c r="AO139">
        <v>15</v>
      </c>
      <c r="AP139" s="8" t="s">
        <v>283</v>
      </c>
      <c r="AQ139" t="s">
        <v>206</v>
      </c>
      <c r="AR139" t="s">
        <v>58</v>
      </c>
      <c r="AS139" t="s">
        <v>284</v>
      </c>
      <c r="AT139" s="11" t="s">
        <v>106</v>
      </c>
      <c r="AU139" s="3">
        <v>0</v>
      </c>
      <c r="AV139" s="3">
        <v>0</v>
      </c>
      <c r="AW139">
        <v>0</v>
      </c>
      <c r="AX139">
        <v>0</v>
      </c>
      <c r="AY139">
        <v>0</v>
      </c>
      <c r="AZ139" s="8">
        <v>0</v>
      </c>
      <c r="BA139">
        <v>0</v>
      </c>
      <c r="BB139" t="s">
        <v>46</v>
      </c>
      <c r="BC139">
        <v>0</v>
      </c>
      <c r="BD139" s="11" t="s">
        <v>106</v>
      </c>
      <c r="BE139" s="3">
        <v>0</v>
      </c>
      <c r="BF139" s="3">
        <v>0</v>
      </c>
      <c r="BG139">
        <v>0</v>
      </c>
      <c r="BH139">
        <v>0</v>
      </c>
      <c r="BI139">
        <v>0</v>
      </c>
      <c r="BJ139" s="8">
        <v>0</v>
      </c>
      <c r="BK139">
        <v>0</v>
      </c>
      <c r="BL139" t="s">
        <v>46</v>
      </c>
      <c r="BM139">
        <v>0</v>
      </c>
      <c r="BN139" s="3">
        <v>1225700</v>
      </c>
      <c r="BO139" t="s">
        <v>62</v>
      </c>
      <c r="BP139" s="19">
        <f t="shared" si="17"/>
        <v>445291</v>
      </c>
      <c r="BQ139" s="19"/>
      <c r="BR139" s="19">
        <f t="shared" si="12"/>
        <v>1225700</v>
      </c>
      <c r="BS139" s="13">
        <f t="shared" si="13"/>
        <v>1</v>
      </c>
    </row>
    <row r="140" spans="1:71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14"/>
        <v>6.6710246185948688E-2</v>
      </c>
      <c r="U140" s="3">
        <v>4347608</v>
      </c>
      <c r="V140" s="3">
        <v>3667252</v>
      </c>
      <c r="W140" s="14">
        <f t="shared" si="15"/>
        <v>0.84351027047516702</v>
      </c>
      <c r="X140" s="3">
        <v>2531280</v>
      </c>
      <c r="Y140" s="18">
        <f t="shared" si="16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>
        <v>0</v>
      </c>
      <c r="AF140" s="10">
        <v>49596</v>
      </c>
      <c r="AG140">
        <v>0</v>
      </c>
      <c r="AH140" t="s">
        <v>100</v>
      </c>
      <c r="AI140" t="s">
        <v>287</v>
      </c>
      <c r="AJ140" s="8">
        <v>38322</v>
      </c>
      <c r="AK140" s="3">
        <v>345000</v>
      </c>
      <c r="AL140" s="3">
        <v>345000</v>
      </c>
      <c r="AM140">
        <v>0.01</v>
      </c>
      <c r="AN140">
        <v>30</v>
      </c>
      <c r="AO140">
        <v>0</v>
      </c>
      <c r="AP140" s="8">
        <v>49263</v>
      </c>
      <c r="AQ140" t="s">
        <v>54</v>
      </c>
      <c r="AR140" t="s">
        <v>100</v>
      </c>
      <c r="AS140" t="s">
        <v>288</v>
      </c>
      <c r="AT140" s="11">
        <v>38322</v>
      </c>
      <c r="AU140" s="3">
        <v>152000</v>
      </c>
      <c r="AV140" s="3">
        <v>152000</v>
      </c>
      <c r="AW140">
        <v>0.01</v>
      </c>
      <c r="AX140">
        <v>30</v>
      </c>
      <c r="AY140">
        <v>0</v>
      </c>
      <c r="AZ140" s="8">
        <v>49263</v>
      </c>
      <c r="BA140">
        <v>0</v>
      </c>
      <c r="BB140" t="s">
        <v>100</v>
      </c>
      <c r="BC140" t="s">
        <v>289</v>
      </c>
      <c r="BD140" s="11">
        <v>38322</v>
      </c>
      <c r="BE140" s="3">
        <v>202000</v>
      </c>
      <c r="BF140" s="3">
        <v>202000</v>
      </c>
      <c r="BG140">
        <v>0.01</v>
      </c>
      <c r="BH140">
        <v>30</v>
      </c>
      <c r="BI140">
        <v>0</v>
      </c>
      <c r="BJ140" s="8">
        <v>49263</v>
      </c>
      <c r="BK140">
        <v>0</v>
      </c>
      <c r="BL140" t="s">
        <v>100</v>
      </c>
      <c r="BM140" t="s">
        <v>289</v>
      </c>
      <c r="BN140" s="3">
        <v>0</v>
      </c>
      <c r="BO140">
        <v>0</v>
      </c>
      <c r="BP140" s="19">
        <f t="shared" si="17"/>
        <v>814000</v>
      </c>
      <c r="BQ140" s="19"/>
      <c r="BR140" s="19">
        <f t="shared" si="12"/>
        <v>3345280</v>
      </c>
      <c r="BS140" s="13">
        <f t="shared" si="13"/>
        <v>0.76945299576226744</v>
      </c>
    </row>
    <row r="141" spans="1:71" hidden="1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14"/>
        <v>7.9499833721316929E-2</v>
      </c>
      <c r="U141" s="3">
        <v>1503500</v>
      </c>
      <c r="V141" s="3">
        <v>1699421</v>
      </c>
      <c r="W141" s="14">
        <f t="shared" si="15"/>
        <v>1.1303099434652477</v>
      </c>
      <c r="X141" s="3">
        <v>797000</v>
      </c>
      <c r="Y141" s="18">
        <f t="shared" si="16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>
        <v>19</v>
      </c>
      <c r="AF141" s="10">
        <v>44913</v>
      </c>
      <c r="AG141">
        <v>0</v>
      </c>
      <c r="AH141" t="s">
        <v>58</v>
      </c>
      <c r="AI141">
        <v>0</v>
      </c>
      <c r="AJ141" s="8">
        <v>37894</v>
      </c>
      <c r="AK141" s="3">
        <v>126500</v>
      </c>
      <c r="AL141" s="3">
        <v>12882</v>
      </c>
      <c r="AM141">
        <v>0.06</v>
      </c>
      <c r="AN141">
        <v>15</v>
      </c>
      <c r="AO141">
        <v>15</v>
      </c>
      <c r="AP141" s="8">
        <v>43449</v>
      </c>
      <c r="AQ141">
        <v>0</v>
      </c>
      <c r="AR141" t="s">
        <v>46</v>
      </c>
      <c r="AS141" t="s">
        <v>290</v>
      </c>
      <c r="AT141" s="11">
        <v>38625</v>
      </c>
      <c r="AU141" s="3">
        <v>180000</v>
      </c>
      <c r="AV141" s="3">
        <v>109096</v>
      </c>
      <c r="AW141">
        <v>6.5000000000000002E-2</v>
      </c>
      <c r="AX141">
        <v>14</v>
      </c>
      <c r="AY141">
        <v>14</v>
      </c>
      <c r="AZ141" s="8">
        <v>43770</v>
      </c>
      <c r="BA141" t="s">
        <v>63</v>
      </c>
      <c r="BB141" t="s">
        <v>43</v>
      </c>
      <c r="BC141" t="s">
        <v>291</v>
      </c>
      <c r="BD141" s="11" t="s">
        <v>106</v>
      </c>
      <c r="BE141" s="3">
        <v>0</v>
      </c>
      <c r="BF141" s="3">
        <v>0</v>
      </c>
      <c r="BG141">
        <v>0</v>
      </c>
      <c r="BH141">
        <v>0</v>
      </c>
      <c r="BI141">
        <v>0</v>
      </c>
      <c r="BJ141" s="8">
        <v>0</v>
      </c>
      <c r="BK141">
        <v>0</v>
      </c>
      <c r="BL141" t="s">
        <v>46</v>
      </c>
      <c r="BM141">
        <v>0</v>
      </c>
      <c r="BN141" s="3">
        <v>1503500</v>
      </c>
      <c r="BO141" t="s">
        <v>255</v>
      </c>
      <c r="BP141" s="19">
        <f t="shared" si="17"/>
        <v>706500</v>
      </c>
      <c r="BQ141" s="19"/>
      <c r="BR141" s="19">
        <f t="shared" si="12"/>
        <v>1503500</v>
      </c>
      <c r="BS141" s="13">
        <f t="shared" si="13"/>
        <v>1</v>
      </c>
    </row>
    <row r="142" spans="1:71" hidden="1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14"/>
        <v>7.461093571419658E-2</v>
      </c>
      <c r="U142" s="3">
        <v>1362307</v>
      </c>
      <c r="V142" s="3">
        <v>1288249</v>
      </c>
      <c r="W142" s="14">
        <f t="shared" si="15"/>
        <v>0.94563780410729736</v>
      </c>
      <c r="X142" s="3">
        <v>816198</v>
      </c>
      <c r="Y142" s="18">
        <f t="shared" si="16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>
        <v>19</v>
      </c>
      <c r="AF142" s="10">
        <v>44786</v>
      </c>
      <c r="AG142">
        <v>0</v>
      </c>
      <c r="AH142" t="s">
        <v>100</v>
      </c>
      <c r="AI142" t="s">
        <v>229</v>
      </c>
      <c r="AJ142" s="8">
        <v>37722</v>
      </c>
      <c r="AK142" s="3">
        <v>144709</v>
      </c>
      <c r="AL142" s="3">
        <v>108205</v>
      </c>
      <c r="AM142">
        <v>7.0000000000000007E-2</v>
      </c>
      <c r="AN142">
        <v>15</v>
      </c>
      <c r="AO142">
        <v>15</v>
      </c>
      <c r="AP142" s="8">
        <v>43205</v>
      </c>
      <c r="AQ142" t="s">
        <v>63</v>
      </c>
      <c r="AR142" t="s">
        <v>43</v>
      </c>
      <c r="AS142" t="s">
        <v>244</v>
      </c>
      <c r="AT142" s="11" t="s">
        <v>106</v>
      </c>
      <c r="AU142" s="3">
        <v>0</v>
      </c>
      <c r="AV142" s="3">
        <v>0</v>
      </c>
      <c r="AW142">
        <v>0</v>
      </c>
      <c r="AX142">
        <v>0</v>
      </c>
      <c r="AY142">
        <v>0</v>
      </c>
      <c r="AZ142" s="8">
        <v>0</v>
      </c>
      <c r="BA142">
        <v>0</v>
      </c>
      <c r="BB142" t="s">
        <v>46</v>
      </c>
      <c r="BC142">
        <v>0</v>
      </c>
      <c r="BD142" s="11" t="s">
        <v>106</v>
      </c>
      <c r="BE142" s="3">
        <v>0</v>
      </c>
      <c r="BF142" s="3">
        <v>0</v>
      </c>
      <c r="BG142">
        <v>0</v>
      </c>
      <c r="BH142">
        <v>0</v>
      </c>
      <c r="BI142">
        <v>0</v>
      </c>
      <c r="BJ142" s="8">
        <v>0</v>
      </c>
      <c r="BK142">
        <v>0</v>
      </c>
      <c r="BL142" t="s">
        <v>46</v>
      </c>
      <c r="BM142">
        <v>0</v>
      </c>
      <c r="BN142" s="3">
        <v>1362307</v>
      </c>
      <c r="BO142" t="s">
        <v>62</v>
      </c>
      <c r="BP142" s="19">
        <f t="shared" si="17"/>
        <v>546109</v>
      </c>
      <c r="BQ142" s="19"/>
      <c r="BR142" s="19">
        <f t="shared" si="12"/>
        <v>1362307</v>
      </c>
      <c r="BS142" s="13">
        <f t="shared" si="13"/>
        <v>1</v>
      </c>
    </row>
    <row r="143" spans="1:71" hidden="1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14"/>
        <v>7.250432686429574E-2</v>
      </c>
      <c r="U143" s="3">
        <v>2363721</v>
      </c>
      <c r="V143" s="3">
        <v>2155691</v>
      </c>
      <c r="W143" s="14">
        <f t="shared" si="15"/>
        <v>0.91199045911086796</v>
      </c>
      <c r="X143" s="3">
        <v>1405721</v>
      </c>
      <c r="Y143" s="18">
        <f t="shared" si="16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>
        <v>16</v>
      </c>
      <c r="AF143" s="10">
        <v>43480</v>
      </c>
      <c r="AG143">
        <v>0</v>
      </c>
      <c r="AH143" t="s">
        <v>58</v>
      </c>
      <c r="AI143" t="s">
        <v>243</v>
      </c>
      <c r="AJ143" s="8">
        <v>38329</v>
      </c>
      <c r="AK143" s="3">
        <v>108000</v>
      </c>
      <c r="AL143" s="3">
        <v>112259</v>
      </c>
      <c r="AM143">
        <v>0.01</v>
      </c>
      <c r="AN143">
        <v>30</v>
      </c>
      <c r="AO143">
        <v>30</v>
      </c>
      <c r="AP143" s="8">
        <v>49309</v>
      </c>
      <c r="AQ143">
        <v>0</v>
      </c>
      <c r="AR143" t="s">
        <v>58</v>
      </c>
      <c r="AS143" t="s">
        <v>240</v>
      </c>
      <c r="AT143" s="11">
        <v>37968</v>
      </c>
      <c r="AU143" s="3">
        <v>450000</v>
      </c>
      <c r="AV143" s="3">
        <v>348168</v>
      </c>
      <c r="AW143">
        <v>7.2499999999999995E-2</v>
      </c>
      <c r="AX143">
        <v>15</v>
      </c>
      <c r="AY143">
        <v>15</v>
      </c>
      <c r="AZ143" s="8">
        <v>43475</v>
      </c>
      <c r="BA143" t="s">
        <v>63</v>
      </c>
      <c r="BB143" t="s">
        <v>43</v>
      </c>
      <c r="BC143" t="s">
        <v>294</v>
      </c>
      <c r="BD143" s="11" t="s">
        <v>106</v>
      </c>
      <c r="BE143" s="3">
        <v>0</v>
      </c>
      <c r="BF143" s="3">
        <v>0</v>
      </c>
      <c r="BG143">
        <v>0</v>
      </c>
      <c r="BH143">
        <v>0</v>
      </c>
      <c r="BI143">
        <v>0</v>
      </c>
      <c r="BJ143" s="8">
        <v>0</v>
      </c>
      <c r="BK143">
        <v>0</v>
      </c>
      <c r="BL143" t="s">
        <v>46</v>
      </c>
      <c r="BM143">
        <v>0</v>
      </c>
      <c r="BN143" s="3">
        <v>2363721</v>
      </c>
      <c r="BO143" t="s">
        <v>62</v>
      </c>
      <c r="BP143" s="19">
        <f t="shared" si="17"/>
        <v>958000</v>
      </c>
      <c r="BQ143" s="19"/>
      <c r="BR143" s="19">
        <f t="shared" si="12"/>
        <v>2363721</v>
      </c>
      <c r="BS143" s="13">
        <f t="shared" si="13"/>
        <v>1</v>
      </c>
    </row>
    <row r="144" spans="1:71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14"/>
        <v>5.4557124518613609E-2</v>
      </c>
      <c r="U144" s="3">
        <v>15580000</v>
      </c>
      <c r="V144" s="3">
        <v>10690183</v>
      </c>
      <c r="W144" s="14">
        <f t="shared" si="15"/>
        <v>0.6861478177150192</v>
      </c>
      <c r="X144" s="3">
        <v>0</v>
      </c>
      <c r="Y144" s="18">
        <f t="shared" si="16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>
        <v>0</v>
      </c>
      <c r="AF144" s="10">
        <v>44409</v>
      </c>
      <c r="AG144">
        <v>0</v>
      </c>
      <c r="AH144" t="s">
        <v>43</v>
      </c>
      <c r="AI144" t="s">
        <v>295</v>
      </c>
      <c r="AJ144" s="8" t="s">
        <v>106</v>
      </c>
      <c r="AK144" s="3">
        <v>1800000</v>
      </c>
      <c r="AL144" s="3">
        <v>390470.33</v>
      </c>
      <c r="AM144">
        <v>6.4699999999999994E-2</v>
      </c>
      <c r="AN144" t="s">
        <v>45</v>
      </c>
      <c r="AO144">
        <v>0</v>
      </c>
      <c r="AP144" s="8">
        <v>43862</v>
      </c>
      <c r="AQ144">
        <v>0</v>
      </c>
      <c r="AR144">
        <v>0</v>
      </c>
      <c r="AS144" t="s">
        <v>295</v>
      </c>
      <c r="AT144" s="11" t="s">
        <v>106</v>
      </c>
      <c r="AU144" s="3">
        <v>129600</v>
      </c>
      <c r="AV144" s="3">
        <v>129600</v>
      </c>
      <c r="AW144">
        <v>5.0799999999999998E-2</v>
      </c>
      <c r="AX144">
        <v>0</v>
      </c>
      <c r="AY144">
        <v>0</v>
      </c>
      <c r="AZ144" s="8">
        <v>54176</v>
      </c>
      <c r="BA144">
        <v>0</v>
      </c>
      <c r="BB144" t="s">
        <v>100</v>
      </c>
      <c r="BC144" t="s">
        <v>295</v>
      </c>
      <c r="BD144" s="11" t="s">
        <v>106</v>
      </c>
      <c r="BE144" s="3">
        <v>880000</v>
      </c>
      <c r="BF144" s="3">
        <v>880000</v>
      </c>
      <c r="BG144">
        <v>0</v>
      </c>
      <c r="BH144">
        <v>0</v>
      </c>
      <c r="BI144">
        <v>0</v>
      </c>
      <c r="BJ144" s="8">
        <v>56219</v>
      </c>
      <c r="BK144">
        <v>0</v>
      </c>
      <c r="BL144" t="s">
        <v>46</v>
      </c>
      <c r="BM144" t="s">
        <v>296</v>
      </c>
      <c r="BN144" s="3">
        <v>0</v>
      </c>
      <c r="BO144">
        <v>0</v>
      </c>
      <c r="BP144" s="19">
        <f t="shared" si="17"/>
        <v>5559600</v>
      </c>
      <c r="BQ144" s="19"/>
      <c r="BR144" s="19">
        <f t="shared" si="12"/>
        <v>5559600</v>
      </c>
      <c r="BS144" s="13">
        <f t="shared" si="13"/>
        <v>0.3568421052631579</v>
      </c>
    </row>
    <row r="145" spans="1:71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14"/>
        <v>0</v>
      </c>
      <c r="U145" s="3">
        <v>1156100</v>
      </c>
      <c r="V145" s="3">
        <v>1076000</v>
      </c>
      <c r="W145" s="14">
        <f t="shared" si="15"/>
        <v>0.9307153360435948</v>
      </c>
      <c r="X145" s="3">
        <v>0</v>
      </c>
      <c r="Y145" s="18">
        <f t="shared" si="16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>
        <v>15</v>
      </c>
      <c r="AF145" s="10">
        <v>43709</v>
      </c>
      <c r="AG145" t="s">
        <v>63</v>
      </c>
      <c r="AH145" t="s">
        <v>43</v>
      </c>
      <c r="AI145">
        <v>0</v>
      </c>
      <c r="AJ145" s="8" t="s">
        <v>106</v>
      </c>
      <c r="AK145" s="3">
        <v>0</v>
      </c>
      <c r="AL145" s="3">
        <v>0</v>
      </c>
      <c r="AM145">
        <v>0</v>
      </c>
      <c r="AN145" t="s">
        <v>45</v>
      </c>
      <c r="AO145">
        <v>0</v>
      </c>
      <c r="AP145" s="8">
        <v>0</v>
      </c>
      <c r="AQ145">
        <v>0</v>
      </c>
      <c r="AR145" t="s">
        <v>46</v>
      </c>
      <c r="AS145">
        <v>0</v>
      </c>
      <c r="AT145" s="11" t="s">
        <v>106</v>
      </c>
      <c r="AU145" s="3">
        <v>0</v>
      </c>
      <c r="AV145" s="3">
        <v>0</v>
      </c>
      <c r="AW145">
        <v>0</v>
      </c>
      <c r="AX145">
        <v>0</v>
      </c>
      <c r="AY145">
        <v>0</v>
      </c>
      <c r="AZ145" s="8">
        <v>0</v>
      </c>
      <c r="BA145">
        <v>0</v>
      </c>
      <c r="BB145" t="s">
        <v>46</v>
      </c>
      <c r="BC145">
        <v>0</v>
      </c>
      <c r="BD145" s="11" t="s">
        <v>106</v>
      </c>
      <c r="BE145" s="3">
        <v>0</v>
      </c>
      <c r="BF145" s="3">
        <v>0</v>
      </c>
      <c r="BG145">
        <v>0</v>
      </c>
      <c r="BH145">
        <v>0</v>
      </c>
      <c r="BI145">
        <v>0</v>
      </c>
      <c r="BJ145" s="8">
        <v>0</v>
      </c>
      <c r="BK145">
        <v>0</v>
      </c>
      <c r="BL145" t="s">
        <v>46</v>
      </c>
      <c r="BM145">
        <v>0</v>
      </c>
      <c r="BN145" s="3">
        <v>0</v>
      </c>
      <c r="BO145">
        <v>0</v>
      </c>
      <c r="BP145" s="19">
        <f t="shared" si="17"/>
        <v>210000</v>
      </c>
      <c r="BQ145" s="19"/>
      <c r="BR145" s="19">
        <f t="shared" si="12"/>
        <v>210000</v>
      </c>
      <c r="BS145" s="13">
        <f t="shared" si="13"/>
        <v>0.18164518640256033</v>
      </c>
    </row>
    <row r="146" spans="1:71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14"/>
        <v>7.5003892396851485E-2</v>
      </c>
      <c r="U146" s="3">
        <v>1156100</v>
      </c>
      <c r="V146" s="3">
        <v>1076000</v>
      </c>
      <c r="W146" s="14">
        <f t="shared" si="15"/>
        <v>0.9307153360435948</v>
      </c>
      <c r="X146" s="3">
        <v>0</v>
      </c>
      <c r="Y146" s="18">
        <f t="shared" si="16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>
        <v>15</v>
      </c>
      <c r="AF146" s="10">
        <v>43709</v>
      </c>
      <c r="AG146" t="s">
        <v>63</v>
      </c>
      <c r="AH146" t="s">
        <v>298</v>
      </c>
      <c r="AI146" t="s">
        <v>299</v>
      </c>
      <c r="AJ146" s="8" t="s">
        <v>106</v>
      </c>
      <c r="AK146" s="3">
        <v>0</v>
      </c>
      <c r="AL146" s="3">
        <v>0</v>
      </c>
      <c r="AM146">
        <v>0</v>
      </c>
      <c r="AN146" t="s">
        <v>45</v>
      </c>
      <c r="AO146">
        <v>0</v>
      </c>
      <c r="AP146" s="8">
        <v>0</v>
      </c>
      <c r="AQ146">
        <v>0</v>
      </c>
      <c r="AR146" t="s">
        <v>46</v>
      </c>
      <c r="AS146">
        <v>0</v>
      </c>
      <c r="AT146" s="11" t="s">
        <v>106</v>
      </c>
      <c r="AU146" s="3">
        <v>0</v>
      </c>
      <c r="AV146" s="3">
        <v>0</v>
      </c>
      <c r="AW146">
        <v>0</v>
      </c>
      <c r="AX146">
        <v>0</v>
      </c>
      <c r="AY146">
        <v>0</v>
      </c>
      <c r="AZ146" s="8">
        <v>0</v>
      </c>
      <c r="BA146">
        <v>0</v>
      </c>
      <c r="BB146" t="s">
        <v>46</v>
      </c>
      <c r="BC146">
        <v>0</v>
      </c>
      <c r="BD146" s="11" t="s">
        <v>106</v>
      </c>
      <c r="BE146" s="3">
        <v>0</v>
      </c>
      <c r="BF146" s="3">
        <v>0</v>
      </c>
      <c r="BG146">
        <v>0</v>
      </c>
      <c r="BH146">
        <v>0</v>
      </c>
      <c r="BI146">
        <v>0</v>
      </c>
      <c r="BJ146" s="8">
        <v>0</v>
      </c>
      <c r="BK146">
        <v>0</v>
      </c>
      <c r="BL146" t="s">
        <v>46</v>
      </c>
      <c r="BM146">
        <v>0</v>
      </c>
      <c r="BN146" s="3">
        <v>0</v>
      </c>
      <c r="BO146" t="s">
        <v>300</v>
      </c>
      <c r="BP146" s="19">
        <f t="shared" si="17"/>
        <v>210000</v>
      </c>
      <c r="BQ146" s="19"/>
      <c r="BR146" s="19">
        <f t="shared" si="12"/>
        <v>210000</v>
      </c>
      <c r="BS146" s="13">
        <f t="shared" si="13"/>
        <v>0.18164518640256033</v>
      </c>
    </row>
    <row r="147" spans="1:71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14"/>
        <v>0</v>
      </c>
      <c r="U147" s="3">
        <v>0</v>
      </c>
      <c r="V147" s="3">
        <v>0</v>
      </c>
      <c r="W147" s="14">
        <f t="shared" si="15"/>
        <v>0</v>
      </c>
      <c r="X147" s="3">
        <v>0</v>
      </c>
      <c r="Y147" s="18">
        <f t="shared" si="16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>
        <v>20</v>
      </c>
      <c r="AF147" s="10">
        <v>43770</v>
      </c>
      <c r="AG147">
        <v>0</v>
      </c>
      <c r="AH147" t="s">
        <v>43</v>
      </c>
      <c r="AI147" t="s">
        <v>214</v>
      </c>
      <c r="AJ147" s="8">
        <v>37895</v>
      </c>
      <c r="AK147" s="3">
        <v>900000</v>
      </c>
      <c r="AL147" s="3">
        <v>900000</v>
      </c>
      <c r="AM147">
        <v>0.01</v>
      </c>
      <c r="AN147">
        <v>50</v>
      </c>
      <c r="AO147">
        <v>30</v>
      </c>
      <c r="AP147" s="8">
        <v>56158</v>
      </c>
      <c r="AQ147">
        <v>56158</v>
      </c>
      <c r="AR147" t="s">
        <v>100</v>
      </c>
      <c r="AS147" t="s">
        <v>142</v>
      </c>
      <c r="AT147" s="11">
        <v>37782</v>
      </c>
      <c r="AU147" s="3">
        <v>180000</v>
      </c>
      <c r="AV147" s="3">
        <v>180000</v>
      </c>
      <c r="AW147">
        <v>0</v>
      </c>
      <c r="AX147">
        <v>15</v>
      </c>
      <c r="AY147">
        <v>0</v>
      </c>
      <c r="AZ147" s="8">
        <v>43261</v>
      </c>
      <c r="BA147">
        <v>0</v>
      </c>
      <c r="BB147" t="s">
        <v>100</v>
      </c>
      <c r="BC147">
        <v>0</v>
      </c>
      <c r="BD147" s="11" t="s">
        <v>106</v>
      </c>
      <c r="BE147" s="3">
        <v>0</v>
      </c>
      <c r="BF147" s="3">
        <v>0</v>
      </c>
      <c r="BG147">
        <v>0</v>
      </c>
      <c r="BH147">
        <v>0</v>
      </c>
      <c r="BI147">
        <v>0</v>
      </c>
      <c r="BJ147" s="8">
        <v>0</v>
      </c>
      <c r="BK147">
        <v>0</v>
      </c>
      <c r="BL147" t="s">
        <v>46</v>
      </c>
      <c r="BM147">
        <v>0</v>
      </c>
      <c r="BN147" s="3">
        <v>0</v>
      </c>
      <c r="BO147">
        <v>0</v>
      </c>
      <c r="BP147" s="19">
        <f t="shared" si="17"/>
        <v>1680000</v>
      </c>
      <c r="BQ147" s="19"/>
      <c r="BR147" s="19">
        <f t="shared" si="12"/>
        <v>1680000</v>
      </c>
      <c r="BS147" s="13">
        <f t="shared" si="13"/>
        <v>0</v>
      </c>
    </row>
    <row r="148" spans="1:71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14"/>
        <v>0.73994707898491097</v>
      </c>
      <c r="U148" s="3">
        <v>4392206</v>
      </c>
      <c r="V148" s="3">
        <v>4052450</v>
      </c>
      <c r="W148" s="14">
        <f t="shared" si="15"/>
        <v>0.92264570468689311</v>
      </c>
      <c r="X148" s="3">
        <v>2826588</v>
      </c>
      <c r="Y148" s="18">
        <f t="shared" si="16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>
        <v>30</v>
      </c>
      <c r="AF148" s="10">
        <v>44824</v>
      </c>
      <c r="AG148" t="s">
        <v>279</v>
      </c>
      <c r="AH148" t="s">
        <v>43</v>
      </c>
      <c r="AI148">
        <v>0</v>
      </c>
      <c r="AJ148" s="8">
        <v>38001</v>
      </c>
      <c r="AK148" s="3">
        <v>350000</v>
      </c>
      <c r="AL148" s="3">
        <v>0</v>
      </c>
      <c r="AM148">
        <v>5.0099999999999999E-2</v>
      </c>
      <c r="AN148">
        <v>30</v>
      </c>
      <c r="AO148">
        <v>30</v>
      </c>
      <c r="AP148" s="8">
        <v>48959</v>
      </c>
      <c r="AQ148" t="s">
        <v>281</v>
      </c>
      <c r="AR148" t="s">
        <v>58</v>
      </c>
      <c r="AS148">
        <v>0</v>
      </c>
      <c r="AT148" s="11" t="s">
        <v>106</v>
      </c>
      <c r="AU148" s="3">
        <v>0</v>
      </c>
      <c r="AV148" s="3">
        <v>0</v>
      </c>
      <c r="AW148">
        <v>0</v>
      </c>
      <c r="AX148">
        <v>0</v>
      </c>
      <c r="AY148">
        <v>0</v>
      </c>
      <c r="AZ148" s="8">
        <v>0</v>
      </c>
      <c r="BA148">
        <v>0</v>
      </c>
      <c r="BB148" t="s">
        <v>46</v>
      </c>
      <c r="BC148">
        <v>0</v>
      </c>
      <c r="BD148" s="11" t="s">
        <v>106</v>
      </c>
      <c r="BE148" s="3">
        <v>0</v>
      </c>
      <c r="BF148" s="3">
        <v>0</v>
      </c>
      <c r="BG148">
        <v>0</v>
      </c>
      <c r="BH148">
        <v>0</v>
      </c>
      <c r="BI148">
        <v>0</v>
      </c>
      <c r="BJ148" s="8">
        <v>0</v>
      </c>
      <c r="BK148">
        <v>0</v>
      </c>
      <c r="BL148" t="s">
        <v>46</v>
      </c>
      <c r="BM148">
        <v>0</v>
      </c>
      <c r="BN148" s="3">
        <v>4392206</v>
      </c>
      <c r="BO148" t="s">
        <v>62</v>
      </c>
      <c r="BP148" s="19">
        <f t="shared" si="17"/>
        <v>1491500</v>
      </c>
      <c r="BQ148" s="19"/>
      <c r="BR148" s="19">
        <f t="shared" si="12"/>
        <v>4318088</v>
      </c>
      <c r="BS148" s="13">
        <f t="shared" si="13"/>
        <v>0.98312510843070655</v>
      </c>
    </row>
    <row r="149" spans="1:71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14"/>
        <v>8.8784959442610237E-2</v>
      </c>
      <c r="U149" s="3">
        <v>2141410</v>
      </c>
      <c r="V149" s="3">
        <v>2364426</v>
      </c>
      <c r="W149" s="14">
        <f t="shared" si="15"/>
        <v>1.1041444655624097</v>
      </c>
      <c r="X149" s="3">
        <v>1612931</v>
      </c>
      <c r="Y149" s="18">
        <f t="shared" si="16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>
        <v>15</v>
      </c>
      <c r="AF149" s="10">
        <v>43800</v>
      </c>
      <c r="AG149" t="s">
        <v>71</v>
      </c>
      <c r="AH149" t="s">
        <v>58</v>
      </c>
      <c r="AI149" t="s">
        <v>55</v>
      </c>
      <c r="AJ149" s="8" t="s">
        <v>106</v>
      </c>
      <c r="AK149" s="3">
        <v>580000</v>
      </c>
      <c r="AL149" s="3">
        <v>461275</v>
      </c>
      <c r="AM149">
        <v>7.3999999999999996E-2</v>
      </c>
      <c r="AN149">
        <v>15</v>
      </c>
      <c r="AO149">
        <v>30</v>
      </c>
      <c r="AP149" s="8">
        <v>43718</v>
      </c>
      <c r="AQ149" t="s">
        <v>54</v>
      </c>
      <c r="AR149" t="s">
        <v>43</v>
      </c>
      <c r="AS149" t="s">
        <v>55</v>
      </c>
      <c r="AT149" s="11" t="s">
        <v>106</v>
      </c>
      <c r="AU149" s="3">
        <v>0</v>
      </c>
      <c r="AV149" s="3">
        <v>0</v>
      </c>
      <c r="AW149">
        <v>0</v>
      </c>
      <c r="AX149">
        <v>0</v>
      </c>
      <c r="AY149">
        <v>0</v>
      </c>
      <c r="AZ149" s="8">
        <v>0</v>
      </c>
      <c r="BA149">
        <v>0</v>
      </c>
      <c r="BB149" t="s">
        <v>46</v>
      </c>
      <c r="BC149">
        <v>0</v>
      </c>
      <c r="BD149" s="11" t="s">
        <v>106</v>
      </c>
      <c r="BE149" s="3">
        <v>0</v>
      </c>
      <c r="BF149" s="3">
        <v>0</v>
      </c>
      <c r="BG149">
        <v>0</v>
      </c>
      <c r="BH149">
        <v>0</v>
      </c>
      <c r="BI149">
        <v>0</v>
      </c>
      <c r="BJ149" s="8">
        <v>0</v>
      </c>
      <c r="BK149">
        <v>0</v>
      </c>
      <c r="BL149" t="s">
        <v>46</v>
      </c>
      <c r="BM149">
        <v>0</v>
      </c>
      <c r="BN149" s="3">
        <v>2141410</v>
      </c>
      <c r="BO149" t="s">
        <v>47</v>
      </c>
      <c r="BP149" s="19">
        <f t="shared" si="17"/>
        <v>636000</v>
      </c>
      <c r="BQ149" s="19"/>
      <c r="BR149" s="19">
        <f t="shared" si="12"/>
        <v>2248931</v>
      </c>
      <c r="BS149" s="13">
        <f t="shared" si="13"/>
        <v>1.0502103754068581</v>
      </c>
    </row>
    <row r="150" spans="1:71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14"/>
        <v>0.77213643164407131</v>
      </c>
      <c r="U150" s="3">
        <v>2355348</v>
      </c>
      <c r="V150" s="3">
        <v>2253591</v>
      </c>
      <c r="W150" s="14">
        <f t="shared" si="15"/>
        <v>0.95679746687113754</v>
      </c>
      <c r="X150" s="3">
        <v>1300367</v>
      </c>
      <c r="Y150" s="18">
        <f t="shared" si="16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>
        <v>15</v>
      </c>
      <c r="AF150" s="10">
        <v>44256</v>
      </c>
      <c r="AG150">
        <v>0</v>
      </c>
      <c r="AH150" t="s">
        <v>58</v>
      </c>
      <c r="AI150" t="s">
        <v>205</v>
      </c>
      <c r="AJ150" s="8">
        <v>38777</v>
      </c>
      <c r="AK150" s="3">
        <v>65000</v>
      </c>
      <c r="AL150" s="3">
        <v>59462</v>
      </c>
      <c r="AM150">
        <v>7.7399999999999997E-2</v>
      </c>
      <c r="AN150">
        <v>15</v>
      </c>
      <c r="AO150">
        <v>30</v>
      </c>
      <c r="AP150" s="8">
        <v>44256</v>
      </c>
      <c r="AQ150">
        <v>0</v>
      </c>
      <c r="AR150" t="s">
        <v>58</v>
      </c>
      <c r="AS150" t="s">
        <v>205</v>
      </c>
      <c r="AT150" s="11">
        <v>38336</v>
      </c>
      <c r="AU150" s="3">
        <v>300000</v>
      </c>
      <c r="AV150" s="3">
        <v>300000</v>
      </c>
      <c r="AW150">
        <v>5.3400000000000003E-2</v>
      </c>
      <c r="AX150">
        <v>30</v>
      </c>
      <c r="AY150">
        <v>50</v>
      </c>
      <c r="AZ150" s="8">
        <v>49293</v>
      </c>
      <c r="BA150">
        <v>0</v>
      </c>
      <c r="BB150" t="s">
        <v>100</v>
      </c>
      <c r="BC150" t="s">
        <v>205</v>
      </c>
      <c r="BD150" s="11">
        <v>38336</v>
      </c>
      <c r="BE150" s="3">
        <v>260000</v>
      </c>
      <c r="BF150" s="3">
        <v>260000</v>
      </c>
      <c r="BG150">
        <v>5.3400000000000003E-2</v>
      </c>
      <c r="BH150">
        <v>30</v>
      </c>
      <c r="BI150">
        <v>30</v>
      </c>
      <c r="BJ150" s="8">
        <v>49293</v>
      </c>
      <c r="BK150">
        <v>0</v>
      </c>
      <c r="BL150" t="s">
        <v>100</v>
      </c>
      <c r="BM150" t="s">
        <v>205</v>
      </c>
      <c r="BN150" s="3">
        <v>2355348</v>
      </c>
      <c r="BO150">
        <v>0</v>
      </c>
      <c r="BP150" s="19">
        <f t="shared" si="17"/>
        <v>825000</v>
      </c>
      <c r="BQ150" s="19"/>
      <c r="BR150" s="19">
        <f t="shared" si="12"/>
        <v>2125367</v>
      </c>
      <c r="BS150" s="13">
        <f t="shared" si="13"/>
        <v>0.90235795304982536</v>
      </c>
    </row>
    <row r="151" spans="1:71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14"/>
        <v>5.9622208136869879E-2</v>
      </c>
      <c r="U151" s="3">
        <v>9862097</v>
      </c>
      <c r="V151" s="3">
        <v>7517472</v>
      </c>
      <c r="W151" s="14">
        <f t="shared" si="15"/>
        <v>0.76225898001206027</v>
      </c>
      <c r="X151" s="3">
        <v>0</v>
      </c>
      <c r="Y151" s="18">
        <f t="shared" si="16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>
        <v>40</v>
      </c>
      <c r="AF151" s="10">
        <v>55975</v>
      </c>
      <c r="AG151">
        <v>0</v>
      </c>
      <c r="AH151" t="s">
        <v>43</v>
      </c>
      <c r="AI151">
        <v>0</v>
      </c>
      <c r="AJ151" s="8" t="s">
        <v>106</v>
      </c>
      <c r="AK151" s="3">
        <v>0</v>
      </c>
      <c r="AL151" s="3">
        <v>0</v>
      </c>
      <c r="AM151">
        <v>0</v>
      </c>
      <c r="AN151" t="s">
        <v>45</v>
      </c>
      <c r="AO151">
        <v>0</v>
      </c>
      <c r="AP151" s="8">
        <v>0</v>
      </c>
      <c r="AQ151">
        <v>0</v>
      </c>
      <c r="AR151" t="s">
        <v>46</v>
      </c>
      <c r="AS151">
        <v>0</v>
      </c>
      <c r="AT151" s="11" t="s">
        <v>106</v>
      </c>
      <c r="AU151" s="3">
        <v>0</v>
      </c>
      <c r="AV151" s="3">
        <v>0</v>
      </c>
      <c r="AW151">
        <v>0</v>
      </c>
      <c r="AX151">
        <v>0</v>
      </c>
      <c r="AY151">
        <v>0</v>
      </c>
      <c r="AZ151" s="8">
        <v>0</v>
      </c>
      <c r="BA151">
        <v>0</v>
      </c>
      <c r="BB151" t="s">
        <v>46</v>
      </c>
      <c r="BC151">
        <v>0</v>
      </c>
      <c r="BD151" s="11" t="s">
        <v>106</v>
      </c>
      <c r="BE151" s="3">
        <v>0</v>
      </c>
      <c r="BF151" s="3">
        <v>0</v>
      </c>
      <c r="BG151">
        <v>0</v>
      </c>
      <c r="BH151">
        <v>0</v>
      </c>
      <c r="BI151">
        <v>0</v>
      </c>
      <c r="BJ151" s="8">
        <v>0</v>
      </c>
      <c r="BK151">
        <v>0</v>
      </c>
      <c r="BL151" t="s">
        <v>46</v>
      </c>
      <c r="BM151">
        <v>0</v>
      </c>
      <c r="BN151" s="3">
        <v>0</v>
      </c>
      <c r="BO151">
        <v>0</v>
      </c>
      <c r="BP151" s="19">
        <f t="shared" si="17"/>
        <v>4800600</v>
      </c>
      <c r="BQ151" s="19"/>
      <c r="BR151" s="19">
        <f t="shared" si="12"/>
        <v>4800600</v>
      </c>
      <c r="BS151" s="13">
        <f t="shared" si="13"/>
        <v>0.48677274214601618</v>
      </c>
    </row>
    <row r="152" spans="1:71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14"/>
        <v>0</v>
      </c>
      <c r="U152" s="3">
        <v>0</v>
      </c>
      <c r="V152" s="3">
        <v>0</v>
      </c>
      <c r="W152" s="14">
        <f t="shared" si="15"/>
        <v>0</v>
      </c>
      <c r="X152" s="3">
        <v>0</v>
      </c>
      <c r="Y152" s="18">
        <f t="shared" si="16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>
        <v>15</v>
      </c>
      <c r="AF152" s="10">
        <v>43982</v>
      </c>
      <c r="AG152">
        <v>0</v>
      </c>
      <c r="AH152" t="s">
        <v>43</v>
      </c>
      <c r="AI152">
        <v>0</v>
      </c>
      <c r="AJ152" s="8" t="s">
        <v>306</v>
      </c>
      <c r="AK152" s="3">
        <v>668000</v>
      </c>
      <c r="AL152" s="3">
        <v>137454</v>
      </c>
      <c r="AM152">
        <v>6.7400000000000002E-2</v>
      </c>
      <c r="AN152" t="s">
        <v>45</v>
      </c>
      <c r="AO152">
        <v>0</v>
      </c>
      <c r="AP152" s="8">
        <v>43800</v>
      </c>
      <c r="AQ152">
        <v>0</v>
      </c>
      <c r="AR152" t="s">
        <v>43</v>
      </c>
      <c r="AS152">
        <v>0</v>
      </c>
      <c r="AT152" s="11" t="s">
        <v>106</v>
      </c>
      <c r="AU152" s="3">
        <v>300000</v>
      </c>
      <c r="AV152" s="3">
        <v>300000</v>
      </c>
      <c r="AW152">
        <v>0</v>
      </c>
      <c r="AX152">
        <v>0</v>
      </c>
      <c r="AY152">
        <v>0</v>
      </c>
      <c r="AZ152" s="8">
        <v>43830</v>
      </c>
      <c r="BA152">
        <v>0</v>
      </c>
      <c r="BB152" t="s">
        <v>46</v>
      </c>
      <c r="BC152">
        <v>0</v>
      </c>
      <c r="BD152" s="11" t="s">
        <v>106</v>
      </c>
      <c r="BE152" s="3">
        <v>150000</v>
      </c>
      <c r="BF152" s="3">
        <v>0</v>
      </c>
      <c r="BG152">
        <v>0</v>
      </c>
      <c r="BH152">
        <v>0</v>
      </c>
      <c r="BI152">
        <v>0</v>
      </c>
      <c r="BJ152" s="8">
        <v>43982</v>
      </c>
      <c r="BK152">
        <v>0</v>
      </c>
      <c r="BL152" t="s">
        <v>46</v>
      </c>
      <c r="BM152">
        <v>0</v>
      </c>
      <c r="BN152" s="3">
        <v>0</v>
      </c>
      <c r="BO152">
        <v>0</v>
      </c>
      <c r="BP152" s="19">
        <f t="shared" si="17"/>
        <v>2327790</v>
      </c>
      <c r="BQ152" s="19"/>
      <c r="BR152" s="19">
        <f t="shared" si="12"/>
        <v>2327790</v>
      </c>
      <c r="BS152" s="13">
        <f t="shared" si="13"/>
        <v>0</v>
      </c>
    </row>
    <row r="153" spans="1:71" hidden="1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14"/>
        <v>7.0431911114885712E-2</v>
      </c>
      <c r="U153" s="3">
        <v>800674</v>
      </c>
      <c r="V153" s="3">
        <v>736050</v>
      </c>
      <c r="W153" s="14">
        <f t="shared" si="15"/>
        <v>0.91928799986011789</v>
      </c>
      <c r="X153" s="3">
        <v>458363</v>
      </c>
      <c r="Y153" s="18">
        <f t="shared" si="16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>
        <v>0</v>
      </c>
      <c r="AF153" s="10">
        <v>44337</v>
      </c>
      <c r="AG153">
        <v>0</v>
      </c>
      <c r="AH153" t="s">
        <v>100</v>
      </c>
      <c r="AI153">
        <v>0</v>
      </c>
      <c r="AJ153" s="8">
        <v>38275</v>
      </c>
      <c r="AK153" s="3">
        <v>30000</v>
      </c>
      <c r="AL153" s="3">
        <v>30000</v>
      </c>
      <c r="AM153">
        <v>0</v>
      </c>
      <c r="AN153">
        <v>15</v>
      </c>
      <c r="AO153">
        <v>0</v>
      </c>
      <c r="AP153" s="8">
        <v>43753</v>
      </c>
      <c r="AQ153">
        <v>0</v>
      </c>
      <c r="AR153" t="s">
        <v>100</v>
      </c>
      <c r="AS153">
        <v>0</v>
      </c>
      <c r="AT153" s="11" t="s">
        <v>106</v>
      </c>
      <c r="AU153" s="3">
        <v>0</v>
      </c>
      <c r="AV153" s="3">
        <v>0</v>
      </c>
      <c r="AW153">
        <v>0</v>
      </c>
      <c r="AX153">
        <v>0</v>
      </c>
      <c r="AY153">
        <v>0</v>
      </c>
      <c r="AZ153" s="8">
        <v>0</v>
      </c>
      <c r="BA153">
        <v>0</v>
      </c>
      <c r="BB153" t="s">
        <v>46</v>
      </c>
      <c r="BC153">
        <v>0</v>
      </c>
      <c r="BD153" s="11" t="s">
        <v>106</v>
      </c>
      <c r="BE153" s="3">
        <v>0</v>
      </c>
      <c r="BF153" s="3">
        <v>0</v>
      </c>
      <c r="BG153">
        <v>0</v>
      </c>
      <c r="BH153">
        <v>0</v>
      </c>
      <c r="BI153">
        <v>0</v>
      </c>
      <c r="BJ153" s="8">
        <v>0</v>
      </c>
      <c r="BK153">
        <v>0</v>
      </c>
      <c r="BL153" t="s">
        <v>46</v>
      </c>
      <c r="BM153">
        <v>0</v>
      </c>
      <c r="BN153" s="3">
        <v>800674</v>
      </c>
      <c r="BO153" t="s">
        <v>47</v>
      </c>
      <c r="BP153" s="19">
        <f t="shared" si="17"/>
        <v>342311</v>
      </c>
      <c r="BQ153" s="19"/>
      <c r="BR153" s="19">
        <f t="shared" si="12"/>
        <v>800674</v>
      </c>
      <c r="BS153" s="13">
        <f t="shared" si="13"/>
        <v>1</v>
      </c>
    </row>
    <row r="154" spans="1:71" hidden="1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14"/>
        <v>7.2265724829539066E-2</v>
      </c>
      <c r="U154" s="3">
        <v>782584</v>
      </c>
      <c r="V154" s="3">
        <v>729313</v>
      </c>
      <c r="W154" s="14">
        <f t="shared" si="15"/>
        <v>0.93192935199288507</v>
      </c>
      <c r="X154" s="3">
        <v>459363</v>
      </c>
      <c r="Y154" s="18">
        <f t="shared" si="16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>
        <v>20</v>
      </c>
      <c r="AF154" s="10">
        <v>49084</v>
      </c>
      <c r="AG154">
        <v>0</v>
      </c>
      <c r="AH154" t="s">
        <v>58</v>
      </c>
      <c r="AI154">
        <v>0</v>
      </c>
      <c r="AJ154" s="8">
        <v>38275</v>
      </c>
      <c r="AK154" s="3">
        <v>30000</v>
      </c>
      <c r="AL154" s="3">
        <v>0</v>
      </c>
      <c r="AM154">
        <v>0</v>
      </c>
      <c r="AN154">
        <v>15</v>
      </c>
      <c r="AO154">
        <v>0</v>
      </c>
      <c r="AP154" s="8">
        <v>43753</v>
      </c>
      <c r="AQ154">
        <v>0</v>
      </c>
      <c r="AR154" t="s">
        <v>100</v>
      </c>
      <c r="AS154">
        <v>0</v>
      </c>
      <c r="AT154" s="11" t="s">
        <v>106</v>
      </c>
      <c r="AU154" s="3">
        <v>0</v>
      </c>
      <c r="AV154" s="3">
        <v>0</v>
      </c>
      <c r="AW154">
        <v>0</v>
      </c>
      <c r="AX154">
        <v>0</v>
      </c>
      <c r="AY154">
        <v>0</v>
      </c>
      <c r="AZ154" s="8">
        <v>0</v>
      </c>
      <c r="BA154">
        <v>0</v>
      </c>
      <c r="BB154" t="s">
        <v>46</v>
      </c>
      <c r="BC154">
        <v>0</v>
      </c>
      <c r="BD154" s="11" t="s">
        <v>106</v>
      </c>
      <c r="BE154" s="3">
        <v>0</v>
      </c>
      <c r="BF154" s="3">
        <v>0</v>
      </c>
      <c r="BG154">
        <v>0</v>
      </c>
      <c r="BH154">
        <v>0</v>
      </c>
      <c r="BI154">
        <v>0</v>
      </c>
      <c r="BJ154" s="8">
        <v>0</v>
      </c>
      <c r="BK154">
        <v>0</v>
      </c>
      <c r="BL154" t="s">
        <v>46</v>
      </c>
      <c r="BM154">
        <v>0</v>
      </c>
      <c r="BN154" s="3">
        <v>782584</v>
      </c>
      <c r="BO154" t="s">
        <v>47</v>
      </c>
      <c r="BP154" s="19">
        <f t="shared" si="17"/>
        <v>323211</v>
      </c>
      <c r="BQ154" s="19"/>
      <c r="BR154" s="19">
        <f t="shared" si="12"/>
        <v>782574</v>
      </c>
      <c r="BS154" s="13">
        <f t="shared" si="13"/>
        <v>0.99998722181899957</v>
      </c>
    </row>
    <row r="155" spans="1:71" hidden="1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14"/>
        <v>7.2281336673482161E-2</v>
      </c>
      <c r="U155" s="3">
        <v>2041426</v>
      </c>
      <c r="V155" s="3">
        <v>1849048</v>
      </c>
      <c r="W155" s="14">
        <f t="shared" si="15"/>
        <v>0.90576293238158034</v>
      </c>
      <c r="X155" s="3">
        <v>1335196</v>
      </c>
      <c r="Y155" s="18">
        <f t="shared" si="16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>
        <v>25</v>
      </c>
      <c r="AF155" s="10">
        <v>47480</v>
      </c>
      <c r="AG155">
        <v>1</v>
      </c>
      <c r="AH155" t="s">
        <v>43</v>
      </c>
      <c r="AI155" t="s">
        <v>309</v>
      </c>
      <c r="AJ155" s="8" t="s">
        <v>106</v>
      </c>
      <c r="AK155" s="3">
        <v>500000</v>
      </c>
      <c r="AL155" s="3">
        <v>833384.07</v>
      </c>
      <c r="AM155">
        <v>4.6800000000000001E-2</v>
      </c>
      <c r="AN155">
        <v>15</v>
      </c>
      <c r="AO155">
        <v>15</v>
      </c>
      <c r="AP155" s="8">
        <v>44227</v>
      </c>
      <c r="AQ155">
        <v>2</v>
      </c>
      <c r="AR155" t="s">
        <v>58</v>
      </c>
      <c r="AS155" t="s">
        <v>240</v>
      </c>
      <c r="AT155" s="11">
        <v>38700</v>
      </c>
      <c r="AU155" s="3">
        <v>35000</v>
      </c>
      <c r="AV155" s="3">
        <v>15837.4</v>
      </c>
      <c r="AW155">
        <v>0.02</v>
      </c>
      <c r="AX155">
        <v>20</v>
      </c>
      <c r="AY155">
        <v>20</v>
      </c>
      <c r="AZ155" s="8">
        <v>45658</v>
      </c>
      <c r="BA155">
        <v>2</v>
      </c>
      <c r="BB155" t="s">
        <v>43</v>
      </c>
      <c r="BC155">
        <v>0</v>
      </c>
      <c r="BD155" s="11" t="s">
        <v>106</v>
      </c>
      <c r="BE155" s="3">
        <v>0</v>
      </c>
      <c r="BF155" s="3">
        <v>0</v>
      </c>
      <c r="BG155">
        <v>0</v>
      </c>
      <c r="BH155">
        <v>0</v>
      </c>
      <c r="BI155">
        <v>0</v>
      </c>
      <c r="BJ155" s="8">
        <v>0</v>
      </c>
      <c r="BK155">
        <v>0</v>
      </c>
      <c r="BL155" t="s">
        <v>46</v>
      </c>
      <c r="BM155">
        <v>0</v>
      </c>
      <c r="BN155" s="3">
        <v>2041426</v>
      </c>
      <c r="BO155">
        <v>0</v>
      </c>
      <c r="BP155" s="19">
        <f t="shared" si="17"/>
        <v>706230</v>
      </c>
      <c r="BQ155" s="19"/>
      <c r="BR155" s="19">
        <f t="shared" si="12"/>
        <v>2041426</v>
      </c>
      <c r="BS155" s="13">
        <f t="shared" si="13"/>
        <v>1</v>
      </c>
    </row>
    <row r="156" spans="1:71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14"/>
        <v>7.1012330714901747E-2</v>
      </c>
      <c r="U156" s="3">
        <v>1887644</v>
      </c>
      <c r="V156" s="3">
        <v>100</v>
      </c>
      <c r="W156" s="14">
        <f t="shared" si="15"/>
        <v>5.2976090830686297E-5</v>
      </c>
      <c r="X156" s="3">
        <v>143209</v>
      </c>
      <c r="Y156" s="18">
        <f t="shared" si="16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>
        <v>30</v>
      </c>
      <c r="AF156" s="10">
        <v>43922</v>
      </c>
      <c r="AG156" t="s">
        <v>54</v>
      </c>
      <c r="AH156" t="s">
        <v>313</v>
      </c>
      <c r="AI156" t="s">
        <v>44</v>
      </c>
      <c r="AJ156" s="8">
        <v>38443</v>
      </c>
      <c r="AK156" s="3">
        <v>450000</v>
      </c>
      <c r="AL156" s="3">
        <v>450000</v>
      </c>
      <c r="AM156">
        <v>0.05</v>
      </c>
      <c r="AN156">
        <v>20</v>
      </c>
      <c r="AO156">
        <v>20</v>
      </c>
      <c r="AP156" s="8">
        <v>45748</v>
      </c>
      <c r="AQ156" t="s">
        <v>71</v>
      </c>
      <c r="AR156" t="s">
        <v>100</v>
      </c>
      <c r="AS156" t="s">
        <v>194</v>
      </c>
      <c r="AT156" s="11">
        <v>38443</v>
      </c>
      <c r="AU156" s="3">
        <v>143209</v>
      </c>
      <c r="AV156" s="3">
        <v>143209</v>
      </c>
      <c r="AW156">
        <v>0.05</v>
      </c>
      <c r="AX156">
        <v>15</v>
      </c>
      <c r="AY156">
        <v>15</v>
      </c>
      <c r="AZ156" s="8">
        <v>45748</v>
      </c>
      <c r="BA156" t="s">
        <v>75</v>
      </c>
      <c r="BB156" t="s">
        <v>100</v>
      </c>
      <c r="BC156" t="s">
        <v>194</v>
      </c>
      <c r="BD156" s="11">
        <v>38443</v>
      </c>
      <c r="BE156" s="3">
        <v>1105978</v>
      </c>
      <c r="BF156" s="3">
        <v>0</v>
      </c>
      <c r="BG156">
        <v>0</v>
      </c>
      <c r="BH156">
        <v>10</v>
      </c>
      <c r="BI156">
        <v>10</v>
      </c>
      <c r="BJ156" s="8">
        <v>42095</v>
      </c>
      <c r="BK156">
        <v>0</v>
      </c>
      <c r="BL156" t="s">
        <v>100</v>
      </c>
      <c r="BM156" t="s">
        <v>194</v>
      </c>
      <c r="BN156" s="3">
        <v>1887644</v>
      </c>
      <c r="BO156">
        <v>0</v>
      </c>
      <c r="BP156" s="19">
        <f t="shared" si="17"/>
        <v>1887644</v>
      </c>
      <c r="BQ156" s="19"/>
      <c r="BR156" s="19">
        <f t="shared" si="12"/>
        <v>2030853</v>
      </c>
      <c r="BS156" s="13">
        <f t="shared" si="13"/>
        <v>1.0758665299177175</v>
      </c>
    </row>
    <row r="157" spans="1:71" hidden="1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14"/>
        <v>7.1012330714901747E-2</v>
      </c>
      <c r="U157" s="3">
        <v>1887644</v>
      </c>
      <c r="V157" s="3">
        <v>169887.96</v>
      </c>
      <c r="W157" s="14">
        <f t="shared" si="15"/>
        <v>0.09</v>
      </c>
      <c r="X157" s="3">
        <v>1105978</v>
      </c>
      <c r="Y157" s="18">
        <f t="shared" si="16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>
        <v>30</v>
      </c>
      <c r="AF157" s="10">
        <v>43922</v>
      </c>
      <c r="AG157" t="s">
        <v>54</v>
      </c>
      <c r="AH157" t="s">
        <v>115</v>
      </c>
      <c r="AI157" t="s">
        <v>44</v>
      </c>
      <c r="AJ157" s="8">
        <v>38443</v>
      </c>
      <c r="AK157" s="3">
        <v>450000</v>
      </c>
      <c r="AL157" s="3">
        <v>450000</v>
      </c>
      <c r="AM157">
        <v>0.05</v>
      </c>
      <c r="AN157">
        <v>20</v>
      </c>
      <c r="AO157">
        <v>20</v>
      </c>
      <c r="AP157" s="8">
        <v>45748</v>
      </c>
      <c r="AQ157" t="s">
        <v>71</v>
      </c>
      <c r="AR157" t="s">
        <v>100</v>
      </c>
      <c r="AS157" t="s">
        <v>194</v>
      </c>
      <c r="AT157" s="11">
        <v>38443</v>
      </c>
      <c r="AU157" s="3">
        <v>143209</v>
      </c>
      <c r="AV157" s="3">
        <v>143209</v>
      </c>
      <c r="AW157">
        <v>0.05</v>
      </c>
      <c r="AX157">
        <v>15</v>
      </c>
      <c r="AY157">
        <v>15</v>
      </c>
      <c r="AZ157" s="8">
        <v>45748</v>
      </c>
      <c r="BA157" t="s">
        <v>75</v>
      </c>
      <c r="BB157" t="s">
        <v>100</v>
      </c>
      <c r="BC157" t="s">
        <v>194</v>
      </c>
      <c r="BD157" s="11" t="s">
        <v>106</v>
      </c>
      <c r="BE157" s="3">
        <v>0</v>
      </c>
      <c r="BF157" s="3">
        <v>0</v>
      </c>
      <c r="BG157">
        <v>0</v>
      </c>
      <c r="BH157">
        <v>0</v>
      </c>
      <c r="BI157">
        <v>0</v>
      </c>
      <c r="BJ157" s="8">
        <v>0</v>
      </c>
      <c r="BK157">
        <v>0</v>
      </c>
      <c r="BL157" t="s">
        <v>46</v>
      </c>
      <c r="BM157">
        <v>0</v>
      </c>
      <c r="BN157" s="3">
        <v>1887644</v>
      </c>
      <c r="BO157">
        <v>0</v>
      </c>
      <c r="BP157" s="19">
        <f t="shared" si="17"/>
        <v>781666</v>
      </c>
      <c r="BQ157" s="19"/>
      <c r="BR157" s="19">
        <f t="shared" si="12"/>
        <v>1887644</v>
      </c>
      <c r="BS157" s="13">
        <f t="shared" si="13"/>
        <v>1</v>
      </c>
    </row>
    <row r="158" spans="1:71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14"/>
        <v>7.5986824638761052E-2</v>
      </c>
      <c r="U158" s="3">
        <v>6271403</v>
      </c>
      <c r="V158" s="3">
        <v>5981870</v>
      </c>
      <c r="W158" s="14">
        <f t="shared" si="15"/>
        <v>0.95383281858939695</v>
      </c>
      <c r="X158" s="3">
        <v>4437098</v>
      </c>
      <c r="Y158" s="18">
        <f t="shared" si="16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>
        <v>11</v>
      </c>
      <c r="AF158" s="10">
        <v>42369</v>
      </c>
      <c r="AG158">
        <v>0</v>
      </c>
      <c r="AH158" t="s">
        <v>43</v>
      </c>
      <c r="AI158" t="s">
        <v>315</v>
      </c>
      <c r="AJ158" s="8" t="s">
        <v>106</v>
      </c>
      <c r="AK158" s="3">
        <v>275000</v>
      </c>
      <c r="AL158" s="3">
        <v>476222</v>
      </c>
      <c r="AM158">
        <v>0.05</v>
      </c>
      <c r="AN158" t="s">
        <v>45</v>
      </c>
      <c r="AO158">
        <v>0</v>
      </c>
      <c r="AP158" s="8">
        <v>44208</v>
      </c>
      <c r="AQ158">
        <v>0</v>
      </c>
      <c r="AR158" t="s">
        <v>100</v>
      </c>
      <c r="AS158" t="s">
        <v>316</v>
      </c>
      <c r="AT158" s="11" t="s">
        <v>106</v>
      </c>
      <c r="AU158" s="3">
        <v>194875</v>
      </c>
      <c r="AV158" s="3">
        <v>194875</v>
      </c>
      <c r="AW158">
        <v>0</v>
      </c>
      <c r="AX158">
        <v>0</v>
      </c>
      <c r="AY158">
        <v>0</v>
      </c>
      <c r="AZ158" s="8">
        <v>42369</v>
      </c>
      <c r="BA158">
        <v>0</v>
      </c>
      <c r="BB158" t="s">
        <v>58</v>
      </c>
      <c r="BC158" t="s">
        <v>317</v>
      </c>
      <c r="BD158" s="11">
        <v>38649</v>
      </c>
      <c r="BE158" s="3">
        <v>1459305</v>
      </c>
      <c r="BF158" s="3">
        <v>1103936</v>
      </c>
      <c r="BG158">
        <v>4.7500000000000001E-2</v>
      </c>
      <c r="BH158">
        <v>15</v>
      </c>
      <c r="BI158">
        <v>15</v>
      </c>
      <c r="BJ158" s="8">
        <v>44136</v>
      </c>
      <c r="BK158" t="s">
        <v>63</v>
      </c>
      <c r="BL158" t="s">
        <v>43</v>
      </c>
      <c r="BM158" t="s">
        <v>309</v>
      </c>
      <c r="BN158" s="3">
        <v>6466278</v>
      </c>
      <c r="BO158" t="s">
        <v>62</v>
      </c>
      <c r="BP158" s="19">
        <f t="shared" si="17"/>
        <v>2029180</v>
      </c>
      <c r="BQ158" s="19"/>
      <c r="BR158" s="19">
        <f t="shared" si="12"/>
        <v>6466278</v>
      </c>
      <c r="BS158" s="13">
        <f t="shared" si="13"/>
        <v>1.0310735891155456</v>
      </c>
    </row>
    <row r="159" spans="1:71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14"/>
        <v>6.1192694003381176E-2</v>
      </c>
      <c r="U159" s="3">
        <v>3197702</v>
      </c>
      <c r="V159" s="3">
        <v>2050502</v>
      </c>
      <c r="W159" s="14">
        <f t="shared" si="15"/>
        <v>0.64124236717492744</v>
      </c>
      <c r="X159" s="3">
        <v>0</v>
      </c>
      <c r="Y159" s="18">
        <f t="shared" si="16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>
        <v>15</v>
      </c>
      <c r="AF159" s="10">
        <v>44013</v>
      </c>
      <c r="AG159">
        <v>0</v>
      </c>
      <c r="AH159" t="s">
        <v>43</v>
      </c>
      <c r="AI159" t="s">
        <v>44</v>
      </c>
      <c r="AJ159" s="8" t="s">
        <v>106</v>
      </c>
      <c r="AK159" s="3">
        <v>0</v>
      </c>
      <c r="AL159" s="3">
        <v>0</v>
      </c>
      <c r="AM159">
        <v>0</v>
      </c>
      <c r="AN159">
        <v>0</v>
      </c>
      <c r="AO159">
        <v>0</v>
      </c>
      <c r="AP159" s="8">
        <v>0</v>
      </c>
      <c r="AQ159">
        <v>0</v>
      </c>
      <c r="AR159">
        <v>0</v>
      </c>
      <c r="AS159">
        <v>0</v>
      </c>
      <c r="AT159" s="11" t="s">
        <v>106</v>
      </c>
      <c r="AU159" s="3">
        <v>0</v>
      </c>
      <c r="AV159" s="3">
        <v>0</v>
      </c>
      <c r="AW159">
        <v>0</v>
      </c>
      <c r="AX159">
        <v>0</v>
      </c>
      <c r="AY159">
        <v>0</v>
      </c>
      <c r="AZ159" s="8">
        <v>0</v>
      </c>
      <c r="BA159">
        <v>0</v>
      </c>
      <c r="BB159" t="s">
        <v>46</v>
      </c>
      <c r="BC159">
        <v>0</v>
      </c>
      <c r="BD159" s="11" t="s">
        <v>106</v>
      </c>
      <c r="BE159" s="3">
        <v>0</v>
      </c>
      <c r="BF159" s="3">
        <v>0</v>
      </c>
      <c r="BG159">
        <v>0</v>
      </c>
      <c r="BH159">
        <v>0</v>
      </c>
      <c r="BI159">
        <v>0</v>
      </c>
      <c r="BJ159" s="8">
        <v>0</v>
      </c>
      <c r="BK159">
        <v>0</v>
      </c>
      <c r="BL159" t="s">
        <v>46</v>
      </c>
      <c r="BM159">
        <v>0</v>
      </c>
      <c r="BN159" s="3">
        <v>0</v>
      </c>
      <c r="BO159">
        <v>0</v>
      </c>
      <c r="BP159" s="19">
        <f t="shared" si="17"/>
        <v>1500000</v>
      </c>
      <c r="BQ159" s="19"/>
      <c r="BR159" s="19">
        <f t="shared" si="12"/>
        <v>1500000</v>
      </c>
      <c r="BS159" s="13">
        <f t="shared" si="13"/>
        <v>0.46908686300349439</v>
      </c>
    </row>
    <row r="160" spans="1:71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14"/>
        <v>0</v>
      </c>
      <c r="U160" s="3">
        <v>7171212</v>
      </c>
      <c r="V160" s="3">
        <v>7450720</v>
      </c>
      <c r="W160" s="14">
        <f t="shared" si="15"/>
        <v>1.0389763961796137</v>
      </c>
      <c r="X160" s="3">
        <v>5403608</v>
      </c>
      <c r="Y160" s="18">
        <f t="shared" si="16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>
        <v>30</v>
      </c>
      <c r="AF160" s="10">
        <v>49143</v>
      </c>
      <c r="AG160" t="s">
        <v>279</v>
      </c>
      <c r="AH160" t="s">
        <v>43</v>
      </c>
      <c r="AI160" t="s">
        <v>319</v>
      </c>
      <c r="AJ160" s="8">
        <v>38443</v>
      </c>
      <c r="AK160" s="3">
        <v>400000</v>
      </c>
      <c r="AL160" s="3">
        <v>400000</v>
      </c>
      <c r="AM160">
        <v>0</v>
      </c>
      <c r="AN160">
        <v>20</v>
      </c>
      <c r="AO160">
        <v>0</v>
      </c>
      <c r="AP160" s="8">
        <v>45748</v>
      </c>
      <c r="AQ160">
        <v>0</v>
      </c>
      <c r="AR160" t="s">
        <v>100</v>
      </c>
      <c r="AS160">
        <v>0</v>
      </c>
      <c r="AT160" s="11">
        <v>38650</v>
      </c>
      <c r="AU160" s="3">
        <v>350828</v>
      </c>
      <c r="AV160" s="3" t="s">
        <v>320</v>
      </c>
      <c r="AW160">
        <v>0.08</v>
      </c>
      <c r="AX160">
        <v>13</v>
      </c>
      <c r="AY160">
        <v>0</v>
      </c>
      <c r="AZ160" s="8">
        <v>43388</v>
      </c>
      <c r="BA160" t="s">
        <v>321</v>
      </c>
      <c r="BB160" t="s">
        <v>58</v>
      </c>
      <c r="BC160">
        <v>0</v>
      </c>
      <c r="BD160" s="11" t="s">
        <v>106</v>
      </c>
      <c r="BE160" s="3">
        <v>0</v>
      </c>
      <c r="BF160" s="3">
        <v>0</v>
      </c>
      <c r="BG160">
        <v>0</v>
      </c>
      <c r="BH160">
        <v>0</v>
      </c>
      <c r="BI160">
        <v>0</v>
      </c>
      <c r="BJ160" s="8">
        <v>0</v>
      </c>
      <c r="BK160">
        <v>0</v>
      </c>
      <c r="BL160" t="s">
        <v>46</v>
      </c>
      <c r="BM160">
        <v>0</v>
      </c>
      <c r="BN160" s="3">
        <v>7171212</v>
      </c>
      <c r="BO160" t="s">
        <v>62</v>
      </c>
      <c r="BP160" s="19">
        <f t="shared" si="17"/>
        <v>2150828</v>
      </c>
      <c r="BQ160" s="19"/>
      <c r="BR160" s="19">
        <f t="shared" si="12"/>
        <v>7554436</v>
      </c>
      <c r="BS160" s="13">
        <f t="shared" si="13"/>
        <v>1.0534392233837182</v>
      </c>
    </row>
    <row r="161" spans="1:71" hidden="1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14"/>
        <v>6.4189700744627515E-2</v>
      </c>
      <c r="U161" s="3">
        <v>1274597</v>
      </c>
      <c r="V161" s="3">
        <v>1340033</v>
      </c>
      <c r="W161" s="14">
        <f t="shared" si="15"/>
        <v>1.0513385799589987</v>
      </c>
      <c r="X161" s="3">
        <v>76096</v>
      </c>
      <c r="Y161" s="18">
        <f t="shared" si="16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>
        <v>0</v>
      </c>
      <c r="AF161" s="10">
        <v>0</v>
      </c>
      <c r="AG161">
        <v>0</v>
      </c>
      <c r="AH161" t="s">
        <v>43</v>
      </c>
      <c r="AI161">
        <v>0</v>
      </c>
      <c r="AJ161" s="8" t="s">
        <v>106</v>
      </c>
      <c r="AK161" s="3">
        <v>143972.51999999999</v>
      </c>
      <c r="AL161" s="3">
        <v>0</v>
      </c>
      <c r="AM161">
        <v>5.5E-2</v>
      </c>
      <c r="AN161">
        <v>10</v>
      </c>
      <c r="AO161">
        <v>0</v>
      </c>
      <c r="AP161" s="8">
        <v>0</v>
      </c>
      <c r="AQ161">
        <v>0</v>
      </c>
      <c r="AR161" t="s">
        <v>46</v>
      </c>
      <c r="AS161">
        <v>0</v>
      </c>
      <c r="AT161" s="11" t="s">
        <v>106</v>
      </c>
      <c r="AU161" s="3">
        <v>654528</v>
      </c>
      <c r="AV161" s="3">
        <v>0</v>
      </c>
      <c r="AW161">
        <v>0</v>
      </c>
      <c r="AX161">
        <v>0</v>
      </c>
      <c r="AY161">
        <v>0</v>
      </c>
      <c r="AZ161" s="8">
        <v>0</v>
      </c>
      <c r="BA161">
        <v>0</v>
      </c>
      <c r="BB161" t="s">
        <v>46</v>
      </c>
      <c r="BC161">
        <v>0</v>
      </c>
      <c r="BD161" s="11" t="s">
        <v>106</v>
      </c>
      <c r="BE161" s="3">
        <v>0</v>
      </c>
      <c r="BF161" s="3">
        <v>0</v>
      </c>
      <c r="BG161">
        <v>0</v>
      </c>
      <c r="BH161">
        <v>0</v>
      </c>
      <c r="BI161">
        <v>0</v>
      </c>
      <c r="BJ161" s="8">
        <v>0</v>
      </c>
      <c r="BK161">
        <v>0</v>
      </c>
      <c r="BL161" t="s">
        <v>46</v>
      </c>
      <c r="BM161">
        <v>0</v>
      </c>
      <c r="BN161" s="3">
        <v>1274596.52</v>
      </c>
      <c r="BO161">
        <v>0</v>
      </c>
      <c r="BP161" s="19">
        <f t="shared" si="17"/>
        <v>1198500.52</v>
      </c>
      <c r="BQ161" s="19"/>
      <c r="BR161" s="19">
        <f t="shared" si="12"/>
        <v>1274596.52</v>
      </c>
      <c r="BS161" s="13">
        <f t="shared" si="13"/>
        <v>0.99999962341037996</v>
      </c>
    </row>
    <row r="162" spans="1:71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14"/>
        <v>9.941277929191189E-2</v>
      </c>
      <c r="U162" s="3">
        <v>1822824</v>
      </c>
      <c r="V162" s="3">
        <v>2256690</v>
      </c>
      <c r="W162" s="14">
        <f t="shared" si="15"/>
        <v>1.2380185909336283</v>
      </c>
      <c r="X162" s="3">
        <v>15007</v>
      </c>
      <c r="Y162" s="18">
        <f t="shared" si="16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>
        <v>0</v>
      </c>
      <c r="AF162" s="10">
        <v>55123</v>
      </c>
      <c r="AG162">
        <v>0</v>
      </c>
      <c r="AH162" t="s">
        <v>46</v>
      </c>
      <c r="AI162">
        <v>0</v>
      </c>
      <c r="AJ162" s="8" t="s">
        <v>106</v>
      </c>
      <c r="AK162" s="3">
        <v>1467817</v>
      </c>
      <c r="AL162" s="3">
        <v>97857</v>
      </c>
      <c r="AM162">
        <v>7.0000000000000007E-2</v>
      </c>
      <c r="AN162" t="s">
        <v>45</v>
      </c>
      <c r="AO162">
        <v>0</v>
      </c>
      <c r="AP162" s="8">
        <v>45962</v>
      </c>
      <c r="AQ162">
        <v>0</v>
      </c>
      <c r="AR162" t="s">
        <v>46</v>
      </c>
      <c r="AS162">
        <v>0</v>
      </c>
      <c r="AT162" s="11" t="s">
        <v>106</v>
      </c>
      <c r="AU162" s="3">
        <v>1467817</v>
      </c>
      <c r="AV162" s="3">
        <v>0</v>
      </c>
      <c r="AW162">
        <v>0</v>
      </c>
      <c r="AX162">
        <v>0</v>
      </c>
      <c r="AY162">
        <v>0</v>
      </c>
      <c r="AZ162" s="8">
        <v>0</v>
      </c>
      <c r="BA162">
        <v>0</v>
      </c>
      <c r="BB162" t="s">
        <v>46</v>
      </c>
      <c r="BC162">
        <v>0</v>
      </c>
      <c r="BD162" s="11" t="s">
        <v>106</v>
      </c>
      <c r="BE162" s="3">
        <v>0</v>
      </c>
      <c r="BF162" s="3">
        <v>0</v>
      </c>
      <c r="BG162">
        <v>0</v>
      </c>
      <c r="BH162">
        <v>0</v>
      </c>
      <c r="BI162">
        <v>0</v>
      </c>
      <c r="BJ162" s="8">
        <v>0</v>
      </c>
      <c r="BK162">
        <v>0</v>
      </c>
      <c r="BL162" t="s">
        <v>46</v>
      </c>
      <c r="BM162">
        <v>0</v>
      </c>
      <c r="BN162" s="3">
        <v>1822824</v>
      </c>
      <c r="BO162">
        <v>0</v>
      </c>
      <c r="BP162" s="19">
        <f t="shared" si="17"/>
        <v>3155634</v>
      </c>
      <c r="BQ162" s="19"/>
      <c r="BR162" s="19">
        <f t="shared" si="12"/>
        <v>3170641</v>
      </c>
      <c r="BS162" s="13">
        <f t="shared" si="13"/>
        <v>1.7394114845975257</v>
      </c>
    </row>
    <row r="163" spans="1:71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14"/>
        <v>6.753838672573835E-2</v>
      </c>
      <c r="U163" s="3">
        <v>2786445</v>
      </c>
      <c r="V163" s="3">
        <v>2329110</v>
      </c>
      <c r="W163" s="14">
        <f t="shared" si="15"/>
        <v>0.8358715137029441</v>
      </c>
      <c r="X163" s="3">
        <v>235025</v>
      </c>
      <c r="Y163" s="18">
        <f t="shared" si="16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>
        <v>30</v>
      </c>
      <c r="AF163" s="10">
        <v>44536</v>
      </c>
      <c r="AG163" t="s">
        <v>63</v>
      </c>
      <c r="AH163" t="s">
        <v>313</v>
      </c>
      <c r="AI163" t="s">
        <v>44</v>
      </c>
      <c r="AJ163" s="8">
        <v>39057</v>
      </c>
      <c r="AK163" s="3">
        <v>1706889</v>
      </c>
      <c r="AL163" s="3">
        <v>0</v>
      </c>
      <c r="AM163">
        <v>0</v>
      </c>
      <c r="AN163">
        <v>10</v>
      </c>
      <c r="AO163">
        <v>10</v>
      </c>
      <c r="AP163" s="8">
        <v>42344</v>
      </c>
      <c r="AQ163">
        <v>0</v>
      </c>
      <c r="AR163" t="s">
        <v>46</v>
      </c>
      <c r="AS163" t="s">
        <v>324</v>
      </c>
      <c r="AT163" s="11">
        <v>39057</v>
      </c>
      <c r="AU163" s="3">
        <v>550000</v>
      </c>
      <c r="AV163" s="3">
        <v>550000</v>
      </c>
      <c r="AW163">
        <v>0.05</v>
      </c>
      <c r="AX163">
        <v>20</v>
      </c>
      <c r="AY163">
        <v>30</v>
      </c>
      <c r="AZ163" s="8">
        <v>46362</v>
      </c>
      <c r="BA163" t="s">
        <v>71</v>
      </c>
      <c r="BB163" t="s">
        <v>100</v>
      </c>
      <c r="BC163" t="s">
        <v>325</v>
      </c>
      <c r="BD163" s="11">
        <v>39057</v>
      </c>
      <c r="BE163" s="3">
        <v>278143</v>
      </c>
      <c r="BF163" s="3">
        <v>217598.47</v>
      </c>
      <c r="BG163">
        <v>0.05</v>
      </c>
      <c r="BH163">
        <v>15</v>
      </c>
      <c r="BI163">
        <v>30</v>
      </c>
      <c r="BJ163" s="8">
        <v>44536</v>
      </c>
      <c r="BK163" t="s">
        <v>75</v>
      </c>
      <c r="BL163" t="s">
        <v>100</v>
      </c>
      <c r="BM163" t="s">
        <v>194</v>
      </c>
      <c r="BN163" s="3">
        <v>2786445</v>
      </c>
      <c r="BO163">
        <v>0</v>
      </c>
      <c r="BP163" s="19">
        <f t="shared" si="17"/>
        <v>2786445</v>
      </c>
      <c r="BQ163" s="19"/>
      <c r="BR163" s="19">
        <f t="shared" si="12"/>
        <v>3021470</v>
      </c>
      <c r="BS163" s="13">
        <f t="shared" si="13"/>
        <v>1.0843458241594577</v>
      </c>
    </row>
    <row r="164" spans="1:71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14"/>
        <v>6.753838672573835E-2</v>
      </c>
      <c r="U164" s="3">
        <v>2786445</v>
      </c>
      <c r="V164" s="3">
        <v>2329110</v>
      </c>
      <c r="W164" s="14">
        <f t="shared" si="15"/>
        <v>0.8358715137029441</v>
      </c>
      <c r="X164" s="3">
        <v>1706889</v>
      </c>
      <c r="Y164" s="18">
        <f t="shared" si="16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>
        <v>30</v>
      </c>
      <c r="AF164" s="10">
        <v>44536</v>
      </c>
      <c r="AG164" t="s">
        <v>54</v>
      </c>
      <c r="AH164" t="s">
        <v>115</v>
      </c>
      <c r="AI164" t="s">
        <v>44</v>
      </c>
      <c r="AJ164" s="8">
        <v>39057</v>
      </c>
      <c r="AK164" s="3">
        <v>1706889</v>
      </c>
      <c r="AL164" s="3">
        <v>0</v>
      </c>
      <c r="AM164">
        <v>0</v>
      </c>
      <c r="AN164">
        <v>10</v>
      </c>
      <c r="AO164">
        <v>10</v>
      </c>
      <c r="AP164" s="8">
        <v>42344</v>
      </c>
      <c r="AQ164">
        <v>0</v>
      </c>
      <c r="AR164" t="s">
        <v>100</v>
      </c>
      <c r="AS164" t="s">
        <v>326</v>
      </c>
      <c r="AT164" s="11">
        <v>39057</v>
      </c>
      <c r="AU164" s="3">
        <v>550000</v>
      </c>
      <c r="AV164" s="3">
        <v>550000</v>
      </c>
      <c r="AW164">
        <v>0.05</v>
      </c>
      <c r="AX164">
        <v>20</v>
      </c>
      <c r="AY164">
        <v>30</v>
      </c>
      <c r="AZ164" s="8">
        <v>46362</v>
      </c>
      <c r="BA164" t="s">
        <v>71</v>
      </c>
      <c r="BB164" t="s">
        <v>100</v>
      </c>
      <c r="BC164" t="s">
        <v>71</v>
      </c>
      <c r="BD164" s="11">
        <v>39057</v>
      </c>
      <c r="BE164" s="3">
        <v>278143</v>
      </c>
      <c r="BF164" s="3">
        <v>278143</v>
      </c>
      <c r="BG164">
        <v>0.05</v>
      </c>
      <c r="BH164">
        <v>15</v>
      </c>
      <c r="BI164">
        <v>30</v>
      </c>
      <c r="BJ164" s="8">
        <v>44536</v>
      </c>
      <c r="BK164" t="s">
        <v>75</v>
      </c>
      <c r="BL164" t="s">
        <v>100</v>
      </c>
      <c r="BM164" t="s">
        <v>327</v>
      </c>
      <c r="BN164" s="3">
        <v>2786445</v>
      </c>
      <c r="BO164">
        <v>0</v>
      </c>
      <c r="BP164" s="19">
        <f t="shared" si="17"/>
        <v>2786445</v>
      </c>
      <c r="BQ164" s="19"/>
      <c r="BR164" s="19">
        <f t="shared" si="12"/>
        <v>4493334</v>
      </c>
      <c r="BS164" s="13">
        <f t="shared" si="13"/>
        <v>1.612568703132486</v>
      </c>
    </row>
    <row r="165" spans="1:71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14"/>
        <v>0.72548523071912296</v>
      </c>
      <c r="U165" s="3">
        <v>6195867</v>
      </c>
      <c r="V165" s="3">
        <v>5538886</v>
      </c>
      <c r="W165" s="14">
        <f t="shared" si="15"/>
        <v>0.89396463804016446</v>
      </c>
      <c r="X165" s="3">
        <v>4405000</v>
      </c>
      <c r="Y165" s="18">
        <f t="shared" si="16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>
        <v>30</v>
      </c>
      <c r="AF165" s="10">
        <v>48748</v>
      </c>
      <c r="AG165" t="s">
        <v>279</v>
      </c>
      <c r="AH165" t="s">
        <v>43</v>
      </c>
      <c r="AI165">
        <v>0</v>
      </c>
      <c r="AJ165" s="8">
        <v>38929</v>
      </c>
      <c r="AK165" s="3">
        <v>300000</v>
      </c>
      <c r="AL165" s="3">
        <v>0</v>
      </c>
      <c r="AM165">
        <v>2.5000000000000001E-2</v>
      </c>
      <c r="AN165">
        <v>30</v>
      </c>
      <c r="AO165">
        <v>30</v>
      </c>
      <c r="AP165" s="8">
        <v>49887</v>
      </c>
      <c r="AQ165">
        <v>0</v>
      </c>
      <c r="AR165" t="s">
        <v>58</v>
      </c>
      <c r="AS165" t="s">
        <v>329</v>
      </c>
      <c r="AT165" s="11" t="s">
        <v>106</v>
      </c>
      <c r="AU165" s="3">
        <v>0</v>
      </c>
      <c r="AV165" s="3">
        <v>0</v>
      </c>
      <c r="AW165">
        <v>0</v>
      </c>
      <c r="AX165">
        <v>0</v>
      </c>
      <c r="AY165">
        <v>0</v>
      </c>
      <c r="AZ165" s="8">
        <v>0</v>
      </c>
      <c r="BA165">
        <v>0</v>
      </c>
      <c r="BB165" t="s">
        <v>46</v>
      </c>
      <c r="BC165">
        <v>0</v>
      </c>
      <c r="BD165" s="11" t="s">
        <v>106</v>
      </c>
      <c r="BE165" s="3">
        <v>0</v>
      </c>
      <c r="BF165" s="3">
        <v>0</v>
      </c>
      <c r="BG165">
        <v>0</v>
      </c>
      <c r="BH165">
        <v>0</v>
      </c>
      <c r="BI165">
        <v>0</v>
      </c>
      <c r="BJ165" s="8">
        <v>0</v>
      </c>
      <c r="BK165">
        <v>0</v>
      </c>
      <c r="BL165" t="s">
        <v>46</v>
      </c>
      <c r="BM165">
        <v>0</v>
      </c>
      <c r="BN165" s="3">
        <v>6195867</v>
      </c>
      <c r="BO165" t="s">
        <v>496</v>
      </c>
      <c r="BP165" s="19">
        <f t="shared" si="17"/>
        <v>1225000</v>
      </c>
      <c r="BQ165" s="19"/>
      <c r="BR165" s="19">
        <f t="shared" si="12"/>
        <v>5630000</v>
      </c>
      <c r="BS165" s="13">
        <f t="shared" si="13"/>
        <v>0.90867024744075364</v>
      </c>
    </row>
    <row r="166" spans="1:71" hidden="1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14"/>
        <v>6.0571225210511899E-2</v>
      </c>
      <c r="U166" s="3">
        <v>1135209</v>
      </c>
      <c r="V166" s="3">
        <v>861687</v>
      </c>
      <c r="W166" s="14">
        <f t="shared" si="15"/>
        <v>0.75905582143904782</v>
      </c>
      <c r="X166" s="3">
        <v>608380</v>
      </c>
      <c r="Y166" s="18">
        <f t="shared" si="16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>
        <v>15</v>
      </c>
      <c r="AF166" s="10">
        <v>44366</v>
      </c>
      <c r="AG166" t="s">
        <v>54</v>
      </c>
      <c r="AH166" t="s">
        <v>43</v>
      </c>
      <c r="AI166" t="s">
        <v>55</v>
      </c>
      <c r="AJ166" s="8">
        <v>38679</v>
      </c>
      <c r="AK166" s="3">
        <v>120000</v>
      </c>
      <c r="AL166" s="3">
        <v>83474.19</v>
      </c>
      <c r="AM166">
        <v>0.02</v>
      </c>
      <c r="AN166">
        <v>30</v>
      </c>
      <c r="AO166">
        <v>30</v>
      </c>
      <c r="AP166" s="8">
        <v>13111</v>
      </c>
      <c r="AQ166" t="s">
        <v>71</v>
      </c>
      <c r="AR166" t="s">
        <v>43</v>
      </c>
      <c r="AS166" t="s">
        <v>55</v>
      </c>
      <c r="AT166" s="11">
        <v>38679</v>
      </c>
      <c r="AU166" s="3">
        <v>337000</v>
      </c>
      <c r="AV166" s="3">
        <v>337000</v>
      </c>
      <c r="AW166">
        <v>0</v>
      </c>
      <c r="AX166">
        <v>15</v>
      </c>
      <c r="AY166">
        <v>0</v>
      </c>
      <c r="AZ166" s="8">
        <v>44158</v>
      </c>
      <c r="BA166" t="s">
        <v>75</v>
      </c>
      <c r="BB166" t="s">
        <v>100</v>
      </c>
      <c r="BC166" t="s">
        <v>55</v>
      </c>
      <c r="BD166" s="11">
        <v>38888</v>
      </c>
      <c r="BE166" s="3">
        <v>5600</v>
      </c>
      <c r="BF166" s="3">
        <v>0</v>
      </c>
      <c r="BG166">
        <v>0</v>
      </c>
      <c r="BH166">
        <v>0</v>
      </c>
      <c r="BI166">
        <v>0</v>
      </c>
      <c r="BJ166" s="8">
        <v>0</v>
      </c>
      <c r="BK166">
        <v>0</v>
      </c>
      <c r="BL166" t="s">
        <v>58</v>
      </c>
      <c r="BM166">
        <v>0</v>
      </c>
      <c r="BN166" s="3">
        <v>1135209</v>
      </c>
      <c r="BO166" t="s">
        <v>255</v>
      </c>
      <c r="BP166" s="19">
        <f t="shared" si="17"/>
        <v>526829</v>
      </c>
      <c r="BQ166" s="19"/>
      <c r="BR166" s="19">
        <f t="shared" si="12"/>
        <v>1135209</v>
      </c>
      <c r="BS166" s="13">
        <f t="shared" si="13"/>
        <v>1</v>
      </c>
    </row>
    <row r="167" spans="1:71" hidden="1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14"/>
        <v>0.59951287580464618</v>
      </c>
      <c r="U167" s="3">
        <v>7506094</v>
      </c>
      <c r="V167" s="3">
        <v>6071056</v>
      </c>
      <c r="W167" s="14">
        <f t="shared" si="15"/>
        <v>0.80881694260690051</v>
      </c>
      <c r="X167" s="3">
        <v>4319136</v>
      </c>
      <c r="Y167" s="18">
        <f t="shared" si="16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>
        <v>30</v>
      </c>
      <c r="AF167" s="10">
        <v>44819</v>
      </c>
      <c r="AG167" t="s">
        <v>63</v>
      </c>
      <c r="AH167" t="s">
        <v>43</v>
      </c>
      <c r="AI167" t="s">
        <v>44</v>
      </c>
      <c r="AJ167" s="8">
        <v>42628</v>
      </c>
      <c r="AK167" s="3">
        <v>836958</v>
      </c>
      <c r="AL167" s="3">
        <v>385850.58</v>
      </c>
      <c r="AM167">
        <v>0</v>
      </c>
      <c r="AN167" t="s">
        <v>45</v>
      </c>
      <c r="AO167">
        <v>0</v>
      </c>
      <c r="AP167" s="8">
        <v>0</v>
      </c>
      <c r="AQ167">
        <v>0</v>
      </c>
      <c r="AR167" t="s">
        <v>58</v>
      </c>
      <c r="AS167" t="s">
        <v>98</v>
      </c>
      <c r="AT167" s="11" t="s">
        <v>106</v>
      </c>
      <c r="AU167" s="3">
        <v>0</v>
      </c>
      <c r="AV167" s="3">
        <v>0</v>
      </c>
      <c r="AW167">
        <v>0</v>
      </c>
      <c r="AX167">
        <v>0</v>
      </c>
      <c r="AY167">
        <v>0</v>
      </c>
      <c r="AZ167" s="8">
        <v>0</v>
      </c>
      <c r="BA167">
        <v>0</v>
      </c>
      <c r="BB167" t="s">
        <v>46</v>
      </c>
      <c r="BC167">
        <v>0</v>
      </c>
      <c r="BD167" s="11" t="s">
        <v>106</v>
      </c>
      <c r="BE167" s="3">
        <v>0</v>
      </c>
      <c r="BF167" s="3">
        <v>0</v>
      </c>
      <c r="BG167">
        <v>0</v>
      </c>
      <c r="BH167">
        <v>0</v>
      </c>
      <c r="BI167">
        <v>0</v>
      </c>
      <c r="BJ167" s="8">
        <v>0</v>
      </c>
      <c r="BK167">
        <v>0</v>
      </c>
      <c r="BL167" t="s">
        <v>46</v>
      </c>
      <c r="BM167">
        <v>0</v>
      </c>
      <c r="BN167" s="3">
        <v>7506094</v>
      </c>
      <c r="BO167" t="s">
        <v>47</v>
      </c>
      <c r="BP167" s="19">
        <f t="shared" si="17"/>
        <v>3186958</v>
      </c>
      <c r="BQ167" s="19"/>
      <c r="BR167" s="19">
        <f t="shared" si="12"/>
        <v>7506094</v>
      </c>
      <c r="BS167" s="13">
        <f t="shared" si="13"/>
        <v>1</v>
      </c>
    </row>
    <row r="168" spans="1:71" hidden="1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14"/>
        <v>9.6796988932896386E-2</v>
      </c>
      <c r="U168" s="3">
        <v>4064207</v>
      </c>
      <c r="V168" s="3">
        <v>4944893</v>
      </c>
      <c r="W168" s="14">
        <f t="shared" si="15"/>
        <v>1.2166931950070456</v>
      </c>
      <c r="X168" s="3">
        <v>3476207</v>
      </c>
      <c r="Y168" s="18">
        <f t="shared" si="16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>
        <v>15</v>
      </c>
      <c r="AF168" s="10">
        <v>44136</v>
      </c>
      <c r="AG168" t="s">
        <v>54</v>
      </c>
      <c r="AH168" t="s">
        <v>43</v>
      </c>
      <c r="AI168" t="s">
        <v>122</v>
      </c>
      <c r="AJ168" s="8">
        <v>38707</v>
      </c>
      <c r="AK168" s="3">
        <v>190000</v>
      </c>
      <c r="AL168" s="3">
        <v>190000</v>
      </c>
      <c r="AM168">
        <v>0</v>
      </c>
      <c r="AN168">
        <v>20</v>
      </c>
      <c r="AO168">
        <v>0</v>
      </c>
      <c r="AP168" s="8">
        <v>46012</v>
      </c>
      <c r="AQ168" t="s">
        <v>71</v>
      </c>
      <c r="AR168" t="s">
        <v>100</v>
      </c>
      <c r="AS168" t="s">
        <v>171</v>
      </c>
      <c r="AT168" s="11">
        <v>38839</v>
      </c>
      <c r="AU168" s="3">
        <v>100000</v>
      </c>
      <c r="AV168" s="3">
        <v>100000</v>
      </c>
      <c r="AW168">
        <v>0</v>
      </c>
      <c r="AX168">
        <v>45</v>
      </c>
      <c r="AY168" t="s">
        <v>333</v>
      </c>
      <c r="AZ168" s="8">
        <v>55885</v>
      </c>
      <c r="BA168" t="s">
        <v>75</v>
      </c>
      <c r="BB168" t="s">
        <v>100</v>
      </c>
      <c r="BC168" t="s">
        <v>334</v>
      </c>
      <c r="BD168" s="11">
        <v>38702</v>
      </c>
      <c r="BE168" s="3">
        <v>148000</v>
      </c>
      <c r="BF168" s="3">
        <v>148000</v>
      </c>
      <c r="BG168">
        <v>0</v>
      </c>
      <c r="BH168">
        <v>15</v>
      </c>
      <c r="BI168">
        <v>0</v>
      </c>
      <c r="BJ168" s="8">
        <v>44378</v>
      </c>
      <c r="BK168">
        <v>0</v>
      </c>
      <c r="BL168" t="s">
        <v>100</v>
      </c>
      <c r="BM168" t="s">
        <v>122</v>
      </c>
      <c r="BN168" s="3">
        <v>4064207</v>
      </c>
      <c r="BO168" t="s">
        <v>47</v>
      </c>
      <c r="BP168" s="19">
        <f t="shared" si="17"/>
        <v>588000</v>
      </c>
      <c r="BQ168" s="19"/>
      <c r="BR168" s="19">
        <f t="shared" si="12"/>
        <v>4064207</v>
      </c>
      <c r="BS168" s="13">
        <f t="shared" si="13"/>
        <v>1</v>
      </c>
    </row>
    <row r="169" spans="1:71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14"/>
        <v>0</v>
      </c>
      <c r="U169" s="3">
        <v>9358549</v>
      </c>
      <c r="V169" s="3">
        <v>10087907</v>
      </c>
      <c r="W169" s="14">
        <f t="shared" si="15"/>
        <v>1.0779349448295885</v>
      </c>
      <c r="X169" s="3">
        <v>0</v>
      </c>
      <c r="Y169" s="18">
        <f t="shared" si="16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>
        <v>0</v>
      </c>
      <c r="AF169" s="10">
        <v>46661</v>
      </c>
      <c r="AG169">
        <v>0</v>
      </c>
      <c r="AH169" t="s">
        <v>58</v>
      </c>
      <c r="AI169" t="s">
        <v>335</v>
      </c>
      <c r="AJ169" s="8">
        <v>40834</v>
      </c>
      <c r="AK169" s="3">
        <v>300000</v>
      </c>
      <c r="AL169" s="3">
        <v>300000</v>
      </c>
      <c r="AM169">
        <v>0</v>
      </c>
      <c r="AN169">
        <v>15</v>
      </c>
      <c r="AO169">
        <v>0</v>
      </c>
      <c r="AP169" s="8">
        <v>46296</v>
      </c>
      <c r="AQ169">
        <v>0</v>
      </c>
      <c r="AR169" t="s">
        <v>100</v>
      </c>
      <c r="AS169" t="s">
        <v>336</v>
      </c>
      <c r="AT169" s="11" t="s">
        <v>106</v>
      </c>
      <c r="AU169" s="3">
        <v>30000</v>
      </c>
      <c r="AV169" s="3">
        <v>24596</v>
      </c>
      <c r="AW169">
        <v>0.01</v>
      </c>
      <c r="AX169">
        <v>26</v>
      </c>
      <c r="AY169">
        <v>0</v>
      </c>
      <c r="AZ169" s="8">
        <v>42916</v>
      </c>
      <c r="BA169">
        <v>0</v>
      </c>
      <c r="BB169" t="s">
        <v>46</v>
      </c>
      <c r="BC169">
        <v>0</v>
      </c>
      <c r="BD169" s="11">
        <v>40834</v>
      </c>
      <c r="BE169" s="3">
        <v>871791</v>
      </c>
      <c r="BF169" s="3">
        <v>871791</v>
      </c>
      <c r="BG169">
        <v>4.2999999999999997E-2</v>
      </c>
      <c r="BH169">
        <v>16</v>
      </c>
      <c r="BI169">
        <v>0</v>
      </c>
      <c r="BJ169" s="8">
        <v>46661</v>
      </c>
      <c r="BK169">
        <v>0</v>
      </c>
      <c r="BL169" t="s">
        <v>58</v>
      </c>
      <c r="BM169" t="s">
        <v>337</v>
      </c>
      <c r="BN169" s="3">
        <v>0</v>
      </c>
      <c r="BO169">
        <v>0</v>
      </c>
      <c r="BP169" s="19">
        <f t="shared" si="17"/>
        <v>1434261</v>
      </c>
      <c r="BQ169" s="19"/>
      <c r="BR169" s="19">
        <f t="shared" si="12"/>
        <v>1434261</v>
      </c>
      <c r="BS169" s="13">
        <f t="shared" si="13"/>
        <v>0.15325677089471884</v>
      </c>
    </row>
    <row r="170" spans="1:71" hidden="1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14"/>
        <v>7.5471559747401454E-2</v>
      </c>
      <c r="U170" s="3">
        <v>2181802</v>
      </c>
      <c r="V170" s="3">
        <v>2055728</v>
      </c>
      <c r="W170" s="14">
        <f t="shared" si="15"/>
        <v>0.94221565476610614</v>
      </c>
      <c r="X170" s="3">
        <v>1482759</v>
      </c>
      <c r="Y170" s="18">
        <f t="shared" si="16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>
        <v>15</v>
      </c>
      <c r="AF170" s="10">
        <v>44104</v>
      </c>
      <c r="AG170" t="s">
        <v>63</v>
      </c>
      <c r="AH170" t="s">
        <v>43</v>
      </c>
      <c r="AI170" t="s">
        <v>244</v>
      </c>
      <c r="AJ170" s="8">
        <v>38625</v>
      </c>
      <c r="AK170" s="3">
        <v>429000</v>
      </c>
      <c r="AL170" s="3">
        <v>687615</v>
      </c>
      <c r="AM170">
        <v>4.5199999999999997E-2</v>
      </c>
      <c r="AN170">
        <v>20</v>
      </c>
      <c r="AO170">
        <v>20</v>
      </c>
      <c r="AP170" s="8">
        <v>45930</v>
      </c>
      <c r="AQ170">
        <v>0</v>
      </c>
      <c r="AR170" t="s">
        <v>58</v>
      </c>
      <c r="AS170" t="s">
        <v>339</v>
      </c>
      <c r="AT170" s="11">
        <v>38701</v>
      </c>
      <c r="AU170" s="3">
        <v>168750</v>
      </c>
      <c r="AV170" s="3">
        <v>50823</v>
      </c>
      <c r="AW170">
        <v>7.0000000000000007E-2</v>
      </c>
      <c r="AX170">
        <v>15</v>
      </c>
      <c r="AY170">
        <v>15</v>
      </c>
      <c r="AZ170" s="8">
        <v>44180</v>
      </c>
      <c r="BA170">
        <v>0</v>
      </c>
      <c r="BB170" t="s">
        <v>46</v>
      </c>
      <c r="BC170" t="s">
        <v>340</v>
      </c>
      <c r="BD170" s="11" t="s">
        <v>106</v>
      </c>
      <c r="BE170" s="3">
        <v>0</v>
      </c>
      <c r="BF170" s="3">
        <v>0</v>
      </c>
      <c r="BG170">
        <v>0</v>
      </c>
      <c r="BH170">
        <v>0</v>
      </c>
      <c r="BI170">
        <v>0</v>
      </c>
      <c r="BJ170" s="8">
        <v>0</v>
      </c>
      <c r="BK170">
        <v>0</v>
      </c>
      <c r="BL170" t="s">
        <v>46</v>
      </c>
      <c r="BM170">
        <v>0</v>
      </c>
      <c r="BN170" s="3">
        <v>2181802</v>
      </c>
      <c r="BO170" t="s">
        <v>62</v>
      </c>
      <c r="BP170" s="19">
        <f t="shared" si="17"/>
        <v>699043</v>
      </c>
      <c r="BQ170" s="19"/>
      <c r="BR170" s="19">
        <f t="shared" si="12"/>
        <v>2181802</v>
      </c>
      <c r="BS170" s="13">
        <f t="shared" si="13"/>
        <v>1</v>
      </c>
    </row>
    <row r="171" spans="1:71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14"/>
        <v>9.5037691271238289E-2</v>
      </c>
      <c r="U171" s="3">
        <v>8526112</v>
      </c>
      <c r="V171" s="3">
        <v>10457910</v>
      </c>
      <c r="W171" s="14">
        <f t="shared" si="15"/>
        <v>1.226574316640457</v>
      </c>
      <c r="X171" s="3">
        <v>7482403</v>
      </c>
      <c r="Y171" s="18">
        <f t="shared" si="16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>
        <v>0</v>
      </c>
      <c r="AF171" s="10">
        <v>44916</v>
      </c>
      <c r="AG171" t="s">
        <v>341</v>
      </c>
      <c r="AH171" t="s">
        <v>43</v>
      </c>
      <c r="AI171" t="s">
        <v>122</v>
      </c>
      <c r="AJ171" s="8" t="s">
        <v>106</v>
      </c>
      <c r="AK171" s="3">
        <v>300000</v>
      </c>
      <c r="AL171" s="3">
        <v>300000</v>
      </c>
      <c r="AM171">
        <v>0.06</v>
      </c>
      <c r="AN171">
        <v>0</v>
      </c>
      <c r="AO171">
        <v>0</v>
      </c>
      <c r="AP171" s="8" t="s">
        <v>342</v>
      </c>
      <c r="AQ171">
        <v>0</v>
      </c>
      <c r="AR171" t="s">
        <v>100</v>
      </c>
      <c r="AS171" t="s">
        <v>343</v>
      </c>
      <c r="AT171" s="11" t="s">
        <v>106</v>
      </c>
      <c r="AU171" s="3">
        <v>200000</v>
      </c>
      <c r="AV171" s="3">
        <v>200000</v>
      </c>
      <c r="AW171">
        <v>0</v>
      </c>
      <c r="AX171">
        <v>0</v>
      </c>
      <c r="AY171">
        <v>0</v>
      </c>
      <c r="AZ171" s="8">
        <v>44926</v>
      </c>
      <c r="BA171">
        <v>0</v>
      </c>
      <c r="BB171" t="s">
        <v>100</v>
      </c>
      <c r="BC171" t="s">
        <v>344</v>
      </c>
      <c r="BD171" s="11" t="s">
        <v>106</v>
      </c>
      <c r="BE171" s="3">
        <v>0</v>
      </c>
      <c r="BF171" s="3">
        <v>0</v>
      </c>
      <c r="BG171">
        <v>0</v>
      </c>
      <c r="BH171">
        <v>0</v>
      </c>
      <c r="BI171">
        <v>0</v>
      </c>
      <c r="BJ171" s="8">
        <v>0</v>
      </c>
      <c r="BK171">
        <v>0</v>
      </c>
      <c r="BL171" t="s">
        <v>46</v>
      </c>
      <c r="BM171">
        <v>0</v>
      </c>
      <c r="BN171" s="3">
        <v>1185349</v>
      </c>
      <c r="BO171" t="s">
        <v>62</v>
      </c>
      <c r="BP171" s="19">
        <f t="shared" si="17"/>
        <v>1185349</v>
      </c>
      <c r="BQ171" s="19"/>
      <c r="BR171" s="19">
        <f t="shared" si="12"/>
        <v>8667752</v>
      </c>
      <c r="BS171" s="13">
        <f t="shared" si="13"/>
        <v>1.0166124958245915</v>
      </c>
    </row>
    <row r="172" spans="1:71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14"/>
        <v>4.9064812866650251E-2</v>
      </c>
      <c r="U172" s="3">
        <v>3179631</v>
      </c>
      <c r="V172" s="3">
        <v>1</v>
      </c>
      <c r="W172" s="14">
        <f t="shared" si="15"/>
        <v>3.1450190289376347E-7</v>
      </c>
      <c r="X172" s="3">
        <v>1448050</v>
      </c>
      <c r="Y172" s="18">
        <f t="shared" si="16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>
        <v>30</v>
      </c>
      <c r="AF172" s="10">
        <v>50314</v>
      </c>
      <c r="AG172" t="s">
        <v>54</v>
      </c>
      <c r="AH172" t="s">
        <v>115</v>
      </c>
      <c r="AI172" t="s">
        <v>44</v>
      </c>
      <c r="AJ172" s="8">
        <v>39356</v>
      </c>
      <c r="AK172" s="3">
        <v>282490</v>
      </c>
      <c r="AL172" s="3">
        <v>229565.05</v>
      </c>
      <c r="AM172">
        <v>0.08</v>
      </c>
      <c r="AN172" t="s">
        <v>69</v>
      </c>
      <c r="AO172" t="s">
        <v>40</v>
      </c>
      <c r="AP172" s="8">
        <v>44835</v>
      </c>
      <c r="AQ172" t="s">
        <v>345</v>
      </c>
      <c r="AR172" t="s">
        <v>43</v>
      </c>
      <c r="AS172" t="s">
        <v>44</v>
      </c>
      <c r="AT172" s="11">
        <v>39356</v>
      </c>
      <c r="AU172" s="3">
        <v>108000</v>
      </c>
      <c r="AV172" s="3">
        <v>108000</v>
      </c>
      <c r="AW172">
        <v>0.05</v>
      </c>
      <c r="AX172">
        <v>20</v>
      </c>
      <c r="AY172">
        <v>20</v>
      </c>
      <c r="AZ172" s="8">
        <v>46661</v>
      </c>
      <c r="BA172" t="s">
        <v>75</v>
      </c>
      <c r="BB172" t="s">
        <v>100</v>
      </c>
      <c r="BC172" t="s">
        <v>194</v>
      </c>
      <c r="BD172" s="11">
        <v>39356</v>
      </c>
      <c r="BE172" s="3">
        <v>432551</v>
      </c>
      <c r="BF172" s="3">
        <v>432551</v>
      </c>
      <c r="BG172">
        <v>5.3499999999999999E-2</v>
      </c>
      <c r="BH172" t="s">
        <v>160</v>
      </c>
      <c r="BI172" t="s">
        <v>160</v>
      </c>
      <c r="BJ172" s="8">
        <v>46661</v>
      </c>
      <c r="BK172" t="s">
        <v>346</v>
      </c>
      <c r="BL172" t="s">
        <v>100</v>
      </c>
      <c r="BM172" t="s">
        <v>194</v>
      </c>
      <c r="BN172" s="3">
        <v>3179631</v>
      </c>
      <c r="BO172" t="s">
        <v>347</v>
      </c>
      <c r="BP172" s="19">
        <f t="shared" si="17"/>
        <v>1558635</v>
      </c>
      <c r="BQ172" s="19"/>
      <c r="BR172" s="19">
        <f t="shared" si="12"/>
        <v>3006685</v>
      </c>
      <c r="BS172" s="13">
        <f t="shared" si="13"/>
        <v>0.94560815390213515</v>
      </c>
    </row>
    <row r="173" spans="1:71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14"/>
        <v>4.9064812866650251E-2</v>
      </c>
      <c r="U173" s="3">
        <v>3179631</v>
      </c>
      <c r="V173" s="3">
        <v>100</v>
      </c>
      <c r="W173" s="14">
        <f t="shared" si="15"/>
        <v>3.1450190289376343E-5</v>
      </c>
      <c r="X173" s="3">
        <v>1448050</v>
      </c>
      <c r="Y173" s="18">
        <f t="shared" si="16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>
        <v>30</v>
      </c>
      <c r="AF173" s="10">
        <v>50314</v>
      </c>
      <c r="AG173" t="s">
        <v>54</v>
      </c>
      <c r="AH173" t="s">
        <v>115</v>
      </c>
      <c r="AI173" t="s">
        <v>44</v>
      </c>
      <c r="AJ173" s="8">
        <v>39356</v>
      </c>
      <c r="AK173" s="3">
        <v>282490</v>
      </c>
      <c r="AL173" s="3">
        <v>229565.05</v>
      </c>
      <c r="AM173">
        <v>0.08</v>
      </c>
      <c r="AN173">
        <v>15</v>
      </c>
      <c r="AO173">
        <v>30</v>
      </c>
      <c r="AP173" s="8">
        <v>44835</v>
      </c>
      <c r="AQ173" t="s">
        <v>71</v>
      </c>
      <c r="AR173" t="s">
        <v>43</v>
      </c>
      <c r="AS173" t="s">
        <v>44</v>
      </c>
      <c r="AT173" s="11">
        <v>39356</v>
      </c>
      <c r="AU173" s="3">
        <v>108000</v>
      </c>
      <c r="AV173" s="3">
        <v>5</v>
      </c>
      <c r="AW173">
        <v>0.2</v>
      </c>
      <c r="AX173">
        <v>20</v>
      </c>
      <c r="AY173">
        <v>20</v>
      </c>
      <c r="AZ173" s="8">
        <v>46661</v>
      </c>
      <c r="BA173" t="s">
        <v>75</v>
      </c>
      <c r="BB173" t="s">
        <v>100</v>
      </c>
      <c r="BC173" t="s">
        <v>194</v>
      </c>
      <c r="BD173" s="11">
        <v>39356</v>
      </c>
      <c r="BE173" s="3">
        <v>432551</v>
      </c>
      <c r="BF173" s="3">
        <v>432551</v>
      </c>
      <c r="BG173">
        <v>5.3499999999999999E-2</v>
      </c>
      <c r="BH173">
        <v>20</v>
      </c>
      <c r="BI173">
        <v>20</v>
      </c>
      <c r="BJ173" s="8">
        <v>46661</v>
      </c>
      <c r="BK173" t="s">
        <v>346</v>
      </c>
      <c r="BL173" t="s">
        <v>100</v>
      </c>
      <c r="BM173" t="s">
        <v>194</v>
      </c>
      <c r="BN173" s="3">
        <v>3179631</v>
      </c>
      <c r="BO173" t="s">
        <v>348</v>
      </c>
      <c r="BP173" s="19">
        <f t="shared" si="17"/>
        <v>1558635</v>
      </c>
      <c r="BQ173" s="19"/>
      <c r="BR173" s="19">
        <f t="shared" si="12"/>
        <v>3006685</v>
      </c>
      <c r="BS173" s="13">
        <f t="shared" si="13"/>
        <v>0.94560815390213515</v>
      </c>
    </row>
    <row r="174" spans="1:71" hidden="1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14"/>
        <v>9.5665470591306923E-2</v>
      </c>
      <c r="U174" s="3">
        <v>2432121</v>
      </c>
      <c r="V174" s="3">
        <v>2879575</v>
      </c>
      <c r="W174" s="14">
        <f t="shared" si="15"/>
        <v>1.1839768662825574</v>
      </c>
      <c r="X174" s="3">
        <v>2045991</v>
      </c>
      <c r="Y174" s="18">
        <f t="shared" si="16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>
        <v>0</v>
      </c>
      <c r="AF174" s="10">
        <v>50010</v>
      </c>
      <c r="AG174">
        <v>0</v>
      </c>
      <c r="AH174" t="s">
        <v>43</v>
      </c>
      <c r="AI174" t="s">
        <v>349</v>
      </c>
      <c r="AJ174" s="8" t="s">
        <v>106</v>
      </c>
      <c r="AK174" s="3">
        <v>104000</v>
      </c>
      <c r="AL174" s="3">
        <v>40429</v>
      </c>
      <c r="AM174">
        <v>7.7299999999999994E-2</v>
      </c>
      <c r="AN174" t="s">
        <v>45</v>
      </c>
      <c r="AO174">
        <v>0</v>
      </c>
      <c r="AP174" s="8">
        <v>44501</v>
      </c>
      <c r="AQ174">
        <v>0</v>
      </c>
      <c r="AR174" t="s">
        <v>46</v>
      </c>
      <c r="AS174" t="s">
        <v>350</v>
      </c>
      <c r="AT174" s="11" t="s">
        <v>106</v>
      </c>
      <c r="AU174" s="3">
        <v>57130</v>
      </c>
      <c r="AV174" s="3">
        <v>57130</v>
      </c>
      <c r="AW174">
        <v>0</v>
      </c>
      <c r="AX174">
        <v>0</v>
      </c>
      <c r="AY174">
        <v>0</v>
      </c>
      <c r="AZ174" s="8" t="s">
        <v>351</v>
      </c>
      <c r="BA174">
        <v>0</v>
      </c>
      <c r="BB174" t="s">
        <v>100</v>
      </c>
      <c r="BC174" t="s">
        <v>266</v>
      </c>
      <c r="BD174" s="11" t="s">
        <v>106</v>
      </c>
      <c r="BE174" s="3">
        <v>0</v>
      </c>
      <c r="BF174" s="3">
        <v>0</v>
      </c>
      <c r="BG174">
        <v>0</v>
      </c>
      <c r="BH174">
        <v>0</v>
      </c>
      <c r="BI174">
        <v>0</v>
      </c>
      <c r="BJ174" s="8">
        <v>0</v>
      </c>
      <c r="BK174">
        <v>0</v>
      </c>
      <c r="BL174" t="s">
        <v>46</v>
      </c>
      <c r="BM174">
        <v>0</v>
      </c>
      <c r="BN174" s="3">
        <v>2432121</v>
      </c>
      <c r="BO174" t="s">
        <v>62</v>
      </c>
      <c r="BP174" s="19">
        <f t="shared" si="17"/>
        <v>386130</v>
      </c>
      <c r="BQ174" s="19"/>
      <c r="BR174" s="19">
        <f t="shared" si="12"/>
        <v>2432121</v>
      </c>
      <c r="BS174" s="13">
        <f t="shared" si="13"/>
        <v>1</v>
      </c>
    </row>
    <row r="175" spans="1:71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14"/>
        <v>0</v>
      </c>
      <c r="U175" s="3">
        <v>4922744</v>
      </c>
      <c r="V175" s="3">
        <v>4579642</v>
      </c>
      <c r="W175" s="14">
        <f t="shared" si="15"/>
        <v>0.9303026929696121</v>
      </c>
      <c r="X175" s="3">
        <v>0</v>
      </c>
      <c r="Y175" s="18">
        <f t="shared" si="16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>
        <v>25</v>
      </c>
      <c r="AF175" s="10">
        <v>44927</v>
      </c>
      <c r="AG175">
        <v>0</v>
      </c>
      <c r="AH175" t="s">
        <v>43</v>
      </c>
      <c r="AI175" t="s">
        <v>214</v>
      </c>
      <c r="AJ175" s="8">
        <v>38972</v>
      </c>
      <c r="AK175" s="3">
        <v>250000</v>
      </c>
      <c r="AL175" s="3">
        <v>415000</v>
      </c>
      <c r="AM175">
        <v>0.01</v>
      </c>
      <c r="AN175">
        <v>50</v>
      </c>
      <c r="AO175">
        <v>30</v>
      </c>
      <c r="AP175" s="8">
        <v>58075</v>
      </c>
      <c r="AQ175">
        <v>0</v>
      </c>
      <c r="AR175">
        <v>0</v>
      </c>
      <c r="AS175" t="s">
        <v>183</v>
      </c>
      <c r="AT175" s="11">
        <v>39059</v>
      </c>
      <c r="AU175" s="3">
        <v>180000</v>
      </c>
      <c r="AV175" s="3">
        <v>180000</v>
      </c>
      <c r="AW175">
        <v>0</v>
      </c>
      <c r="AX175">
        <v>15</v>
      </c>
      <c r="AY175">
        <v>0</v>
      </c>
      <c r="AZ175" s="8">
        <v>44926</v>
      </c>
      <c r="BA175">
        <v>0</v>
      </c>
      <c r="BB175" t="s">
        <v>100</v>
      </c>
      <c r="BC175" t="s">
        <v>214</v>
      </c>
      <c r="BD175" s="11" t="s">
        <v>106</v>
      </c>
      <c r="BE175" s="3">
        <v>0</v>
      </c>
      <c r="BF175" s="3">
        <v>0</v>
      </c>
      <c r="BG175">
        <v>0</v>
      </c>
      <c r="BH175">
        <v>0</v>
      </c>
      <c r="BI175">
        <v>0</v>
      </c>
      <c r="BJ175" s="8">
        <v>0</v>
      </c>
      <c r="BK175">
        <v>0</v>
      </c>
      <c r="BL175" t="s">
        <v>46</v>
      </c>
      <c r="BM175">
        <v>0</v>
      </c>
      <c r="BN175" s="3">
        <v>0</v>
      </c>
      <c r="BO175">
        <v>0</v>
      </c>
      <c r="BP175" s="19">
        <f t="shared" si="17"/>
        <v>1305000</v>
      </c>
      <c r="BQ175" s="19"/>
      <c r="BR175" s="19">
        <f t="shared" si="12"/>
        <v>1305000</v>
      </c>
      <c r="BS175" s="13">
        <f t="shared" si="13"/>
        <v>0.26509605212052467</v>
      </c>
    </row>
    <row r="176" spans="1:71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14"/>
        <v>0.91714890081671996</v>
      </c>
      <c r="U176" s="3">
        <v>901533</v>
      </c>
      <c r="V176" s="3">
        <v>1055597</v>
      </c>
      <c r="W176" s="14">
        <f t="shared" si="15"/>
        <v>1.1708911376510898</v>
      </c>
      <c r="X176" s="3">
        <v>679534</v>
      </c>
      <c r="Y176" s="18">
        <f t="shared" si="16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>
        <v>0</v>
      </c>
      <c r="AF176" s="10">
        <v>45048</v>
      </c>
      <c r="AG176" t="s">
        <v>279</v>
      </c>
      <c r="AH176" t="s">
        <v>43</v>
      </c>
      <c r="AI176">
        <v>0</v>
      </c>
      <c r="AJ176" s="8" t="s">
        <v>106</v>
      </c>
      <c r="AK176" s="3">
        <v>0</v>
      </c>
      <c r="AL176" s="3">
        <v>0</v>
      </c>
      <c r="AM176">
        <v>0</v>
      </c>
      <c r="AN176" t="s">
        <v>45</v>
      </c>
      <c r="AO176">
        <v>0</v>
      </c>
      <c r="AP176" s="8">
        <v>0</v>
      </c>
      <c r="AQ176">
        <v>0</v>
      </c>
      <c r="AR176" t="s">
        <v>46</v>
      </c>
      <c r="AS176">
        <v>0</v>
      </c>
      <c r="AT176" s="11" t="s">
        <v>106</v>
      </c>
      <c r="AU176" s="3">
        <v>0</v>
      </c>
      <c r="AV176" s="3">
        <v>0</v>
      </c>
      <c r="AW176">
        <v>0</v>
      </c>
      <c r="AX176">
        <v>0</v>
      </c>
      <c r="AY176">
        <v>0</v>
      </c>
      <c r="AZ176" s="8">
        <v>0</v>
      </c>
      <c r="BA176">
        <v>0</v>
      </c>
      <c r="BB176" t="s">
        <v>46</v>
      </c>
      <c r="BC176">
        <v>0</v>
      </c>
      <c r="BD176" s="11" t="s">
        <v>106</v>
      </c>
      <c r="BE176" s="3">
        <v>0</v>
      </c>
      <c r="BF176" s="3">
        <v>0</v>
      </c>
      <c r="BG176">
        <v>0</v>
      </c>
      <c r="BH176">
        <v>0</v>
      </c>
      <c r="BI176">
        <v>0</v>
      </c>
      <c r="BJ176" s="8">
        <v>0</v>
      </c>
      <c r="BK176">
        <v>0</v>
      </c>
      <c r="BL176" t="s">
        <v>46</v>
      </c>
      <c r="BM176">
        <v>0</v>
      </c>
      <c r="BN176" s="3">
        <v>901533</v>
      </c>
      <c r="BO176">
        <v>0</v>
      </c>
      <c r="BP176" s="19">
        <f t="shared" si="17"/>
        <v>103000</v>
      </c>
      <c r="BQ176" s="19"/>
      <c r="BR176" s="19">
        <f t="shared" si="12"/>
        <v>782534</v>
      </c>
      <c r="BS176" s="13">
        <f t="shared" si="13"/>
        <v>0.8680037225481485</v>
      </c>
    </row>
    <row r="177" spans="1:71" hidden="1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14"/>
        <v>0.62687136434110202</v>
      </c>
      <c r="U177" s="3">
        <v>9281330</v>
      </c>
      <c r="V177" s="3">
        <v>9049575</v>
      </c>
      <c r="W177" s="14">
        <f t="shared" si="15"/>
        <v>0.97502997953957027</v>
      </c>
      <c r="X177" s="3">
        <v>5643200</v>
      </c>
      <c r="Y177" s="18">
        <f t="shared" si="16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>
        <v>0</v>
      </c>
      <c r="AF177" s="10" t="s">
        <v>353</v>
      </c>
      <c r="AG177" t="s">
        <v>63</v>
      </c>
      <c r="AH177" t="s">
        <v>100</v>
      </c>
      <c r="AI177" t="s">
        <v>44</v>
      </c>
      <c r="AJ177" s="8">
        <v>39014</v>
      </c>
      <c r="AK177" s="3">
        <v>1038029</v>
      </c>
      <c r="AL177" s="3">
        <v>8719.6200000000008</v>
      </c>
      <c r="AM177">
        <v>0</v>
      </c>
      <c r="AN177" t="s">
        <v>45</v>
      </c>
      <c r="AO177">
        <v>0</v>
      </c>
      <c r="AP177" s="8">
        <v>0</v>
      </c>
      <c r="AQ177">
        <v>0</v>
      </c>
      <c r="AR177" t="s">
        <v>58</v>
      </c>
      <c r="AS177" t="s">
        <v>98</v>
      </c>
      <c r="AT177" s="11" t="s">
        <v>106</v>
      </c>
      <c r="AU177" s="3">
        <v>0</v>
      </c>
      <c r="AV177" s="3">
        <v>0</v>
      </c>
      <c r="AW177">
        <v>0</v>
      </c>
      <c r="AX177">
        <v>0</v>
      </c>
      <c r="AY177">
        <v>0</v>
      </c>
      <c r="AZ177" s="8">
        <v>0</v>
      </c>
      <c r="BA177">
        <v>0</v>
      </c>
      <c r="BB177" t="s">
        <v>46</v>
      </c>
      <c r="BC177">
        <v>0</v>
      </c>
      <c r="BD177" s="11" t="s">
        <v>106</v>
      </c>
      <c r="BE177" s="3">
        <v>0</v>
      </c>
      <c r="BF177" s="3">
        <v>0</v>
      </c>
      <c r="BG177">
        <v>0</v>
      </c>
      <c r="BH177">
        <v>0</v>
      </c>
      <c r="BI177">
        <v>0</v>
      </c>
      <c r="BJ177" s="8">
        <v>0</v>
      </c>
      <c r="BK177">
        <v>0</v>
      </c>
      <c r="BL177" t="s">
        <v>46</v>
      </c>
      <c r="BM177">
        <v>0</v>
      </c>
      <c r="BN177" s="3">
        <v>9281330</v>
      </c>
      <c r="BO177" t="s">
        <v>47</v>
      </c>
      <c r="BP177" s="19">
        <f t="shared" si="17"/>
        <v>3638029</v>
      </c>
      <c r="BQ177" s="19"/>
      <c r="BR177" s="19">
        <f t="shared" si="12"/>
        <v>9281229</v>
      </c>
      <c r="BS177" s="13">
        <f t="shared" si="13"/>
        <v>0.99998911793891609</v>
      </c>
    </row>
    <row r="178" spans="1:71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14"/>
        <v>0.82145033076770557</v>
      </c>
      <c r="U178" s="3">
        <v>4160775</v>
      </c>
      <c r="V178" s="3">
        <v>4694352</v>
      </c>
      <c r="W178" s="14">
        <f t="shared" si="15"/>
        <v>1.1282398110928853</v>
      </c>
      <c r="X178" s="3">
        <v>2000000</v>
      </c>
      <c r="Y178" s="18">
        <f t="shared" si="16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>
        <v>30</v>
      </c>
      <c r="AF178" s="10">
        <v>46180</v>
      </c>
      <c r="AG178" t="s">
        <v>63</v>
      </c>
      <c r="AH178" t="s">
        <v>43</v>
      </c>
      <c r="AI178" t="s">
        <v>44</v>
      </c>
      <c r="AJ178" s="8">
        <v>40247</v>
      </c>
      <c r="AK178" s="3">
        <v>1287456</v>
      </c>
      <c r="AL178" s="3">
        <v>1286367</v>
      </c>
      <c r="AM178">
        <v>0</v>
      </c>
      <c r="AN178">
        <v>30</v>
      </c>
      <c r="AO178">
        <v>0</v>
      </c>
      <c r="AP178" s="8">
        <v>51204</v>
      </c>
      <c r="AQ178" t="s">
        <v>206</v>
      </c>
      <c r="AR178" t="s">
        <v>58</v>
      </c>
      <c r="AS178" t="s">
        <v>98</v>
      </c>
      <c r="AT178" s="11" t="s">
        <v>106</v>
      </c>
      <c r="AU178" s="3">
        <v>0</v>
      </c>
      <c r="AV178" s="3">
        <v>0</v>
      </c>
      <c r="AW178">
        <v>0</v>
      </c>
      <c r="AX178">
        <v>0</v>
      </c>
      <c r="AY178">
        <v>0</v>
      </c>
      <c r="AZ178" s="8">
        <v>0</v>
      </c>
      <c r="BA178">
        <v>0</v>
      </c>
      <c r="BB178">
        <v>0</v>
      </c>
      <c r="BC178">
        <v>0</v>
      </c>
      <c r="BD178" s="11" t="s">
        <v>106</v>
      </c>
      <c r="BE178" s="3">
        <v>0</v>
      </c>
      <c r="BF178" s="3">
        <v>0</v>
      </c>
      <c r="BG178">
        <v>0</v>
      </c>
      <c r="BH178">
        <v>0</v>
      </c>
      <c r="BI178">
        <v>0</v>
      </c>
      <c r="BJ178" s="8">
        <v>0</v>
      </c>
      <c r="BK178">
        <v>0</v>
      </c>
      <c r="BL178" t="s">
        <v>46</v>
      </c>
      <c r="BM178">
        <v>0</v>
      </c>
      <c r="BN178" s="3">
        <v>4160775</v>
      </c>
      <c r="BO178" t="s">
        <v>47</v>
      </c>
      <c r="BP178" s="19">
        <f t="shared" si="17"/>
        <v>1737456</v>
      </c>
      <c r="BQ178" s="19"/>
      <c r="BR178" s="19">
        <f t="shared" si="12"/>
        <v>3737456</v>
      </c>
      <c r="BS178" s="13">
        <f t="shared" si="13"/>
        <v>0.89825957904476927</v>
      </c>
    </row>
    <row r="179" spans="1:71" hidden="1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14"/>
        <v>0.73622299600385921</v>
      </c>
      <c r="U179" s="3">
        <v>2396312</v>
      </c>
      <c r="V179" s="3">
        <v>2191832</v>
      </c>
      <c r="W179" s="14">
        <f t="shared" si="15"/>
        <v>0.91466887450382084</v>
      </c>
      <c r="X179" s="3">
        <v>1711000</v>
      </c>
      <c r="Y179" s="18">
        <f t="shared" si="16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>
        <v>0</v>
      </c>
      <c r="AF179" s="10">
        <v>46221</v>
      </c>
      <c r="AG179" t="s">
        <v>279</v>
      </c>
      <c r="AH179" t="s">
        <v>43</v>
      </c>
      <c r="AI179">
        <v>0</v>
      </c>
      <c r="AJ179" s="8">
        <v>39041</v>
      </c>
      <c r="AK179" s="3">
        <v>558000</v>
      </c>
      <c r="AL179" s="3">
        <v>558000</v>
      </c>
      <c r="AM179">
        <v>5.0000000000000001E-3</v>
      </c>
      <c r="AN179">
        <v>30</v>
      </c>
      <c r="AO179">
        <v>0</v>
      </c>
      <c r="AP179" s="8">
        <v>49999</v>
      </c>
      <c r="AQ179" t="s">
        <v>238</v>
      </c>
      <c r="AR179" t="s">
        <v>100</v>
      </c>
      <c r="AS179">
        <v>0</v>
      </c>
      <c r="AT179" s="11" t="s">
        <v>106</v>
      </c>
      <c r="AU179" s="3">
        <v>0</v>
      </c>
      <c r="AV179" s="3">
        <v>0</v>
      </c>
      <c r="AW179">
        <v>0</v>
      </c>
      <c r="AX179">
        <v>0</v>
      </c>
      <c r="AY179">
        <v>0</v>
      </c>
      <c r="AZ179" s="8">
        <v>0</v>
      </c>
      <c r="BA179">
        <v>0</v>
      </c>
      <c r="BB179" t="s">
        <v>46</v>
      </c>
      <c r="BC179">
        <v>0</v>
      </c>
      <c r="BD179" s="11" t="s">
        <v>106</v>
      </c>
      <c r="BE179" s="3">
        <v>0</v>
      </c>
      <c r="BF179" s="3">
        <v>0</v>
      </c>
      <c r="BG179">
        <v>0</v>
      </c>
      <c r="BH179">
        <v>0</v>
      </c>
      <c r="BI179">
        <v>0</v>
      </c>
      <c r="BJ179" s="8">
        <v>0</v>
      </c>
      <c r="BK179">
        <v>0</v>
      </c>
      <c r="BL179" t="s">
        <v>46</v>
      </c>
      <c r="BM179">
        <v>0</v>
      </c>
      <c r="BN179" s="3">
        <v>2396312</v>
      </c>
      <c r="BO179">
        <v>0</v>
      </c>
      <c r="BP179" s="19">
        <f t="shared" si="17"/>
        <v>683000</v>
      </c>
      <c r="BQ179" s="19"/>
      <c r="BR179" s="19">
        <f t="shared" si="12"/>
        <v>2394000</v>
      </c>
      <c r="BS179" s="13">
        <f t="shared" si="13"/>
        <v>0.99903518406618175</v>
      </c>
    </row>
    <row r="180" spans="1:71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14"/>
        <v>0</v>
      </c>
      <c r="U180" s="3">
        <v>0</v>
      </c>
      <c r="V180" s="3">
        <v>0</v>
      </c>
      <c r="W180" s="14">
        <f t="shared" si="15"/>
        <v>0</v>
      </c>
      <c r="X180" s="3">
        <v>0</v>
      </c>
      <c r="Y180" s="18">
        <f t="shared" si="16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>
        <v>15</v>
      </c>
      <c r="AF180" s="10">
        <v>44860</v>
      </c>
      <c r="AG180">
        <v>0</v>
      </c>
      <c r="AH180" t="s">
        <v>46</v>
      </c>
      <c r="AI180">
        <v>0</v>
      </c>
      <c r="AJ180" s="8" t="s">
        <v>106</v>
      </c>
      <c r="AK180" s="3">
        <v>0</v>
      </c>
      <c r="AL180" s="3">
        <v>932760</v>
      </c>
      <c r="AM180">
        <v>0</v>
      </c>
      <c r="AN180" t="s">
        <v>45</v>
      </c>
      <c r="AO180">
        <v>0</v>
      </c>
      <c r="AP180" s="8">
        <v>0</v>
      </c>
      <c r="AQ180">
        <v>0</v>
      </c>
      <c r="AR180" t="s">
        <v>46</v>
      </c>
      <c r="AS180">
        <v>0</v>
      </c>
      <c r="AT180" s="11" t="s">
        <v>106</v>
      </c>
      <c r="AU180" s="3">
        <v>0</v>
      </c>
      <c r="AV180" s="3">
        <v>0</v>
      </c>
      <c r="AW180">
        <v>0</v>
      </c>
      <c r="AX180">
        <v>0</v>
      </c>
      <c r="AY180">
        <v>0</v>
      </c>
      <c r="AZ180" s="8">
        <v>0</v>
      </c>
      <c r="BA180">
        <v>0</v>
      </c>
      <c r="BB180" t="s">
        <v>46</v>
      </c>
      <c r="BC180">
        <v>0</v>
      </c>
      <c r="BD180" s="11" t="s">
        <v>106</v>
      </c>
      <c r="BE180" s="3">
        <v>0</v>
      </c>
      <c r="BF180" s="3">
        <v>0</v>
      </c>
      <c r="BG180">
        <v>0</v>
      </c>
      <c r="BH180">
        <v>0</v>
      </c>
      <c r="BI180">
        <v>0</v>
      </c>
      <c r="BJ180" s="8">
        <v>0</v>
      </c>
      <c r="BK180">
        <v>0</v>
      </c>
      <c r="BL180" t="s">
        <v>46</v>
      </c>
      <c r="BM180">
        <v>0</v>
      </c>
      <c r="BN180" s="3">
        <v>0</v>
      </c>
      <c r="BO180">
        <v>0</v>
      </c>
      <c r="BP180" s="19">
        <f t="shared" si="17"/>
        <v>0</v>
      </c>
      <c r="BQ180" s="19"/>
      <c r="BR180" s="19">
        <f t="shared" si="12"/>
        <v>0</v>
      </c>
      <c r="BS180" s="13">
        <f t="shared" si="13"/>
        <v>0</v>
      </c>
    </row>
    <row r="181" spans="1:71" hidden="1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14"/>
        <v>7.6147778369676455E-2</v>
      </c>
      <c r="U181" s="3">
        <v>3921467</v>
      </c>
      <c r="V181" s="3">
        <v>3646040</v>
      </c>
      <c r="W181" s="14">
        <f t="shared" si="15"/>
        <v>0.92976429484170087</v>
      </c>
      <c r="X181" s="3">
        <v>2789538</v>
      </c>
      <c r="Y181" s="18">
        <f t="shared" si="16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>
        <v>50</v>
      </c>
      <c r="AF181" s="10">
        <v>58075</v>
      </c>
      <c r="AG181">
        <v>0</v>
      </c>
      <c r="AH181" t="s">
        <v>58</v>
      </c>
      <c r="AI181" t="s">
        <v>339</v>
      </c>
      <c r="AJ181" s="8">
        <v>39288</v>
      </c>
      <c r="AK181" s="3">
        <v>300000</v>
      </c>
      <c r="AL181" s="3">
        <v>146633</v>
      </c>
      <c r="AM181">
        <v>7.5749999999999998E-2</v>
      </c>
      <c r="AN181">
        <v>15</v>
      </c>
      <c r="AO181">
        <v>15</v>
      </c>
      <c r="AP181" s="8">
        <v>44788</v>
      </c>
      <c r="AQ181">
        <v>0</v>
      </c>
      <c r="AR181" t="s">
        <v>46</v>
      </c>
      <c r="AS181" t="s">
        <v>354</v>
      </c>
      <c r="AT181" s="11">
        <v>39036</v>
      </c>
      <c r="AU181" s="3">
        <v>541929</v>
      </c>
      <c r="AV181" s="3">
        <v>462798</v>
      </c>
      <c r="AW181">
        <v>7.1110000000000007E-2</v>
      </c>
      <c r="AX181">
        <v>16</v>
      </c>
      <c r="AY181">
        <v>16</v>
      </c>
      <c r="AZ181" s="8">
        <v>44783</v>
      </c>
      <c r="BA181" t="s">
        <v>63</v>
      </c>
      <c r="BB181" t="s">
        <v>43</v>
      </c>
      <c r="BC181" t="s">
        <v>244</v>
      </c>
      <c r="BD181" s="11" t="s">
        <v>106</v>
      </c>
      <c r="BE181" s="3">
        <v>0</v>
      </c>
      <c r="BF181" s="3">
        <v>0</v>
      </c>
      <c r="BG181">
        <v>0</v>
      </c>
      <c r="BH181">
        <v>0</v>
      </c>
      <c r="BI181">
        <v>0</v>
      </c>
      <c r="BJ181" s="8">
        <v>0</v>
      </c>
      <c r="BK181">
        <v>0</v>
      </c>
      <c r="BL181" t="s">
        <v>46</v>
      </c>
      <c r="BM181">
        <v>0</v>
      </c>
      <c r="BN181" s="3">
        <v>3921467</v>
      </c>
      <c r="BO181" t="s">
        <v>62</v>
      </c>
      <c r="BP181" s="19">
        <f t="shared" si="17"/>
        <v>1131929</v>
      </c>
      <c r="BQ181" s="19"/>
      <c r="BR181" s="19">
        <f t="shared" si="12"/>
        <v>3921467</v>
      </c>
      <c r="BS181" s="13">
        <f t="shared" si="13"/>
        <v>1</v>
      </c>
    </row>
    <row r="182" spans="1:71" hidden="1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14"/>
        <v>7.2342464580465407E-2</v>
      </c>
      <c r="U182" s="3">
        <v>3036460</v>
      </c>
      <c r="V182" s="3">
        <v>2695274</v>
      </c>
      <c r="W182" s="14">
        <f t="shared" si="15"/>
        <v>0.88763691930735134</v>
      </c>
      <c r="X182" s="3">
        <v>2147073</v>
      </c>
      <c r="Y182" s="18">
        <f t="shared" si="16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>
        <v>20</v>
      </c>
      <c r="AF182" s="10">
        <v>46323</v>
      </c>
      <c r="AG182">
        <v>0</v>
      </c>
      <c r="AH182" t="s">
        <v>58</v>
      </c>
      <c r="AI182" t="s">
        <v>240</v>
      </c>
      <c r="AJ182" s="8">
        <v>38926</v>
      </c>
      <c r="AK182" s="3">
        <v>240000</v>
      </c>
      <c r="AL182" s="3">
        <v>94822</v>
      </c>
      <c r="AM182">
        <v>6.5570000000000003E-2</v>
      </c>
      <c r="AN182">
        <v>16</v>
      </c>
      <c r="AO182">
        <v>16</v>
      </c>
      <c r="AP182" s="8">
        <v>44682</v>
      </c>
      <c r="AQ182">
        <v>0</v>
      </c>
      <c r="AR182" t="s">
        <v>43</v>
      </c>
      <c r="AS182" t="s">
        <v>356</v>
      </c>
      <c r="AT182" s="11">
        <v>39184</v>
      </c>
      <c r="AU182" s="3">
        <v>32188.959999999999</v>
      </c>
      <c r="AV182" s="3">
        <v>12923</v>
      </c>
      <c r="AW182">
        <v>7.4999999999999997E-2</v>
      </c>
      <c r="AX182">
        <v>15</v>
      </c>
      <c r="AY182">
        <v>15</v>
      </c>
      <c r="AZ182" s="8">
        <v>44682</v>
      </c>
      <c r="BA182" t="s">
        <v>63</v>
      </c>
      <c r="BB182" t="s">
        <v>43</v>
      </c>
      <c r="BC182" t="s">
        <v>44</v>
      </c>
      <c r="BD182" s="11">
        <v>39294</v>
      </c>
      <c r="BE182" s="3">
        <v>40000</v>
      </c>
      <c r="BF182" s="3">
        <v>40000</v>
      </c>
      <c r="BG182">
        <v>0</v>
      </c>
      <c r="BH182">
        <v>10</v>
      </c>
      <c r="BI182">
        <v>10</v>
      </c>
      <c r="BJ182" s="8">
        <v>43100</v>
      </c>
      <c r="BK182">
        <v>0</v>
      </c>
      <c r="BL182" t="s">
        <v>58</v>
      </c>
      <c r="BM182" t="s">
        <v>357</v>
      </c>
      <c r="BN182" s="3">
        <v>3051261.96</v>
      </c>
      <c r="BO182" t="s">
        <v>62</v>
      </c>
      <c r="BP182" s="19">
        <f t="shared" si="17"/>
        <v>904188.96</v>
      </c>
      <c r="BQ182" s="19"/>
      <c r="BR182" s="19">
        <f t="shared" si="12"/>
        <v>3051261.96</v>
      </c>
      <c r="BS182" s="13">
        <f t="shared" si="13"/>
        <v>1.0048747422985977</v>
      </c>
    </row>
    <row r="183" spans="1:71" hidden="1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14"/>
        <v>9.5448400410816814E-2</v>
      </c>
      <c r="U183" s="3">
        <v>3909285</v>
      </c>
      <c r="V183" s="3">
        <v>4623724</v>
      </c>
      <c r="W183" s="14">
        <f t="shared" si="15"/>
        <v>1.1827543911482534</v>
      </c>
      <c r="X183" s="3">
        <v>6212</v>
      </c>
      <c r="Y183" s="18">
        <f t="shared" si="16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>
        <v>0</v>
      </c>
      <c r="AF183" s="10">
        <v>44727</v>
      </c>
      <c r="AG183">
        <v>0</v>
      </c>
      <c r="AH183" t="s">
        <v>58</v>
      </c>
      <c r="AI183">
        <v>0</v>
      </c>
      <c r="AJ183" s="8" t="s">
        <v>106</v>
      </c>
      <c r="AK183" s="3">
        <v>200000</v>
      </c>
      <c r="AL183" s="3">
        <v>165533</v>
      </c>
      <c r="AM183">
        <v>8.5000000000000006E-2</v>
      </c>
      <c r="AN183" t="s">
        <v>45</v>
      </c>
      <c r="AO183">
        <v>0</v>
      </c>
      <c r="AP183" s="8">
        <v>46631</v>
      </c>
      <c r="AQ183">
        <v>0</v>
      </c>
      <c r="AR183" t="s">
        <v>43</v>
      </c>
      <c r="AS183">
        <v>0</v>
      </c>
      <c r="AT183" s="11" t="s">
        <v>106</v>
      </c>
      <c r="AU183" s="3">
        <v>3403073</v>
      </c>
      <c r="AV183" s="3">
        <v>0</v>
      </c>
      <c r="AW183">
        <v>0</v>
      </c>
      <c r="AX183">
        <v>0</v>
      </c>
      <c r="AY183">
        <v>0</v>
      </c>
      <c r="AZ183" s="8">
        <v>0</v>
      </c>
      <c r="BA183">
        <v>0</v>
      </c>
      <c r="BB183" t="s">
        <v>46</v>
      </c>
      <c r="BC183">
        <v>0</v>
      </c>
      <c r="BD183" s="11" t="s">
        <v>106</v>
      </c>
      <c r="BE183" s="3">
        <v>0</v>
      </c>
      <c r="BF183" s="3">
        <v>0</v>
      </c>
      <c r="BG183">
        <v>0</v>
      </c>
      <c r="BH183">
        <v>0</v>
      </c>
      <c r="BI183">
        <v>0</v>
      </c>
      <c r="BJ183" s="8">
        <v>0</v>
      </c>
      <c r="BK183">
        <v>0</v>
      </c>
      <c r="BL183" t="s">
        <v>46</v>
      </c>
      <c r="BM183">
        <v>0</v>
      </c>
      <c r="BN183" s="3">
        <v>3909285</v>
      </c>
      <c r="BO183">
        <v>0</v>
      </c>
      <c r="BP183" s="19">
        <f t="shared" si="17"/>
        <v>3903073</v>
      </c>
      <c r="BQ183" s="19"/>
      <c r="BR183" s="19">
        <f t="shared" si="12"/>
        <v>3909285</v>
      </c>
      <c r="BS183" s="13">
        <f t="shared" si="13"/>
        <v>1</v>
      </c>
    </row>
    <row r="184" spans="1:71" hidden="1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14"/>
        <v>7.9195825268188233E-2</v>
      </c>
      <c r="U184" s="3">
        <v>5641560</v>
      </c>
      <c r="V184" s="3">
        <v>5343338</v>
      </c>
      <c r="W184" s="14">
        <f t="shared" si="15"/>
        <v>0.9471383801643517</v>
      </c>
      <c r="X184" s="3">
        <v>4221911</v>
      </c>
      <c r="Y184" s="18">
        <f t="shared" si="16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>
        <v>30</v>
      </c>
      <c r="AF184" s="10">
        <v>45301</v>
      </c>
      <c r="AG184" t="s">
        <v>54</v>
      </c>
      <c r="AH184" t="s">
        <v>43</v>
      </c>
      <c r="AI184" t="s">
        <v>55</v>
      </c>
      <c r="AJ184" s="8">
        <v>39337</v>
      </c>
      <c r="AK184" s="3">
        <v>240000</v>
      </c>
      <c r="AL184" s="3">
        <v>240000</v>
      </c>
      <c r="AM184" t="s">
        <v>254</v>
      </c>
      <c r="AN184">
        <v>17</v>
      </c>
      <c r="AO184" t="s">
        <v>358</v>
      </c>
      <c r="AP184" s="8">
        <v>45519</v>
      </c>
      <c r="AQ184" t="s">
        <v>71</v>
      </c>
      <c r="AR184" t="s">
        <v>100</v>
      </c>
      <c r="AS184" t="s">
        <v>55</v>
      </c>
      <c r="AT184" s="11">
        <v>39337</v>
      </c>
      <c r="AU184" s="3">
        <v>397000</v>
      </c>
      <c r="AV184" s="3">
        <v>674494.27</v>
      </c>
      <c r="AW184">
        <v>0.06</v>
      </c>
      <c r="AX184">
        <v>17</v>
      </c>
      <c r="AY184" t="s">
        <v>358</v>
      </c>
      <c r="AZ184" s="8">
        <v>45413</v>
      </c>
      <c r="BA184" t="s">
        <v>75</v>
      </c>
      <c r="BB184" t="s">
        <v>100</v>
      </c>
      <c r="BC184" t="s">
        <v>55</v>
      </c>
      <c r="BD184" s="11" t="s">
        <v>106</v>
      </c>
      <c r="BE184" s="3">
        <v>0</v>
      </c>
      <c r="BF184" s="3">
        <v>0</v>
      </c>
      <c r="BG184">
        <v>0</v>
      </c>
      <c r="BH184">
        <v>0</v>
      </c>
      <c r="BI184">
        <v>0</v>
      </c>
      <c r="BJ184" s="8">
        <v>0</v>
      </c>
      <c r="BK184">
        <v>0</v>
      </c>
      <c r="BL184" t="s">
        <v>46</v>
      </c>
      <c r="BM184">
        <v>0</v>
      </c>
      <c r="BN184" s="3">
        <v>5641560</v>
      </c>
      <c r="BO184" t="s">
        <v>47</v>
      </c>
      <c r="BP184" s="19">
        <f t="shared" si="17"/>
        <v>1419649</v>
      </c>
      <c r="BQ184" s="19"/>
      <c r="BR184" s="19">
        <f t="shared" si="12"/>
        <v>5641560</v>
      </c>
      <c r="BS184" s="13">
        <f t="shared" si="13"/>
        <v>1</v>
      </c>
    </row>
    <row r="185" spans="1:71" hidden="1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14"/>
        <v>7.1439313156378539E-2</v>
      </c>
      <c r="U185" s="3">
        <v>10991847</v>
      </c>
      <c r="V185" s="3">
        <v>13601436</v>
      </c>
      <c r="W185" s="14">
        <f t="shared" si="15"/>
        <v>1.2374113285965498</v>
      </c>
      <c r="X185" s="3">
        <v>8641847</v>
      </c>
      <c r="Y185" s="18">
        <f t="shared" si="16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>
        <v>192</v>
      </c>
      <c r="AF185" s="10">
        <v>45901</v>
      </c>
      <c r="AG185">
        <v>0</v>
      </c>
      <c r="AH185" t="s">
        <v>100</v>
      </c>
      <c r="AI185" t="s">
        <v>259</v>
      </c>
      <c r="AJ185" s="8">
        <v>39708</v>
      </c>
      <c r="AK185" s="3">
        <v>450000</v>
      </c>
      <c r="AL185" s="3">
        <v>562569</v>
      </c>
      <c r="AM185">
        <v>4.58E-2</v>
      </c>
      <c r="AN185">
        <v>50</v>
      </c>
      <c r="AO185">
        <v>360</v>
      </c>
      <c r="AP185" s="8">
        <v>58441</v>
      </c>
      <c r="AQ185">
        <v>0</v>
      </c>
      <c r="AR185" t="s">
        <v>100</v>
      </c>
      <c r="AS185" t="s">
        <v>214</v>
      </c>
      <c r="AT185" s="11">
        <v>39708</v>
      </c>
      <c r="AU185" s="3">
        <v>250000</v>
      </c>
      <c r="AV185" s="3">
        <v>316445</v>
      </c>
      <c r="AW185">
        <v>4.58E-2</v>
      </c>
      <c r="AX185">
        <v>50</v>
      </c>
      <c r="AY185">
        <v>360</v>
      </c>
      <c r="AZ185" s="8">
        <v>58441</v>
      </c>
      <c r="BA185">
        <v>0</v>
      </c>
      <c r="BB185" t="s">
        <v>100</v>
      </c>
      <c r="BC185" t="s">
        <v>214</v>
      </c>
      <c r="BD185" s="11">
        <v>40165</v>
      </c>
      <c r="BE185" s="3">
        <v>1200000</v>
      </c>
      <c r="BF185" s="3">
        <v>888749</v>
      </c>
      <c r="BG185">
        <v>6.0569999999999999E-2</v>
      </c>
      <c r="BH185">
        <v>15</v>
      </c>
      <c r="BI185">
        <v>180</v>
      </c>
      <c r="BJ185" s="8">
        <v>45550</v>
      </c>
      <c r="BK185" t="s">
        <v>360</v>
      </c>
      <c r="BL185" t="s">
        <v>43</v>
      </c>
      <c r="BM185" t="s">
        <v>361</v>
      </c>
      <c r="BN185" s="3">
        <v>10991847</v>
      </c>
      <c r="BO185" t="s">
        <v>47</v>
      </c>
      <c r="BP185" s="19">
        <f t="shared" si="17"/>
        <v>2350000</v>
      </c>
      <c r="BQ185" s="19"/>
      <c r="BR185" s="19">
        <f t="shared" si="12"/>
        <v>10991847</v>
      </c>
      <c r="BS185" s="13">
        <f t="shared" si="13"/>
        <v>1</v>
      </c>
    </row>
    <row r="186" spans="1:71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14"/>
        <v>0.10231939315377388</v>
      </c>
      <c r="U186" s="3">
        <v>3655094</v>
      </c>
      <c r="V186" s="3">
        <v>4640597</v>
      </c>
      <c r="W186" s="14">
        <f t="shared" si="15"/>
        <v>1.2696245294922648</v>
      </c>
      <c r="X186" s="3">
        <v>3403282</v>
      </c>
      <c r="Y186" s="18">
        <f t="shared" si="16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>
        <v>20</v>
      </c>
      <c r="AF186" s="10">
        <v>42855</v>
      </c>
      <c r="AG186">
        <v>0</v>
      </c>
      <c r="AH186" t="s">
        <v>58</v>
      </c>
      <c r="AI186">
        <v>0</v>
      </c>
      <c r="AJ186" s="8" t="s">
        <v>106</v>
      </c>
      <c r="AK186" s="3">
        <v>0</v>
      </c>
      <c r="AL186" s="3">
        <v>0</v>
      </c>
      <c r="AM186">
        <v>0</v>
      </c>
      <c r="AN186" t="s">
        <v>45</v>
      </c>
      <c r="AO186">
        <v>0</v>
      </c>
      <c r="AP186" s="8">
        <v>0</v>
      </c>
      <c r="AQ186">
        <v>0</v>
      </c>
      <c r="AR186" t="s">
        <v>46</v>
      </c>
      <c r="AS186">
        <v>0</v>
      </c>
      <c r="AT186" s="11" t="s">
        <v>106</v>
      </c>
      <c r="AU186" s="3">
        <v>0</v>
      </c>
      <c r="AV186" s="3">
        <v>0</v>
      </c>
      <c r="AW186">
        <v>0</v>
      </c>
      <c r="AX186">
        <v>0</v>
      </c>
      <c r="AY186">
        <v>0</v>
      </c>
      <c r="AZ186" s="8">
        <v>0</v>
      </c>
      <c r="BA186">
        <v>0</v>
      </c>
      <c r="BB186" t="s">
        <v>46</v>
      </c>
      <c r="BC186">
        <v>0</v>
      </c>
      <c r="BD186" s="11" t="s">
        <v>106</v>
      </c>
      <c r="BE186" s="3">
        <v>0</v>
      </c>
      <c r="BF186" s="3">
        <v>0</v>
      </c>
      <c r="BG186">
        <v>0</v>
      </c>
      <c r="BH186">
        <v>0</v>
      </c>
      <c r="BI186">
        <v>0</v>
      </c>
      <c r="BJ186" s="8">
        <v>0</v>
      </c>
      <c r="BK186">
        <v>0</v>
      </c>
      <c r="BL186" t="s">
        <v>46</v>
      </c>
      <c r="BM186">
        <v>0</v>
      </c>
      <c r="BN186" s="3">
        <v>3655094</v>
      </c>
      <c r="BO186">
        <v>0</v>
      </c>
      <c r="BP186" s="19">
        <f t="shared" si="17"/>
        <v>251812</v>
      </c>
      <c r="BQ186" s="16">
        <f>+BP186/U186</f>
        <v>6.8893440223425167E-2</v>
      </c>
      <c r="BR186" s="19">
        <f t="shared" si="12"/>
        <v>3655094</v>
      </c>
      <c r="BS186" s="13">
        <f t="shared" si="13"/>
        <v>1</v>
      </c>
    </row>
    <row r="187" spans="1:71" hidden="1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14"/>
        <v>6.7902383312369974E-2</v>
      </c>
      <c r="U187" s="3">
        <v>2273013</v>
      </c>
      <c r="V187" s="3">
        <v>1903115</v>
      </c>
      <c r="W187" s="14">
        <f t="shared" si="15"/>
        <v>0.83726533900158073</v>
      </c>
      <c r="X187" s="3">
        <v>1483013</v>
      </c>
      <c r="Y187" s="18">
        <f t="shared" si="16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>
        <v>30</v>
      </c>
      <c r="AF187" s="10">
        <v>45171</v>
      </c>
      <c r="AG187" t="s">
        <v>63</v>
      </c>
      <c r="AH187" t="s">
        <v>43</v>
      </c>
      <c r="AI187" t="s">
        <v>55</v>
      </c>
      <c r="AJ187" s="8">
        <v>39692</v>
      </c>
      <c r="AK187" s="3">
        <v>600000</v>
      </c>
      <c r="AL187" s="3">
        <v>931180</v>
      </c>
      <c r="AM187">
        <v>4.9099999999999998E-2</v>
      </c>
      <c r="AN187">
        <v>20</v>
      </c>
      <c r="AO187" t="s">
        <v>165</v>
      </c>
      <c r="AP187" s="8">
        <v>46997</v>
      </c>
      <c r="AQ187" t="s">
        <v>206</v>
      </c>
      <c r="AR187" t="s">
        <v>100</v>
      </c>
      <c r="AS187" t="s">
        <v>55</v>
      </c>
      <c r="AT187" s="11" t="s">
        <v>106</v>
      </c>
      <c r="AU187" s="3">
        <v>0</v>
      </c>
      <c r="AV187" s="3">
        <v>0</v>
      </c>
      <c r="AW187">
        <v>0</v>
      </c>
      <c r="AX187">
        <v>0</v>
      </c>
      <c r="AY187">
        <v>0</v>
      </c>
      <c r="AZ187" s="8">
        <v>0</v>
      </c>
      <c r="BA187">
        <v>0</v>
      </c>
      <c r="BB187" t="s">
        <v>46</v>
      </c>
      <c r="BC187">
        <v>0</v>
      </c>
      <c r="BD187" s="11" t="s">
        <v>106</v>
      </c>
      <c r="BE187" s="3">
        <v>0</v>
      </c>
      <c r="BF187" s="3">
        <v>0</v>
      </c>
      <c r="BG187">
        <v>0</v>
      </c>
      <c r="BH187">
        <v>0</v>
      </c>
      <c r="BI187">
        <v>0</v>
      </c>
      <c r="BJ187" s="8">
        <v>0</v>
      </c>
      <c r="BK187">
        <v>0</v>
      </c>
      <c r="BL187" t="s">
        <v>46</v>
      </c>
      <c r="BM187">
        <v>0</v>
      </c>
      <c r="BN187" s="3">
        <v>2273013</v>
      </c>
      <c r="BO187" t="s">
        <v>47</v>
      </c>
      <c r="BP187" s="19">
        <f t="shared" si="17"/>
        <v>790000</v>
      </c>
      <c r="BQ187" s="19"/>
      <c r="BR187" s="19">
        <f t="shared" si="12"/>
        <v>2273013</v>
      </c>
      <c r="BS187" s="13">
        <f t="shared" si="13"/>
        <v>1</v>
      </c>
    </row>
    <row r="188" spans="1:71" hidden="1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14"/>
        <v>0</v>
      </c>
      <c r="U188" s="3">
        <v>2651698</v>
      </c>
      <c r="V188" s="3">
        <v>2463662</v>
      </c>
      <c r="W188" s="14">
        <f t="shared" si="15"/>
        <v>0.92908845577437549</v>
      </c>
      <c r="X188" s="3">
        <v>1864859</v>
      </c>
      <c r="Y188" s="18">
        <f t="shared" si="16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>
        <v>16</v>
      </c>
      <c r="AF188" s="10">
        <v>45078</v>
      </c>
      <c r="AG188">
        <v>0</v>
      </c>
      <c r="AH188" t="s">
        <v>100</v>
      </c>
      <c r="AI188" t="s">
        <v>266</v>
      </c>
      <c r="AJ188" s="8">
        <v>39261</v>
      </c>
      <c r="AK188" s="3">
        <v>630000</v>
      </c>
      <c r="AL188" s="3">
        <v>965846</v>
      </c>
      <c r="AM188">
        <v>4.9099999999999998E-2</v>
      </c>
      <c r="AN188">
        <v>20</v>
      </c>
      <c r="AO188">
        <v>20</v>
      </c>
      <c r="AP188" s="8">
        <v>46507</v>
      </c>
      <c r="AQ188">
        <v>0</v>
      </c>
      <c r="AR188" t="s">
        <v>100</v>
      </c>
      <c r="AS188" t="s">
        <v>243</v>
      </c>
      <c r="AT188" s="11">
        <v>39261</v>
      </c>
      <c r="AU188" s="3">
        <v>56839</v>
      </c>
      <c r="AV188" s="3">
        <v>49993</v>
      </c>
      <c r="AW188">
        <v>7.8090000000000007E-2</v>
      </c>
      <c r="AX188">
        <v>16</v>
      </c>
      <c r="AY188">
        <v>16</v>
      </c>
      <c r="AZ188" s="8">
        <v>45026</v>
      </c>
      <c r="BA188" t="s">
        <v>63</v>
      </c>
      <c r="BB188" t="s">
        <v>43</v>
      </c>
      <c r="BC188" t="s">
        <v>244</v>
      </c>
      <c r="BD188" s="11" t="s">
        <v>106</v>
      </c>
      <c r="BE188" s="3">
        <v>0</v>
      </c>
      <c r="BF188" s="3">
        <v>0</v>
      </c>
      <c r="BG188">
        <v>0</v>
      </c>
      <c r="BH188">
        <v>0</v>
      </c>
      <c r="BI188">
        <v>0</v>
      </c>
      <c r="BJ188" s="8">
        <v>0</v>
      </c>
      <c r="BK188">
        <v>0</v>
      </c>
      <c r="BL188" t="s">
        <v>46</v>
      </c>
      <c r="BM188">
        <v>0</v>
      </c>
      <c r="BN188" s="3">
        <v>2651698</v>
      </c>
      <c r="BO188" t="s">
        <v>62</v>
      </c>
      <c r="BP188" s="19">
        <f t="shared" si="17"/>
        <v>786839</v>
      </c>
      <c r="BQ188" s="19"/>
      <c r="BR188" s="19">
        <f t="shared" si="12"/>
        <v>2651698</v>
      </c>
      <c r="BS188" s="13">
        <f t="shared" si="13"/>
        <v>1</v>
      </c>
    </row>
    <row r="189" spans="1:71" hidden="1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14"/>
        <v>7.5312019652984771E-2</v>
      </c>
      <c r="U189" s="3">
        <v>4067372</v>
      </c>
      <c r="V189" s="3">
        <v>3777090</v>
      </c>
      <c r="W189" s="14">
        <f t="shared" si="15"/>
        <v>0.92863155865753122</v>
      </c>
      <c r="X189" s="3">
        <v>3017583</v>
      </c>
      <c r="Y189" s="18">
        <f t="shared" si="16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>
        <v>16</v>
      </c>
      <c r="AF189" s="10">
        <v>45078</v>
      </c>
      <c r="AG189">
        <v>0</v>
      </c>
      <c r="AH189" t="s">
        <v>100</v>
      </c>
      <c r="AI189" t="s">
        <v>363</v>
      </c>
      <c r="AJ189" s="8">
        <v>39261</v>
      </c>
      <c r="AK189" s="3">
        <v>640000</v>
      </c>
      <c r="AL189" s="3">
        <v>969206</v>
      </c>
      <c r="AM189">
        <v>5.3999999999999999E-2</v>
      </c>
      <c r="AN189">
        <v>20</v>
      </c>
      <c r="AO189">
        <v>20</v>
      </c>
      <c r="AP189" s="8">
        <v>46507</v>
      </c>
      <c r="AQ189">
        <v>0</v>
      </c>
      <c r="AR189" t="s">
        <v>100</v>
      </c>
      <c r="AS189" t="s">
        <v>243</v>
      </c>
      <c r="AT189" s="11">
        <v>39261</v>
      </c>
      <c r="AU189" s="3">
        <v>227789</v>
      </c>
      <c r="AV189" s="3">
        <v>197460</v>
      </c>
      <c r="AW189">
        <v>7.8090000000000007E-2</v>
      </c>
      <c r="AX189">
        <v>16</v>
      </c>
      <c r="AY189">
        <v>16</v>
      </c>
      <c r="AZ189" s="8">
        <v>45026</v>
      </c>
      <c r="BA189" t="s">
        <v>63</v>
      </c>
      <c r="BB189" t="s">
        <v>43</v>
      </c>
      <c r="BC189" t="s">
        <v>309</v>
      </c>
      <c r="BD189" s="11" t="s">
        <v>106</v>
      </c>
      <c r="BE189" s="3">
        <v>0</v>
      </c>
      <c r="BF189" s="3">
        <v>0</v>
      </c>
      <c r="BG189">
        <v>0</v>
      </c>
      <c r="BH189">
        <v>0</v>
      </c>
      <c r="BI189">
        <v>0</v>
      </c>
      <c r="BJ189" s="8">
        <v>0</v>
      </c>
      <c r="BK189">
        <v>0</v>
      </c>
      <c r="BL189" t="s">
        <v>46</v>
      </c>
      <c r="BM189">
        <v>0</v>
      </c>
      <c r="BN189" s="3">
        <v>4067372</v>
      </c>
      <c r="BO189" t="s">
        <v>62</v>
      </c>
      <c r="BP189" s="19">
        <f t="shared" si="17"/>
        <v>1049789</v>
      </c>
      <c r="BQ189" s="19"/>
      <c r="BR189" s="19">
        <f t="shared" si="12"/>
        <v>4067372</v>
      </c>
      <c r="BS189" s="13">
        <f t="shared" si="13"/>
        <v>1</v>
      </c>
    </row>
    <row r="190" spans="1:71" hidden="1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14"/>
        <v>7.74594076486841E-2</v>
      </c>
      <c r="U190" s="3">
        <v>1563903</v>
      </c>
      <c r="V190" s="3">
        <v>1493700</v>
      </c>
      <c r="W190" s="14">
        <f t="shared" si="15"/>
        <v>0.95511038728105258</v>
      </c>
      <c r="X190" s="3">
        <v>1294782</v>
      </c>
      <c r="Y190" s="18">
        <f t="shared" si="16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>
        <v>30</v>
      </c>
      <c r="AF190" s="10">
        <v>50205</v>
      </c>
      <c r="AG190" t="s">
        <v>54</v>
      </c>
      <c r="AH190" t="s">
        <v>366</v>
      </c>
      <c r="AI190">
        <v>0</v>
      </c>
      <c r="AJ190" s="8">
        <v>39139</v>
      </c>
      <c r="AK190" s="3">
        <v>219621</v>
      </c>
      <c r="AL190" s="3">
        <v>219621</v>
      </c>
      <c r="AM190">
        <v>5.8999999999999997E-2</v>
      </c>
      <c r="AN190">
        <v>17</v>
      </c>
      <c r="AO190" t="s">
        <v>358</v>
      </c>
      <c r="AP190" s="8">
        <v>45107</v>
      </c>
      <c r="AQ190" t="s">
        <v>71</v>
      </c>
      <c r="AR190" t="s">
        <v>100</v>
      </c>
      <c r="AS190">
        <v>0</v>
      </c>
      <c r="AT190" s="11" t="s">
        <v>106</v>
      </c>
      <c r="AU190" s="3">
        <v>0</v>
      </c>
      <c r="AV190" s="3">
        <v>0</v>
      </c>
      <c r="AW190">
        <v>0</v>
      </c>
      <c r="AX190">
        <v>0</v>
      </c>
      <c r="AY190">
        <v>0</v>
      </c>
      <c r="AZ190" s="8">
        <v>0</v>
      </c>
      <c r="BA190">
        <v>0</v>
      </c>
      <c r="BB190" t="s">
        <v>46</v>
      </c>
      <c r="BC190">
        <v>0</v>
      </c>
      <c r="BD190" s="11" t="s">
        <v>106</v>
      </c>
      <c r="BE190" s="3">
        <v>0</v>
      </c>
      <c r="BF190" s="3">
        <v>0</v>
      </c>
      <c r="BG190">
        <v>0</v>
      </c>
      <c r="BH190">
        <v>0</v>
      </c>
      <c r="BI190">
        <v>0</v>
      </c>
      <c r="BJ190" s="8">
        <v>0</v>
      </c>
      <c r="BK190">
        <v>0</v>
      </c>
      <c r="BL190" t="s">
        <v>46</v>
      </c>
      <c r="BM190">
        <v>0</v>
      </c>
      <c r="BN190" s="3">
        <v>1563903</v>
      </c>
      <c r="BO190" t="s">
        <v>62</v>
      </c>
      <c r="BP190" s="19">
        <f t="shared" si="17"/>
        <v>269121</v>
      </c>
      <c r="BQ190" s="19"/>
      <c r="BR190" s="19">
        <f t="shared" si="12"/>
        <v>1563903</v>
      </c>
      <c r="BS190" s="13">
        <f t="shared" si="13"/>
        <v>1</v>
      </c>
    </row>
    <row r="191" spans="1:71" hidden="1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14"/>
        <v>0.17672472791633573</v>
      </c>
      <c r="U191" s="3">
        <v>2111391</v>
      </c>
      <c r="V191" s="3">
        <v>2363457.2000000002</v>
      </c>
      <c r="W191" s="14">
        <f t="shared" si="15"/>
        <v>1.1193839511487924</v>
      </c>
      <c r="X191" s="3">
        <v>46270</v>
      </c>
      <c r="Y191" s="18">
        <f t="shared" si="16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>
        <v>0</v>
      </c>
      <c r="AF191" s="10">
        <v>45438</v>
      </c>
      <c r="AG191">
        <v>0</v>
      </c>
      <c r="AH191" t="s">
        <v>43</v>
      </c>
      <c r="AI191">
        <v>0</v>
      </c>
      <c r="AJ191" s="8" t="s">
        <v>106</v>
      </c>
      <c r="AK191" s="3">
        <v>150000</v>
      </c>
      <c r="AL191" s="3">
        <v>150000</v>
      </c>
      <c r="AM191">
        <v>4.2099999999999999E-2</v>
      </c>
      <c r="AN191" t="s">
        <v>45</v>
      </c>
      <c r="AO191">
        <v>0</v>
      </c>
      <c r="AP191" s="8">
        <v>58076</v>
      </c>
      <c r="AQ191">
        <v>0</v>
      </c>
      <c r="AR191" t="s">
        <v>46</v>
      </c>
      <c r="AS191">
        <v>0</v>
      </c>
      <c r="AT191" s="11" t="s">
        <v>106</v>
      </c>
      <c r="AU191" s="3">
        <v>1782121</v>
      </c>
      <c r="AV191" s="3">
        <v>0</v>
      </c>
      <c r="AW191">
        <v>0</v>
      </c>
      <c r="AX191">
        <v>0</v>
      </c>
      <c r="AY191">
        <v>0</v>
      </c>
      <c r="AZ191" s="8">
        <v>0</v>
      </c>
      <c r="BA191">
        <v>0</v>
      </c>
      <c r="BB191" t="s">
        <v>46</v>
      </c>
      <c r="BC191">
        <v>0</v>
      </c>
      <c r="BD191" s="11" t="s">
        <v>106</v>
      </c>
      <c r="BE191" s="3">
        <v>0</v>
      </c>
      <c r="BF191" s="3">
        <v>0</v>
      </c>
      <c r="BG191">
        <v>0</v>
      </c>
      <c r="BH191">
        <v>0</v>
      </c>
      <c r="BI191">
        <v>0</v>
      </c>
      <c r="BJ191" s="8">
        <v>0</v>
      </c>
      <c r="BK191">
        <v>0</v>
      </c>
      <c r="BL191" t="s">
        <v>46</v>
      </c>
      <c r="BM191">
        <v>0</v>
      </c>
      <c r="BN191" s="3">
        <v>2111391</v>
      </c>
      <c r="BO191">
        <v>0</v>
      </c>
      <c r="BP191" s="19">
        <f t="shared" si="17"/>
        <v>2065121</v>
      </c>
      <c r="BQ191" s="19"/>
      <c r="BR191" s="19">
        <f t="shared" si="12"/>
        <v>2111391</v>
      </c>
      <c r="BS191" s="13">
        <f t="shared" si="13"/>
        <v>1</v>
      </c>
    </row>
    <row r="192" spans="1:71" hidden="1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14"/>
        <v>7.9714968063820529E-2</v>
      </c>
      <c r="U192" s="3">
        <v>2932724</v>
      </c>
      <c r="V192" s="3">
        <v>2597579</v>
      </c>
      <c r="W192" s="14">
        <f t="shared" si="15"/>
        <v>0.88572228412902132</v>
      </c>
      <c r="X192" s="3">
        <v>2117813</v>
      </c>
      <c r="Y192" s="18">
        <f t="shared" si="16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>
        <v>30</v>
      </c>
      <c r="AF192" s="10">
        <v>45655</v>
      </c>
      <c r="AG192" t="s">
        <v>63</v>
      </c>
      <c r="AH192" t="s">
        <v>43</v>
      </c>
      <c r="AI192" t="s">
        <v>44</v>
      </c>
      <c r="AJ192" s="8">
        <v>39797</v>
      </c>
      <c r="AK192" s="3">
        <v>623329</v>
      </c>
      <c r="AL192" s="3">
        <v>827094</v>
      </c>
      <c r="AM192">
        <v>0.04</v>
      </c>
      <c r="AN192">
        <v>15</v>
      </c>
      <c r="AO192" t="s">
        <v>165</v>
      </c>
      <c r="AP192" s="8">
        <v>45261</v>
      </c>
      <c r="AQ192" t="s">
        <v>206</v>
      </c>
      <c r="AR192" t="s">
        <v>58</v>
      </c>
      <c r="AS192" t="s">
        <v>44</v>
      </c>
      <c r="AT192" s="11" t="s">
        <v>106</v>
      </c>
      <c r="AU192" s="3">
        <v>0</v>
      </c>
      <c r="AV192" s="3">
        <v>0</v>
      </c>
      <c r="AW192">
        <v>0</v>
      </c>
      <c r="AX192">
        <v>0</v>
      </c>
      <c r="AY192">
        <v>0</v>
      </c>
      <c r="AZ192" s="8">
        <v>0</v>
      </c>
      <c r="BA192">
        <v>0</v>
      </c>
      <c r="BB192" t="s">
        <v>46</v>
      </c>
      <c r="BC192">
        <v>0</v>
      </c>
      <c r="BD192" s="11" t="s">
        <v>106</v>
      </c>
      <c r="BE192" s="3">
        <v>0</v>
      </c>
      <c r="BF192" s="3">
        <v>0</v>
      </c>
      <c r="BG192">
        <v>0</v>
      </c>
      <c r="BH192">
        <v>0</v>
      </c>
      <c r="BI192">
        <v>0</v>
      </c>
      <c r="BJ192" s="8">
        <v>0</v>
      </c>
      <c r="BK192">
        <v>0</v>
      </c>
      <c r="BL192" t="s">
        <v>46</v>
      </c>
      <c r="BM192">
        <v>0</v>
      </c>
      <c r="BN192" s="3">
        <v>2932724</v>
      </c>
      <c r="BO192" t="s">
        <v>255</v>
      </c>
      <c r="BP192" s="19">
        <f t="shared" si="17"/>
        <v>814911</v>
      </c>
      <c r="BQ192" s="19"/>
      <c r="BR192" s="19">
        <f t="shared" si="12"/>
        <v>2932724</v>
      </c>
      <c r="BS192" s="13">
        <f t="shared" si="13"/>
        <v>1</v>
      </c>
    </row>
    <row r="193" spans="1:71" hidden="1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14"/>
        <v>7.9714968063820529E-2</v>
      </c>
      <c r="U193" s="3">
        <v>2932724</v>
      </c>
      <c r="V193" s="3">
        <v>2597579</v>
      </c>
      <c r="W193" s="14">
        <f t="shared" si="15"/>
        <v>0.88572228412902132</v>
      </c>
      <c r="X193" s="3">
        <v>2117813</v>
      </c>
      <c r="Y193" s="18">
        <f t="shared" si="16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>
        <v>30</v>
      </c>
      <c r="AF193" s="10">
        <v>45655</v>
      </c>
      <c r="AG193" t="s">
        <v>63</v>
      </c>
      <c r="AH193" t="s">
        <v>43</v>
      </c>
      <c r="AI193" t="s">
        <v>44</v>
      </c>
      <c r="AJ193" s="8">
        <v>39797</v>
      </c>
      <c r="AK193" s="3">
        <v>623329</v>
      </c>
      <c r="AL193" s="3">
        <v>827094</v>
      </c>
      <c r="AM193">
        <v>0.04</v>
      </c>
      <c r="AN193">
        <v>15</v>
      </c>
      <c r="AO193" t="s">
        <v>165</v>
      </c>
      <c r="AP193" s="8">
        <v>45261</v>
      </c>
      <c r="AQ193" t="s">
        <v>206</v>
      </c>
      <c r="AR193" t="s">
        <v>58</v>
      </c>
      <c r="AS193" t="s">
        <v>44</v>
      </c>
      <c r="AT193" s="11" t="s">
        <v>106</v>
      </c>
      <c r="AU193" s="3">
        <v>0</v>
      </c>
      <c r="AV193" s="3">
        <v>0</v>
      </c>
      <c r="AW193">
        <v>0</v>
      </c>
      <c r="AX193">
        <v>0</v>
      </c>
      <c r="AY193">
        <v>0</v>
      </c>
      <c r="AZ193" s="8">
        <v>0</v>
      </c>
      <c r="BA193">
        <v>0</v>
      </c>
      <c r="BB193" t="s">
        <v>46</v>
      </c>
      <c r="BC193">
        <v>0</v>
      </c>
      <c r="BD193" s="11" t="s">
        <v>106</v>
      </c>
      <c r="BE193" s="3">
        <v>0</v>
      </c>
      <c r="BF193" s="3">
        <v>0</v>
      </c>
      <c r="BG193">
        <v>0</v>
      </c>
      <c r="BH193">
        <v>0</v>
      </c>
      <c r="BI193">
        <v>0</v>
      </c>
      <c r="BJ193" s="8">
        <v>0</v>
      </c>
      <c r="BK193">
        <v>0</v>
      </c>
      <c r="BL193" t="s">
        <v>46</v>
      </c>
      <c r="BM193">
        <v>0</v>
      </c>
      <c r="BN193" s="3">
        <v>2932724</v>
      </c>
      <c r="BO193" t="s">
        <v>255</v>
      </c>
      <c r="BP193" s="19">
        <f t="shared" si="17"/>
        <v>814911</v>
      </c>
      <c r="BQ193" s="19"/>
      <c r="BR193" s="19">
        <f t="shared" si="12"/>
        <v>2932724</v>
      </c>
      <c r="BS193" s="13">
        <f t="shared" si="13"/>
        <v>1</v>
      </c>
    </row>
    <row r="194" spans="1:71" hidden="1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14"/>
        <v>7.9714968063820529E-2</v>
      </c>
      <c r="U194" s="3">
        <v>2932724</v>
      </c>
      <c r="V194" s="3">
        <v>2597579</v>
      </c>
      <c r="W194" s="14">
        <f t="shared" si="15"/>
        <v>0.88572228412902132</v>
      </c>
      <c r="X194" s="3">
        <v>2117813</v>
      </c>
      <c r="Y194" s="18">
        <f t="shared" si="16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>
        <v>30</v>
      </c>
      <c r="AF194" s="10">
        <v>45655</v>
      </c>
      <c r="AG194" t="s">
        <v>63</v>
      </c>
      <c r="AH194" t="s">
        <v>43</v>
      </c>
      <c r="AI194" t="s">
        <v>44</v>
      </c>
      <c r="AJ194" s="8">
        <v>39797</v>
      </c>
      <c r="AK194" s="3">
        <v>623329</v>
      </c>
      <c r="AL194" s="3">
        <v>827094</v>
      </c>
      <c r="AM194">
        <v>0.04</v>
      </c>
      <c r="AN194">
        <v>15</v>
      </c>
      <c r="AO194" t="s">
        <v>165</v>
      </c>
      <c r="AP194" s="8">
        <v>45261</v>
      </c>
      <c r="AQ194" t="s">
        <v>206</v>
      </c>
      <c r="AR194" t="s">
        <v>58</v>
      </c>
      <c r="AS194" t="s">
        <v>44</v>
      </c>
      <c r="AT194" s="11" t="s">
        <v>106</v>
      </c>
      <c r="AU194" s="3">
        <v>0</v>
      </c>
      <c r="AV194" s="3">
        <v>0</v>
      </c>
      <c r="AW194">
        <v>0</v>
      </c>
      <c r="AX194">
        <v>0</v>
      </c>
      <c r="AY194">
        <v>0</v>
      </c>
      <c r="AZ194" s="8">
        <v>0</v>
      </c>
      <c r="BA194">
        <v>0</v>
      </c>
      <c r="BB194" t="s">
        <v>46</v>
      </c>
      <c r="BC194">
        <v>0</v>
      </c>
      <c r="BD194" s="11" t="s">
        <v>106</v>
      </c>
      <c r="BE194" s="3">
        <v>0</v>
      </c>
      <c r="BF194" s="3">
        <v>0</v>
      </c>
      <c r="BG194">
        <v>0</v>
      </c>
      <c r="BH194">
        <v>0</v>
      </c>
      <c r="BI194">
        <v>0</v>
      </c>
      <c r="BJ194" s="8">
        <v>0</v>
      </c>
      <c r="BK194">
        <v>0</v>
      </c>
      <c r="BL194" t="s">
        <v>46</v>
      </c>
      <c r="BM194">
        <v>0</v>
      </c>
      <c r="BN194" s="3">
        <v>2932724</v>
      </c>
      <c r="BO194" t="s">
        <v>255</v>
      </c>
      <c r="BP194" s="19">
        <f t="shared" si="17"/>
        <v>814911</v>
      </c>
      <c r="BQ194" s="19"/>
      <c r="BR194" s="19">
        <f t="shared" si="12"/>
        <v>2932724</v>
      </c>
      <c r="BS194" s="13">
        <f t="shared" si="13"/>
        <v>1</v>
      </c>
    </row>
    <row r="195" spans="1:71" hidden="1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14"/>
        <v>7.9714968063820529E-2</v>
      </c>
      <c r="U195" s="3">
        <v>2932724</v>
      </c>
      <c r="V195" s="3">
        <v>2597579</v>
      </c>
      <c r="W195" s="14">
        <f t="shared" si="15"/>
        <v>0.88572228412902132</v>
      </c>
      <c r="X195" s="3">
        <v>2117813</v>
      </c>
      <c r="Y195" s="18">
        <f t="shared" si="16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>
        <v>30</v>
      </c>
      <c r="AF195" s="10">
        <v>45655</v>
      </c>
      <c r="AG195" t="s">
        <v>63</v>
      </c>
      <c r="AH195" t="s">
        <v>43</v>
      </c>
      <c r="AI195" t="s">
        <v>44</v>
      </c>
      <c r="AJ195" s="8">
        <v>39797</v>
      </c>
      <c r="AK195" s="3">
        <v>623329</v>
      </c>
      <c r="AL195" s="3">
        <v>827094</v>
      </c>
      <c r="AM195">
        <v>0.04</v>
      </c>
      <c r="AN195">
        <v>15</v>
      </c>
      <c r="AO195" t="s">
        <v>165</v>
      </c>
      <c r="AP195" s="8">
        <v>45261</v>
      </c>
      <c r="AQ195" t="s">
        <v>206</v>
      </c>
      <c r="AR195" t="s">
        <v>58</v>
      </c>
      <c r="AS195" t="s">
        <v>44</v>
      </c>
      <c r="AT195" s="11" t="s">
        <v>106</v>
      </c>
      <c r="AU195" s="3">
        <v>0</v>
      </c>
      <c r="AV195" s="3">
        <v>0</v>
      </c>
      <c r="AW195">
        <v>0</v>
      </c>
      <c r="AX195">
        <v>0</v>
      </c>
      <c r="AY195">
        <v>0</v>
      </c>
      <c r="AZ195" s="8">
        <v>0</v>
      </c>
      <c r="BA195">
        <v>0</v>
      </c>
      <c r="BB195" t="s">
        <v>46</v>
      </c>
      <c r="BC195">
        <v>0</v>
      </c>
      <c r="BD195" s="11" t="s">
        <v>106</v>
      </c>
      <c r="BE195" s="3">
        <v>0</v>
      </c>
      <c r="BF195" s="3">
        <v>0</v>
      </c>
      <c r="BG195">
        <v>0</v>
      </c>
      <c r="BH195">
        <v>0</v>
      </c>
      <c r="BI195">
        <v>0</v>
      </c>
      <c r="BJ195" s="8">
        <v>0</v>
      </c>
      <c r="BK195">
        <v>0</v>
      </c>
      <c r="BL195" t="s">
        <v>46</v>
      </c>
      <c r="BM195">
        <v>0</v>
      </c>
      <c r="BN195" s="3">
        <v>2932724</v>
      </c>
      <c r="BO195" t="s">
        <v>255</v>
      </c>
      <c r="BP195" s="19">
        <f t="shared" si="17"/>
        <v>814911</v>
      </c>
      <c r="BQ195" s="19"/>
      <c r="BR195" s="19">
        <f t="shared" ref="BR195:BR258" si="18">+BP195+X195</f>
        <v>2932724</v>
      </c>
      <c r="BS195" s="13">
        <f t="shared" ref="BS195:BS258" si="19">IFERROR(+BR195/U195,0)</f>
        <v>1</v>
      </c>
    </row>
    <row r="196" spans="1:71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20">IFERROR(H196/U196,0)</f>
        <v>4.1231842693940902E-2</v>
      </c>
      <c r="U196" s="3">
        <v>12003708</v>
      </c>
      <c r="V196" s="3">
        <v>6021894</v>
      </c>
      <c r="W196" s="14">
        <f t="shared" ref="W196:W259" si="21">IFERROR(+V196/U196,0)</f>
        <v>0.50166948412940404</v>
      </c>
      <c r="X196" s="3">
        <v>5436626</v>
      </c>
      <c r="Y196" s="18">
        <f t="shared" ref="Y196:Y259" si="22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>
        <v>30</v>
      </c>
      <c r="AF196" s="10">
        <v>45352</v>
      </c>
      <c r="AG196" t="s">
        <v>54</v>
      </c>
      <c r="AH196" t="s">
        <v>43</v>
      </c>
      <c r="AI196" t="s">
        <v>55</v>
      </c>
      <c r="AJ196" s="8">
        <v>39692</v>
      </c>
      <c r="AK196" s="3">
        <v>3567197</v>
      </c>
      <c r="AL196" s="3">
        <v>3706133</v>
      </c>
      <c r="AM196">
        <v>1.7500000000000002E-2</v>
      </c>
      <c r="AN196">
        <v>20</v>
      </c>
      <c r="AO196">
        <v>20</v>
      </c>
      <c r="AP196" s="8">
        <v>47027</v>
      </c>
      <c r="AQ196" t="s">
        <v>71</v>
      </c>
      <c r="AR196" t="s">
        <v>58</v>
      </c>
      <c r="AS196" t="s">
        <v>55</v>
      </c>
      <c r="AT196" s="11">
        <v>39387</v>
      </c>
      <c r="AU196" s="3">
        <v>700000</v>
      </c>
      <c r="AV196" s="3">
        <v>958361</v>
      </c>
      <c r="AW196">
        <v>4.8899999999999999E-2</v>
      </c>
      <c r="AX196">
        <v>20</v>
      </c>
      <c r="AY196">
        <v>20</v>
      </c>
      <c r="AZ196" s="8">
        <v>47118</v>
      </c>
      <c r="BA196" t="s">
        <v>75</v>
      </c>
      <c r="BB196" t="s">
        <v>58</v>
      </c>
      <c r="BC196" t="s">
        <v>55</v>
      </c>
      <c r="BD196" s="11">
        <v>39216</v>
      </c>
      <c r="BE196" s="3">
        <v>363870</v>
      </c>
      <c r="BF196" s="3">
        <v>485988</v>
      </c>
      <c r="BG196">
        <v>4.9000000000000002E-2</v>
      </c>
      <c r="BH196">
        <v>20</v>
      </c>
      <c r="BI196">
        <v>20</v>
      </c>
      <c r="BJ196" s="8">
        <v>47027</v>
      </c>
      <c r="BK196" t="s">
        <v>346</v>
      </c>
      <c r="BL196" t="s">
        <v>58</v>
      </c>
      <c r="BM196" t="s">
        <v>55</v>
      </c>
      <c r="BN196" s="3">
        <v>12003708</v>
      </c>
      <c r="BO196" t="s">
        <v>367</v>
      </c>
      <c r="BP196" s="19">
        <f t="shared" ref="BP196:BP259" si="23">+AA196+AK196+AU196+BE196</f>
        <v>6567082</v>
      </c>
      <c r="BQ196" s="16">
        <f>+BP196/U196</f>
        <v>0.54708778320832196</v>
      </c>
      <c r="BR196" s="19">
        <f t="shared" si="18"/>
        <v>12003708</v>
      </c>
      <c r="BS196" s="13">
        <f t="shared" si="19"/>
        <v>1</v>
      </c>
    </row>
    <row r="197" spans="1:71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20"/>
        <v>7.741428821247133E-2</v>
      </c>
      <c r="U197" s="3">
        <v>1561133</v>
      </c>
      <c r="V197" s="3">
        <v>1472032</v>
      </c>
      <c r="W197" s="14">
        <f t="shared" si="21"/>
        <v>0.94292542659722134</v>
      </c>
      <c r="X197" s="3">
        <v>967924</v>
      </c>
      <c r="Y197" s="18">
        <f t="shared" si="22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>
        <v>30</v>
      </c>
      <c r="AF197" s="10">
        <v>45047</v>
      </c>
      <c r="AG197" t="s">
        <v>54</v>
      </c>
      <c r="AH197" t="s">
        <v>373</v>
      </c>
      <c r="AI197" t="s">
        <v>194</v>
      </c>
      <c r="AJ197" s="8">
        <v>39569</v>
      </c>
      <c r="AK197" s="3">
        <v>78438</v>
      </c>
      <c r="AL197" s="3">
        <v>78438</v>
      </c>
      <c r="AM197">
        <v>0.05</v>
      </c>
      <c r="AN197">
        <v>15</v>
      </c>
      <c r="AO197">
        <v>30</v>
      </c>
      <c r="AP197" s="8">
        <v>45047</v>
      </c>
      <c r="AQ197" t="s">
        <v>374</v>
      </c>
      <c r="AR197" t="s">
        <v>100</v>
      </c>
      <c r="AS197" t="s">
        <v>194</v>
      </c>
      <c r="AT197" s="11">
        <v>38838</v>
      </c>
      <c r="AU197" s="3">
        <v>967924</v>
      </c>
      <c r="AV197" s="3">
        <v>967924</v>
      </c>
      <c r="AW197">
        <v>0</v>
      </c>
      <c r="AX197">
        <v>10</v>
      </c>
      <c r="AY197">
        <v>10</v>
      </c>
      <c r="AZ197" s="8">
        <v>44317</v>
      </c>
      <c r="BA197" t="s">
        <v>71</v>
      </c>
      <c r="BB197" t="s">
        <v>100</v>
      </c>
      <c r="BC197" t="s">
        <v>194</v>
      </c>
      <c r="BD197" s="11" t="s">
        <v>106</v>
      </c>
      <c r="BE197" s="3">
        <v>0</v>
      </c>
      <c r="BF197" s="3">
        <v>0</v>
      </c>
      <c r="BG197">
        <v>0</v>
      </c>
      <c r="BH197">
        <v>0</v>
      </c>
      <c r="BI197">
        <v>0</v>
      </c>
      <c r="BJ197" s="8">
        <v>0</v>
      </c>
      <c r="BK197">
        <v>0</v>
      </c>
      <c r="BL197" t="s">
        <v>46</v>
      </c>
      <c r="BM197">
        <v>0</v>
      </c>
      <c r="BN197" s="3">
        <v>1561133</v>
      </c>
      <c r="BO197">
        <v>0</v>
      </c>
      <c r="BP197" s="19">
        <f t="shared" si="23"/>
        <v>1414750</v>
      </c>
      <c r="BQ197" s="19"/>
      <c r="BR197" s="19">
        <f t="shared" si="18"/>
        <v>2382674</v>
      </c>
      <c r="BS197" s="13">
        <f t="shared" si="19"/>
        <v>1.5262466426627328</v>
      </c>
    </row>
    <row r="198" spans="1:71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20"/>
        <v>7.741428821247133E-2</v>
      </c>
      <c r="U198" s="3">
        <v>1561133</v>
      </c>
      <c r="V198" s="3">
        <v>1472032</v>
      </c>
      <c r="W198" s="14">
        <f t="shared" si="21"/>
        <v>0.94292542659722134</v>
      </c>
      <c r="X198" s="3">
        <v>967924</v>
      </c>
      <c r="Y198" s="18">
        <f t="shared" si="22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>
        <v>30</v>
      </c>
      <c r="AF198" s="10">
        <v>45047</v>
      </c>
      <c r="AG198" t="s">
        <v>54</v>
      </c>
      <c r="AH198" t="s">
        <v>373</v>
      </c>
      <c r="AI198" t="s">
        <v>194</v>
      </c>
      <c r="AJ198" s="8">
        <v>39569</v>
      </c>
      <c r="AK198" s="3">
        <v>78438</v>
      </c>
      <c r="AL198" s="3">
        <v>78438</v>
      </c>
      <c r="AM198">
        <v>0.05</v>
      </c>
      <c r="AN198">
        <v>15</v>
      </c>
      <c r="AO198">
        <v>30</v>
      </c>
      <c r="AP198" s="8">
        <v>45047</v>
      </c>
      <c r="AQ198" t="s">
        <v>374</v>
      </c>
      <c r="AR198" t="s">
        <v>100</v>
      </c>
      <c r="AS198" t="s">
        <v>194</v>
      </c>
      <c r="AT198" s="11">
        <v>38838</v>
      </c>
      <c r="AU198" s="3">
        <v>967924</v>
      </c>
      <c r="AV198" s="3">
        <v>967924</v>
      </c>
      <c r="AW198">
        <v>0</v>
      </c>
      <c r="AX198">
        <v>10</v>
      </c>
      <c r="AY198">
        <v>10</v>
      </c>
      <c r="AZ198" s="8">
        <v>44317</v>
      </c>
      <c r="BA198" t="s">
        <v>71</v>
      </c>
      <c r="BB198" t="s">
        <v>100</v>
      </c>
      <c r="BC198" t="s">
        <v>194</v>
      </c>
      <c r="BD198" s="11" t="s">
        <v>106</v>
      </c>
      <c r="BE198" s="3">
        <v>0</v>
      </c>
      <c r="BF198" s="3">
        <v>0</v>
      </c>
      <c r="BG198">
        <v>0</v>
      </c>
      <c r="BH198">
        <v>0</v>
      </c>
      <c r="BI198">
        <v>0</v>
      </c>
      <c r="BJ198" s="8">
        <v>0</v>
      </c>
      <c r="BK198">
        <v>0</v>
      </c>
      <c r="BL198" t="s">
        <v>46</v>
      </c>
      <c r="BM198">
        <v>0</v>
      </c>
      <c r="BN198" s="3">
        <v>1561133</v>
      </c>
      <c r="BO198">
        <v>0</v>
      </c>
      <c r="BP198" s="19">
        <f t="shared" si="23"/>
        <v>1414750</v>
      </c>
      <c r="BQ198" s="19"/>
      <c r="BR198" s="19">
        <f t="shared" si="18"/>
        <v>2382674</v>
      </c>
      <c r="BS198" s="13">
        <f t="shared" si="19"/>
        <v>1.5262466426627328</v>
      </c>
    </row>
    <row r="199" spans="1:71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20"/>
        <v>9.2298964893425442E-2</v>
      </c>
      <c r="U199" s="3">
        <v>3143058</v>
      </c>
      <c r="V199" s="3">
        <v>3670372</v>
      </c>
      <c r="W199" s="14">
        <f t="shared" si="21"/>
        <v>1.1677710051803052</v>
      </c>
      <c r="X199" s="3">
        <v>2650451</v>
      </c>
      <c r="Y199" s="18">
        <f t="shared" si="22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>
        <v>0</v>
      </c>
      <c r="AF199" s="10">
        <v>46903</v>
      </c>
      <c r="AG199">
        <v>0</v>
      </c>
      <c r="AH199" t="s">
        <v>58</v>
      </c>
      <c r="AI199">
        <v>0</v>
      </c>
      <c r="AJ199" s="8" t="s">
        <v>106</v>
      </c>
      <c r="AK199" s="3">
        <v>0</v>
      </c>
      <c r="AL199" s="3">
        <v>0</v>
      </c>
      <c r="AM199">
        <v>0</v>
      </c>
      <c r="AN199" t="s">
        <v>45</v>
      </c>
      <c r="AO199">
        <v>0</v>
      </c>
      <c r="AP199" s="8">
        <v>0</v>
      </c>
      <c r="AQ199">
        <v>0</v>
      </c>
      <c r="AR199" t="s">
        <v>46</v>
      </c>
      <c r="AS199">
        <v>0</v>
      </c>
      <c r="AT199" s="11" t="s">
        <v>106</v>
      </c>
      <c r="AU199" s="3">
        <v>0</v>
      </c>
      <c r="AV199" s="3">
        <v>0</v>
      </c>
      <c r="AW199">
        <v>0</v>
      </c>
      <c r="AX199">
        <v>0</v>
      </c>
      <c r="AY199">
        <v>0</v>
      </c>
      <c r="AZ199" s="8">
        <v>0</v>
      </c>
      <c r="BA199">
        <v>0</v>
      </c>
      <c r="BB199" t="s">
        <v>46</v>
      </c>
      <c r="BC199">
        <v>0</v>
      </c>
      <c r="BD199" s="11" t="s">
        <v>106</v>
      </c>
      <c r="BE199" s="3">
        <v>0</v>
      </c>
      <c r="BF199" s="3">
        <v>0</v>
      </c>
      <c r="BG199">
        <v>0</v>
      </c>
      <c r="BH199">
        <v>0</v>
      </c>
      <c r="BI199">
        <v>0</v>
      </c>
      <c r="BJ199" s="8">
        <v>0</v>
      </c>
      <c r="BK199">
        <v>0</v>
      </c>
      <c r="BL199" t="s">
        <v>46</v>
      </c>
      <c r="BM199">
        <v>0</v>
      </c>
      <c r="BN199" s="3">
        <v>0</v>
      </c>
      <c r="BO199">
        <v>0</v>
      </c>
      <c r="BP199" s="19">
        <f t="shared" si="23"/>
        <v>544700</v>
      </c>
      <c r="BQ199" s="19"/>
      <c r="BR199" s="19">
        <f t="shared" si="18"/>
        <v>3195151</v>
      </c>
      <c r="BS199" s="13">
        <f t="shared" si="19"/>
        <v>1.0165739862261529</v>
      </c>
    </row>
    <row r="200" spans="1:71" hidden="1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20"/>
        <v>9.966620666519263E-2</v>
      </c>
      <c r="U200" s="3">
        <v>3278975</v>
      </c>
      <c r="V200" s="3">
        <v>3631130</v>
      </c>
      <c r="W200" s="14">
        <f t="shared" si="21"/>
        <v>1.1073978911092643</v>
      </c>
      <c r="X200" s="3">
        <v>2968073</v>
      </c>
      <c r="Y200" s="18">
        <f t="shared" si="22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>
        <v>8</v>
      </c>
      <c r="AF200" s="10">
        <v>45209</v>
      </c>
      <c r="AG200" t="s">
        <v>63</v>
      </c>
      <c r="AH200" t="s">
        <v>43</v>
      </c>
      <c r="AI200" t="s">
        <v>244</v>
      </c>
      <c r="AJ200" s="8">
        <v>39766</v>
      </c>
      <c r="AK200" s="3">
        <v>210000</v>
      </c>
      <c r="AL200" s="3">
        <v>124694</v>
      </c>
      <c r="AM200">
        <v>7.2499999999999995E-2</v>
      </c>
      <c r="AN200">
        <v>16</v>
      </c>
      <c r="AO200">
        <v>16</v>
      </c>
      <c r="AP200" s="8">
        <v>45550</v>
      </c>
      <c r="AQ200">
        <v>0</v>
      </c>
      <c r="AR200" t="s">
        <v>46</v>
      </c>
      <c r="AS200" t="s">
        <v>378</v>
      </c>
      <c r="AT200" s="11">
        <v>39436</v>
      </c>
      <c r="AU200" s="3">
        <v>5531</v>
      </c>
      <c r="AV200" s="3">
        <v>5531</v>
      </c>
      <c r="AW200">
        <v>0</v>
      </c>
      <c r="AX200">
        <v>11</v>
      </c>
      <c r="AY200">
        <v>11</v>
      </c>
      <c r="AZ200" s="8">
        <v>43465</v>
      </c>
      <c r="BA200">
        <v>0</v>
      </c>
      <c r="BB200" t="s">
        <v>100</v>
      </c>
      <c r="BC200" t="s">
        <v>245</v>
      </c>
      <c r="BD200" s="11" t="s">
        <v>106</v>
      </c>
      <c r="BE200" s="3">
        <v>0</v>
      </c>
      <c r="BF200" s="3">
        <v>0</v>
      </c>
      <c r="BG200">
        <v>0</v>
      </c>
      <c r="BH200">
        <v>0</v>
      </c>
      <c r="BI200">
        <v>0</v>
      </c>
      <c r="BJ200" s="8">
        <v>0</v>
      </c>
      <c r="BK200">
        <v>0</v>
      </c>
      <c r="BL200" t="s">
        <v>46</v>
      </c>
      <c r="BM200">
        <v>0</v>
      </c>
      <c r="BN200" s="3">
        <v>3278975</v>
      </c>
      <c r="BO200" t="s">
        <v>62</v>
      </c>
      <c r="BP200" s="19">
        <f t="shared" si="23"/>
        <v>310902</v>
      </c>
      <c r="BQ200" s="19"/>
      <c r="BR200" s="19">
        <f t="shared" si="18"/>
        <v>3278975</v>
      </c>
      <c r="BS200" s="13">
        <f t="shared" si="19"/>
        <v>1</v>
      </c>
    </row>
    <row r="201" spans="1:71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20"/>
        <v>7.7566582472743548E-2</v>
      </c>
      <c r="U201" s="3">
        <v>2502160</v>
      </c>
      <c r="V201" s="3">
        <v>2398544</v>
      </c>
      <c r="W201" s="14">
        <f t="shared" si="21"/>
        <v>0.95858937877673689</v>
      </c>
      <c r="X201" s="3">
        <v>1803011</v>
      </c>
      <c r="Y201" s="18">
        <f t="shared" si="22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t="s">
        <v>358</v>
      </c>
      <c r="AF201" s="10">
        <v>45658</v>
      </c>
      <c r="AG201" t="s">
        <v>54</v>
      </c>
      <c r="AH201" t="s">
        <v>100</v>
      </c>
      <c r="AI201" t="s">
        <v>55</v>
      </c>
      <c r="AJ201" s="8">
        <v>39666</v>
      </c>
      <c r="AK201" s="3">
        <v>96000</v>
      </c>
      <c r="AL201" s="3">
        <v>96000</v>
      </c>
      <c r="AM201">
        <v>0</v>
      </c>
      <c r="AN201" t="s">
        <v>380</v>
      </c>
      <c r="AO201" t="s">
        <v>358</v>
      </c>
      <c r="AP201" s="8">
        <v>45658</v>
      </c>
      <c r="AQ201" t="s">
        <v>71</v>
      </c>
      <c r="AR201" t="s">
        <v>100</v>
      </c>
      <c r="AS201" t="s">
        <v>55</v>
      </c>
      <c r="AT201" s="11">
        <v>39961</v>
      </c>
      <c r="AU201" s="3">
        <v>144825</v>
      </c>
      <c r="AV201" s="3">
        <v>128818</v>
      </c>
      <c r="AW201">
        <v>7.0000000000000007E-2</v>
      </c>
      <c r="AX201">
        <v>15</v>
      </c>
      <c r="AY201">
        <v>30</v>
      </c>
      <c r="AZ201" s="8">
        <v>45444</v>
      </c>
      <c r="BA201" t="s">
        <v>75</v>
      </c>
      <c r="BB201" t="s">
        <v>43</v>
      </c>
      <c r="BC201" t="s">
        <v>55</v>
      </c>
      <c r="BD201" s="11" t="s">
        <v>106</v>
      </c>
      <c r="BE201" s="3">
        <v>25627</v>
      </c>
      <c r="BF201" s="3">
        <v>16657</v>
      </c>
      <c r="BG201">
        <v>0.9</v>
      </c>
      <c r="BH201" t="s">
        <v>358</v>
      </c>
      <c r="BI201" t="s">
        <v>358</v>
      </c>
      <c r="BJ201" s="8">
        <v>47716</v>
      </c>
      <c r="BK201" t="s">
        <v>358</v>
      </c>
      <c r="BL201" t="s">
        <v>58</v>
      </c>
      <c r="BM201" t="s">
        <v>55</v>
      </c>
      <c r="BN201" s="3">
        <v>2502160</v>
      </c>
      <c r="BO201" t="s">
        <v>62</v>
      </c>
      <c r="BP201" s="19">
        <f t="shared" si="23"/>
        <v>719092</v>
      </c>
      <c r="BQ201" s="19"/>
      <c r="BR201" s="19">
        <f t="shared" si="18"/>
        <v>2522103</v>
      </c>
      <c r="BS201" s="13">
        <f t="shared" si="19"/>
        <v>1.0079703136490072</v>
      </c>
    </row>
    <row r="202" spans="1:71" hidden="1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20"/>
        <v>7.2150155743804789E-2</v>
      </c>
      <c r="U202" s="3">
        <v>3141698</v>
      </c>
      <c r="V202" s="3">
        <v>2518605</v>
      </c>
      <c r="W202" s="14">
        <f t="shared" si="21"/>
        <v>0.80166998864945005</v>
      </c>
      <c r="X202" s="3">
        <v>2243698</v>
      </c>
      <c r="Y202" s="18">
        <f t="shared" si="22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>
        <v>30</v>
      </c>
      <c r="AF202" s="10">
        <v>45940</v>
      </c>
      <c r="AG202" t="s">
        <v>63</v>
      </c>
      <c r="AH202" t="s">
        <v>43</v>
      </c>
      <c r="AI202" t="s">
        <v>55</v>
      </c>
      <c r="AJ202" s="8">
        <v>39601</v>
      </c>
      <c r="AK202" s="3">
        <v>625000</v>
      </c>
      <c r="AL202" s="3">
        <v>882776</v>
      </c>
      <c r="AM202">
        <v>4.2700000000000002E-2</v>
      </c>
      <c r="AN202">
        <v>20</v>
      </c>
      <c r="AO202" t="s">
        <v>165</v>
      </c>
      <c r="AP202" s="8">
        <v>46906</v>
      </c>
      <c r="AQ202" t="s">
        <v>206</v>
      </c>
      <c r="AR202" t="s">
        <v>100</v>
      </c>
      <c r="AS202" t="s">
        <v>55</v>
      </c>
      <c r="AT202" s="11" t="s">
        <v>106</v>
      </c>
      <c r="AU202" s="3">
        <v>0</v>
      </c>
      <c r="AV202" s="3">
        <v>0</v>
      </c>
      <c r="AW202">
        <v>0</v>
      </c>
      <c r="AX202">
        <v>0</v>
      </c>
      <c r="AY202">
        <v>0</v>
      </c>
      <c r="AZ202" s="8">
        <v>0</v>
      </c>
      <c r="BA202">
        <v>0</v>
      </c>
      <c r="BB202" t="s">
        <v>46</v>
      </c>
      <c r="BC202">
        <v>0</v>
      </c>
      <c r="BD202" s="11" t="s">
        <v>106</v>
      </c>
      <c r="BE202" s="3">
        <v>0</v>
      </c>
      <c r="BF202" s="3">
        <v>0</v>
      </c>
      <c r="BG202">
        <v>0</v>
      </c>
      <c r="BH202">
        <v>0</v>
      </c>
      <c r="BI202">
        <v>0</v>
      </c>
      <c r="BJ202" s="8">
        <v>0</v>
      </c>
      <c r="BK202">
        <v>0</v>
      </c>
      <c r="BL202" t="s">
        <v>46</v>
      </c>
      <c r="BM202">
        <v>0</v>
      </c>
      <c r="BN202" s="3">
        <v>3141698</v>
      </c>
      <c r="BO202" t="s">
        <v>47</v>
      </c>
      <c r="BP202" s="19">
        <f t="shared" si="23"/>
        <v>898000</v>
      </c>
      <c r="BQ202" s="19"/>
      <c r="BR202" s="19">
        <f t="shared" si="18"/>
        <v>3141698</v>
      </c>
      <c r="BS202" s="13">
        <f t="shared" si="19"/>
        <v>1</v>
      </c>
    </row>
    <row r="203" spans="1:71" hidden="1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20"/>
        <v>7.9136820613252293E-2</v>
      </c>
      <c r="U203" s="3">
        <v>2712391</v>
      </c>
      <c r="V203" s="3">
        <v>2385011</v>
      </c>
      <c r="W203" s="14">
        <f t="shared" si="21"/>
        <v>0.8793020622764196</v>
      </c>
      <c r="X203" s="3">
        <v>2009217</v>
      </c>
      <c r="Y203" s="18">
        <f t="shared" si="22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>
        <v>30</v>
      </c>
      <c r="AF203" s="10">
        <v>45575</v>
      </c>
      <c r="AG203" t="s">
        <v>63</v>
      </c>
      <c r="AH203" t="s">
        <v>43</v>
      </c>
      <c r="AI203" t="s">
        <v>55</v>
      </c>
      <c r="AJ203" s="8">
        <v>40056</v>
      </c>
      <c r="AK203" s="3">
        <v>575000</v>
      </c>
      <c r="AL203" s="3">
        <v>811679</v>
      </c>
      <c r="AM203">
        <v>4.4600000000000001E-2</v>
      </c>
      <c r="AN203">
        <v>20</v>
      </c>
      <c r="AO203">
        <v>20</v>
      </c>
      <c r="AP203" s="8">
        <v>47361</v>
      </c>
      <c r="AQ203" t="s">
        <v>206</v>
      </c>
      <c r="AR203" t="s">
        <v>100</v>
      </c>
      <c r="AS203" t="s">
        <v>55</v>
      </c>
      <c r="AT203" s="11" t="s">
        <v>106</v>
      </c>
      <c r="AU203" s="3">
        <v>0</v>
      </c>
      <c r="AV203" s="3">
        <v>0</v>
      </c>
      <c r="AW203">
        <v>0</v>
      </c>
      <c r="AX203">
        <v>0</v>
      </c>
      <c r="AY203">
        <v>0</v>
      </c>
      <c r="AZ203" s="8">
        <v>0</v>
      </c>
      <c r="BA203">
        <v>0</v>
      </c>
      <c r="BB203" t="s">
        <v>46</v>
      </c>
      <c r="BC203">
        <v>0</v>
      </c>
      <c r="BD203" s="11" t="s">
        <v>106</v>
      </c>
      <c r="BE203" s="3">
        <v>0</v>
      </c>
      <c r="BF203" s="3">
        <v>0</v>
      </c>
      <c r="BG203">
        <v>0</v>
      </c>
      <c r="BH203">
        <v>0</v>
      </c>
      <c r="BI203">
        <v>0</v>
      </c>
      <c r="BJ203" s="8">
        <v>0</v>
      </c>
      <c r="BK203">
        <v>0</v>
      </c>
      <c r="BL203" t="s">
        <v>46</v>
      </c>
      <c r="BM203">
        <v>0</v>
      </c>
      <c r="BN203" s="3">
        <v>2712391</v>
      </c>
      <c r="BO203" t="s">
        <v>47</v>
      </c>
      <c r="BP203" s="19">
        <f t="shared" si="23"/>
        <v>703174</v>
      </c>
      <c r="BQ203" s="19"/>
      <c r="BR203" s="19">
        <f t="shared" si="18"/>
        <v>2712391</v>
      </c>
      <c r="BS203" s="13">
        <f t="shared" si="19"/>
        <v>1</v>
      </c>
    </row>
    <row r="204" spans="1:71" hidden="1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20"/>
        <v>7.8015009416255068E-2</v>
      </c>
      <c r="U204" s="3">
        <v>2862603</v>
      </c>
      <c r="V204" s="3">
        <v>2728288</v>
      </c>
      <c r="W204" s="14">
        <f t="shared" si="21"/>
        <v>0.95307941757903558</v>
      </c>
      <c r="X204" s="3">
        <v>2045404</v>
      </c>
      <c r="Y204" s="18">
        <f t="shared" si="22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>
        <v>16</v>
      </c>
      <c r="AF204" s="10">
        <v>45597</v>
      </c>
      <c r="AG204">
        <v>0</v>
      </c>
      <c r="AH204" t="s">
        <v>100</v>
      </c>
      <c r="AI204" t="s">
        <v>386</v>
      </c>
      <c r="AJ204" s="8">
        <v>39617</v>
      </c>
      <c r="AK204" s="3">
        <v>102199</v>
      </c>
      <c r="AL204" s="3">
        <v>58321</v>
      </c>
      <c r="AM204">
        <v>6.25E-2</v>
      </c>
      <c r="AN204">
        <v>16</v>
      </c>
      <c r="AO204">
        <v>16</v>
      </c>
      <c r="AP204" s="8">
        <v>45392</v>
      </c>
      <c r="AQ204" t="s">
        <v>63</v>
      </c>
      <c r="AR204" t="s">
        <v>43</v>
      </c>
      <c r="AS204" t="s">
        <v>244</v>
      </c>
      <c r="AT204" s="11">
        <v>39617</v>
      </c>
      <c r="AU204" s="3">
        <v>598000</v>
      </c>
      <c r="AV204" s="3">
        <v>828090</v>
      </c>
      <c r="AW204">
        <v>4.4600000000000001E-2</v>
      </c>
      <c r="AX204">
        <v>20</v>
      </c>
      <c r="AY204">
        <v>20</v>
      </c>
      <c r="AZ204" s="8">
        <v>47014</v>
      </c>
      <c r="BA204">
        <v>0</v>
      </c>
      <c r="BB204" t="s">
        <v>58</v>
      </c>
      <c r="BC204" t="s">
        <v>387</v>
      </c>
      <c r="BD204" s="11" t="s">
        <v>106</v>
      </c>
      <c r="BE204" s="3">
        <v>0</v>
      </c>
      <c r="BF204" s="3">
        <v>0</v>
      </c>
      <c r="BG204">
        <v>0</v>
      </c>
      <c r="BH204">
        <v>0</v>
      </c>
      <c r="BI204">
        <v>0</v>
      </c>
      <c r="BJ204" s="8">
        <v>0</v>
      </c>
      <c r="BK204">
        <v>0</v>
      </c>
      <c r="BL204" t="s">
        <v>46</v>
      </c>
      <c r="BM204">
        <v>0</v>
      </c>
      <c r="BN204" s="3">
        <v>2862603</v>
      </c>
      <c r="BO204" t="s">
        <v>62</v>
      </c>
      <c r="BP204" s="19">
        <f t="shared" si="23"/>
        <v>817199</v>
      </c>
      <c r="BQ204" s="19"/>
      <c r="BR204" s="19">
        <f t="shared" si="18"/>
        <v>2862603</v>
      </c>
      <c r="BS204" s="13">
        <f t="shared" si="19"/>
        <v>1</v>
      </c>
    </row>
    <row r="205" spans="1:71" hidden="1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20"/>
        <v>8.0219417107669611E-2</v>
      </c>
      <c r="U205" s="3">
        <v>2342388</v>
      </c>
      <c r="V205" s="3">
        <v>2287376</v>
      </c>
      <c r="W205" s="14">
        <f t="shared" si="21"/>
        <v>0.97651456547762372</v>
      </c>
      <c r="X205" s="3">
        <v>1797735</v>
      </c>
      <c r="Y205" s="18">
        <f t="shared" si="22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>
        <v>30</v>
      </c>
      <c r="AF205" s="10">
        <v>45483</v>
      </c>
      <c r="AG205" t="s">
        <v>54</v>
      </c>
      <c r="AH205" t="s">
        <v>43</v>
      </c>
      <c r="AI205" t="s">
        <v>55</v>
      </c>
      <c r="AJ205" s="8">
        <v>39646</v>
      </c>
      <c r="AK205" s="3">
        <v>25000</v>
      </c>
      <c r="AL205" s="3">
        <v>25000</v>
      </c>
      <c r="AM205">
        <v>0.05</v>
      </c>
      <c r="AN205">
        <v>16</v>
      </c>
      <c r="AO205" t="s">
        <v>358</v>
      </c>
      <c r="AP205" s="8">
        <v>45657</v>
      </c>
      <c r="AQ205" t="s">
        <v>71</v>
      </c>
      <c r="AR205" t="s">
        <v>58</v>
      </c>
      <c r="AS205" t="s">
        <v>55</v>
      </c>
      <c r="AT205" s="11">
        <v>39646</v>
      </c>
      <c r="AU205" s="3">
        <v>279100</v>
      </c>
      <c r="AV205" s="3">
        <v>395560</v>
      </c>
      <c r="AW205">
        <v>4.5999999999999999E-2</v>
      </c>
      <c r="AX205">
        <v>20</v>
      </c>
      <c r="AY205" t="s">
        <v>358</v>
      </c>
      <c r="AZ205" s="8">
        <v>47043</v>
      </c>
      <c r="BA205" t="s">
        <v>75</v>
      </c>
      <c r="BB205" t="s">
        <v>100</v>
      </c>
      <c r="BC205" t="s">
        <v>55</v>
      </c>
      <c r="BD205" s="11">
        <v>39623</v>
      </c>
      <c r="BE205" s="3">
        <v>106700</v>
      </c>
      <c r="BF205" s="3">
        <v>106700</v>
      </c>
      <c r="BG205">
        <v>0</v>
      </c>
      <c r="BH205" t="s">
        <v>352</v>
      </c>
      <c r="BI205" t="s">
        <v>358</v>
      </c>
      <c r="BJ205" s="8">
        <v>45597</v>
      </c>
      <c r="BK205" t="s">
        <v>346</v>
      </c>
      <c r="BL205" t="s">
        <v>100</v>
      </c>
      <c r="BM205" t="s">
        <v>55</v>
      </c>
      <c r="BN205" s="3">
        <v>2342388</v>
      </c>
      <c r="BO205" t="s">
        <v>47</v>
      </c>
      <c r="BP205" s="19">
        <f t="shared" si="23"/>
        <v>544653</v>
      </c>
      <c r="BQ205" s="19"/>
      <c r="BR205" s="19">
        <f t="shared" si="18"/>
        <v>2342388</v>
      </c>
      <c r="BS205" s="13">
        <f t="shared" si="19"/>
        <v>1</v>
      </c>
    </row>
    <row r="206" spans="1:71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20"/>
        <v>0.96105436340380024</v>
      </c>
      <c r="U206" s="3">
        <v>7581902</v>
      </c>
      <c r="V206" s="3">
        <v>9086633.7300000004</v>
      </c>
      <c r="W206" s="14">
        <f t="shared" si="21"/>
        <v>1.198463621661161</v>
      </c>
      <c r="X206" s="3">
        <v>4954406</v>
      </c>
      <c r="Y206" s="18">
        <f t="shared" si="22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>
        <v>30</v>
      </c>
      <c r="AF206" s="10">
        <v>2031</v>
      </c>
      <c r="AG206" t="s">
        <v>54</v>
      </c>
      <c r="AH206" t="s">
        <v>43</v>
      </c>
      <c r="AI206">
        <v>0</v>
      </c>
      <c r="AJ206" s="8" t="s">
        <v>106</v>
      </c>
      <c r="AK206" s="3">
        <v>60000</v>
      </c>
      <c r="AL206" s="3">
        <v>57572</v>
      </c>
      <c r="AM206">
        <v>0.01</v>
      </c>
      <c r="AN206">
        <v>20</v>
      </c>
      <c r="AO206" t="s">
        <v>391</v>
      </c>
      <c r="AP206" s="8">
        <v>2031</v>
      </c>
      <c r="AQ206" t="s">
        <v>392</v>
      </c>
      <c r="AR206" t="s">
        <v>58</v>
      </c>
      <c r="AS206">
        <v>0</v>
      </c>
      <c r="AT206" s="11">
        <v>40540</v>
      </c>
      <c r="AU206" s="3">
        <v>695862</v>
      </c>
      <c r="AV206" s="3">
        <v>417377.86</v>
      </c>
      <c r="AW206">
        <v>6.6699999999999995E-2</v>
      </c>
      <c r="AX206">
        <v>15</v>
      </c>
      <c r="AY206">
        <v>0</v>
      </c>
      <c r="AZ206" s="8">
        <v>46387</v>
      </c>
      <c r="BA206" t="s">
        <v>392</v>
      </c>
      <c r="BB206" t="s">
        <v>100</v>
      </c>
      <c r="BC206">
        <v>0</v>
      </c>
      <c r="BD206" s="11">
        <v>40540</v>
      </c>
      <c r="BE206" s="3">
        <v>125000</v>
      </c>
      <c r="BF206" s="3">
        <v>116952.62</v>
      </c>
      <c r="BG206">
        <v>4.4999999999999998E-2</v>
      </c>
      <c r="BH206">
        <v>30</v>
      </c>
      <c r="BI206" t="s">
        <v>391</v>
      </c>
      <c r="BJ206" s="8">
        <v>47845</v>
      </c>
      <c r="BK206" t="s">
        <v>392</v>
      </c>
      <c r="BL206" t="s">
        <v>58</v>
      </c>
      <c r="BM206">
        <v>0</v>
      </c>
      <c r="BN206" s="3">
        <v>7581902</v>
      </c>
      <c r="BO206" t="s">
        <v>47</v>
      </c>
      <c r="BP206" s="19">
        <f t="shared" si="23"/>
        <v>1903862</v>
      </c>
      <c r="BQ206" s="19"/>
      <c r="BR206" s="19">
        <f t="shared" si="18"/>
        <v>6858268</v>
      </c>
      <c r="BS206" s="13">
        <f t="shared" si="19"/>
        <v>0.9045577217959293</v>
      </c>
    </row>
    <row r="207" spans="1:71" hidden="1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20"/>
        <v>0.96105436340380024</v>
      </c>
      <c r="U207" s="3">
        <v>7581902</v>
      </c>
      <c r="V207" s="3">
        <v>9086633.7300000004</v>
      </c>
      <c r="W207" s="14">
        <f t="shared" si="21"/>
        <v>1.198463621661161</v>
      </c>
      <c r="X207" s="3">
        <v>4954406</v>
      </c>
      <c r="Y207" s="18">
        <f t="shared" si="22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>
        <v>30</v>
      </c>
      <c r="AF207" s="10">
        <v>2031</v>
      </c>
      <c r="AG207" t="s">
        <v>54</v>
      </c>
      <c r="AH207" t="s">
        <v>43</v>
      </c>
      <c r="AI207">
        <v>0</v>
      </c>
      <c r="AJ207" s="8" t="s">
        <v>106</v>
      </c>
      <c r="AK207" s="3">
        <v>60000</v>
      </c>
      <c r="AL207" s="3">
        <v>57572</v>
      </c>
      <c r="AM207">
        <v>0.01</v>
      </c>
      <c r="AN207">
        <v>20</v>
      </c>
      <c r="AO207" t="s">
        <v>391</v>
      </c>
      <c r="AP207" s="8">
        <v>2031</v>
      </c>
      <c r="AQ207" t="s">
        <v>392</v>
      </c>
      <c r="AR207" t="s">
        <v>58</v>
      </c>
      <c r="AS207">
        <v>0</v>
      </c>
      <c r="AT207" s="11">
        <v>40540</v>
      </c>
      <c r="AU207" s="3">
        <v>695862</v>
      </c>
      <c r="AV207" s="3">
        <v>417377.86</v>
      </c>
      <c r="AW207">
        <v>6.6699999999999995E-2</v>
      </c>
      <c r="AX207">
        <v>15</v>
      </c>
      <c r="AY207">
        <v>0</v>
      </c>
      <c r="AZ207" s="8">
        <v>46387</v>
      </c>
      <c r="BA207" t="s">
        <v>392</v>
      </c>
      <c r="BB207" t="s">
        <v>100</v>
      </c>
      <c r="BC207">
        <v>0</v>
      </c>
      <c r="BD207" s="11">
        <v>40540</v>
      </c>
      <c r="BE207" s="3">
        <v>848634</v>
      </c>
      <c r="BF207" s="3">
        <v>681754</v>
      </c>
      <c r="BG207">
        <v>4.4999999999999998E-2</v>
      </c>
      <c r="BH207">
        <v>30</v>
      </c>
      <c r="BI207" t="s">
        <v>391</v>
      </c>
      <c r="BJ207" s="8">
        <v>47845</v>
      </c>
      <c r="BK207" t="s">
        <v>392</v>
      </c>
      <c r="BL207" t="s">
        <v>58</v>
      </c>
      <c r="BM207">
        <v>0</v>
      </c>
      <c r="BN207" s="3">
        <v>7581902</v>
      </c>
      <c r="BO207">
        <v>0</v>
      </c>
      <c r="BP207" s="19">
        <f t="shared" si="23"/>
        <v>2627496</v>
      </c>
      <c r="BQ207" s="19"/>
      <c r="BR207" s="19">
        <f t="shared" si="18"/>
        <v>7581902</v>
      </c>
      <c r="BS207" s="13">
        <f t="shared" si="19"/>
        <v>1</v>
      </c>
    </row>
    <row r="208" spans="1:71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20"/>
        <v>0.1085492746703397</v>
      </c>
      <c r="U208" s="3">
        <v>2272415</v>
      </c>
      <c r="V208" s="3">
        <v>2888108</v>
      </c>
      <c r="W208" s="14">
        <f t="shared" si="21"/>
        <v>1.2709421474510598</v>
      </c>
      <c r="X208" s="3">
        <v>300733</v>
      </c>
      <c r="Y208" s="18">
        <f t="shared" si="22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>
        <v>0</v>
      </c>
      <c r="AF208" s="10">
        <v>42658</v>
      </c>
      <c r="AG208">
        <v>0</v>
      </c>
      <c r="AH208" t="s">
        <v>46</v>
      </c>
      <c r="AI208">
        <v>0</v>
      </c>
      <c r="AJ208" s="8" t="s">
        <v>106</v>
      </c>
      <c r="AK208" s="3">
        <v>269000</v>
      </c>
      <c r="AL208" s="3">
        <v>222733</v>
      </c>
      <c r="AM208">
        <v>6.7500000000000004E-2</v>
      </c>
      <c r="AN208" t="s">
        <v>45</v>
      </c>
      <c r="AO208">
        <v>0</v>
      </c>
      <c r="AP208" s="8">
        <v>45473</v>
      </c>
      <c r="AQ208">
        <v>0</v>
      </c>
      <c r="AR208" t="s">
        <v>43</v>
      </c>
      <c r="AS208">
        <v>0</v>
      </c>
      <c r="AT208" s="11" t="s">
        <v>106</v>
      </c>
      <c r="AU208" s="3">
        <v>0</v>
      </c>
      <c r="AV208" s="3">
        <v>0</v>
      </c>
      <c r="AW208">
        <v>0</v>
      </c>
      <c r="AX208">
        <v>0</v>
      </c>
      <c r="AY208">
        <v>0</v>
      </c>
      <c r="AZ208" s="8">
        <v>0</v>
      </c>
      <c r="BA208">
        <v>0</v>
      </c>
      <c r="BB208" t="s">
        <v>46</v>
      </c>
      <c r="BC208">
        <v>0</v>
      </c>
      <c r="BD208" s="11" t="s">
        <v>106</v>
      </c>
      <c r="BE208" s="3">
        <v>0</v>
      </c>
      <c r="BF208" s="3">
        <v>0</v>
      </c>
      <c r="BG208">
        <v>0</v>
      </c>
      <c r="BH208">
        <v>0</v>
      </c>
      <c r="BI208">
        <v>0</v>
      </c>
      <c r="BJ208" s="8">
        <v>0</v>
      </c>
      <c r="BK208">
        <v>0</v>
      </c>
      <c r="BL208" t="s">
        <v>46</v>
      </c>
      <c r="BM208">
        <v>0</v>
      </c>
      <c r="BN208" s="3">
        <v>2272415</v>
      </c>
      <c r="BO208">
        <v>0</v>
      </c>
      <c r="BP208" s="19">
        <f t="shared" si="23"/>
        <v>2242342</v>
      </c>
      <c r="BQ208" s="19"/>
      <c r="BR208" s="19">
        <f t="shared" si="18"/>
        <v>2543075</v>
      </c>
      <c r="BS208" s="13">
        <f t="shared" si="19"/>
        <v>1.1191067652695481</v>
      </c>
    </row>
    <row r="209" spans="1:71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20"/>
        <v>0</v>
      </c>
      <c r="U209" s="3">
        <v>4272182</v>
      </c>
      <c r="V209" s="3">
        <v>4673597</v>
      </c>
      <c r="W209" s="14">
        <f t="shared" si="21"/>
        <v>1.0939601824079592</v>
      </c>
      <c r="X209" s="3">
        <v>0</v>
      </c>
      <c r="Y209" s="18">
        <f t="shared" si="22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t="e">
        <v>#REF!</v>
      </c>
      <c r="AF209" s="10" t="e">
        <v>#REF!</v>
      </c>
      <c r="AG209" t="e">
        <v>#REF!</v>
      </c>
      <c r="AH209" t="e">
        <v>#REF!</v>
      </c>
      <c r="AI209" t="s">
        <v>214</v>
      </c>
      <c r="AJ209" s="8">
        <v>39805</v>
      </c>
      <c r="AK209" s="3">
        <v>272125</v>
      </c>
      <c r="AL209" s="3">
        <v>160547.21</v>
      </c>
      <c r="AM209">
        <v>6.5000000000000002E-2</v>
      </c>
      <c r="AN209">
        <v>16</v>
      </c>
      <c r="AO209">
        <v>16</v>
      </c>
      <c r="AP209" s="8">
        <v>45667</v>
      </c>
      <c r="AQ209">
        <v>0</v>
      </c>
      <c r="AR209" t="s">
        <v>43</v>
      </c>
      <c r="AS209" t="s">
        <v>183</v>
      </c>
      <c r="AT209" s="11">
        <v>39805</v>
      </c>
      <c r="AU209" s="3">
        <v>140000</v>
      </c>
      <c r="AV209" s="3">
        <v>140000</v>
      </c>
      <c r="AW209">
        <v>0</v>
      </c>
      <c r="AX209">
        <v>15</v>
      </c>
      <c r="AY209">
        <v>0</v>
      </c>
      <c r="AZ209" s="8">
        <v>46084</v>
      </c>
      <c r="BA209">
        <v>0</v>
      </c>
      <c r="BB209" t="s">
        <v>100</v>
      </c>
      <c r="BC209" t="s">
        <v>214</v>
      </c>
      <c r="BD209" s="11" t="s">
        <v>106</v>
      </c>
      <c r="BE209" s="3">
        <v>0</v>
      </c>
      <c r="BF209" s="3">
        <v>0</v>
      </c>
      <c r="BG209">
        <v>0</v>
      </c>
      <c r="BH209">
        <v>0</v>
      </c>
      <c r="BI209">
        <v>0</v>
      </c>
      <c r="BJ209" s="8">
        <v>0</v>
      </c>
      <c r="BK209">
        <v>0</v>
      </c>
      <c r="BL209" t="s">
        <v>46</v>
      </c>
      <c r="BM209">
        <v>0</v>
      </c>
      <c r="BN209" s="3">
        <v>0</v>
      </c>
      <c r="BO209">
        <v>0</v>
      </c>
      <c r="BP209" s="19" t="e">
        <f t="shared" si="23"/>
        <v>#REF!</v>
      </c>
      <c r="BQ209" s="19"/>
      <c r="BR209" s="19" t="e">
        <f t="shared" si="18"/>
        <v>#REF!</v>
      </c>
      <c r="BS209" s="13">
        <f t="shared" si="19"/>
        <v>0</v>
      </c>
    </row>
    <row r="210" spans="1:71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20"/>
        <v>0</v>
      </c>
      <c r="U210" s="3">
        <v>4272182</v>
      </c>
      <c r="V210" s="3">
        <v>4673597</v>
      </c>
      <c r="W210" s="14">
        <f t="shared" si="21"/>
        <v>1.0939601824079592</v>
      </c>
      <c r="X210" s="3">
        <v>0</v>
      </c>
      <c r="Y210" s="18">
        <f t="shared" si="22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t="e">
        <v>#REF!</v>
      </c>
      <c r="AF210" s="10" t="e">
        <v>#REF!</v>
      </c>
      <c r="AG210" t="e">
        <v>#REF!</v>
      </c>
      <c r="AH210" t="e">
        <v>#REF!</v>
      </c>
      <c r="AI210" t="s">
        <v>214</v>
      </c>
      <c r="AJ210" s="8">
        <v>39805</v>
      </c>
      <c r="AK210" s="3">
        <v>272125</v>
      </c>
      <c r="AL210" s="3">
        <v>160547.21</v>
      </c>
      <c r="AM210">
        <v>6.5000000000000002E-2</v>
      </c>
      <c r="AN210">
        <v>16</v>
      </c>
      <c r="AO210">
        <v>16</v>
      </c>
      <c r="AP210" s="8">
        <v>45667</v>
      </c>
      <c r="AQ210">
        <v>0</v>
      </c>
      <c r="AR210" t="s">
        <v>43</v>
      </c>
      <c r="AS210" t="s">
        <v>183</v>
      </c>
      <c r="AT210" s="11">
        <v>39805</v>
      </c>
      <c r="AU210" s="3">
        <v>140000</v>
      </c>
      <c r="AV210" s="3">
        <v>140000</v>
      </c>
      <c r="AW210">
        <v>0</v>
      </c>
      <c r="AX210">
        <v>15</v>
      </c>
      <c r="AY210">
        <v>0</v>
      </c>
      <c r="AZ210" s="8">
        <v>46084</v>
      </c>
      <c r="BA210">
        <v>0</v>
      </c>
      <c r="BB210" t="s">
        <v>100</v>
      </c>
      <c r="BC210" t="s">
        <v>214</v>
      </c>
      <c r="BD210" s="11" t="s">
        <v>106</v>
      </c>
      <c r="BE210" s="3">
        <v>0</v>
      </c>
      <c r="BF210" s="3">
        <v>0</v>
      </c>
      <c r="BG210">
        <v>0</v>
      </c>
      <c r="BH210">
        <v>0</v>
      </c>
      <c r="BI210">
        <v>0</v>
      </c>
      <c r="BJ210" s="8">
        <v>0</v>
      </c>
      <c r="BK210">
        <v>0</v>
      </c>
      <c r="BL210" t="s">
        <v>46</v>
      </c>
      <c r="BM210">
        <v>0</v>
      </c>
      <c r="BN210" s="3">
        <v>0</v>
      </c>
      <c r="BO210">
        <v>0</v>
      </c>
      <c r="BP210" s="19" t="e">
        <f t="shared" si="23"/>
        <v>#REF!</v>
      </c>
      <c r="BQ210" s="19"/>
      <c r="BR210" s="19" t="e">
        <f t="shared" si="18"/>
        <v>#REF!</v>
      </c>
      <c r="BS210" s="13">
        <f t="shared" si="19"/>
        <v>0</v>
      </c>
    </row>
    <row r="211" spans="1:71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20"/>
        <v>0</v>
      </c>
      <c r="U211" s="3">
        <v>0</v>
      </c>
      <c r="V211" s="3">
        <v>0</v>
      </c>
      <c r="W211" s="14">
        <f t="shared" si="21"/>
        <v>0</v>
      </c>
      <c r="X211" s="3">
        <v>0</v>
      </c>
      <c r="Y211" s="18">
        <f t="shared" si="22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>
        <v>20</v>
      </c>
      <c r="AF211" s="10">
        <v>47516</v>
      </c>
      <c r="AG211">
        <v>0</v>
      </c>
      <c r="AH211" t="s">
        <v>46</v>
      </c>
      <c r="AI211">
        <v>0</v>
      </c>
      <c r="AJ211" s="8">
        <v>40941</v>
      </c>
      <c r="AK211" s="3">
        <v>780924.5</v>
      </c>
      <c r="AL211" s="3">
        <v>488080.66</v>
      </c>
      <c r="AM211">
        <v>4.4999999999999998E-2</v>
      </c>
      <c r="AN211">
        <v>13</v>
      </c>
      <c r="AO211">
        <v>13</v>
      </c>
      <c r="AP211" s="8">
        <v>45963</v>
      </c>
      <c r="AQ211">
        <v>0</v>
      </c>
      <c r="AR211" t="s">
        <v>46</v>
      </c>
      <c r="AS211">
        <v>0</v>
      </c>
      <c r="AT211" s="11" t="s">
        <v>106</v>
      </c>
      <c r="AU211" s="3">
        <v>0</v>
      </c>
      <c r="AV211" s="3">
        <v>0</v>
      </c>
      <c r="AW211">
        <v>0</v>
      </c>
      <c r="AX211">
        <v>0</v>
      </c>
      <c r="AY211">
        <v>0</v>
      </c>
      <c r="AZ211" s="8">
        <v>0</v>
      </c>
      <c r="BA211">
        <v>0</v>
      </c>
      <c r="BB211" t="s">
        <v>46</v>
      </c>
      <c r="BC211">
        <v>0</v>
      </c>
      <c r="BD211" s="11" t="s">
        <v>106</v>
      </c>
      <c r="BE211" s="3">
        <v>0</v>
      </c>
      <c r="BF211" s="3">
        <v>0</v>
      </c>
      <c r="BG211">
        <v>0</v>
      </c>
      <c r="BH211">
        <v>0</v>
      </c>
      <c r="BI211">
        <v>0</v>
      </c>
      <c r="BJ211" s="8">
        <v>0</v>
      </c>
      <c r="BK211">
        <v>0</v>
      </c>
      <c r="BL211" t="s">
        <v>46</v>
      </c>
      <c r="BM211">
        <v>0</v>
      </c>
      <c r="BN211" s="3">
        <v>0</v>
      </c>
      <c r="BO211">
        <v>0</v>
      </c>
      <c r="BP211" s="19">
        <f t="shared" si="23"/>
        <v>780924.5</v>
      </c>
      <c r="BQ211" s="19"/>
      <c r="BR211" s="19">
        <f t="shared" si="18"/>
        <v>780924.5</v>
      </c>
      <c r="BS211" s="13">
        <f t="shared" si="19"/>
        <v>0</v>
      </c>
    </row>
    <row r="212" spans="1:71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20"/>
        <v>0</v>
      </c>
      <c r="U212" s="3">
        <v>5551511</v>
      </c>
      <c r="V212" s="3">
        <v>3010800</v>
      </c>
      <c r="W212" s="14">
        <f t="shared" si="21"/>
        <v>0.5423388335175775</v>
      </c>
      <c r="X212" s="3">
        <v>0</v>
      </c>
      <c r="Y212" s="18">
        <f t="shared" si="22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>
        <v>26</v>
      </c>
      <c r="AF212" s="10">
        <v>46336</v>
      </c>
      <c r="AG212">
        <v>0</v>
      </c>
      <c r="AH212" t="s">
        <v>43</v>
      </c>
      <c r="AI212" t="s">
        <v>214</v>
      </c>
      <c r="AJ212" s="8">
        <v>40452</v>
      </c>
      <c r="AK212" s="3">
        <v>679000</v>
      </c>
      <c r="AL212" s="3">
        <v>679000</v>
      </c>
      <c r="AM212">
        <v>0</v>
      </c>
      <c r="AN212">
        <v>26</v>
      </c>
      <c r="AO212">
        <v>0</v>
      </c>
      <c r="AP212" s="8">
        <v>46296</v>
      </c>
      <c r="AQ212">
        <v>0</v>
      </c>
      <c r="AR212" t="s">
        <v>100</v>
      </c>
      <c r="AS212">
        <v>0</v>
      </c>
      <c r="AT212" s="11">
        <v>40498</v>
      </c>
      <c r="AU212" s="3">
        <v>1494761</v>
      </c>
      <c r="AV212" s="3">
        <v>1494761</v>
      </c>
      <c r="AW212">
        <v>0</v>
      </c>
      <c r="AX212">
        <v>30</v>
      </c>
      <c r="AY212">
        <v>30</v>
      </c>
      <c r="AZ212" s="8">
        <v>51440</v>
      </c>
      <c r="BA212">
        <v>0</v>
      </c>
      <c r="BB212" t="s">
        <v>58</v>
      </c>
      <c r="BC212">
        <v>0</v>
      </c>
      <c r="BD212" s="11" t="s">
        <v>106</v>
      </c>
      <c r="BE212" s="3">
        <v>0</v>
      </c>
      <c r="BF212" s="3">
        <v>0</v>
      </c>
      <c r="BG212">
        <v>0</v>
      </c>
      <c r="BH212">
        <v>0</v>
      </c>
      <c r="BI212">
        <v>0</v>
      </c>
      <c r="BJ212" s="8">
        <v>0</v>
      </c>
      <c r="BK212">
        <v>0</v>
      </c>
      <c r="BL212">
        <v>0</v>
      </c>
      <c r="BM212">
        <v>0</v>
      </c>
      <c r="BN212" s="3">
        <v>0</v>
      </c>
      <c r="BO212">
        <v>0</v>
      </c>
      <c r="BP212" s="19">
        <f t="shared" si="23"/>
        <v>2467611</v>
      </c>
      <c r="BQ212" s="19"/>
      <c r="BR212" s="19">
        <f t="shared" si="18"/>
        <v>2467611</v>
      </c>
      <c r="BS212" s="13">
        <f t="shared" si="19"/>
        <v>0.44449358021626906</v>
      </c>
    </row>
    <row r="213" spans="1:71" hidden="1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20"/>
        <v>9.7226849405295288E-2</v>
      </c>
      <c r="U213" s="3">
        <v>2089104</v>
      </c>
      <c r="V213" s="3">
        <v>2258009</v>
      </c>
      <c r="W213" s="14">
        <f t="shared" si="21"/>
        <v>1.0808504507195429</v>
      </c>
      <c r="X213" s="3">
        <v>1508935</v>
      </c>
      <c r="Y213" s="18">
        <f t="shared" si="22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>
        <v>30</v>
      </c>
      <c r="AF213" s="10">
        <v>46670</v>
      </c>
      <c r="AG213" t="s">
        <v>63</v>
      </c>
      <c r="AH213" t="s">
        <v>43</v>
      </c>
      <c r="AI213" t="s">
        <v>44</v>
      </c>
      <c r="AJ213" s="8">
        <v>40136</v>
      </c>
      <c r="AK213" s="3">
        <v>433944</v>
      </c>
      <c r="AL213" s="3">
        <v>539187</v>
      </c>
      <c r="AM213">
        <v>0.04</v>
      </c>
      <c r="AN213">
        <v>15</v>
      </c>
      <c r="AO213" t="s">
        <v>165</v>
      </c>
      <c r="AP213" s="8">
        <v>45930</v>
      </c>
      <c r="AQ213" t="s">
        <v>206</v>
      </c>
      <c r="AR213" t="s">
        <v>58</v>
      </c>
      <c r="AS213" t="s">
        <v>44</v>
      </c>
      <c r="AT213" s="11" t="s">
        <v>106</v>
      </c>
      <c r="AU213" s="3">
        <v>0</v>
      </c>
      <c r="AV213" s="3">
        <v>0</v>
      </c>
      <c r="AW213">
        <v>0</v>
      </c>
      <c r="AX213">
        <v>0</v>
      </c>
      <c r="AY213">
        <v>0</v>
      </c>
      <c r="AZ213" s="8">
        <v>0</v>
      </c>
      <c r="BA213">
        <v>0</v>
      </c>
      <c r="BB213" t="s">
        <v>46</v>
      </c>
      <c r="BC213">
        <v>0</v>
      </c>
      <c r="BD213" s="11" t="s">
        <v>106</v>
      </c>
      <c r="BE213" s="3">
        <v>0</v>
      </c>
      <c r="BF213" s="3">
        <v>0</v>
      </c>
      <c r="BG213">
        <v>0</v>
      </c>
      <c r="BH213">
        <v>0</v>
      </c>
      <c r="BI213">
        <v>0</v>
      </c>
      <c r="BJ213" s="8">
        <v>0</v>
      </c>
      <c r="BK213">
        <v>0</v>
      </c>
      <c r="BL213" t="s">
        <v>46</v>
      </c>
      <c r="BM213">
        <v>0</v>
      </c>
      <c r="BN213" s="3">
        <v>2089104</v>
      </c>
      <c r="BO213" t="s">
        <v>255</v>
      </c>
      <c r="BP213" s="19">
        <f t="shared" si="23"/>
        <v>580169</v>
      </c>
      <c r="BQ213" s="19"/>
      <c r="BR213" s="19">
        <f t="shared" si="18"/>
        <v>2089104</v>
      </c>
      <c r="BS213" s="13">
        <f t="shared" si="19"/>
        <v>1</v>
      </c>
    </row>
    <row r="214" spans="1:71" hidden="1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20"/>
        <v>0.11405834756278448</v>
      </c>
      <c r="U214" s="3">
        <v>4378829</v>
      </c>
      <c r="V214" s="3">
        <v>5549544</v>
      </c>
      <c r="W214" s="14">
        <f t="shared" si="21"/>
        <v>1.2673580082711611</v>
      </c>
      <c r="X214" s="3">
        <v>76969</v>
      </c>
      <c r="Y214" s="18">
        <f t="shared" si="22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>
        <v>0</v>
      </c>
      <c r="AF214" s="10">
        <v>42475</v>
      </c>
      <c r="AG214">
        <v>0</v>
      </c>
      <c r="AH214" t="s">
        <v>46</v>
      </c>
      <c r="AI214">
        <v>0</v>
      </c>
      <c r="AJ214" s="8" t="s">
        <v>106</v>
      </c>
      <c r="AK214" s="3">
        <v>250000</v>
      </c>
      <c r="AL214" s="3">
        <v>229121</v>
      </c>
      <c r="AM214">
        <v>6.6500000000000004E-2</v>
      </c>
      <c r="AN214" t="s">
        <v>45</v>
      </c>
      <c r="AO214">
        <v>0</v>
      </c>
      <c r="AP214" s="8">
        <v>46182</v>
      </c>
      <c r="AQ214">
        <v>0</v>
      </c>
      <c r="AR214" t="s">
        <v>43</v>
      </c>
      <c r="AS214">
        <v>0</v>
      </c>
      <c r="AT214" s="11" t="s">
        <v>106</v>
      </c>
      <c r="AU214" s="3">
        <v>356000</v>
      </c>
      <c r="AV214" s="3">
        <v>356000</v>
      </c>
      <c r="AW214">
        <v>3.8800000000000001E-2</v>
      </c>
      <c r="AX214">
        <v>0</v>
      </c>
      <c r="AY214">
        <v>0</v>
      </c>
      <c r="AZ214" s="8">
        <v>47848</v>
      </c>
      <c r="BA214">
        <v>0</v>
      </c>
      <c r="BB214" t="s">
        <v>58</v>
      </c>
      <c r="BC214">
        <v>0</v>
      </c>
      <c r="BD214" s="11" t="s">
        <v>106</v>
      </c>
      <c r="BE214" s="3">
        <v>0</v>
      </c>
      <c r="BF214" s="3">
        <v>0</v>
      </c>
      <c r="BG214">
        <v>0</v>
      </c>
      <c r="BH214">
        <v>0</v>
      </c>
      <c r="BI214">
        <v>0</v>
      </c>
      <c r="BJ214" s="8">
        <v>0</v>
      </c>
      <c r="BK214">
        <v>0</v>
      </c>
      <c r="BL214" t="s">
        <v>46</v>
      </c>
      <c r="BM214">
        <v>0</v>
      </c>
      <c r="BN214" s="3">
        <v>4378829</v>
      </c>
      <c r="BO214">
        <v>0</v>
      </c>
      <c r="BP214" s="19">
        <f t="shared" si="23"/>
        <v>4301860</v>
      </c>
      <c r="BQ214" s="19"/>
      <c r="BR214" s="19">
        <f t="shared" si="18"/>
        <v>4378829</v>
      </c>
      <c r="BS214" s="13">
        <f t="shared" si="19"/>
        <v>1</v>
      </c>
    </row>
    <row r="215" spans="1:71" hidden="1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20"/>
        <v>0.11125877112488229</v>
      </c>
      <c r="U215" s="3">
        <v>2915105</v>
      </c>
      <c r="V215" s="3">
        <v>3607709</v>
      </c>
      <c r="W215" s="14">
        <f t="shared" si="21"/>
        <v>1.2375914418177048</v>
      </c>
      <c r="X215" s="3">
        <v>2522164</v>
      </c>
      <c r="Y215" s="18">
        <f t="shared" si="22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t="s">
        <v>391</v>
      </c>
      <c r="AF215" s="10">
        <v>42370</v>
      </c>
      <c r="AG215" t="s">
        <v>54</v>
      </c>
      <c r="AH215" t="s">
        <v>100</v>
      </c>
      <c r="AI215">
        <v>0</v>
      </c>
      <c r="AJ215" s="8" t="s">
        <v>106</v>
      </c>
      <c r="AK215" s="3">
        <v>0</v>
      </c>
      <c r="AL215" s="3">
        <v>0</v>
      </c>
      <c r="AM215">
        <v>0</v>
      </c>
      <c r="AN215" t="s">
        <v>45</v>
      </c>
      <c r="AO215">
        <v>0</v>
      </c>
      <c r="AP215" s="8">
        <v>0</v>
      </c>
      <c r="AQ215">
        <v>0</v>
      </c>
      <c r="AR215" t="s">
        <v>46</v>
      </c>
      <c r="AS215">
        <v>0</v>
      </c>
      <c r="AT215" s="11" t="s">
        <v>106</v>
      </c>
      <c r="AU215" s="3">
        <v>0</v>
      </c>
      <c r="AV215" s="3">
        <v>0</v>
      </c>
      <c r="AW215">
        <v>0</v>
      </c>
      <c r="AX215">
        <v>0</v>
      </c>
      <c r="AY215">
        <v>0</v>
      </c>
      <c r="AZ215" s="8">
        <v>0</v>
      </c>
      <c r="BA215">
        <v>0</v>
      </c>
      <c r="BB215" t="s">
        <v>46</v>
      </c>
      <c r="BC215">
        <v>0</v>
      </c>
      <c r="BD215" s="11" t="s">
        <v>106</v>
      </c>
      <c r="BE215" s="3">
        <v>0</v>
      </c>
      <c r="BF215" s="3">
        <v>0</v>
      </c>
      <c r="BG215">
        <v>0</v>
      </c>
      <c r="BH215">
        <v>0</v>
      </c>
      <c r="BI215">
        <v>0</v>
      </c>
      <c r="BJ215" s="8">
        <v>0</v>
      </c>
      <c r="BK215">
        <v>0</v>
      </c>
      <c r="BL215" t="s">
        <v>46</v>
      </c>
      <c r="BM215">
        <v>0</v>
      </c>
      <c r="BN215" s="3">
        <v>2915105</v>
      </c>
      <c r="BO215" t="s">
        <v>255</v>
      </c>
      <c r="BP215" s="19">
        <f t="shared" si="23"/>
        <v>392941</v>
      </c>
      <c r="BQ215" s="19"/>
      <c r="BR215" s="19">
        <f t="shared" si="18"/>
        <v>2915105</v>
      </c>
      <c r="BS215" s="13">
        <f t="shared" si="19"/>
        <v>1</v>
      </c>
    </row>
    <row r="216" spans="1:71" hidden="1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20"/>
        <v>0.11052989206734279</v>
      </c>
      <c r="U216" s="3">
        <v>2849184</v>
      </c>
      <c r="V216" s="3">
        <v>3499107</v>
      </c>
      <c r="W216" s="14">
        <f t="shared" si="21"/>
        <v>1.2281084689511101</v>
      </c>
      <c r="X216" s="3">
        <v>2555505</v>
      </c>
      <c r="Y216" s="18">
        <f t="shared" si="22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>
        <v>30</v>
      </c>
      <c r="AF216" s="10">
        <v>46122</v>
      </c>
      <c r="AG216" t="s">
        <v>54</v>
      </c>
      <c r="AH216" t="s">
        <v>43</v>
      </c>
      <c r="AI216" t="s">
        <v>55</v>
      </c>
      <c r="AJ216" s="8" t="s">
        <v>106</v>
      </c>
      <c r="AK216" s="3">
        <v>0</v>
      </c>
      <c r="AL216" s="3">
        <v>0</v>
      </c>
      <c r="AM216">
        <v>0</v>
      </c>
      <c r="AN216" t="s">
        <v>45</v>
      </c>
      <c r="AO216">
        <v>0</v>
      </c>
      <c r="AP216" s="8">
        <v>0</v>
      </c>
      <c r="AQ216">
        <v>0</v>
      </c>
      <c r="AR216" t="s">
        <v>46</v>
      </c>
      <c r="AS216">
        <v>0</v>
      </c>
      <c r="AT216" s="11" t="s">
        <v>106</v>
      </c>
      <c r="AU216" s="3">
        <v>0</v>
      </c>
      <c r="AV216" s="3">
        <v>0</v>
      </c>
      <c r="AW216">
        <v>0</v>
      </c>
      <c r="AX216">
        <v>0</v>
      </c>
      <c r="AY216">
        <v>0</v>
      </c>
      <c r="AZ216" s="8">
        <v>0</v>
      </c>
      <c r="BA216">
        <v>0</v>
      </c>
      <c r="BB216" t="s">
        <v>46</v>
      </c>
      <c r="BC216">
        <v>0</v>
      </c>
      <c r="BD216" s="11" t="s">
        <v>106</v>
      </c>
      <c r="BE216" s="3">
        <v>0</v>
      </c>
      <c r="BF216" s="3">
        <v>0</v>
      </c>
      <c r="BG216">
        <v>0</v>
      </c>
      <c r="BH216">
        <v>0</v>
      </c>
      <c r="BI216">
        <v>0</v>
      </c>
      <c r="BJ216" s="8">
        <v>0</v>
      </c>
      <c r="BK216">
        <v>0</v>
      </c>
      <c r="BL216" t="s">
        <v>46</v>
      </c>
      <c r="BM216">
        <v>0</v>
      </c>
      <c r="BN216" s="3">
        <v>2849184</v>
      </c>
      <c r="BO216" t="s">
        <v>47</v>
      </c>
      <c r="BP216" s="19">
        <f t="shared" si="23"/>
        <v>293679</v>
      </c>
      <c r="BQ216" s="19"/>
      <c r="BR216" s="19">
        <f t="shared" si="18"/>
        <v>2849184</v>
      </c>
      <c r="BS216" s="13">
        <f t="shared" si="19"/>
        <v>1</v>
      </c>
    </row>
    <row r="217" spans="1:71" hidden="1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20"/>
        <v>0.10947281407992976</v>
      </c>
      <c r="U217" s="3">
        <v>3425983</v>
      </c>
      <c r="V217" s="3">
        <v>4167249</v>
      </c>
      <c r="W217" s="14">
        <f t="shared" si="21"/>
        <v>1.216365930595686</v>
      </c>
      <c r="X217" s="3">
        <v>2880513</v>
      </c>
      <c r="Y217" s="18">
        <f t="shared" si="22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>
        <v>16</v>
      </c>
      <c r="AF217" s="10">
        <v>45879</v>
      </c>
      <c r="AG217" t="s">
        <v>394</v>
      </c>
      <c r="AH217" t="s">
        <v>43</v>
      </c>
      <c r="AI217" t="s">
        <v>395</v>
      </c>
      <c r="AJ217" s="8">
        <v>39996</v>
      </c>
      <c r="AK217" s="3">
        <v>302000</v>
      </c>
      <c r="AL217" s="3">
        <v>380605</v>
      </c>
      <c r="AM217">
        <v>3.3599999999999998E-2</v>
      </c>
      <c r="AN217">
        <v>16</v>
      </c>
      <c r="AO217">
        <v>16</v>
      </c>
      <c r="AP217" s="8">
        <v>45667</v>
      </c>
      <c r="AQ217" t="s">
        <v>394</v>
      </c>
      <c r="AR217" t="s">
        <v>100</v>
      </c>
      <c r="AS217" t="s">
        <v>386</v>
      </c>
      <c r="AT217" s="11" t="s">
        <v>106</v>
      </c>
      <c r="AU217" s="3">
        <v>0</v>
      </c>
      <c r="AV217" s="3">
        <v>0</v>
      </c>
      <c r="AW217">
        <v>0</v>
      </c>
      <c r="AX217">
        <v>0</v>
      </c>
      <c r="AY217">
        <v>0</v>
      </c>
      <c r="AZ217" s="8">
        <v>0</v>
      </c>
      <c r="BA217">
        <v>0</v>
      </c>
      <c r="BB217" t="s">
        <v>46</v>
      </c>
      <c r="BC217">
        <v>0</v>
      </c>
      <c r="BD217" s="11" t="s">
        <v>106</v>
      </c>
      <c r="BE217" s="3">
        <v>0</v>
      </c>
      <c r="BF217" s="3">
        <v>0</v>
      </c>
      <c r="BG217">
        <v>0</v>
      </c>
      <c r="BH217">
        <v>0</v>
      </c>
      <c r="BI217">
        <v>0</v>
      </c>
      <c r="BJ217" s="8">
        <v>0</v>
      </c>
      <c r="BK217">
        <v>0</v>
      </c>
      <c r="BL217" t="s">
        <v>46</v>
      </c>
      <c r="BM217">
        <v>0</v>
      </c>
      <c r="BN217" s="3">
        <v>3425983</v>
      </c>
      <c r="BO217" t="s">
        <v>62</v>
      </c>
      <c r="BP217" s="19">
        <f t="shared" si="23"/>
        <v>545470</v>
      </c>
      <c r="BQ217" s="19"/>
      <c r="BR217" s="19">
        <f t="shared" si="18"/>
        <v>3425983</v>
      </c>
      <c r="BS217" s="13">
        <f t="shared" si="19"/>
        <v>1</v>
      </c>
    </row>
    <row r="218" spans="1:71" hidden="1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20"/>
        <v>0.10513559962329004</v>
      </c>
      <c r="U218" s="3">
        <v>4510632</v>
      </c>
      <c r="V218" s="3">
        <v>5278212</v>
      </c>
      <c r="W218" s="14">
        <f t="shared" si="21"/>
        <v>1.1701712753334788</v>
      </c>
      <c r="X218" s="3">
        <v>3841193</v>
      </c>
      <c r="Y218" s="18">
        <f t="shared" si="22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>
        <v>16</v>
      </c>
      <c r="AF218" s="10">
        <v>46022</v>
      </c>
      <c r="AG218">
        <v>0</v>
      </c>
      <c r="AH218" t="s">
        <v>100</v>
      </c>
      <c r="AI218" t="s">
        <v>386</v>
      </c>
      <c r="AJ218" s="8">
        <v>39947</v>
      </c>
      <c r="AK218" s="3">
        <v>284639</v>
      </c>
      <c r="AL218" s="3">
        <v>253684</v>
      </c>
      <c r="AM218">
        <v>6.25E-2</v>
      </c>
      <c r="AN218">
        <v>16</v>
      </c>
      <c r="AO218">
        <v>16</v>
      </c>
      <c r="AP218" s="8">
        <v>45787</v>
      </c>
      <c r="AQ218" t="s">
        <v>63</v>
      </c>
      <c r="AR218" t="s">
        <v>43</v>
      </c>
      <c r="AS218" t="s">
        <v>244</v>
      </c>
      <c r="AT218" s="11" t="s">
        <v>106</v>
      </c>
      <c r="AU218" s="3">
        <v>0</v>
      </c>
      <c r="AV218" s="3">
        <v>0</v>
      </c>
      <c r="AW218">
        <v>0</v>
      </c>
      <c r="AX218">
        <v>0</v>
      </c>
      <c r="AY218">
        <v>0</v>
      </c>
      <c r="AZ218" s="8">
        <v>0</v>
      </c>
      <c r="BA218">
        <v>0</v>
      </c>
      <c r="BB218" t="s">
        <v>46</v>
      </c>
      <c r="BC218">
        <v>0</v>
      </c>
      <c r="BD218" s="11" t="s">
        <v>106</v>
      </c>
      <c r="BE218" s="3">
        <v>0</v>
      </c>
      <c r="BF218" s="3">
        <v>0</v>
      </c>
      <c r="BG218">
        <v>0</v>
      </c>
      <c r="BH218">
        <v>0</v>
      </c>
      <c r="BI218">
        <v>0</v>
      </c>
      <c r="BJ218" s="8">
        <v>0</v>
      </c>
      <c r="BK218">
        <v>0</v>
      </c>
      <c r="BL218" t="s">
        <v>46</v>
      </c>
      <c r="BM218">
        <v>0</v>
      </c>
      <c r="BN218" s="3">
        <v>4510632</v>
      </c>
      <c r="BO218" t="s">
        <v>62</v>
      </c>
      <c r="BP218" s="19">
        <f t="shared" si="23"/>
        <v>669439</v>
      </c>
      <c r="BQ218" s="19"/>
      <c r="BR218" s="19">
        <f t="shared" si="18"/>
        <v>4510632</v>
      </c>
      <c r="BS218" s="13">
        <f t="shared" si="19"/>
        <v>1</v>
      </c>
    </row>
    <row r="219" spans="1:71" hidden="1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20"/>
        <v>1.0093189242378038</v>
      </c>
      <c r="U219" s="3">
        <v>17300924</v>
      </c>
      <c r="V219" s="3">
        <v>19406639</v>
      </c>
      <c r="W219" s="14">
        <f t="shared" si="21"/>
        <v>1.121711129417134</v>
      </c>
      <c r="X219" s="3">
        <v>12983962</v>
      </c>
      <c r="Y219" s="18">
        <f t="shared" si="22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>
        <v>30</v>
      </c>
      <c r="AF219" s="10">
        <v>46681</v>
      </c>
      <c r="AG219" t="s">
        <v>63</v>
      </c>
      <c r="AH219" t="s">
        <v>43</v>
      </c>
      <c r="AI219" t="s">
        <v>44</v>
      </c>
      <c r="AJ219" s="8">
        <v>40472</v>
      </c>
      <c r="AK219" s="3">
        <v>1542464</v>
      </c>
      <c r="AL219" s="3">
        <v>771232.05</v>
      </c>
      <c r="AM219">
        <v>0</v>
      </c>
      <c r="AN219">
        <v>15</v>
      </c>
      <c r="AO219">
        <v>15</v>
      </c>
      <c r="AP219" s="8">
        <v>45951</v>
      </c>
      <c r="AQ219" t="s">
        <v>206</v>
      </c>
      <c r="AR219" t="s">
        <v>43</v>
      </c>
      <c r="AS219" t="s">
        <v>98</v>
      </c>
      <c r="AT219" s="11">
        <v>40472</v>
      </c>
      <c r="AU219" s="3">
        <v>674498</v>
      </c>
      <c r="AV219" s="3">
        <v>9086</v>
      </c>
      <c r="AW219">
        <v>0</v>
      </c>
      <c r="AX219">
        <v>0</v>
      </c>
      <c r="AY219">
        <v>0</v>
      </c>
      <c r="AZ219" s="8">
        <v>0</v>
      </c>
      <c r="BA219">
        <v>0</v>
      </c>
      <c r="BB219" t="s">
        <v>58</v>
      </c>
      <c r="BC219" t="s">
        <v>98</v>
      </c>
      <c r="BD219" s="11" t="s">
        <v>106</v>
      </c>
      <c r="BE219" s="3">
        <v>0</v>
      </c>
      <c r="BF219" s="3">
        <v>0</v>
      </c>
      <c r="BG219">
        <v>0</v>
      </c>
      <c r="BH219">
        <v>0</v>
      </c>
      <c r="BI219">
        <v>0</v>
      </c>
      <c r="BJ219" s="8">
        <v>0</v>
      </c>
      <c r="BK219">
        <v>0</v>
      </c>
      <c r="BL219" t="s">
        <v>46</v>
      </c>
      <c r="BM219">
        <v>0</v>
      </c>
      <c r="BN219" s="3">
        <v>17300924</v>
      </c>
      <c r="BO219" t="s">
        <v>47</v>
      </c>
      <c r="BP219" s="19">
        <f t="shared" si="23"/>
        <v>4316962</v>
      </c>
      <c r="BQ219" s="19"/>
      <c r="BR219" s="19">
        <f t="shared" si="18"/>
        <v>17300924</v>
      </c>
      <c r="BS219" s="13">
        <f t="shared" si="19"/>
        <v>1</v>
      </c>
    </row>
    <row r="220" spans="1:71" hidden="1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20"/>
        <v>0.57347016835165077</v>
      </c>
      <c r="U220" s="3">
        <v>5814496</v>
      </c>
      <c r="V220" s="3">
        <v>4517418</v>
      </c>
      <c r="W220" s="14">
        <f t="shared" si="21"/>
        <v>0.77692339972372493</v>
      </c>
      <c r="X220" s="3">
        <v>2000100</v>
      </c>
      <c r="Y220" s="18">
        <f t="shared" si="22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>
        <v>30</v>
      </c>
      <c r="AF220" s="10">
        <v>46395</v>
      </c>
      <c r="AG220" t="s">
        <v>63</v>
      </c>
      <c r="AH220" t="s">
        <v>43</v>
      </c>
      <c r="AI220" t="s">
        <v>397</v>
      </c>
      <c r="AJ220" s="8">
        <v>40234</v>
      </c>
      <c r="AK220" s="3">
        <v>2037352</v>
      </c>
      <c r="AL220" s="3">
        <v>2037352</v>
      </c>
      <c r="AM220" t="s">
        <v>398</v>
      </c>
      <c r="AN220">
        <v>30</v>
      </c>
      <c r="AO220">
        <v>30</v>
      </c>
      <c r="AP220" s="8">
        <v>51191</v>
      </c>
      <c r="AQ220" t="s">
        <v>206</v>
      </c>
      <c r="AR220" t="s">
        <v>58</v>
      </c>
      <c r="AS220" t="s">
        <v>98</v>
      </c>
      <c r="AT220" s="11">
        <v>40186</v>
      </c>
      <c r="AU220" s="3">
        <v>877043.75</v>
      </c>
      <c r="AV220" s="3">
        <v>69068.47</v>
      </c>
      <c r="AW220">
        <v>0</v>
      </c>
      <c r="AX220">
        <v>0</v>
      </c>
      <c r="AY220">
        <v>0</v>
      </c>
      <c r="AZ220" s="8">
        <v>0</v>
      </c>
      <c r="BA220">
        <v>0</v>
      </c>
      <c r="BB220" t="s">
        <v>58</v>
      </c>
      <c r="BC220" t="s">
        <v>98</v>
      </c>
      <c r="BD220" s="11" t="s">
        <v>106</v>
      </c>
      <c r="BE220" s="3">
        <v>0</v>
      </c>
      <c r="BF220" s="3">
        <v>0</v>
      </c>
      <c r="BG220">
        <v>0</v>
      </c>
      <c r="BH220">
        <v>0</v>
      </c>
      <c r="BI220">
        <v>0</v>
      </c>
      <c r="BJ220" s="8">
        <v>0</v>
      </c>
      <c r="BK220">
        <v>0</v>
      </c>
      <c r="BL220" t="s">
        <v>46</v>
      </c>
      <c r="BM220">
        <v>0</v>
      </c>
      <c r="BN220" s="3">
        <v>5814496</v>
      </c>
      <c r="BO220" t="s">
        <v>47</v>
      </c>
      <c r="BP220" s="19">
        <f t="shared" si="23"/>
        <v>3814395.75</v>
      </c>
      <c r="BQ220" s="19"/>
      <c r="BR220" s="19">
        <f t="shared" si="18"/>
        <v>5814495.75</v>
      </c>
      <c r="BS220" s="13">
        <f t="shared" si="19"/>
        <v>0.99999995700401201</v>
      </c>
    </row>
    <row r="221" spans="1:71" hidden="1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20"/>
        <v>0.1008258779823962</v>
      </c>
      <c r="U221" s="3">
        <v>2117383</v>
      </c>
      <c r="V221" s="3">
        <v>1824674</v>
      </c>
      <c r="W221" s="14">
        <f t="shared" si="21"/>
        <v>0.86175906767930033</v>
      </c>
      <c r="X221" s="3">
        <v>1673383</v>
      </c>
      <c r="Y221" s="18">
        <f t="shared" si="22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>
        <v>40</v>
      </c>
      <c r="AF221" s="10">
        <v>46022</v>
      </c>
      <c r="AG221" t="s">
        <v>63</v>
      </c>
      <c r="AH221" t="s">
        <v>43</v>
      </c>
      <c r="AI221" t="s">
        <v>55</v>
      </c>
      <c r="AJ221" s="8">
        <v>39997</v>
      </c>
      <c r="AK221" s="3">
        <v>365000</v>
      </c>
      <c r="AL221" s="3">
        <v>462755</v>
      </c>
      <c r="AM221">
        <v>3.3599999999999998E-2</v>
      </c>
      <c r="AN221">
        <v>16</v>
      </c>
      <c r="AO221" t="s">
        <v>165</v>
      </c>
      <c r="AP221" s="8">
        <v>45538</v>
      </c>
      <c r="AQ221" t="s">
        <v>206</v>
      </c>
      <c r="AR221" t="s">
        <v>100</v>
      </c>
      <c r="AS221" t="s">
        <v>55</v>
      </c>
      <c r="AT221" s="11" t="s">
        <v>106</v>
      </c>
      <c r="AU221" s="3">
        <v>0</v>
      </c>
      <c r="AV221" s="3">
        <v>0</v>
      </c>
      <c r="AW221">
        <v>0</v>
      </c>
      <c r="AX221">
        <v>0</v>
      </c>
      <c r="AY221">
        <v>0</v>
      </c>
      <c r="AZ221" s="8">
        <v>0</v>
      </c>
      <c r="BA221">
        <v>0</v>
      </c>
      <c r="BB221" t="s">
        <v>46</v>
      </c>
      <c r="BC221">
        <v>0</v>
      </c>
      <c r="BD221" s="11" t="s">
        <v>106</v>
      </c>
      <c r="BE221" s="3">
        <v>0</v>
      </c>
      <c r="BF221" s="3">
        <v>0</v>
      </c>
      <c r="BG221">
        <v>0</v>
      </c>
      <c r="BH221">
        <v>0</v>
      </c>
      <c r="BI221">
        <v>0</v>
      </c>
      <c r="BJ221" s="8">
        <v>0</v>
      </c>
      <c r="BK221">
        <v>0</v>
      </c>
      <c r="BL221" t="s">
        <v>46</v>
      </c>
      <c r="BM221">
        <v>0</v>
      </c>
      <c r="BN221" s="3">
        <v>2117383</v>
      </c>
      <c r="BO221" t="s">
        <v>62</v>
      </c>
      <c r="BP221" s="19">
        <f t="shared" si="23"/>
        <v>444000</v>
      </c>
      <c r="BQ221" s="19"/>
      <c r="BR221" s="19">
        <f t="shared" si="18"/>
        <v>2117383</v>
      </c>
      <c r="BS221" s="13">
        <f t="shared" si="19"/>
        <v>1</v>
      </c>
    </row>
    <row r="222" spans="1:71" hidden="1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20"/>
        <v>9.7285305144755696E-2</v>
      </c>
      <c r="U222" s="3">
        <v>8953603</v>
      </c>
      <c r="V222" s="3">
        <v>10256856</v>
      </c>
      <c r="W222" s="14">
        <f t="shared" si="21"/>
        <v>1.1455562637744827</v>
      </c>
      <c r="X222" s="3">
        <v>6197378</v>
      </c>
      <c r="Y222" s="18">
        <f t="shared" si="22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>
        <v>360</v>
      </c>
      <c r="AF222" s="10" t="s">
        <v>62</v>
      </c>
      <c r="AG222">
        <v>0</v>
      </c>
      <c r="AH222" t="s">
        <v>100</v>
      </c>
      <c r="AI222" t="s">
        <v>214</v>
      </c>
      <c r="AJ222" s="8">
        <v>40429</v>
      </c>
      <c r="AK222" s="3">
        <v>1006225</v>
      </c>
      <c r="AL222" s="3">
        <v>1006225</v>
      </c>
      <c r="AM222">
        <v>0</v>
      </c>
      <c r="AN222">
        <v>25</v>
      </c>
      <c r="AO222">
        <v>300</v>
      </c>
      <c r="AP222" s="8">
        <v>51387</v>
      </c>
      <c r="AQ222" t="s">
        <v>400</v>
      </c>
      <c r="AR222" t="s">
        <v>58</v>
      </c>
      <c r="AS222" t="s">
        <v>401</v>
      </c>
      <c r="AT222" s="11">
        <v>40319</v>
      </c>
      <c r="AU222" s="3">
        <v>350000</v>
      </c>
      <c r="AV222" s="3">
        <v>350000</v>
      </c>
      <c r="AW222">
        <v>0</v>
      </c>
      <c r="AX222">
        <v>17</v>
      </c>
      <c r="AY222">
        <v>180</v>
      </c>
      <c r="AZ222" s="8">
        <v>46448</v>
      </c>
      <c r="BA222">
        <v>0</v>
      </c>
      <c r="BB222" t="s">
        <v>100</v>
      </c>
      <c r="BC222" t="s">
        <v>259</v>
      </c>
      <c r="BD222" s="11">
        <v>40416</v>
      </c>
      <c r="BE222" s="3">
        <v>300000</v>
      </c>
      <c r="BF222" s="3">
        <v>369811</v>
      </c>
      <c r="BG222">
        <v>0.06</v>
      </c>
      <c r="BH222">
        <v>20</v>
      </c>
      <c r="BI222">
        <v>180</v>
      </c>
      <c r="BJ222" s="8">
        <v>46448</v>
      </c>
      <c r="BK222">
        <v>0</v>
      </c>
      <c r="BL222" t="s">
        <v>100</v>
      </c>
      <c r="BM222" t="s">
        <v>55</v>
      </c>
      <c r="BN222" s="3">
        <v>8953603</v>
      </c>
      <c r="BO222" t="s">
        <v>47</v>
      </c>
      <c r="BP222" s="19">
        <f t="shared" si="23"/>
        <v>2756225</v>
      </c>
      <c r="BQ222" s="19"/>
      <c r="BR222" s="19">
        <f t="shared" si="18"/>
        <v>8953603</v>
      </c>
      <c r="BS222" s="13">
        <f t="shared" si="19"/>
        <v>1</v>
      </c>
    </row>
    <row r="223" spans="1:71" hidden="1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20"/>
        <v>8.3040112596762847E-2</v>
      </c>
      <c r="U223" s="3">
        <v>6977110</v>
      </c>
      <c r="V223" s="3">
        <v>7256980</v>
      </c>
      <c r="W223" s="14">
        <f t="shared" si="21"/>
        <v>1.0401125967628431</v>
      </c>
      <c r="X223" s="3">
        <v>4177588</v>
      </c>
      <c r="Y223" s="18">
        <f t="shared" si="22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>
        <v>40</v>
      </c>
      <c r="AF223" s="10">
        <v>55671</v>
      </c>
      <c r="AG223">
        <v>1</v>
      </c>
      <c r="AH223" t="s">
        <v>43</v>
      </c>
      <c r="AI223" t="s">
        <v>402</v>
      </c>
      <c r="AJ223" s="8">
        <v>40541</v>
      </c>
      <c r="AK223" s="3">
        <v>195561</v>
      </c>
      <c r="AL223" s="3">
        <v>0</v>
      </c>
      <c r="AM223">
        <v>0.05</v>
      </c>
      <c r="AN223">
        <v>15</v>
      </c>
      <c r="AO223">
        <v>15</v>
      </c>
      <c r="AP223" s="8">
        <v>45657</v>
      </c>
      <c r="AQ223">
        <v>2</v>
      </c>
      <c r="AR223" t="s">
        <v>58</v>
      </c>
      <c r="AS223" t="s">
        <v>403</v>
      </c>
      <c r="AT223" s="11">
        <v>40541</v>
      </c>
      <c r="AU223" s="3">
        <v>417761</v>
      </c>
      <c r="AV223" s="3">
        <v>417761</v>
      </c>
      <c r="AW223">
        <v>0.1</v>
      </c>
      <c r="AX223">
        <v>42</v>
      </c>
      <c r="AY223">
        <v>42</v>
      </c>
      <c r="AZ223" s="8">
        <v>55884</v>
      </c>
      <c r="BA223">
        <v>3</v>
      </c>
      <c r="BB223" t="s">
        <v>58</v>
      </c>
      <c r="BC223" t="s">
        <v>288</v>
      </c>
      <c r="BD223" s="11" t="s">
        <v>106</v>
      </c>
      <c r="BE223" s="3">
        <v>0</v>
      </c>
      <c r="BF223" s="3">
        <v>0</v>
      </c>
      <c r="BG223">
        <v>0</v>
      </c>
      <c r="BH223">
        <v>0</v>
      </c>
      <c r="BI223">
        <v>0</v>
      </c>
      <c r="BJ223" s="8">
        <v>0</v>
      </c>
      <c r="BK223">
        <v>0</v>
      </c>
      <c r="BL223" t="s">
        <v>46</v>
      </c>
      <c r="BM223">
        <v>0</v>
      </c>
      <c r="BN223" s="3">
        <v>6977110</v>
      </c>
      <c r="BO223" t="s">
        <v>62</v>
      </c>
      <c r="BP223" s="19">
        <f t="shared" si="23"/>
        <v>2799522</v>
      </c>
      <c r="BQ223" s="19"/>
      <c r="BR223" s="19">
        <f t="shared" si="18"/>
        <v>6977110</v>
      </c>
      <c r="BS223" s="13">
        <f t="shared" si="19"/>
        <v>1</v>
      </c>
    </row>
    <row r="224" spans="1:71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20"/>
        <v>0.67230012529097127</v>
      </c>
      <c r="U224" s="3">
        <v>9744517</v>
      </c>
      <c r="V224" s="3">
        <v>8441950</v>
      </c>
      <c r="W224" s="14">
        <f t="shared" si="21"/>
        <v>0.86632821308639518</v>
      </c>
      <c r="X224" s="3">
        <v>5199625</v>
      </c>
      <c r="Y224" s="18">
        <f t="shared" si="22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>
        <v>30</v>
      </c>
      <c r="AF224" s="10">
        <v>46388</v>
      </c>
      <c r="AG224">
        <v>0</v>
      </c>
      <c r="AH224" t="s">
        <v>58</v>
      </c>
      <c r="AI224" t="s">
        <v>205</v>
      </c>
      <c r="AJ224" s="8">
        <v>40544</v>
      </c>
      <c r="AK224" s="3">
        <v>450000</v>
      </c>
      <c r="AL224" s="3">
        <v>450000</v>
      </c>
      <c r="AM224">
        <v>0.01</v>
      </c>
      <c r="AN224">
        <v>30</v>
      </c>
      <c r="AO224">
        <v>30</v>
      </c>
      <c r="AP224" s="8">
        <v>51440</v>
      </c>
      <c r="AQ224">
        <v>0</v>
      </c>
      <c r="AR224" t="s">
        <v>58</v>
      </c>
      <c r="AS224" t="s">
        <v>205</v>
      </c>
      <c r="AT224" s="11">
        <v>40544</v>
      </c>
      <c r="AU224" s="3">
        <v>616261</v>
      </c>
      <c r="AV224" s="3">
        <v>616261</v>
      </c>
      <c r="AW224">
        <v>0</v>
      </c>
      <c r="AX224">
        <v>30</v>
      </c>
      <c r="AY224">
        <v>30</v>
      </c>
      <c r="AZ224" s="8">
        <v>51438</v>
      </c>
      <c r="BA224">
        <v>0</v>
      </c>
      <c r="BB224" t="s">
        <v>58</v>
      </c>
      <c r="BC224" t="s">
        <v>205</v>
      </c>
      <c r="BD224" s="11">
        <v>40544</v>
      </c>
      <c r="BE224" s="3">
        <v>430300</v>
      </c>
      <c r="BF224" s="3">
        <v>430300</v>
      </c>
      <c r="BG224">
        <v>0.01</v>
      </c>
      <c r="BH224">
        <v>30</v>
      </c>
      <c r="BI224">
        <v>30</v>
      </c>
      <c r="BJ224" s="8">
        <v>51440</v>
      </c>
      <c r="BK224">
        <v>0</v>
      </c>
      <c r="BL224" t="s">
        <v>58</v>
      </c>
      <c r="BM224" t="s">
        <v>205</v>
      </c>
      <c r="BN224" s="3">
        <v>9744517</v>
      </c>
      <c r="BO224">
        <v>617371</v>
      </c>
      <c r="BP224" s="19">
        <f t="shared" si="23"/>
        <v>1856561</v>
      </c>
      <c r="BQ224" s="19"/>
      <c r="BR224" s="19">
        <f t="shared" si="18"/>
        <v>7056186</v>
      </c>
      <c r="BS224" s="13">
        <f t="shared" si="19"/>
        <v>0.72411859920814958</v>
      </c>
    </row>
    <row r="225" spans="1:71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20"/>
        <v>0</v>
      </c>
      <c r="U225" s="3">
        <v>0</v>
      </c>
      <c r="V225" s="3">
        <v>0</v>
      </c>
      <c r="W225" s="14">
        <f t="shared" si="21"/>
        <v>0</v>
      </c>
      <c r="X225" s="3">
        <v>0</v>
      </c>
      <c r="Y225" s="18">
        <f t="shared" si="22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>
        <v>18</v>
      </c>
      <c r="AF225" s="10">
        <v>47027</v>
      </c>
      <c r="AG225">
        <v>0</v>
      </c>
      <c r="AH225" t="s">
        <v>43</v>
      </c>
      <c r="AI225" t="s">
        <v>205</v>
      </c>
      <c r="AJ225" s="8">
        <v>40544</v>
      </c>
      <c r="AK225" s="3">
        <v>1290899</v>
      </c>
      <c r="AL225" s="3">
        <v>1290899</v>
      </c>
      <c r="AM225">
        <v>0.01</v>
      </c>
      <c r="AN225">
        <v>30</v>
      </c>
      <c r="AO225">
        <v>30</v>
      </c>
      <c r="AP225" s="8">
        <v>51440</v>
      </c>
      <c r="AQ225">
        <v>0</v>
      </c>
      <c r="AR225" t="s">
        <v>58</v>
      </c>
      <c r="AS225" t="s">
        <v>205</v>
      </c>
      <c r="AT225" s="11" t="s">
        <v>106</v>
      </c>
      <c r="AU225" s="3">
        <v>0</v>
      </c>
      <c r="AV225" s="3">
        <v>0</v>
      </c>
      <c r="AW225">
        <v>0</v>
      </c>
      <c r="AX225">
        <v>0</v>
      </c>
      <c r="AY225">
        <v>0</v>
      </c>
      <c r="AZ225" s="8">
        <v>0</v>
      </c>
      <c r="BA225">
        <v>0</v>
      </c>
      <c r="BB225" t="s">
        <v>46</v>
      </c>
      <c r="BC225">
        <v>0</v>
      </c>
      <c r="BD225" s="11" t="s">
        <v>106</v>
      </c>
      <c r="BE225" s="3">
        <v>0</v>
      </c>
      <c r="BF225" s="3">
        <v>0</v>
      </c>
      <c r="BG225">
        <v>0</v>
      </c>
      <c r="BH225">
        <v>0</v>
      </c>
      <c r="BI225">
        <v>0</v>
      </c>
      <c r="BJ225" s="8">
        <v>0</v>
      </c>
      <c r="BK225">
        <v>0</v>
      </c>
      <c r="BL225" t="s">
        <v>46</v>
      </c>
      <c r="BM225">
        <v>0</v>
      </c>
      <c r="BN225" s="3">
        <v>0</v>
      </c>
      <c r="BO225">
        <v>0</v>
      </c>
      <c r="BP225" s="19">
        <f t="shared" si="23"/>
        <v>1690899</v>
      </c>
      <c r="BQ225" s="19"/>
      <c r="BR225" s="19">
        <f t="shared" si="18"/>
        <v>1690899</v>
      </c>
      <c r="BS225" s="13">
        <f t="shared" si="19"/>
        <v>0</v>
      </c>
    </row>
    <row r="226" spans="1:71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20"/>
        <v>8.0692331335339706E-2</v>
      </c>
      <c r="U226" s="3">
        <v>5293477</v>
      </c>
      <c r="V226" s="3">
        <v>4782047</v>
      </c>
      <c r="W226" s="14">
        <f t="shared" si="21"/>
        <v>0.90338486405060414</v>
      </c>
      <c r="X226" s="3">
        <v>0</v>
      </c>
      <c r="Y226" s="18">
        <f t="shared" si="22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>
        <v>0</v>
      </c>
      <c r="AF226" s="10">
        <v>51463</v>
      </c>
      <c r="AG226" t="s">
        <v>54</v>
      </c>
      <c r="AH226" t="s">
        <v>58</v>
      </c>
      <c r="AI226" t="s">
        <v>122</v>
      </c>
      <c r="AJ226" s="8" t="s">
        <v>404</v>
      </c>
      <c r="AK226" s="3">
        <v>400000</v>
      </c>
      <c r="AL226" s="3">
        <v>400000</v>
      </c>
      <c r="AM226">
        <v>3.5000000000000003E-2</v>
      </c>
      <c r="AN226">
        <v>45</v>
      </c>
      <c r="AO226">
        <v>45</v>
      </c>
      <c r="AP226" s="8">
        <v>58776</v>
      </c>
      <c r="AQ226">
        <v>0</v>
      </c>
      <c r="AR226" t="s">
        <v>100</v>
      </c>
      <c r="AS226" t="s">
        <v>405</v>
      </c>
      <c r="AT226" s="11">
        <v>40483</v>
      </c>
      <c r="AU226" s="3">
        <v>180000</v>
      </c>
      <c r="AV226" s="3">
        <v>140140</v>
      </c>
      <c r="AW226">
        <v>7.4999999999999997E-2</v>
      </c>
      <c r="AX226">
        <v>25</v>
      </c>
      <c r="AY226">
        <v>0</v>
      </c>
      <c r="AZ226" s="8">
        <v>46328</v>
      </c>
      <c r="BA226" t="s">
        <v>406</v>
      </c>
      <c r="BB226" t="s">
        <v>58</v>
      </c>
      <c r="BC226" t="s">
        <v>406</v>
      </c>
      <c r="BD226" s="11" t="s">
        <v>106</v>
      </c>
      <c r="BE226" s="3">
        <v>0</v>
      </c>
      <c r="BF226" s="3">
        <v>0</v>
      </c>
      <c r="BG226">
        <v>0</v>
      </c>
      <c r="BH226">
        <v>0</v>
      </c>
      <c r="BI226">
        <v>0</v>
      </c>
      <c r="BJ226" s="8">
        <v>0</v>
      </c>
      <c r="BK226">
        <v>0</v>
      </c>
      <c r="BL226" t="s">
        <v>46</v>
      </c>
      <c r="BM226">
        <v>0</v>
      </c>
      <c r="BN226" s="3">
        <v>2193780</v>
      </c>
      <c r="BO226" t="s">
        <v>62</v>
      </c>
      <c r="BP226" s="19">
        <f t="shared" si="23"/>
        <v>2193780</v>
      </c>
      <c r="BQ226" s="19"/>
      <c r="BR226" s="19">
        <f t="shared" si="18"/>
        <v>2193780</v>
      </c>
      <c r="BS226" s="13">
        <f t="shared" si="19"/>
        <v>0.41443081740035898</v>
      </c>
    </row>
    <row r="227" spans="1:71" hidden="1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20"/>
        <v>6.6299283145367024E-2</v>
      </c>
      <c r="U227" s="3">
        <v>4093996</v>
      </c>
      <c r="V227" s="3">
        <v>3624713</v>
      </c>
      <c r="W227" s="14">
        <f t="shared" si="21"/>
        <v>0.88537287286064759</v>
      </c>
      <c r="X227" s="3">
        <v>1988659</v>
      </c>
      <c r="Y227" s="18">
        <f t="shared" si="22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>
        <v>30</v>
      </c>
      <c r="AF227" s="10">
        <v>46758</v>
      </c>
      <c r="AG227">
        <v>0</v>
      </c>
      <c r="AH227" t="s">
        <v>43</v>
      </c>
      <c r="AI227">
        <v>0</v>
      </c>
      <c r="AJ227" s="8" t="s">
        <v>106</v>
      </c>
      <c r="AK227" s="3">
        <v>1718565</v>
      </c>
      <c r="AL227" s="3">
        <v>992949</v>
      </c>
      <c r="AM227">
        <v>0</v>
      </c>
      <c r="AN227" t="s">
        <v>45</v>
      </c>
      <c r="AO227">
        <v>0</v>
      </c>
      <c r="AP227" s="8">
        <v>0</v>
      </c>
      <c r="AQ227">
        <v>0</v>
      </c>
      <c r="AR227" t="s">
        <v>58</v>
      </c>
      <c r="AS227">
        <v>0</v>
      </c>
      <c r="AT227" s="11" t="s">
        <v>106</v>
      </c>
      <c r="AU227" s="3">
        <v>0</v>
      </c>
      <c r="AV227" s="3">
        <v>0</v>
      </c>
      <c r="AW227">
        <v>0</v>
      </c>
      <c r="AX227">
        <v>0</v>
      </c>
      <c r="AY227">
        <v>0</v>
      </c>
      <c r="AZ227" s="8">
        <v>0</v>
      </c>
      <c r="BA227">
        <v>0</v>
      </c>
      <c r="BB227" t="s">
        <v>46</v>
      </c>
      <c r="BC227">
        <v>0</v>
      </c>
      <c r="BD227" s="11" t="s">
        <v>106</v>
      </c>
      <c r="BE227" s="3">
        <v>0</v>
      </c>
      <c r="BF227" s="3">
        <v>0</v>
      </c>
      <c r="BG227">
        <v>0</v>
      </c>
      <c r="BH227">
        <v>0</v>
      </c>
      <c r="BI227">
        <v>0</v>
      </c>
      <c r="BJ227" s="8">
        <v>0</v>
      </c>
      <c r="BK227">
        <v>0</v>
      </c>
      <c r="BL227" t="s">
        <v>46</v>
      </c>
      <c r="BM227">
        <v>0</v>
      </c>
      <c r="BN227" s="3">
        <v>409399</v>
      </c>
      <c r="BO227" t="s">
        <v>47</v>
      </c>
      <c r="BP227" s="19">
        <f t="shared" si="23"/>
        <v>2105337</v>
      </c>
      <c r="BQ227" s="19"/>
      <c r="BR227" s="19">
        <f t="shared" si="18"/>
        <v>4093996</v>
      </c>
      <c r="BS227" s="13">
        <f t="shared" si="19"/>
        <v>1</v>
      </c>
    </row>
    <row r="228" spans="1:71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20"/>
        <v>0.10259142511673727</v>
      </c>
      <c r="U228" s="3">
        <v>4040055</v>
      </c>
      <c r="V228" s="3">
        <v>4634815</v>
      </c>
      <c r="W228" s="14">
        <f t="shared" si="21"/>
        <v>1.1472158176064435</v>
      </c>
      <c r="X228" s="3">
        <v>3094578</v>
      </c>
      <c r="Y228" s="18">
        <f t="shared" si="22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>
        <v>15</v>
      </c>
      <c r="AF228" s="10">
        <v>45894</v>
      </c>
      <c r="AG228">
        <v>0</v>
      </c>
      <c r="AH228" t="s">
        <v>58</v>
      </c>
      <c r="AI228" t="s">
        <v>288</v>
      </c>
      <c r="AJ228" s="8">
        <v>40303</v>
      </c>
      <c r="AK228" s="3">
        <v>215306</v>
      </c>
      <c r="AL228" s="3">
        <v>195128</v>
      </c>
      <c r="AM228">
        <v>6.25E-2</v>
      </c>
      <c r="AN228">
        <v>16</v>
      </c>
      <c r="AO228">
        <v>16</v>
      </c>
      <c r="AP228" s="8">
        <v>46183</v>
      </c>
      <c r="AQ228" t="s">
        <v>63</v>
      </c>
      <c r="AR228" t="s">
        <v>43</v>
      </c>
      <c r="AS228" t="s">
        <v>244</v>
      </c>
      <c r="AT228" s="11">
        <v>40303</v>
      </c>
      <c r="AU228" s="3">
        <v>720814</v>
      </c>
      <c r="AV228" s="3">
        <v>382933</v>
      </c>
      <c r="AW228">
        <v>0</v>
      </c>
      <c r="AX228">
        <v>0</v>
      </c>
      <c r="AY228">
        <v>0</v>
      </c>
      <c r="AZ228" s="8" t="s">
        <v>47</v>
      </c>
      <c r="BA228">
        <v>0</v>
      </c>
      <c r="BB228" t="s">
        <v>100</v>
      </c>
      <c r="BC228" t="s">
        <v>408</v>
      </c>
      <c r="BD228" s="11" t="s">
        <v>106</v>
      </c>
      <c r="BE228" s="3">
        <v>0</v>
      </c>
      <c r="BF228" s="3">
        <v>0</v>
      </c>
      <c r="BG228">
        <v>0</v>
      </c>
      <c r="BH228">
        <v>0</v>
      </c>
      <c r="BI228">
        <v>0</v>
      </c>
      <c r="BJ228" s="8">
        <v>0</v>
      </c>
      <c r="BK228">
        <v>0</v>
      </c>
      <c r="BL228" t="s">
        <v>46</v>
      </c>
      <c r="BM228">
        <v>0</v>
      </c>
      <c r="BN228" s="3">
        <v>4040055</v>
      </c>
      <c r="BO228" t="s">
        <v>62</v>
      </c>
      <c r="BP228" s="19">
        <f t="shared" si="23"/>
        <v>945477</v>
      </c>
      <c r="BQ228" s="16">
        <f>+BP228/U228</f>
        <v>0.23402577440158612</v>
      </c>
      <c r="BR228" s="19">
        <f t="shared" si="18"/>
        <v>4040055</v>
      </c>
      <c r="BS228" s="13">
        <f t="shared" si="19"/>
        <v>1</v>
      </c>
    </row>
    <row r="229" spans="1:71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20"/>
        <v>0.97799175181762688</v>
      </c>
      <c r="U229" s="3">
        <v>6720026</v>
      </c>
      <c r="V229" s="3">
        <v>7424206</v>
      </c>
      <c r="W229" s="14">
        <f t="shared" si="21"/>
        <v>1.1047882850453257</v>
      </c>
      <c r="X229" s="3">
        <v>4387699</v>
      </c>
      <c r="Y229" s="18">
        <f t="shared" si="22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>
        <v>16</v>
      </c>
      <c r="AF229" s="10">
        <v>46508</v>
      </c>
      <c r="AG229">
        <v>0</v>
      </c>
      <c r="AH229" t="s">
        <v>43</v>
      </c>
      <c r="AI229">
        <v>0</v>
      </c>
      <c r="AJ229" s="8" t="s">
        <v>106</v>
      </c>
      <c r="AK229" s="3">
        <v>949571</v>
      </c>
      <c r="AL229" s="3">
        <v>569741</v>
      </c>
      <c r="AM229">
        <v>0</v>
      </c>
      <c r="AN229">
        <v>15</v>
      </c>
      <c r="AO229" t="s">
        <v>391</v>
      </c>
      <c r="AP229" s="8">
        <v>46753</v>
      </c>
      <c r="AQ229">
        <v>0</v>
      </c>
      <c r="AR229" t="s">
        <v>100</v>
      </c>
      <c r="AS229">
        <v>0</v>
      </c>
      <c r="AT229" s="11" t="s">
        <v>106</v>
      </c>
      <c r="AU229" s="3">
        <v>0</v>
      </c>
      <c r="AV229" s="3">
        <v>0</v>
      </c>
      <c r="AW229">
        <v>0</v>
      </c>
      <c r="AX229">
        <v>0</v>
      </c>
      <c r="AY229">
        <v>0</v>
      </c>
      <c r="AZ229" s="8">
        <v>0</v>
      </c>
      <c r="BA229">
        <v>0</v>
      </c>
      <c r="BB229" t="s">
        <v>46</v>
      </c>
      <c r="BC229">
        <v>0</v>
      </c>
      <c r="BD229" s="11" t="s">
        <v>106</v>
      </c>
      <c r="BE229" s="3">
        <v>0</v>
      </c>
      <c r="BF229" s="3">
        <v>0</v>
      </c>
      <c r="BG229">
        <v>0</v>
      </c>
      <c r="BH229">
        <v>0</v>
      </c>
      <c r="BI229">
        <v>0</v>
      </c>
      <c r="BJ229" s="8">
        <v>0</v>
      </c>
      <c r="BK229">
        <v>0</v>
      </c>
      <c r="BL229" t="s">
        <v>46</v>
      </c>
      <c r="BM229">
        <v>0</v>
      </c>
      <c r="BN229" s="3">
        <v>6720026</v>
      </c>
      <c r="BO229" t="s">
        <v>47</v>
      </c>
      <c r="BP229" s="19">
        <f t="shared" si="23"/>
        <v>1968571</v>
      </c>
      <c r="BQ229" s="19"/>
      <c r="BR229" s="19">
        <f t="shared" si="18"/>
        <v>6356270</v>
      </c>
      <c r="BS229" s="13">
        <f t="shared" si="19"/>
        <v>0.94586985228926201</v>
      </c>
    </row>
    <row r="230" spans="1:71" hidden="1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20"/>
        <v>9.3870888103085248E-2</v>
      </c>
      <c r="U230" s="3">
        <v>10652930</v>
      </c>
      <c r="V230" s="3">
        <v>11111113</v>
      </c>
      <c r="W230" s="14">
        <f t="shared" si="21"/>
        <v>1.0430100451237359</v>
      </c>
      <c r="X230" s="3">
        <v>8116067</v>
      </c>
      <c r="Y230" s="18">
        <f t="shared" si="22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>
        <v>18</v>
      </c>
      <c r="AF230" s="10">
        <v>47371</v>
      </c>
      <c r="AG230" t="s">
        <v>394</v>
      </c>
      <c r="AH230" t="s">
        <v>43</v>
      </c>
      <c r="AI230" t="s">
        <v>291</v>
      </c>
      <c r="AJ230" s="8">
        <v>40773</v>
      </c>
      <c r="AK230" s="3">
        <v>402000</v>
      </c>
      <c r="AL230" s="3">
        <v>310133</v>
      </c>
      <c r="AM230">
        <v>7.4999999999999997E-2</v>
      </c>
      <c r="AN230">
        <v>15</v>
      </c>
      <c r="AO230">
        <v>15</v>
      </c>
      <c r="AP230" s="8">
        <v>46280</v>
      </c>
      <c r="AQ230">
        <v>0</v>
      </c>
      <c r="AR230" t="s">
        <v>46</v>
      </c>
      <c r="AS230" t="s">
        <v>411</v>
      </c>
      <c r="AT230" s="11">
        <v>40773</v>
      </c>
      <c r="AU230" s="3">
        <v>450000</v>
      </c>
      <c r="AV230" s="3">
        <v>450000</v>
      </c>
      <c r="AW230">
        <v>0.01</v>
      </c>
      <c r="AX230">
        <v>30</v>
      </c>
      <c r="AY230">
        <v>30</v>
      </c>
      <c r="AZ230" s="8">
        <v>51683</v>
      </c>
      <c r="BA230">
        <v>0</v>
      </c>
      <c r="BB230" t="s">
        <v>100</v>
      </c>
      <c r="BC230" t="s">
        <v>339</v>
      </c>
      <c r="BD230" s="11">
        <v>40773</v>
      </c>
      <c r="BE230" s="3">
        <v>482772</v>
      </c>
      <c r="BF230" s="3">
        <v>482772</v>
      </c>
      <c r="BG230">
        <v>0.01</v>
      </c>
      <c r="BH230">
        <v>30</v>
      </c>
      <c r="BI230">
        <v>30</v>
      </c>
      <c r="BJ230" s="8">
        <v>51683</v>
      </c>
      <c r="BK230">
        <v>0</v>
      </c>
      <c r="BL230" t="s">
        <v>100</v>
      </c>
      <c r="BM230">
        <v>0</v>
      </c>
      <c r="BN230" s="3">
        <v>10652930</v>
      </c>
      <c r="BO230" t="s">
        <v>62</v>
      </c>
      <c r="BP230" s="19">
        <f t="shared" si="23"/>
        <v>2536863</v>
      </c>
      <c r="BQ230" s="19"/>
      <c r="BR230" s="19">
        <f t="shared" si="18"/>
        <v>10652930</v>
      </c>
      <c r="BS230" s="13">
        <f t="shared" si="19"/>
        <v>1</v>
      </c>
    </row>
    <row r="231" spans="1:71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20"/>
        <v>7.4764850227519677E-2</v>
      </c>
      <c r="U231" s="3">
        <v>5638853</v>
      </c>
      <c r="V231" s="3">
        <v>4333302</v>
      </c>
      <c r="W231" s="14">
        <f t="shared" si="21"/>
        <v>0.76847224071987685</v>
      </c>
      <c r="X231" s="3">
        <v>3246897</v>
      </c>
      <c r="Y231" s="18">
        <f t="shared" si="22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>
        <v>30</v>
      </c>
      <c r="AF231" s="10">
        <v>14927</v>
      </c>
      <c r="AG231" t="s">
        <v>63</v>
      </c>
      <c r="AH231" t="s">
        <v>58</v>
      </c>
      <c r="AI231">
        <v>0</v>
      </c>
      <c r="AJ231" s="8">
        <v>40487</v>
      </c>
      <c r="AK231" s="3">
        <v>1180000</v>
      </c>
      <c r="AL231" s="3">
        <v>1180000</v>
      </c>
      <c r="AM231">
        <v>3.5999999999999997E-2</v>
      </c>
      <c r="AN231">
        <v>35</v>
      </c>
      <c r="AO231">
        <v>35</v>
      </c>
      <c r="AP231" s="8">
        <v>16746</v>
      </c>
      <c r="AQ231" t="s">
        <v>206</v>
      </c>
      <c r="AR231" t="s">
        <v>58</v>
      </c>
      <c r="AS231">
        <v>0</v>
      </c>
      <c r="AT231" s="11">
        <v>40487</v>
      </c>
      <c r="AU231" s="3">
        <v>285000</v>
      </c>
      <c r="AV231" s="3">
        <v>285000</v>
      </c>
      <c r="AW231">
        <v>0</v>
      </c>
      <c r="AX231">
        <v>30</v>
      </c>
      <c r="AY231">
        <v>30</v>
      </c>
      <c r="AZ231" s="8">
        <v>15523</v>
      </c>
      <c r="BA231" t="s">
        <v>251</v>
      </c>
      <c r="BB231" t="s">
        <v>58</v>
      </c>
      <c r="BC231">
        <v>0</v>
      </c>
      <c r="BD231" s="11" t="s">
        <v>106</v>
      </c>
      <c r="BE231" s="3">
        <v>0</v>
      </c>
      <c r="BF231" s="3">
        <v>0</v>
      </c>
      <c r="BG231">
        <v>0</v>
      </c>
      <c r="BH231">
        <v>0</v>
      </c>
      <c r="BI231">
        <v>0</v>
      </c>
      <c r="BJ231" s="8">
        <v>0</v>
      </c>
      <c r="BK231">
        <v>0</v>
      </c>
      <c r="BL231" t="s">
        <v>46</v>
      </c>
      <c r="BM231">
        <v>0</v>
      </c>
      <c r="BN231" s="3">
        <v>5638853</v>
      </c>
      <c r="BO231" t="s">
        <v>47</v>
      </c>
      <c r="BP231" s="19">
        <f t="shared" si="23"/>
        <v>2391956</v>
      </c>
      <c r="BQ231" s="16">
        <f>+BP231/U231</f>
        <v>0.42419194116250236</v>
      </c>
      <c r="BR231" s="19">
        <f t="shared" si="18"/>
        <v>5638853</v>
      </c>
      <c r="BS231" s="13">
        <f t="shared" si="19"/>
        <v>1</v>
      </c>
    </row>
    <row r="232" spans="1:71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20"/>
        <v>6.6959245120705418E-2</v>
      </c>
      <c r="U232" s="3">
        <v>14581616</v>
      </c>
      <c r="V232" s="3">
        <v>9975573</v>
      </c>
      <c r="W232" s="14">
        <f t="shared" si="21"/>
        <v>0.6841198533825058</v>
      </c>
      <c r="X232" s="3">
        <v>7050957.5700000003</v>
      </c>
      <c r="Y232" s="18">
        <f t="shared" si="22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>
        <v>30</v>
      </c>
      <c r="AF232" s="10">
        <v>45935</v>
      </c>
      <c r="AG232" t="s">
        <v>63</v>
      </c>
      <c r="AH232" t="s">
        <v>43</v>
      </c>
      <c r="AI232">
        <v>0</v>
      </c>
      <c r="AJ232" s="8">
        <v>40487</v>
      </c>
      <c r="AK232" s="3">
        <v>4910051</v>
      </c>
      <c r="AL232" s="3">
        <v>4910051</v>
      </c>
      <c r="AM232">
        <v>4.2999999999999997E-2</v>
      </c>
      <c r="AN232">
        <v>35</v>
      </c>
      <c r="AO232">
        <v>35</v>
      </c>
      <c r="AP232" s="8">
        <v>16741</v>
      </c>
      <c r="AQ232" t="s">
        <v>206</v>
      </c>
      <c r="AR232" t="s">
        <v>58</v>
      </c>
      <c r="AS232">
        <v>0</v>
      </c>
      <c r="AT232" s="11" t="s">
        <v>106</v>
      </c>
      <c r="AU232" s="3">
        <v>0</v>
      </c>
      <c r="AV232" s="3">
        <v>0</v>
      </c>
      <c r="AW232">
        <v>0</v>
      </c>
      <c r="AX232">
        <v>0</v>
      </c>
      <c r="AY232">
        <v>0</v>
      </c>
      <c r="AZ232" s="8">
        <v>0</v>
      </c>
      <c r="BA232">
        <v>0</v>
      </c>
      <c r="BB232" t="s">
        <v>46</v>
      </c>
      <c r="BC232">
        <v>0</v>
      </c>
      <c r="BD232" s="11" t="s">
        <v>106</v>
      </c>
      <c r="BE232" s="3">
        <v>0</v>
      </c>
      <c r="BF232" s="3">
        <v>0</v>
      </c>
      <c r="BG232">
        <v>0</v>
      </c>
      <c r="BH232">
        <v>0</v>
      </c>
      <c r="BI232">
        <v>0</v>
      </c>
      <c r="BJ232" s="8">
        <v>0</v>
      </c>
      <c r="BK232">
        <v>0</v>
      </c>
      <c r="BL232" t="s">
        <v>46</v>
      </c>
      <c r="BM232">
        <v>0</v>
      </c>
      <c r="BN232" s="3">
        <v>14581616</v>
      </c>
      <c r="BO232" t="s">
        <v>47</v>
      </c>
      <c r="BP232" s="19">
        <f t="shared" si="23"/>
        <v>7057051</v>
      </c>
      <c r="BQ232" s="19"/>
      <c r="BR232" s="19">
        <f t="shared" si="18"/>
        <v>14108008.57</v>
      </c>
      <c r="BS232" s="13">
        <f t="shared" si="19"/>
        <v>0.96752023712598112</v>
      </c>
    </row>
    <row r="233" spans="1:71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20"/>
        <v>7.3484773858958588E-2</v>
      </c>
      <c r="U233" s="3">
        <v>7207670</v>
      </c>
      <c r="V233" s="3">
        <v>5174827</v>
      </c>
      <c r="W233" s="14">
        <f t="shared" si="21"/>
        <v>0.71796114417002999</v>
      </c>
      <c r="X233" s="3">
        <v>3992994</v>
      </c>
      <c r="Y233" s="18">
        <f t="shared" si="22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>
        <v>30</v>
      </c>
      <c r="AF233" s="10">
        <v>47027</v>
      </c>
      <c r="AG233" t="s">
        <v>63</v>
      </c>
      <c r="AH233" t="s">
        <v>43</v>
      </c>
      <c r="AI233">
        <v>0</v>
      </c>
      <c r="AJ233" s="8">
        <v>40494</v>
      </c>
      <c r="AK233" s="3">
        <v>569676</v>
      </c>
      <c r="AL233" s="3">
        <v>385068.9</v>
      </c>
      <c r="AM233">
        <v>0</v>
      </c>
      <c r="AN233">
        <v>30</v>
      </c>
      <c r="AO233">
        <v>30</v>
      </c>
      <c r="AP233" s="8">
        <v>51452</v>
      </c>
      <c r="AQ233" t="s">
        <v>412</v>
      </c>
      <c r="AR233" t="s">
        <v>58</v>
      </c>
      <c r="AS233">
        <v>0</v>
      </c>
      <c r="AT233" s="11">
        <v>40487</v>
      </c>
      <c r="AU233" s="3">
        <v>1890000</v>
      </c>
      <c r="AV233" s="3">
        <v>1890000</v>
      </c>
      <c r="AW233">
        <v>4.2999999999999997E-2</v>
      </c>
      <c r="AX233">
        <v>35</v>
      </c>
      <c r="AY233">
        <v>35</v>
      </c>
      <c r="AZ233" s="8">
        <v>53271</v>
      </c>
      <c r="BA233" t="s">
        <v>251</v>
      </c>
      <c r="BB233" t="s">
        <v>58</v>
      </c>
      <c r="BC233">
        <v>0</v>
      </c>
      <c r="BD233" s="11" t="s">
        <v>106</v>
      </c>
      <c r="BE233" s="3">
        <v>0</v>
      </c>
      <c r="BF233" s="3">
        <v>0</v>
      </c>
      <c r="BG233">
        <v>0</v>
      </c>
      <c r="BH233">
        <v>0</v>
      </c>
      <c r="BI233">
        <v>0</v>
      </c>
      <c r="BJ233" s="8">
        <v>0</v>
      </c>
      <c r="BK233">
        <v>0</v>
      </c>
      <c r="BL233" t="s">
        <v>46</v>
      </c>
      <c r="BM233">
        <v>0</v>
      </c>
      <c r="BN233" s="3">
        <v>7207670</v>
      </c>
      <c r="BO233" t="s">
        <v>47</v>
      </c>
      <c r="BP233" s="19">
        <f t="shared" si="23"/>
        <v>3214676</v>
      </c>
      <c r="BQ233" s="16">
        <f>+BP233/U233</f>
        <v>0.44600765573340623</v>
      </c>
      <c r="BR233" s="19">
        <f t="shared" si="18"/>
        <v>7207670</v>
      </c>
      <c r="BS233" s="13">
        <f t="shared" si="19"/>
        <v>1</v>
      </c>
    </row>
    <row r="234" spans="1:71" hidden="1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20"/>
        <v>5.6603372780659619E-2</v>
      </c>
      <c r="U234" s="3">
        <v>2918660</v>
      </c>
      <c r="V234" s="3">
        <v>2300103</v>
      </c>
      <c r="W234" s="14">
        <f t="shared" si="21"/>
        <v>0.78806815456408075</v>
      </c>
      <c r="X234" s="3">
        <v>1087943</v>
      </c>
      <c r="Y234" s="18">
        <f t="shared" si="22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>
        <v>30</v>
      </c>
      <c r="AF234" s="10">
        <v>46183</v>
      </c>
      <c r="AG234" t="s">
        <v>54</v>
      </c>
      <c r="AH234" t="s">
        <v>43</v>
      </c>
      <c r="AI234" t="s">
        <v>55</v>
      </c>
      <c r="AJ234" s="8">
        <v>40451</v>
      </c>
      <c r="AK234" s="3">
        <v>935295</v>
      </c>
      <c r="AL234" s="3">
        <v>495626.41</v>
      </c>
      <c r="AM234" t="s">
        <v>254</v>
      </c>
      <c r="AN234" t="s">
        <v>358</v>
      </c>
      <c r="AO234" t="s">
        <v>358</v>
      </c>
      <c r="AP234" s="8" t="s">
        <v>413</v>
      </c>
      <c r="AQ234" t="s">
        <v>71</v>
      </c>
      <c r="AR234" t="s">
        <v>100</v>
      </c>
      <c r="AS234" t="s">
        <v>414</v>
      </c>
      <c r="AT234" s="11">
        <v>40359</v>
      </c>
      <c r="AU234" s="3">
        <v>601996</v>
      </c>
      <c r="AV234" s="3">
        <v>764969.67</v>
      </c>
      <c r="AW234">
        <v>0.04</v>
      </c>
      <c r="AX234">
        <v>17</v>
      </c>
      <c r="AY234">
        <v>17</v>
      </c>
      <c r="AZ234" s="8">
        <v>46388</v>
      </c>
      <c r="BA234" t="s">
        <v>75</v>
      </c>
      <c r="BB234" t="s">
        <v>100</v>
      </c>
      <c r="BC234" t="s">
        <v>55</v>
      </c>
      <c r="BD234" s="11" t="s">
        <v>358</v>
      </c>
      <c r="BE234" s="3">
        <v>34000</v>
      </c>
      <c r="BF234" s="3">
        <v>0</v>
      </c>
      <c r="BG234">
        <v>0.03</v>
      </c>
      <c r="BH234">
        <v>5</v>
      </c>
      <c r="BI234">
        <v>5</v>
      </c>
      <c r="BJ234" s="8" t="s">
        <v>415</v>
      </c>
      <c r="BK234" t="s">
        <v>358</v>
      </c>
      <c r="BL234" t="s">
        <v>58</v>
      </c>
      <c r="BM234" t="s">
        <v>47</v>
      </c>
      <c r="BN234" s="3">
        <v>2918660</v>
      </c>
      <c r="BO234" t="s">
        <v>47</v>
      </c>
      <c r="BP234" s="19">
        <f t="shared" si="23"/>
        <v>1830717</v>
      </c>
      <c r="BQ234" s="19"/>
      <c r="BR234" s="19">
        <f t="shared" si="18"/>
        <v>2918660</v>
      </c>
      <c r="BS234" s="13">
        <f t="shared" si="19"/>
        <v>1</v>
      </c>
    </row>
    <row r="235" spans="1:71" hidden="1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20"/>
        <v>5.954406223324088E-2</v>
      </c>
      <c r="U235" s="3">
        <v>1823977</v>
      </c>
      <c r="V235" s="3">
        <v>1424373</v>
      </c>
      <c r="W235" s="14">
        <f t="shared" si="21"/>
        <v>0.78091609707797849</v>
      </c>
      <c r="X235" s="3">
        <v>765947</v>
      </c>
      <c r="Y235" s="18">
        <f t="shared" si="22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>
        <v>30</v>
      </c>
      <c r="AF235" s="10">
        <v>46517</v>
      </c>
      <c r="AG235" t="s">
        <v>54</v>
      </c>
      <c r="AH235" t="s">
        <v>43</v>
      </c>
      <c r="AI235" t="s">
        <v>55</v>
      </c>
      <c r="AJ235" s="8">
        <v>40451</v>
      </c>
      <c r="AK235" s="3">
        <v>552263</v>
      </c>
      <c r="AL235" s="3">
        <v>552263</v>
      </c>
      <c r="AM235" t="s">
        <v>358</v>
      </c>
      <c r="AN235" t="s">
        <v>358</v>
      </c>
      <c r="AO235" t="s">
        <v>358</v>
      </c>
      <c r="AP235" s="8" t="s">
        <v>413</v>
      </c>
      <c r="AQ235" t="s">
        <v>71</v>
      </c>
      <c r="AR235" t="s">
        <v>100</v>
      </c>
      <c r="AS235" t="s">
        <v>414</v>
      </c>
      <c r="AT235" s="11">
        <v>40451</v>
      </c>
      <c r="AU235" s="3">
        <v>458767</v>
      </c>
      <c r="AV235" s="3">
        <v>458767</v>
      </c>
      <c r="AW235">
        <v>0.04</v>
      </c>
      <c r="AX235" t="s">
        <v>416</v>
      </c>
      <c r="AY235" t="s">
        <v>358</v>
      </c>
      <c r="AZ235" s="8">
        <v>46388</v>
      </c>
      <c r="BA235" t="s">
        <v>75</v>
      </c>
      <c r="BB235" t="s">
        <v>100</v>
      </c>
      <c r="BC235" t="s">
        <v>55</v>
      </c>
      <c r="BD235" s="11" t="s">
        <v>106</v>
      </c>
      <c r="BE235" s="3">
        <v>0</v>
      </c>
      <c r="BF235" s="3">
        <v>0</v>
      </c>
      <c r="BG235">
        <v>0</v>
      </c>
      <c r="BH235">
        <v>0</v>
      </c>
      <c r="BI235">
        <v>0</v>
      </c>
      <c r="BJ235" s="8">
        <v>0</v>
      </c>
      <c r="BK235">
        <v>0</v>
      </c>
      <c r="BL235" t="s">
        <v>46</v>
      </c>
      <c r="BM235">
        <v>0</v>
      </c>
      <c r="BN235" s="3">
        <v>1823977</v>
      </c>
      <c r="BO235" t="s">
        <v>47</v>
      </c>
      <c r="BP235" s="19">
        <f t="shared" si="23"/>
        <v>1058030</v>
      </c>
      <c r="BQ235" s="19"/>
      <c r="BR235" s="19">
        <f t="shared" si="18"/>
        <v>1823977</v>
      </c>
      <c r="BS235" s="13">
        <f t="shared" si="19"/>
        <v>1</v>
      </c>
    </row>
    <row r="236" spans="1:71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20"/>
        <v>9.6388588037919221E-2</v>
      </c>
      <c r="U236" s="3">
        <v>5415195</v>
      </c>
      <c r="V236" s="3">
        <v>5811111</v>
      </c>
      <c r="W236" s="14">
        <f t="shared" si="21"/>
        <v>1.0731120485965879</v>
      </c>
      <c r="X236" s="3">
        <v>3653375.63</v>
      </c>
      <c r="Y236" s="18">
        <f t="shared" si="22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>
        <v>30</v>
      </c>
      <c r="AF236" s="10">
        <v>51622</v>
      </c>
      <c r="AG236">
        <v>1</v>
      </c>
      <c r="AH236" t="s">
        <v>58</v>
      </c>
      <c r="AI236" t="s">
        <v>417</v>
      </c>
      <c r="AJ236" s="8">
        <v>40927</v>
      </c>
      <c r="AK236" s="3">
        <v>210000</v>
      </c>
      <c r="AL236" s="3">
        <v>210000</v>
      </c>
      <c r="AM236">
        <v>0</v>
      </c>
      <c r="AN236">
        <v>15</v>
      </c>
      <c r="AO236">
        <v>15</v>
      </c>
      <c r="AP236" s="8">
        <v>46153</v>
      </c>
      <c r="AQ236">
        <v>2</v>
      </c>
      <c r="AR236" t="s">
        <v>100</v>
      </c>
      <c r="AS236" t="s">
        <v>417</v>
      </c>
      <c r="AT236" s="11" t="s">
        <v>106</v>
      </c>
      <c r="AU236" s="3">
        <v>0</v>
      </c>
      <c r="AV236" s="3">
        <v>0</v>
      </c>
      <c r="AW236">
        <v>0</v>
      </c>
      <c r="AX236">
        <v>0</v>
      </c>
      <c r="AY236">
        <v>0</v>
      </c>
      <c r="AZ236" s="8">
        <v>0</v>
      </c>
      <c r="BA236">
        <v>0</v>
      </c>
      <c r="BB236" t="s">
        <v>46</v>
      </c>
      <c r="BC236">
        <v>0</v>
      </c>
      <c r="BD236" s="11">
        <v>40908</v>
      </c>
      <c r="BE236" s="3">
        <v>732571</v>
      </c>
      <c r="BF236" s="3">
        <v>605888</v>
      </c>
      <c r="BG236">
        <v>0</v>
      </c>
      <c r="BH236">
        <v>0</v>
      </c>
      <c r="BI236">
        <v>0</v>
      </c>
      <c r="BJ236" s="8">
        <v>0</v>
      </c>
      <c r="BK236">
        <v>3</v>
      </c>
      <c r="BL236" t="s">
        <v>58</v>
      </c>
      <c r="BM236" t="s">
        <v>47</v>
      </c>
      <c r="BN236" s="3">
        <v>5415195</v>
      </c>
      <c r="BO236">
        <v>168000</v>
      </c>
      <c r="BP236" s="19">
        <f t="shared" si="23"/>
        <v>1720503</v>
      </c>
      <c r="BQ236" s="19"/>
      <c r="BR236" s="19">
        <f t="shared" si="18"/>
        <v>5373878.6299999999</v>
      </c>
      <c r="BS236" s="13">
        <f t="shared" si="19"/>
        <v>0.9923702895278933</v>
      </c>
    </row>
    <row r="237" spans="1:71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20"/>
        <v>8.6088958142088348E-2</v>
      </c>
      <c r="U237" s="3">
        <v>2455402</v>
      </c>
      <c r="V237" s="3">
        <v>2348700</v>
      </c>
      <c r="W237" s="14">
        <f t="shared" si="21"/>
        <v>0.95654397935653712</v>
      </c>
      <c r="X237" s="3">
        <v>1965861</v>
      </c>
      <c r="Y237" s="18">
        <f t="shared" si="22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>
        <v>30</v>
      </c>
      <c r="AF237" s="10">
        <v>46204</v>
      </c>
      <c r="AG237" t="s">
        <v>54</v>
      </c>
      <c r="AH237" t="s">
        <v>115</v>
      </c>
      <c r="AI237" t="s">
        <v>44</v>
      </c>
      <c r="AJ237" s="8" t="s">
        <v>106</v>
      </c>
      <c r="AK237" s="3">
        <v>0</v>
      </c>
      <c r="AL237" s="3">
        <v>0</v>
      </c>
      <c r="AM237">
        <v>0</v>
      </c>
      <c r="AN237" t="s">
        <v>45</v>
      </c>
      <c r="AO237">
        <v>0</v>
      </c>
      <c r="AP237" s="8">
        <v>0</v>
      </c>
      <c r="AQ237">
        <v>0</v>
      </c>
      <c r="AR237" t="s">
        <v>46</v>
      </c>
      <c r="AS237">
        <v>0</v>
      </c>
      <c r="AT237" s="11" t="s">
        <v>106</v>
      </c>
      <c r="AU237" s="3">
        <v>0</v>
      </c>
      <c r="AV237" s="3">
        <v>0</v>
      </c>
      <c r="AW237">
        <v>0</v>
      </c>
      <c r="AX237">
        <v>0</v>
      </c>
      <c r="AY237">
        <v>0</v>
      </c>
      <c r="AZ237" s="8">
        <v>0</v>
      </c>
      <c r="BA237">
        <v>0</v>
      </c>
      <c r="BB237" t="s">
        <v>46</v>
      </c>
      <c r="BC237">
        <v>0</v>
      </c>
      <c r="BD237" s="11" t="s">
        <v>106</v>
      </c>
      <c r="BE237" s="3">
        <v>0</v>
      </c>
      <c r="BF237" s="3">
        <v>0</v>
      </c>
      <c r="BG237">
        <v>0</v>
      </c>
      <c r="BH237">
        <v>0</v>
      </c>
      <c r="BI237">
        <v>0</v>
      </c>
      <c r="BJ237" s="8">
        <v>0</v>
      </c>
      <c r="BK237">
        <v>0</v>
      </c>
      <c r="BL237" t="s">
        <v>46</v>
      </c>
      <c r="BM237">
        <v>0</v>
      </c>
      <c r="BN237" s="3">
        <v>2455402</v>
      </c>
      <c r="BO237">
        <v>0</v>
      </c>
      <c r="BP237" s="19">
        <f t="shared" si="23"/>
        <v>183519.74</v>
      </c>
      <c r="BQ237" s="19"/>
      <c r="BR237" s="19">
        <f t="shared" si="18"/>
        <v>2149380.7400000002</v>
      </c>
      <c r="BS237" s="13">
        <f t="shared" si="19"/>
        <v>0.87536816374671045</v>
      </c>
    </row>
    <row r="238" spans="1:71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20"/>
        <v>8.6088958142088348E-2</v>
      </c>
      <c r="U238" s="3">
        <v>2455402</v>
      </c>
      <c r="V238" s="3">
        <v>2348700</v>
      </c>
      <c r="W238" s="14">
        <f t="shared" si="21"/>
        <v>0.95654397935653712</v>
      </c>
      <c r="X238" s="3">
        <v>19658619</v>
      </c>
      <c r="Y238" s="18">
        <f t="shared" si="22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>
        <v>30</v>
      </c>
      <c r="AF238" s="10">
        <v>46204</v>
      </c>
      <c r="AG238" t="s">
        <v>54</v>
      </c>
      <c r="AH238" t="s">
        <v>114</v>
      </c>
      <c r="AI238" t="s">
        <v>44</v>
      </c>
      <c r="AJ238" s="8" t="s">
        <v>106</v>
      </c>
      <c r="AK238" s="3">
        <v>0</v>
      </c>
      <c r="AL238" s="3">
        <v>0</v>
      </c>
      <c r="AM238">
        <v>0</v>
      </c>
      <c r="AN238" t="s">
        <v>45</v>
      </c>
      <c r="AO238">
        <v>0</v>
      </c>
      <c r="AP238" s="8">
        <v>0</v>
      </c>
      <c r="AQ238">
        <v>0</v>
      </c>
      <c r="AR238" t="s">
        <v>46</v>
      </c>
      <c r="AS238">
        <v>0</v>
      </c>
      <c r="AT238" s="11" t="s">
        <v>106</v>
      </c>
      <c r="AU238" s="3">
        <v>0</v>
      </c>
      <c r="AV238" s="3">
        <v>0</v>
      </c>
      <c r="AW238">
        <v>0</v>
      </c>
      <c r="AX238">
        <v>0</v>
      </c>
      <c r="AY238">
        <v>0</v>
      </c>
      <c r="AZ238" s="8">
        <v>0</v>
      </c>
      <c r="BA238">
        <v>0</v>
      </c>
      <c r="BB238" t="s">
        <v>46</v>
      </c>
      <c r="BC238">
        <v>0</v>
      </c>
      <c r="BD238" s="11" t="s">
        <v>106</v>
      </c>
      <c r="BE238" s="3">
        <v>0</v>
      </c>
      <c r="BF238" s="3">
        <v>0</v>
      </c>
      <c r="BG238">
        <v>0</v>
      </c>
      <c r="BH238">
        <v>0</v>
      </c>
      <c r="BI238">
        <v>0</v>
      </c>
      <c r="BJ238" s="8">
        <v>0</v>
      </c>
      <c r="BK238">
        <v>0</v>
      </c>
      <c r="BL238" t="s">
        <v>46</v>
      </c>
      <c r="BM238">
        <v>0</v>
      </c>
      <c r="BN238" s="3">
        <v>2455402</v>
      </c>
      <c r="BO238">
        <v>0</v>
      </c>
      <c r="BP238" s="19">
        <f t="shared" si="23"/>
        <v>195000</v>
      </c>
      <c r="BQ238" s="19"/>
      <c r="BR238" s="19">
        <f t="shared" si="18"/>
        <v>19853619</v>
      </c>
      <c r="BS238" s="13">
        <f t="shared" si="19"/>
        <v>8.0856898381609206</v>
      </c>
    </row>
    <row r="239" spans="1:71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20"/>
        <v>7.4509669913990731E-2</v>
      </c>
      <c r="U239" s="3">
        <v>2692268</v>
      </c>
      <c r="V239" s="3">
        <v>2329899</v>
      </c>
      <c r="W239" s="14">
        <f t="shared" si="21"/>
        <v>0.86540381566768243</v>
      </c>
      <c r="X239" s="3">
        <v>1431753</v>
      </c>
      <c r="Y239" s="18">
        <f t="shared" si="22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>
        <v>30</v>
      </c>
      <c r="AF239" s="10">
        <v>46183</v>
      </c>
      <c r="AG239" t="s">
        <v>63</v>
      </c>
      <c r="AH239" t="s">
        <v>43</v>
      </c>
      <c r="AI239" t="s">
        <v>44</v>
      </c>
      <c r="AJ239" s="8">
        <v>40480</v>
      </c>
      <c r="AK239" s="3">
        <v>1082131</v>
      </c>
      <c r="AL239" s="3">
        <v>601184</v>
      </c>
      <c r="AM239" t="s">
        <v>165</v>
      </c>
      <c r="AN239">
        <v>15</v>
      </c>
      <c r="AO239" t="s">
        <v>165</v>
      </c>
      <c r="AP239" s="8">
        <v>45962</v>
      </c>
      <c r="AQ239" t="s">
        <v>206</v>
      </c>
      <c r="AR239" t="s">
        <v>100</v>
      </c>
      <c r="AS239" t="s">
        <v>55</v>
      </c>
      <c r="AT239" s="11" t="s">
        <v>106</v>
      </c>
      <c r="AU239" s="3">
        <v>0</v>
      </c>
      <c r="AV239" s="3">
        <v>0</v>
      </c>
      <c r="AW239">
        <v>0</v>
      </c>
      <c r="AX239">
        <v>0</v>
      </c>
      <c r="AY239">
        <v>0</v>
      </c>
      <c r="AZ239" s="8">
        <v>0</v>
      </c>
      <c r="BA239">
        <v>0</v>
      </c>
      <c r="BB239" t="s">
        <v>46</v>
      </c>
      <c r="BC239">
        <v>0</v>
      </c>
      <c r="BD239" s="11" t="s">
        <v>106</v>
      </c>
      <c r="BE239" s="3">
        <v>0</v>
      </c>
      <c r="BF239" s="3">
        <v>0</v>
      </c>
      <c r="BG239">
        <v>0</v>
      </c>
      <c r="BH239">
        <v>0</v>
      </c>
      <c r="BI239">
        <v>0</v>
      </c>
      <c r="BJ239" s="8">
        <v>0</v>
      </c>
      <c r="BK239">
        <v>0</v>
      </c>
      <c r="BL239" t="s">
        <v>46</v>
      </c>
      <c r="BM239">
        <v>0</v>
      </c>
      <c r="BN239" s="3">
        <v>2692268</v>
      </c>
      <c r="BO239" s="12">
        <v>1082131</v>
      </c>
      <c r="BP239" s="19">
        <f t="shared" si="23"/>
        <v>1190858</v>
      </c>
      <c r="BQ239" s="19"/>
      <c r="BR239" s="19">
        <f t="shared" si="18"/>
        <v>2622611</v>
      </c>
      <c r="BS239" s="13">
        <f t="shared" si="19"/>
        <v>0.97412701855833073</v>
      </c>
    </row>
    <row r="240" spans="1:71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20"/>
        <v>7.308176824550297E-2</v>
      </c>
      <c r="U240" s="3">
        <v>3127620</v>
      </c>
      <c r="V240" s="3">
        <v>2542028</v>
      </c>
      <c r="W240" s="14">
        <f t="shared" si="21"/>
        <v>0.8127675356980707</v>
      </c>
      <c r="X240" s="3">
        <v>1600020</v>
      </c>
      <c r="Y240" s="18">
        <f t="shared" si="22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>
        <v>30</v>
      </c>
      <c r="AF240" s="10">
        <v>46183</v>
      </c>
      <c r="AG240" t="s">
        <v>63</v>
      </c>
      <c r="AH240" t="s">
        <v>43</v>
      </c>
      <c r="AI240" t="s">
        <v>44</v>
      </c>
      <c r="AJ240" s="8">
        <v>40480</v>
      </c>
      <c r="AK240" s="3">
        <v>1050158</v>
      </c>
      <c r="AL240" s="3">
        <v>1050158</v>
      </c>
      <c r="AM240">
        <v>0</v>
      </c>
      <c r="AN240">
        <v>30</v>
      </c>
      <c r="AO240" t="s">
        <v>165</v>
      </c>
      <c r="AP240" s="8">
        <v>51438</v>
      </c>
      <c r="AQ240" t="s">
        <v>206</v>
      </c>
      <c r="AR240" t="s">
        <v>58</v>
      </c>
      <c r="AS240" t="s">
        <v>44</v>
      </c>
      <c r="AT240" s="11">
        <v>40480</v>
      </c>
      <c r="AU240" s="3">
        <v>59207</v>
      </c>
      <c r="AV240" s="3">
        <v>32893</v>
      </c>
      <c r="AW240" t="s">
        <v>165</v>
      </c>
      <c r="AX240">
        <v>15</v>
      </c>
      <c r="AY240" t="s">
        <v>165</v>
      </c>
      <c r="AZ240" s="8">
        <v>45962</v>
      </c>
      <c r="BA240" t="s">
        <v>251</v>
      </c>
      <c r="BB240" t="s">
        <v>100</v>
      </c>
      <c r="BC240">
        <v>0</v>
      </c>
      <c r="BD240" s="11">
        <v>40787</v>
      </c>
      <c r="BE240" s="3">
        <v>82064</v>
      </c>
      <c r="BF240" s="3">
        <v>18434</v>
      </c>
      <c r="BG240">
        <v>0</v>
      </c>
      <c r="BH240" t="s">
        <v>165</v>
      </c>
      <c r="BI240" t="s">
        <v>165</v>
      </c>
      <c r="BJ240" s="8" t="s">
        <v>165</v>
      </c>
      <c r="BK240" t="s">
        <v>165</v>
      </c>
      <c r="BL240" t="s">
        <v>58</v>
      </c>
      <c r="BM240">
        <v>0</v>
      </c>
      <c r="BN240" s="3">
        <v>3127620</v>
      </c>
      <c r="BO240" s="12">
        <v>59207</v>
      </c>
      <c r="BP240" s="19">
        <f t="shared" si="23"/>
        <v>1527610</v>
      </c>
      <c r="BQ240" s="16">
        <f>+BP240/U240</f>
        <v>0.48842570388985873</v>
      </c>
      <c r="BR240" s="19">
        <f t="shared" si="18"/>
        <v>3127630</v>
      </c>
      <c r="BS240" s="13">
        <f t="shared" si="19"/>
        <v>1.0000031973193675</v>
      </c>
    </row>
    <row r="241" spans="1:71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20"/>
        <v>5.4378029259154456E-2</v>
      </c>
      <c r="U241" s="3">
        <v>5205687</v>
      </c>
      <c r="V241" s="3">
        <v>4307812</v>
      </c>
      <c r="W241" s="14">
        <f t="shared" si="21"/>
        <v>0.82752036378675864</v>
      </c>
      <c r="X241" s="3">
        <v>1486563</v>
      </c>
      <c r="Y241" s="18">
        <f t="shared" si="22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>
        <v>15</v>
      </c>
      <c r="AF241" s="10">
        <v>46752</v>
      </c>
      <c r="AG241" t="s">
        <v>208</v>
      </c>
      <c r="AH241" t="s">
        <v>100</v>
      </c>
      <c r="AI241" t="s">
        <v>207</v>
      </c>
      <c r="AJ241" s="8" t="s">
        <v>106</v>
      </c>
      <c r="AK241" s="3">
        <v>0</v>
      </c>
      <c r="AL241" s="3">
        <v>0</v>
      </c>
      <c r="AM241">
        <v>0</v>
      </c>
      <c r="AN241">
        <v>0</v>
      </c>
      <c r="AO241">
        <v>0</v>
      </c>
      <c r="AP241" s="8">
        <v>0</v>
      </c>
      <c r="AQ241">
        <v>0</v>
      </c>
      <c r="AR241" t="s">
        <v>46</v>
      </c>
      <c r="AS241">
        <v>0</v>
      </c>
      <c r="AT241" s="11" t="s">
        <v>106</v>
      </c>
      <c r="AU241" s="3">
        <v>0</v>
      </c>
      <c r="AV241" s="3">
        <v>0</v>
      </c>
      <c r="AW241">
        <v>0</v>
      </c>
      <c r="AX241">
        <v>0</v>
      </c>
      <c r="AY241">
        <v>0</v>
      </c>
      <c r="AZ241" s="8">
        <v>0</v>
      </c>
      <c r="BA241">
        <v>0</v>
      </c>
      <c r="BB241" t="s">
        <v>46</v>
      </c>
      <c r="BC241">
        <v>0</v>
      </c>
      <c r="BD241" s="11" t="s">
        <v>106</v>
      </c>
      <c r="BE241" s="3">
        <v>0</v>
      </c>
      <c r="BF241" s="3">
        <v>0</v>
      </c>
      <c r="BG241">
        <v>0</v>
      </c>
      <c r="BH241">
        <v>0</v>
      </c>
      <c r="BI241">
        <v>0</v>
      </c>
      <c r="BJ241" s="8">
        <v>0</v>
      </c>
      <c r="BK241">
        <v>0</v>
      </c>
      <c r="BL241" t="s">
        <v>46</v>
      </c>
      <c r="BM241">
        <v>0</v>
      </c>
      <c r="BN241" s="3">
        <v>0</v>
      </c>
      <c r="BO241">
        <v>0</v>
      </c>
      <c r="BP241" s="19">
        <f t="shared" si="23"/>
        <v>450000</v>
      </c>
      <c r="BQ241" s="19"/>
      <c r="BR241" s="19">
        <f t="shared" si="18"/>
        <v>1936563</v>
      </c>
      <c r="BS241" s="13">
        <f t="shared" si="19"/>
        <v>0.3720091123419445</v>
      </c>
    </row>
    <row r="242" spans="1:71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20"/>
        <v>0.10976779696016156</v>
      </c>
      <c r="U242" s="3">
        <v>5278570</v>
      </c>
      <c r="V242" s="3">
        <v>6473919</v>
      </c>
      <c r="W242" s="14">
        <f t="shared" si="21"/>
        <v>1.2264531871321209</v>
      </c>
      <c r="X242" s="3">
        <v>0</v>
      </c>
      <c r="Y242" s="18">
        <f t="shared" si="22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>
        <v>0</v>
      </c>
      <c r="AF242" s="10" t="s">
        <v>421</v>
      </c>
      <c r="AG242">
        <v>0</v>
      </c>
      <c r="AH242" t="s">
        <v>100</v>
      </c>
      <c r="AI242" t="s">
        <v>422</v>
      </c>
      <c r="AJ242" s="8" t="s">
        <v>106</v>
      </c>
      <c r="AK242" s="3">
        <v>317357</v>
      </c>
      <c r="AL242" s="3">
        <v>395468</v>
      </c>
      <c r="AM242">
        <v>0.06</v>
      </c>
      <c r="AN242" t="s">
        <v>45</v>
      </c>
      <c r="AO242">
        <v>0</v>
      </c>
      <c r="AP242" s="8">
        <v>47483</v>
      </c>
      <c r="AQ242">
        <v>0</v>
      </c>
      <c r="AR242" t="s">
        <v>100</v>
      </c>
      <c r="AS242" t="s">
        <v>422</v>
      </c>
      <c r="AT242" s="11">
        <v>41319</v>
      </c>
      <c r="AU242" s="3">
        <v>350000</v>
      </c>
      <c r="AV242" s="3">
        <v>280594</v>
      </c>
      <c r="AW242">
        <v>4.99E-2</v>
      </c>
      <c r="AX242">
        <v>15</v>
      </c>
      <c r="AY242">
        <v>0</v>
      </c>
      <c r="AZ242" s="8">
        <v>46645</v>
      </c>
      <c r="BA242">
        <v>0</v>
      </c>
      <c r="BB242" t="s">
        <v>43</v>
      </c>
      <c r="BC242" t="s">
        <v>422</v>
      </c>
      <c r="BD242" s="11" t="s">
        <v>106</v>
      </c>
      <c r="BE242" s="3">
        <v>0</v>
      </c>
      <c r="BF242" s="3">
        <v>0</v>
      </c>
      <c r="BG242">
        <v>0</v>
      </c>
      <c r="BH242">
        <v>0</v>
      </c>
      <c r="BI242">
        <v>0</v>
      </c>
      <c r="BJ242" s="8">
        <v>0</v>
      </c>
      <c r="BK242">
        <v>0</v>
      </c>
      <c r="BL242" t="s">
        <v>46</v>
      </c>
      <c r="BM242">
        <v>0</v>
      </c>
      <c r="BN242" s="3">
        <v>0</v>
      </c>
      <c r="BO242">
        <v>0</v>
      </c>
      <c r="BP242" s="19">
        <f t="shared" si="23"/>
        <v>863357</v>
      </c>
      <c r="BQ242" s="19"/>
      <c r="BR242" s="19">
        <f t="shared" si="18"/>
        <v>863357</v>
      </c>
      <c r="BS242" s="13">
        <f t="shared" si="19"/>
        <v>0.16355888053014359</v>
      </c>
    </row>
    <row r="243" spans="1:71" hidden="1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20"/>
        <v>6.5297865840623082E-2</v>
      </c>
      <c r="U243" s="3">
        <v>3227594</v>
      </c>
      <c r="V243" s="3">
        <v>2888839</v>
      </c>
      <c r="W243" s="14">
        <f t="shared" si="21"/>
        <v>0.89504411025674235</v>
      </c>
      <c r="X243" s="3">
        <v>1636101</v>
      </c>
      <c r="Y243" s="18">
        <f t="shared" si="22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>
        <v>20</v>
      </c>
      <c r="AF243" s="10">
        <v>47729</v>
      </c>
      <c r="AG243" t="s">
        <v>423</v>
      </c>
      <c r="AH243" t="s">
        <v>58</v>
      </c>
      <c r="AI243" t="s">
        <v>339</v>
      </c>
      <c r="AJ243" s="8">
        <v>40424</v>
      </c>
      <c r="AK243" s="3">
        <v>964372</v>
      </c>
      <c r="AL243" s="3">
        <v>0</v>
      </c>
      <c r="AM243">
        <v>0</v>
      </c>
      <c r="AN243" t="s">
        <v>45</v>
      </c>
      <c r="AO243">
        <v>0</v>
      </c>
      <c r="AP243" s="8">
        <v>0</v>
      </c>
      <c r="AQ243" t="s">
        <v>424</v>
      </c>
      <c r="AR243" t="s">
        <v>100</v>
      </c>
      <c r="AS243" t="s">
        <v>425</v>
      </c>
      <c r="AT243" s="11">
        <v>40424</v>
      </c>
      <c r="AU243" s="3">
        <v>252000</v>
      </c>
      <c r="AV243" s="3">
        <v>252000</v>
      </c>
      <c r="AW243">
        <v>0</v>
      </c>
      <c r="AX243">
        <v>17</v>
      </c>
      <c r="AY243">
        <v>17</v>
      </c>
      <c r="AZ243" s="8">
        <v>46600</v>
      </c>
      <c r="BA243" t="s">
        <v>426</v>
      </c>
      <c r="BB243" t="s">
        <v>100</v>
      </c>
      <c r="BC243" t="s">
        <v>427</v>
      </c>
      <c r="BD243" s="11">
        <v>40424</v>
      </c>
      <c r="BE243" s="3">
        <v>40121</v>
      </c>
      <c r="BF243" s="3">
        <v>36275</v>
      </c>
      <c r="BG243">
        <v>6.25E-2</v>
      </c>
      <c r="BH243">
        <v>10</v>
      </c>
      <c r="BI243">
        <v>10</v>
      </c>
      <c r="BJ243" s="8">
        <v>44077</v>
      </c>
      <c r="BK243" t="s">
        <v>428</v>
      </c>
      <c r="BL243" t="s">
        <v>43</v>
      </c>
      <c r="BM243" t="s">
        <v>44</v>
      </c>
      <c r="BN243" s="3">
        <v>3227594</v>
      </c>
      <c r="BO243" t="s">
        <v>62</v>
      </c>
      <c r="BP243" s="19">
        <f t="shared" si="23"/>
        <v>1591493</v>
      </c>
      <c r="BQ243" s="19"/>
      <c r="BR243" s="19">
        <f t="shared" si="18"/>
        <v>3227594</v>
      </c>
      <c r="BS243" s="13">
        <f t="shared" si="19"/>
        <v>1</v>
      </c>
    </row>
    <row r="244" spans="1:71" hidden="1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20"/>
        <v>6.4823395016908661E-2</v>
      </c>
      <c r="U244" s="3">
        <v>2911526</v>
      </c>
      <c r="V244" s="3">
        <v>2644478</v>
      </c>
      <c r="W244" s="14">
        <f t="shared" si="21"/>
        <v>0.90827902618764178</v>
      </c>
      <c r="X244" s="3">
        <v>1366699</v>
      </c>
      <c r="Y244" s="18">
        <f t="shared" si="22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>
        <v>16</v>
      </c>
      <c r="AF244" s="10">
        <v>46387</v>
      </c>
      <c r="AG244">
        <v>0</v>
      </c>
      <c r="AH244" t="s">
        <v>100</v>
      </c>
      <c r="AI244" t="s">
        <v>243</v>
      </c>
      <c r="AJ244" s="8">
        <v>40434</v>
      </c>
      <c r="AK244" s="3">
        <v>236800</v>
      </c>
      <c r="AL244" s="3">
        <v>278035</v>
      </c>
      <c r="AM244">
        <v>0.03</v>
      </c>
      <c r="AN244">
        <v>17</v>
      </c>
      <c r="AO244">
        <v>17</v>
      </c>
      <c r="AP244" s="8">
        <v>46418</v>
      </c>
      <c r="AQ244">
        <v>0</v>
      </c>
      <c r="AR244" t="s">
        <v>100</v>
      </c>
      <c r="AS244" t="s">
        <v>363</v>
      </c>
      <c r="AT244" s="11">
        <v>40434</v>
      </c>
      <c r="AU244" s="3">
        <v>862290</v>
      </c>
      <c r="AV244" s="3">
        <v>493422</v>
      </c>
      <c r="AW244">
        <v>0</v>
      </c>
      <c r="AX244">
        <v>0</v>
      </c>
      <c r="AY244">
        <v>0</v>
      </c>
      <c r="AZ244" s="8">
        <v>0</v>
      </c>
      <c r="BA244">
        <v>0</v>
      </c>
      <c r="BB244" t="s">
        <v>46</v>
      </c>
      <c r="BC244" t="s">
        <v>429</v>
      </c>
      <c r="BD244" s="11">
        <v>40822</v>
      </c>
      <c r="BE244" s="3">
        <v>132737</v>
      </c>
      <c r="BF244" s="3">
        <v>120820</v>
      </c>
      <c r="BG244">
        <v>5.7500000000000002E-2</v>
      </c>
      <c r="BH244">
        <v>15</v>
      </c>
      <c r="BI244">
        <v>15</v>
      </c>
      <c r="BJ244" s="8">
        <v>46301</v>
      </c>
      <c r="BK244" t="s">
        <v>63</v>
      </c>
      <c r="BL244" t="s">
        <v>43</v>
      </c>
      <c r="BM244" t="s">
        <v>244</v>
      </c>
      <c r="BN244" s="3">
        <v>2911526</v>
      </c>
      <c r="BO244" t="s">
        <v>62</v>
      </c>
      <c r="BP244" s="19">
        <f t="shared" si="23"/>
        <v>1544827</v>
      </c>
      <c r="BQ244" s="19"/>
      <c r="BR244" s="19">
        <f t="shared" si="18"/>
        <v>2911526</v>
      </c>
      <c r="BS244" s="13">
        <f t="shared" si="19"/>
        <v>1</v>
      </c>
    </row>
    <row r="245" spans="1:71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20"/>
        <v>6.8820743978013341E-2</v>
      </c>
      <c r="U245" s="3">
        <v>4590055</v>
      </c>
      <c r="V245" s="3">
        <v>4252445</v>
      </c>
      <c r="W245" s="14">
        <f t="shared" si="21"/>
        <v>0.9264475044416679</v>
      </c>
      <c r="X245" s="3">
        <v>2230664</v>
      </c>
      <c r="Y245" s="18">
        <f t="shared" si="22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>
        <v>17</v>
      </c>
      <c r="AF245" s="10">
        <v>46448</v>
      </c>
      <c r="AG245">
        <v>0</v>
      </c>
      <c r="AH245" t="s">
        <v>100</v>
      </c>
      <c r="AI245" t="s">
        <v>363</v>
      </c>
      <c r="AJ245" s="8">
        <v>40462</v>
      </c>
      <c r="AK245" s="3">
        <v>1307669</v>
      </c>
      <c r="AL245" s="3">
        <v>748277</v>
      </c>
      <c r="AM245">
        <v>0</v>
      </c>
      <c r="AN245">
        <v>31</v>
      </c>
      <c r="AO245">
        <v>31</v>
      </c>
      <c r="AP245" s="8">
        <v>51744</v>
      </c>
      <c r="AQ245" t="s">
        <v>394</v>
      </c>
      <c r="AR245" t="s">
        <v>46</v>
      </c>
      <c r="AS245" t="s">
        <v>430</v>
      </c>
      <c r="AT245" s="11">
        <v>40387</v>
      </c>
      <c r="AU245" s="3">
        <v>335722</v>
      </c>
      <c r="AV245" s="3">
        <v>307360</v>
      </c>
      <c r="AW245">
        <v>6.25E-2</v>
      </c>
      <c r="AX245">
        <v>16</v>
      </c>
      <c r="AY245">
        <v>16</v>
      </c>
      <c r="AZ245" s="8">
        <v>46275</v>
      </c>
      <c r="BA245" t="s">
        <v>63</v>
      </c>
      <c r="BB245" t="s">
        <v>43</v>
      </c>
      <c r="BC245" t="s">
        <v>244</v>
      </c>
      <c r="BD245" s="11">
        <v>2010</v>
      </c>
      <c r="BE245" s="3">
        <v>285000</v>
      </c>
      <c r="BF245" s="3">
        <v>285000</v>
      </c>
      <c r="BG245">
        <v>0</v>
      </c>
      <c r="BH245">
        <v>0</v>
      </c>
      <c r="BI245">
        <v>0</v>
      </c>
      <c r="BJ245" s="8" t="s">
        <v>431</v>
      </c>
      <c r="BK245">
        <v>0</v>
      </c>
      <c r="BL245" t="s">
        <v>100</v>
      </c>
      <c r="BM245" t="s">
        <v>432</v>
      </c>
      <c r="BN245" s="3">
        <v>4550055</v>
      </c>
      <c r="BO245" t="s">
        <v>62</v>
      </c>
      <c r="BP245" s="19">
        <f t="shared" si="23"/>
        <v>2319391</v>
      </c>
      <c r="BQ245" s="19"/>
      <c r="BR245" s="19">
        <f t="shared" si="18"/>
        <v>4550055</v>
      </c>
      <c r="BS245" s="13">
        <f t="shared" si="19"/>
        <v>0.99128550747213273</v>
      </c>
    </row>
    <row r="246" spans="1:71" hidden="1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20"/>
        <v>6.3077089674404757E-2</v>
      </c>
      <c r="U246" s="3">
        <v>2835023</v>
      </c>
      <c r="V246" s="3">
        <v>2548367</v>
      </c>
      <c r="W246" s="14">
        <f t="shared" si="21"/>
        <v>0.89888759279907071</v>
      </c>
      <c r="X246" s="3">
        <v>2314823</v>
      </c>
      <c r="Y246" s="18">
        <f t="shared" si="22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>
        <v>20</v>
      </c>
      <c r="AF246" s="10">
        <v>47817</v>
      </c>
      <c r="AG246">
        <v>0</v>
      </c>
      <c r="AH246" t="s">
        <v>58</v>
      </c>
      <c r="AI246" t="s">
        <v>339</v>
      </c>
      <c r="AJ246" s="8">
        <v>40421</v>
      </c>
      <c r="AK246" s="3">
        <v>223200</v>
      </c>
      <c r="AL246" s="3">
        <v>223200</v>
      </c>
      <c r="AM246">
        <v>0</v>
      </c>
      <c r="AN246">
        <v>17</v>
      </c>
      <c r="AO246">
        <v>17</v>
      </c>
      <c r="AP246" s="8">
        <v>46569</v>
      </c>
      <c r="AQ246">
        <v>0</v>
      </c>
      <c r="AR246" t="s">
        <v>100</v>
      </c>
      <c r="AS246" t="s">
        <v>434</v>
      </c>
      <c r="AT246" s="11" t="s">
        <v>106</v>
      </c>
      <c r="AU246" s="3">
        <v>0</v>
      </c>
      <c r="AV246" s="3">
        <v>0</v>
      </c>
      <c r="AW246">
        <v>0</v>
      </c>
      <c r="AX246">
        <v>0</v>
      </c>
      <c r="AY246">
        <v>0</v>
      </c>
      <c r="AZ246" s="8">
        <v>0</v>
      </c>
      <c r="BA246">
        <v>0</v>
      </c>
      <c r="BB246" t="s">
        <v>46</v>
      </c>
      <c r="BC246">
        <v>0</v>
      </c>
      <c r="BD246" s="11" t="s">
        <v>106</v>
      </c>
      <c r="BE246" s="3">
        <v>0</v>
      </c>
      <c r="BF246" s="3">
        <v>0</v>
      </c>
      <c r="BG246">
        <v>0</v>
      </c>
      <c r="BH246">
        <v>0</v>
      </c>
      <c r="BI246">
        <v>0</v>
      </c>
      <c r="BJ246" s="8">
        <v>0</v>
      </c>
      <c r="BK246">
        <v>0</v>
      </c>
      <c r="BL246" t="s">
        <v>46</v>
      </c>
      <c r="BM246">
        <v>0</v>
      </c>
      <c r="BN246" s="3">
        <v>2835023</v>
      </c>
      <c r="BO246" t="s">
        <v>62</v>
      </c>
      <c r="BP246" s="19">
        <f t="shared" si="23"/>
        <v>520200</v>
      </c>
      <c r="BQ246" s="19"/>
      <c r="BR246" s="19">
        <f t="shared" si="18"/>
        <v>2835023</v>
      </c>
      <c r="BS246" s="13">
        <f t="shared" si="19"/>
        <v>1</v>
      </c>
    </row>
    <row r="247" spans="1:71" hidden="1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20"/>
        <v>6.5154003987710499E-2</v>
      </c>
      <c r="U247" s="3">
        <v>2414418</v>
      </c>
      <c r="V247" s="3">
        <v>2086294</v>
      </c>
      <c r="W247" s="14">
        <f t="shared" si="21"/>
        <v>0.86409809734685539</v>
      </c>
      <c r="X247" s="3">
        <v>1069721</v>
      </c>
      <c r="Y247" s="18">
        <f t="shared" si="22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>
        <v>30</v>
      </c>
      <c r="AF247" s="10">
        <v>46397</v>
      </c>
      <c r="AG247" t="s">
        <v>63</v>
      </c>
      <c r="AH247" t="s">
        <v>43</v>
      </c>
      <c r="AI247" t="s">
        <v>44</v>
      </c>
      <c r="AJ247" s="8">
        <v>40480</v>
      </c>
      <c r="AK247" s="3">
        <v>1067518</v>
      </c>
      <c r="AL247" s="3">
        <v>610857</v>
      </c>
      <c r="AM247" t="s">
        <v>165</v>
      </c>
      <c r="AN247">
        <v>15</v>
      </c>
      <c r="AO247" t="s">
        <v>165</v>
      </c>
      <c r="AP247" s="8">
        <v>45962</v>
      </c>
      <c r="AQ247" t="s">
        <v>206</v>
      </c>
      <c r="AR247" t="s">
        <v>100</v>
      </c>
      <c r="AS247">
        <v>0</v>
      </c>
      <c r="AT247" s="11">
        <v>40878</v>
      </c>
      <c r="AU247" s="3">
        <v>171346</v>
      </c>
      <c r="AV247" s="3">
        <v>98799</v>
      </c>
      <c r="AW247">
        <v>0</v>
      </c>
      <c r="AX247" t="s">
        <v>165</v>
      </c>
      <c r="AY247" t="s">
        <v>165</v>
      </c>
      <c r="AZ247" s="8" t="s">
        <v>165</v>
      </c>
      <c r="BA247" t="s">
        <v>165</v>
      </c>
      <c r="BB247" t="s">
        <v>58</v>
      </c>
      <c r="BC247">
        <v>0</v>
      </c>
      <c r="BD247" s="11" t="s">
        <v>106</v>
      </c>
      <c r="BE247" s="3">
        <v>0</v>
      </c>
      <c r="BF247" s="3">
        <v>0</v>
      </c>
      <c r="BG247">
        <v>0</v>
      </c>
      <c r="BH247">
        <v>0</v>
      </c>
      <c r="BI247">
        <v>0</v>
      </c>
      <c r="BJ247" s="8">
        <v>0</v>
      </c>
      <c r="BK247">
        <v>0</v>
      </c>
      <c r="BL247" t="s">
        <v>46</v>
      </c>
      <c r="BM247">
        <v>0</v>
      </c>
      <c r="BN247" s="3">
        <v>2414418</v>
      </c>
      <c r="BO247" s="12">
        <v>1067518</v>
      </c>
      <c r="BP247" s="19">
        <f t="shared" si="23"/>
        <v>1344697</v>
      </c>
      <c r="BQ247" s="19"/>
      <c r="BR247" s="19">
        <f t="shared" si="18"/>
        <v>2414418</v>
      </c>
      <c r="BS247" s="13">
        <f t="shared" si="19"/>
        <v>1</v>
      </c>
    </row>
    <row r="248" spans="1:71" hidden="1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20"/>
        <v>6.2357836616443257E-2</v>
      </c>
      <c r="U248" s="3">
        <v>1795909</v>
      </c>
      <c r="V248" s="3">
        <v>1578468</v>
      </c>
      <c r="W248" s="14">
        <f t="shared" si="21"/>
        <v>0.87892426620725217</v>
      </c>
      <c r="X248" s="3">
        <v>727929</v>
      </c>
      <c r="Y248" s="18">
        <f t="shared" si="22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>
        <v>16</v>
      </c>
      <c r="AF248" s="10">
        <v>47788</v>
      </c>
      <c r="AG248" t="s">
        <v>54</v>
      </c>
      <c r="AH248" t="s">
        <v>100</v>
      </c>
      <c r="AI248" t="s">
        <v>55</v>
      </c>
      <c r="AJ248" s="8">
        <v>40456</v>
      </c>
      <c r="AK248" s="3">
        <v>589505</v>
      </c>
      <c r="AL248" s="3">
        <v>589505</v>
      </c>
      <c r="AM248" t="s">
        <v>358</v>
      </c>
      <c r="AN248" t="s">
        <v>358</v>
      </c>
      <c r="AO248" t="s">
        <v>358</v>
      </c>
      <c r="AP248" s="8" t="s">
        <v>413</v>
      </c>
      <c r="AQ248" t="s">
        <v>71</v>
      </c>
      <c r="AR248" t="s">
        <v>100</v>
      </c>
      <c r="AS248" t="s">
        <v>414</v>
      </c>
      <c r="AT248" s="11" t="s">
        <v>358</v>
      </c>
      <c r="AU248" s="3">
        <v>35000</v>
      </c>
      <c r="AV248" s="3">
        <v>7000</v>
      </c>
      <c r="AW248">
        <v>0.03</v>
      </c>
      <c r="AX248">
        <v>5</v>
      </c>
      <c r="AY248" t="s">
        <v>358</v>
      </c>
      <c r="AZ248" s="8" t="s">
        <v>436</v>
      </c>
      <c r="BA248" t="s">
        <v>75</v>
      </c>
      <c r="BB248" t="s">
        <v>58</v>
      </c>
      <c r="BC248" t="s">
        <v>379</v>
      </c>
      <c r="BD248" s="11" t="s">
        <v>106</v>
      </c>
      <c r="BE248" s="3">
        <v>0</v>
      </c>
      <c r="BF248" s="3">
        <v>0</v>
      </c>
      <c r="BG248">
        <v>0</v>
      </c>
      <c r="BH248">
        <v>0</v>
      </c>
      <c r="BI248">
        <v>0</v>
      </c>
      <c r="BJ248" s="8">
        <v>0</v>
      </c>
      <c r="BK248">
        <v>0</v>
      </c>
      <c r="BL248" t="s">
        <v>46</v>
      </c>
      <c r="BM248">
        <v>0</v>
      </c>
      <c r="BN248" s="3">
        <v>1795909</v>
      </c>
      <c r="BO248" t="s">
        <v>47</v>
      </c>
      <c r="BP248" s="19">
        <f t="shared" si="23"/>
        <v>1067980</v>
      </c>
      <c r="BQ248" s="19"/>
      <c r="BR248" s="19">
        <f t="shared" si="18"/>
        <v>1795909</v>
      </c>
      <c r="BS248" s="13">
        <f t="shared" si="19"/>
        <v>1</v>
      </c>
    </row>
    <row r="249" spans="1:71" hidden="1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20"/>
        <v>7.0287667209530655E-2</v>
      </c>
      <c r="U249" s="3">
        <v>2761281</v>
      </c>
      <c r="V249" s="3">
        <v>2562183</v>
      </c>
      <c r="W249" s="14">
        <f t="shared" si="21"/>
        <v>0.92789650890293307</v>
      </c>
      <c r="X249" s="3">
        <v>1349783</v>
      </c>
      <c r="Y249" s="18">
        <f t="shared" si="22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>
        <v>30</v>
      </c>
      <c r="AF249" s="10">
        <v>46388</v>
      </c>
      <c r="AG249" t="s">
        <v>54</v>
      </c>
      <c r="AH249" t="s">
        <v>43</v>
      </c>
      <c r="AI249" t="s">
        <v>55</v>
      </c>
      <c r="AJ249" s="8">
        <v>40465</v>
      </c>
      <c r="AK249" s="3">
        <v>820859</v>
      </c>
      <c r="AL249" s="3">
        <v>465153</v>
      </c>
      <c r="AM249" t="s">
        <v>62</v>
      </c>
      <c r="AN249">
        <v>17</v>
      </c>
      <c r="AO249">
        <v>30</v>
      </c>
      <c r="AP249" s="8" t="s">
        <v>437</v>
      </c>
      <c r="AQ249" t="s">
        <v>71</v>
      </c>
      <c r="AR249" t="s">
        <v>100</v>
      </c>
      <c r="AS249" t="s">
        <v>55</v>
      </c>
      <c r="AT249" s="11" t="s">
        <v>106</v>
      </c>
      <c r="AU249" s="3">
        <v>25802</v>
      </c>
      <c r="AV249" s="3">
        <v>16772</v>
      </c>
      <c r="AW249">
        <v>0.09</v>
      </c>
      <c r="AX249" t="s">
        <v>358</v>
      </c>
      <c r="AY249" t="s">
        <v>358</v>
      </c>
      <c r="AZ249" s="8">
        <v>47697</v>
      </c>
      <c r="BA249" t="s">
        <v>75</v>
      </c>
      <c r="BB249" t="s">
        <v>100</v>
      </c>
      <c r="BC249" t="s">
        <v>55</v>
      </c>
      <c r="BD249" s="11" t="s">
        <v>106</v>
      </c>
      <c r="BE249" s="3">
        <v>0</v>
      </c>
      <c r="BF249" s="3">
        <v>0</v>
      </c>
      <c r="BG249">
        <v>0</v>
      </c>
      <c r="BH249">
        <v>0</v>
      </c>
      <c r="BI249">
        <v>0</v>
      </c>
      <c r="BJ249" s="8">
        <v>0</v>
      </c>
      <c r="BK249">
        <v>0</v>
      </c>
      <c r="BL249">
        <v>0</v>
      </c>
      <c r="BM249">
        <v>0</v>
      </c>
      <c r="BN249" s="3">
        <v>2761281</v>
      </c>
      <c r="BO249" t="s">
        <v>62</v>
      </c>
      <c r="BP249" s="19">
        <f t="shared" si="23"/>
        <v>1425300</v>
      </c>
      <c r="BQ249" s="19"/>
      <c r="BR249" s="19">
        <f t="shared" si="18"/>
        <v>2775083</v>
      </c>
      <c r="BS249" s="13">
        <f t="shared" si="19"/>
        <v>1.0049984047259224</v>
      </c>
    </row>
    <row r="250" spans="1:71" hidden="1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20"/>
        <v>5.5345366099315854E-2</v>
      </c>
      <c r="U250" s="3">
        <v>2799855</v>
      </c>
      <c r="V250" s="3">
        <v>2211640</v>
      </c>
      <c r="W250" s="14">
        <f t="shared" si="21"/>
        <v>0.7899123347459065</v>
      </c>
      <c r="X250" s="3">
        <v>1053730</v>
      </c>
      <c r="Y250" s="18">
        <f t="shared" si="22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>
        <v>30</v>
      </c>
      <c r="AF250" s="10">
        <v>46244</v>
      </c>
      <c r="AG250" t="s">
        <v>54</v>
      </c>
      <c r="AH250" t="s">
        <v>43</v>
      </c>
      <c r="AI250" t="s">
        <v>55</v>
      </c>
      <c r="AJ250" s="8">
        <v>40458</v>
      </c>
      <c r="AK250" s="3">
        <v>1496825</v>
      </c>
      <c r="AL250" s="3">
        <v>814938.06</v>
      </c>
      <c r="AM250" t="s">
        <v>254</v>
      </c>
      <c r="AN250" t="s">
        <v>358</v>
      </c>
      <c r="AO250" t="s">
        <v>358</v>
      </c>
      <c r="AP250" s="8" t="s">
        <v>413</v>
      </c>
      <c r="AQ250" t="s">
        <v>71</v>
      </c>
      <c r="AR250" t="s">
        <v>100</v>
      </c>
      <c r="AS250" t="s">
        <v>414</v>
      </c>
      <c r="AT250" s="11" t="s">
        <v>358</v>
      </c>
      <c r="AU250" s="3">
        <v>34000</v>
      </c>
      <c r="AV250" s="3" t="s">
        <v>438</v>
      </c>
      <c r="AW250">
        <v>0</v>
      </c>
      <c r="AX250">
        <v>5</v>
      </c>
      <c r="AY250" t="s">
        <v>358</v>
      </c>
      <c r="AZ250" s="8" t="s">
        <v>358</v>
      </c>
      <c r="BA250" t="s">
        <v>75</v>
      </c>
      <c r="BB250" t="s">
        <v>58</v>
      </c>
      <c r="BC250" t="s">
        <v>47</v>
      </c>
      <c r="BD250" s="11" t="s">
        <v>106</v>
      </c>
      <c r="BE250" s="3">
        <v>0</v>
      </c>
      <c r="BF250" s="3">
        <v>0</v>
      </c>
      <c r="BG250">
        <v>0</v>
      </c>
      <c r="BH250">
        <v>0</v>
      </c>
      <c r="BI250">
        <v>0</v>
      </c>
      <c r="BJ250" s="8">
        <v>0</v>
      </c>
      <c r="BK250">
        <v>0</v>
      </c>
      <c r="BL250" t="s">
        <v>46</v>
      </c>
      <c r="BM250">
        <v>0</v>
      </c>
      <c r="BN250" s="3">
        <v>2799855</v>
      </c>
      <c r="BO250" t="s">
        <v>47</v>
      </c>
      <c r="BP250" s="19">
        <f t="shared" si="23"/>
        <v>1746125</v>
      </c>
      <c r="BQ250" s="19"/>
      <c r="BR250" s="19">
        <f t="shared" si="18"/>
        <v>2799855</v>
      </c>
      <c r="BS250" s="13">
        <f t="shared" si="19"/>
        <v>1</v>
      </c>
    </row>
    <row r="251" spans="1:71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20"/>
        <v>0</v>
      </c>
      <c r="U251" s="3">
        <v>9713257</v>
      </c>
      <c r="V251" s="3">
        <v>7395295</v>
      </c>
      <c r="W251" s="14">
        <f t="shared" si="21"/>
        <v>0.76136099353697739</v>
      </c>
      <c r="X251" s="3">
        <v>0</v>
      </c>
      <c r="Y251" s="18">
        <f t="shared" si="22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>
        <v>35</v>
      </c>
      <c r="AF251" s="10">
        <v>47119</v>
      </c>
      <c r="AG251">
        <v>0</v>
      </c>
      <c r="AH251" t="s">
        <v>43</v>
      </c>
      <c r="AI251" t="s">
        <v>44</v>
      </c>
      <c r="AJ251" s="8">
        <v>2012</v>
      </c>
      <c r="AK251" s="3">
        <v>400000</v>
      </c>
      <c r="AL251" s="3">
        <v>400000</v>
      </c>
      <c r="AM251">
        <v>0</v>
      </c>
      <c r="AN251">
        <v>40</v>
      </c>
      <c r="AO251">
        <v>0</v>
      </c>
      <c r="AP251" s="8">
        <v>55884</v>
      </c>
      <c r="AQ251">
        <v>0</v>
      </c>
      <c r="AR251" t="s">
        <v>100</v>
      </c>
      <c r="AS251">
        <v>0</v>
      </c>
      <c r="AT251" s="11" t="s">
        <v>106</v>
      </c>
      <c r="AU251" s="3">
        <v>0</v>
      </c>
      <c r="AV251" s="3">
        <v>0</v>
      </c>
      <c r="AW251">
        <v>0</v>
      </c>
      <c r="AX251">
        <v>0</v>
      </c>
      <c r="AY251">
        <v>0</v>
      </c>
      <c r="AZ251" s="8">
        <v>0</v>
      </c>
      <c r="BA251">
        <v>0</v>
      </c>
      <c r="BB251" t="s">
        <v>46</v>
      </c>
      <c r="BC251">
        <v>0</v>
      </c>
      <c r="BD251" s="11" t="s">
        <v>106</v>
      </c>
      <c r="BE251" s="3">
        <v>0</v>
      </c>
      <c r="BF251" s="3">
        <v>0</v>
      </c>
      <c r="BG251">
        <v>0</v>
      </c>
      <c r="BH251">
        <v>0</v>
      </c>
      <c r="BI251">
        <v>0</v>
      </c>
      <c r="BJ251" s="8">
        <v>0</v>
      </c>
      <c r="BK251">
        <v>0</v>
      </c>
      <c r="BL251" t="s">
        <v>46</v>
      </c>
      <c r="BM251">
        <v>0</v>
      </c>
      <c r="BN251" s="3">
        <v>0</v>
      </c>
      <c r="BO251">
        <v>0</v>
      </c>
      <c r="BP251" s="19">
        <f t="shared" si="23"/>
        <v>3820000</v>
      </c>
      <c r="BQ251" s="19"/>
      <c r="BR251" s="19">
        <f t="shared" si="18"/>
        <v>3820000</v>
      </c>
      <c r="BS251" s="13">
        <f t="shared" si="19"/>
        <v>0.3932769409890009</v>
      </c>
    </row>
    <row r="252" spans="1:71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20"/>
        <v>0</v>
      </c>
      <c r="U252" s="3">
        <v>8719948</v>
      </c>
      <c r="V252" s="3">
        <v>6785615</v>
      </c>
      <c r="W252" s="14">
        <f t="shared" si="21"/>
        <v>0.77817149827040255</v>
      </c>
      <c r="X252" s="3">
        <v>0</v>
      </c>
      <c r="Y252" s="18">
        <f t="shared" si="22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>
        <v>35</v>
      </c>
      <c r="AF252" s="10">
        <v>47119</v>
      </c>
      <c r="AG252">
        <v>0</v>
      </c>
      <c r="AH252" t="s">
        <v>43</v>
      </c>
      <c r="AI252" t="s">
        <v>44</v>
      </c>
      <c r="AJ252" s="8" t="s">
        <v>106</v>
      </c>
      <c r="AK252" s="3">
        <v>0</v>
      </c>
      <c r="AL252" s="3">
        <v>0</v>
      </c>
      <c r="AM252">
        <v>0</v>
      </c>
      <c r="AN252">
        <v>0</v>
      </c>
      <c r="AO252">
        <v>0</v>
      </c>
      <c r="AP252" s="8">
        <v>0</v>
      </c>
      <c r="AQ252">
        <v>0</v>
      </c>
      <c r="AR252">
        <v>0</v>
      </c>
      <c r="AS252">
        <v>0</v>
      </c>
      <c r="AT252" s="11" t="s">
        <v>106</v>
      </c>
      <c r="AU252" s="3">
        <v>0</v>
      </c>
      <c r="AV252" s="3">
        <v>0</v>
      </c>
      <c r="AW252">
        <v>0</v>
      </c>
      <c r="AX252">
        <v>0</v>
      </c>
      <c r="AY252">
        <v>0</v>
      </c>
      <c r="AZ252" s="8">
        <v>0</v>
      </c>
      <c r="BA252">
        <v>0</v>
      </c>
      <c r="BB252" t="s">
        <v>46</v>
      </c>
      <c r="BC252">
        <v>0</v>
      </c>
      <c r="BD252" s="11" t="s">
        <v>106</v>
      </c>
      <c r="BE252" s="3">
        <v>0</v>
      </c>
      <c r="BF252" s="3">
        <v>0</v>
      </c>
      <c r="BG252">
        <v>0</v>
      </c>
      <c r="BH252">
        <v>0</v>
      </c>
      <c r="BI252">
        <v>0</v>
      </c>
      <c r="BJ252" s="8">
        <v>0</v>
      </c>
      <c r="BK252">
        <v>0</v>
      </c>
      <c r="BL252" t="s">
        <v>46</v>
      </c>
      <c r="BM252">
        <v>0</v>
      </c>
      <c r="BN252" s="3">
        <v>0</v>
      </c>
      <c r="BO252">
        <v>0</v>
      </c>
      <c r="BP252" s="19">
        <f t="shared" si="23"/>
        <v>3192000</v>
      </c>
      <c r="BQ252" s="19"/>
      <c r="BR252" s="19">
        <f t="shared" si="18"/>
        <v>3192000</v>
      </c>
      <c r="BS252" s="13">
        <f t="shared" si="19"/>
        <v>0.36605722878163954</v>
      </c>
    </row>
    <row r="253" spans="1:71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20"/>
        <v>6.6956257934900079E-2</v>
      </c>
      <c r="U253" s="3">
        <v>5402557</v>
      </c>
      <c r="V253" s="3">
        <v>4749189.3499999996</v>
      </c>
      <c r="W253" s="14">
        <f t="shared" si="21"/>
        <v>0.87906325652834383</v>
      </c>
      <c r="X253" s="3">
        <v>177122</v>
      </c>
      <c r="Y253" s="18">
        <f t="shared" si="22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>
        <v>0</v>
      </c>
      <c r="AF253" s="10">
        <v>48213</v>
      </c>
      <c r="AG253">
        <v>0</v>
      </c>
      <c r="AH253" t="s">
        <v>100</v>
      </c>
      <c r="AI253">
        <v>0</v>
      </c>
      <c r="AJ253" s="8" t="s">
        <v>106</v>
      </c>
      <c r="AK253" s="3">
        <v>2181285</v>
      </c>
      <c r="AL253" s="3">
        <v>1211825</v>
      </c>
      <c r="AM253">
        <v>0</v>
      </c>
      <c r="AN253" t="s">
        <v>45</v>
      </c>
      <c r="AO253">
        <v>0</v>
      </c>
      <c r="AP253" s="8">
        <v>0</v>
      </c>
      <c r="AQ253">
        <v>0</v>
      </c>
      <c r="AR253" t="s">
        <v>46</v>
      </c>
      <c r="AS253">
        <v>0</v>
      </c>
      <c r="AT253" s="11" t="s">
        <v>106</v>
      </c>
      <c r="AU253" s="3">
        <v>84352</v>
      </c>
      <c r="AV253" s="3">
        <v>74768</v>
      </c>
      <c r="AW253">
        <v>6.1499999999999999E-2</v>
      </c>
      <c r="AX253">
        <v>0</v>
      </c>
      <c r="AY253">
        <v>0</v>
      </c>
      <c r="AZ253" s="8">
        <v>46548</v>
      </c>
      <c r="BA253">
        <v>0</v>
      </c>
      <c r="BB253" t="s">
        <v>43</v>
      </c>
      <c r="BC253">
        <v>0</v>
      </c>
      <c r="BD253" s="11" t="s">
        <v>106</v>
      </c>
      <c r="BE253" s="3">
        <v>84352</v>
      </c>
      <c r="BF253" s="3">
        <v>74768</v>
      </c>
      <c r="BG253">
        <v>6.1499999999999999E-2</v>
      </c>
      <c r="BH253">
        <v>0</v>
      </c>
      <c r="BI253">
        <v>0</v>
      </c>
      <c r="BJ253" s="8">
        <v>46548</v>
      </c>
      <c r="BK253">
        <v>0</v>
      </c>
      <c r="BL253" t="s">
        <v>43</v>
      </c>
      <c r="BM253">
        <v>0</v>
      </c>
      <c r="BN253" s="3">
        <v>5402557</v>
      </c>
      <c r="BO253">
        <v>0</v>
      </c>
      <c r="BP253" s="19">
        <f t="shared" si="23"/>
        <v>2849989</v>
      </c>
      <c r="BQ253" s="19"/>
      <c r="BR253" s="19">
        <f t="shared" si="18"/>
        <v>3027111</v>
      </c>
      <c r="BS253" s="13">
        <f t="shared" si="19"/>
        <v>0.56031079357422786</v>
      </c>
    </row>
    <row r="254" spans="1:71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20"/>
        <v>0.96575172561678535</v>
      </c>
      <c r="U254" s="3">
        <v>12936389</v>
      </c>
      <c r="V254" s="3">
        <v>14131922</v>
      </c>
      <c r="W254" s="14">
        <f t="shared" si="21"/>
        <v>1.0924162840186702</v>
      </c>
      <c r="X254" s="3">
        <v>9681370</v>
      </c>
      <c r="Y254" s="18">
        <f t="shared" si="22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>
        <v>30</v>
      </c>
      <c r="AF254" s="10">
        <v>46569</v>
      </c>
      <c r="AG254" t="s">
        <v>63</v>
      </c>
      <c r="AH254" t="s">
        <v>43</v>
      </c>
      <c r="AI254" t="s">
        <v>44</v>
      </c>
      <c r="AJ254" s="8">
        <v>40471</v>
      </c>
      <c r="AK254" s="3">
        <v>500000</v>
      </c>
      <c r="AL254" s="3">
        <v>269444.42</v>
      </c>
      <c r="AM254">
        <v>0</v>
      </c>
      <c r="AN254">
        <v>15</v>
      </c>
      <c r="AO254">
        <v>15</v>
      </c>
      <c r="AP254" s="8">
        <v>45950</v>
      </c>
      <c r="AQ254">
        <v>0</v>
      </c>
      <c r="AR254" t="s">
        <v>58</v>
      </c>
      <c r="AS254" t="s">
        <v>98</v>
      </c>
      <c r="AT254" s="11">
        <v>41102</v>
      </c>
      <c r="AU254" s="3">
        <v>655020</v>
      </c>
      <c r="AV254" s="3">
        <v>11330</v>
      </c>
      <c r="AW254">
        <v>0</v>
      </c>
      <c r="AX254">
        <v>0</v>
      </c>
      <c r="AY254">
        <v>0</v>
      </c>
      <c r="AZ254" s="8">
        <v>0</v>
      </c>
      <c r="BA254">
        <v>0</v>
      </c>
      <c r="BB254" t="s">
        <v>58</v>
      </c>
      <c r="BC254" t="s">
        <v>98</v>
      </c>
      <c r="BD254" s="11" t="s">
        <v>106</v>
      </c>
      <c r="BE254" s="3">
        <v>0</v>
      </c>
      <c r="BF254" s="3">
        <v>0</v>
      </c>
      <c r="BG254">
        <v>0</v>
      </c>
      <c r="BH254">
        <v>0</v>
      </c>
      <c r="BI254">
        <v>0</v>
      </c>
      <c r="BJ254" s="8">
        <v>0</v>
      </c>
      <c r="BK254">
        <v>0</v>
      </c>
      <c r="BL254" t="s">
        <v>46</v>
      </c>
      <c r="BM254">
        <v>0</v>
      </c>
      <c r="BN254" s="3">
        <v>12936389</v>
      </c>
      <c r="BO254" t="s">
        <v>47</v>
      </c>
      <c r="BP254" s="19">
        <f t="shared" si="23"/>
        <v>3255020</v>
      </c>
      <c r="BQ254" s="16">
        <f>+BP254/U254</f>
        <v>0.25161735628079829</v>
      </c>
      <c r="BR254" s="19">
        <f t="shared" si="18"/>
        <v>12936390</v>
      </c>
      <c r="BS254" s="13">
        <f t="shared" si="19"/>
        <v>1.0000000773013242</v>
      </c>
    </row>
    <row r="255" spans="1:71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20"/>
        <v>0.98561520659615343</v>
      </c>
      <c r="U255" s="3">
        <v>4159879</v>
      </c>
      <c r="V255" s="3">
        <v>3747598</v>
      </c>
      <c r="W255" s="14">
        <f t="shared" si="21"/>
        <v>0.90089110765000613</v>
      </c>
      <c r="X255" s="3">
        <v>2989059</v>
      </c>
      <c r="Y255" s="18">
        <f t="shared" si="22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>
        <v>40</v>
      </c>
      <c r="AF255" s="10">
        <v>56250</v>
      </c>
      <c r="AG255">
        <v>1</v>
      </c>
      <c r="AH255" t="s">
        <v>43</v>
      </c>
      <c r="AI255">
        <v>0</v>
      </c>
      <c r="AJ255" s="8" t="s">
        <v>106</v>
      </c>
      <c r="AK255" s="3">
        <v>220000</v>
      </c>
      <c r="AL255" s="3">
        <v>220000</v>
      </c>
      <c r="AM255">
        <v>0</v>
      </c>
      <c r="AN255">
        <v>30</v>
      </c>
      <c r="AO255">
        <v>15</v>
      </c>
      <c r="AP255" s="8">
        <v>46341</v>
      </c>
      <c r="AQ255">
        <v>2</v>
      </c>
      <c r="AR255" t="s">
        <v>58</v>
      </c>
      <c r="AS255">
        <v>0</v>
      </c>
      <c r="AT255" s="11">
        <v>40960</v>
      </c>
      <c r="AU255" s="3">
        <v>105000</v>
      </c>
      <c r="AV255" s="3">
        <v>79945.36</v>
      </c>
      <c r="AW255">
        <v>0.02</v>
      </c>
      <c r="AX255">
        <v>15</v>
      </c>
      <c r="AY255">
        <v>15</v>
      </c>
      <c r="AZ255" s="8">
        <v>43077</v>
      </c>
      <c r="BA255">
        <v>3</v>
      </c>
      <c r="BB255" t="s">
        <v>58</v>
      </c>
      <c r="BC255">
        <v>0</v>
      </c>
      <c r="BD255" s="11">
        <v>41849</v>
      </c>
      <c r="BE255" s="3">
        <v>169685.66</v>
      </c>
      <c r="BF255" s="3">
        <v>169685.66</v>
      </c>
      <c r="BG255">
        <v>0.05</v>
      </c>
      <c r="BH255">
        <v>15</v>
      </c>
      <c r="BI255">
        <v>15</v>
      </c>
      <c r="BJ255" s="8">
        <v>47205</v>
      </c>
      <c r="BK255">
        <v>4</v>
      </c>
      <c r="BL255" t="s">
        <v>100</v>
      </c>
      <c r="BM255">
        <v>0</v>
      </c>
      <c r="BN255" s="3">
        <v>1199685.6599999999</v>
      </c>
      <c r="BO255" t="s">
        <v>441</v>
      </c>
      <c r="BP255" s="19">
        <f t="shared" si="23"/>
        <v>1199685.6599999999</v>
      </c>
      <c r="BQ255" s="19"/>
      <c r="BR255" s="19">
        <f t="shared" si="18"/>
        <v>4188744.66</v>
      </c>
      <c r="BS255" s="13">
        <f t="shared" si="19"/>
        <v>1.0069390624102288</v>
      </c>
    </row>
    <row r="256" spans="1:71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20"/>
        <v>0.98561520659615343</v>
      </c>
      <c r="U256" s="3">
        <v>4159879</v>
      </c>
      <c r="V256" s="3">
        <v>3747598</v>
      </c>
      <c r="W256" s="14">
        <f t="shared" si="21"/>
        <v>0.90089110765000613</v>
      </c>
      <c r="X256" s="3">
        <v>2989059</v>
      </c>
      <c r="Y256" s="18">
        <f t="shared" si="22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>
        <v>40</v>
      </c>
      <c r="AF256" s="10">
        <v>56250</v>
      </c>
      <c r="AG256">
        <v>1</v>
      </c>
      <c r="AH256" t="s">
        <v>43</v>
      </c>
      <c r="AI256">
        <v>0</v>
      </c>
      <c r="AJ256" s="8" t="s">
        <v>106</v>
      </c>
      <c r="AK256" s="3">
        <v>220000</v>
      </c>
      <c r="AL256" s="3">
        <v>220000</v>
      </c>
      <c r="AM256">
        <v>0</v>
      </c>
      <c r="AN256">
        <v>30</v>
      </c>
      <c r="AO256">
        <v>15</v>
      </c>
      <c r="AP256" s="8">
        <v>46341</v>
      </c>
      <c r="AQ256">
        <v>2</v>
      </c>
      <c r="AR256" t="s">
        <v>58</v>
      </c>
      <c r="AS256">
        <v>0</v>
      </c>
      <c r="AT256" s="11">
        <v>40960</v>
      </c>
      <c r="AU256" s="3">
        <v>105000</v>
      </c>
      <c r="AV256" s="3">
        <v>79945.36</v>
      </c>
      <c r="AW256">
        <v>0.02</v>
      </c>
      <c r="AX256">
        <v>15</v>
      </c>
      <c r="AY256">
        <v>15</v>
      </c>
      <c r="AZ256" s="8">
        <v>43077</v>
      </c>
      <c r="BA256">
        <v>3</v>
      </c>
      <c r="BB256" t="s">
        <v>58</v>
      </c>
      <c r="BC256">
        <v>0</v>
      </c>
      <c r="BD256" s="11">
        <v>41849</v>
      </c>
      <c r="BE256" s="3">
        <v>169685.66</v>
      </c>
      <c r="BF256" s="3">
        <v>169685.66</v>
      </c>
      <c r="BG256">
        <v>0.05</v>
      </c>
      <c r="BH256">
        <v>15</v>
      </c>
      <c r="BI256">
        <v>15</v>
      </c>
      <c r="BJ256" s="8">
        <v>47205</v>
      </c>
      <c r="BK256">
        <v>4</v>
      </c>
      <c r="BL256" t="s">
        <v>100</v>
      </c>
      <c r="BM256">
        <v>0</v>
      </c>
      <c r="BN256" s="3">
        <v>1199685.6599999999</v>
      </c>
      <c r="BO256" t="s">
        <v>441</v>
      </c>
      <c r="BP256" s="19">
        <f t="shared" si="23"/>
        <v>1199685.6599999999</v>
      </c>
      <c r="BQ256" s="19"/>
      <c r="BR256" s="19">
        <f t="shared" si="18"/>
        <v>4188744.66</v>
      </c>
      <c r="BS256" s="13">
        <f t="shared" si="19"/>
        <v>1.0069390624102288</v>
      </c>
    </row>
    <row r="257" spans="1:71" hidden="1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20"/>
        <v>9.8828434081219246E-2</v>
      </c>
      <c r="U257" s="3">
        <v>6820871</v>
      </c>
      <c r="V257" s="3">
        <v>5764974</v>
      </c>
      <c r="W257" s="14">
        <f t="shared" si="21"/>
        <v>0.84519616336388714</v>
      </c>
      <c r="X257" s="3">
        <v>4826845</v>
      </c>
      <c r="Y257" s="18">
        <f t="shared" si="22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>
        <v>30</v>
      </c>
      <c r="AF257" s="10">
        <v>46275</v>
      </c>
      <c r="AG257" t="s">
        <v>63</v>
      </c>
      <c r="AH257" t="s">
        <v>43</v>
      </c>
      <c r="AI257" t="s">
        <v>55</v>
      </c>
      <c r="AJ257" s="8" t="s">
        <v>106</v>
      </c>
      <c r="AK257" s="3">
        <v>0</v>
      </c>
      <c r="AL257" s="3">
        <v>0</v>
      </c>
      <c r="AM257">
        <v>0</v>
      </c>
      <c r="AN257" t="s">
        <v>45</v>
      </c>
      <c r="AO257">
        <v>0</v>
      </c>
      <c r="AP257" s="8">
        <v>0</v>
      </c>
      <c r="AQ257">
        <v>0</v>
      </c>
      <c r="AR257" t="s">
        <v>46</v>
      </c>
      <c r="AS257">
        <v>0</v>
      </c>
      <c r="AT257" s="11">
        <v>40497</v>
      </c>
      <c r="AU257" s="3">
        <v>1544026</v>
      </c>
      <c r="AV257" s="3">
        <v>1003617</v>
      </c>
      <c r="AW257">
        <v>0</v>
      </c>
      <c r="AX257">
        <v>15</v>
      </c>
      <c r="AY257" t="s">
        <v>165</v>
      </c>
      <c r="AZ257" s="8" t="s">
        <v>47</v>
      </c>
      <c r="BA257" t="s">
        <v>206</v>
      </c>
      <c r="BB257" t="s">
        <v>100</v>
      </c>
      <c r="BC257" t="s">
        <v>414</v>
      </c>
      <c r="BD257" s="11" t="s">
        <v>106</v>
      </c>
      <c r="BE257" s="3">
        <v>0</v>
      </c>
      <c r="BF257" s="3">
        <v>0</v>
      </c>
      <c r="BG257">
        <v>0</v>
      </c>
      <c r="BH257">
        <v>0</v>
      </c>
      <c r="BI257">
        <v>0</v>
      </c>
      <c r="BJ257" s="8">
        <v>0</v>
      </c>
      <c r="BK257">
        <v>0</v>
      </c>
      <c r="BL257" t="s">
        <v>46</v>
      </c>
      <c r="BM257">
        <v>0</v>
      </c>
      <c r="BN257" s="3">
        <v>6820871</v>
      </c>
      <c r="BO257" t="s">
        <v>62</v>
      </c>
      <c r="BP257" s="19">
        <f t="shared" si="23"/>
        <v>1994026</v>
      </c>
      <c r="BQ257" s="19"/>
      <c r="BR257" s="19">
        <f t="shared" si="18"/>
        <v>6820871</v>
      </c>
      <c r="BS257" s="13">
        <f t="shared" si="19"/>
        <v>1</v>
      </c>
    </row>
    <row r="258" spans="1:71" hidden="1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20"/>
        <v>0.11090271682950401</v>
      </c>
      <c r="U258" s="3">
        <v>5946527</v>
      </c>
      <c r="V258" s="3">
        <v>7368323</v>
      </c>
      <c r="W258" s="14">
        <f t="shared" si="21"/>
        <v>1.2390968711653036</v>
      </c>
      <c r="X258" s="3">
        <v>5086527</v>
      </c>
      <c r="Y258" s="18">
        <f t="shared" si="22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t="s">
        <v>391</v>
      </c>
      <c r="AF258" s="10">
        <v>47118</v>
      </c>
      <c r="AG258" t="s">
        <v>442</v>
      </c>
      <c r="AH258" t="s">
        <v>100</v>
      </c>
      <c r="AI258" t="s">
        <v>443</v>
      </c>
      <c r="AJ258" s="8">
        <v>41131</v>
      </c>
      <c r="AK258" s="3">
        <v>410000</v>
      </c>
      <c r="AL258" s="3">
        <v>355730</v>
      </c>
      <c r="AM258">
        <v>7.0000000000000007E-2</v>
      </c>
      <c r="AN258">
        <v>16</v>
      </c>
      <c r="AO258">
        <v>202</v>
      </c>
      <c r="AP258" s="8">
        <v>47253</v>
      </c>
      <c r="AQ258" t="s">
        <v>442</v>
      </c>
      <c r="AR258" t="s">
        <v>43</v>
      </c>
      <c r="AS258" t="s">
        <v>444</v>
      </c>
      <c r="AT258" s="11" t="s">
        <v>106</v>
      </c>
      <c r="AU258" s="3">
        <v>0</v>
      </c>
      <c r="AV258" s="3">
        <v>0</v>
      </c>
      <c r="AW258">
        <v>0</v>
      </c>
      <c r="AX258">
        <v>0</v>
      </c>
      <c r="AY258">
        <v>0</v>
      </c>
      <c r="AZ258" s="8">
        <v>0</v>
      </c>
      <c r="BA258">
        <v>0</v>
      </c>
      <c r="BB258" t="s">
        <v>46</v>
      </c>
      <c r="BC258">
        <v>0</v>
      </c>
      <c r="BD258" s="11" t="s">
        <v>106</v>
      </c>
      <c r="BE258" s="3">
        <v>0</v>
      </c>
      <c r="BF258" s="3">
        <v>0</v>
      </c>
      <c r="BG258">
        <v>0</v>
      </c>
      <c r="BH258">
        <v>0</v>
      </c>
      <c r="BI258">
        <v>0</v>
      </c>
      <c r="BJ258" s="8">
        <v>0</v>
      </c>
      <c r="BK258">
        <v>0</v>
      </c>
      <c r="BL258" t="s">
        <v>46</v>
      </c>
      <c r="BM258">
        <v>0</v>
      </c>
      <c r="BN258" s="3">
        <v>5946527</v>
      </c>
      <c r="BO258" t="s">
        <v>47</v>
      </c>
      <c r="BP258" s="19">
        <f t="shared" si="23"/>
        <v>860000</v>
      </c>
      <c r="BQ258" s="19"/>
      <c r="BR258" s="19">
        <f t="shared" si="18"/>
        <v>5946527</v>
      </c>
      <c r="BS258" s="13">
        <f t="shared" si="19"/>
        <v>1</v>
      </c>
    </row>
    <row r="259" spans="1:71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20"/>
        <v>0.1142805790183402</v>
      </c>
      <c r="U259" s="3">
        <v>5480310</v>
      </c>
      <c r="V259" s="3">
        <v>7782440</v>
      </c>
      <c r="W259" s="14">
        <f t="shared" si="21"/>
        <v>1.4200729520775284</v>
      </c>
      <c r="X259" s="3">
        <v>0</v>
      </c>
      <c r="Y259" s="18">
        <f t="shared" si="22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>
        <v>0</v>
      </c>
      <c r="AF259" s="10">
        <v>0</v>
      </c>
      <c r="AG259">
        <v>0</v>
      </c>
      <c r="AH259">
        <v>0</v>
      </c>
      <c r="AI259">
        <v>0</v>
      </c>
      <c r="AJ259" s="8" t="s">
        <v>106</v>
      </c>
      <c r="AK259" s="3">
        <v>400000</v>
      </c>
      <c r="AL259" s="3">
        <v>400000</v>
      </c>
      <c r="AM259">
        <v>0</v>
      </c>
      <c r="AN259" t="s">
        <v>45</v>
      </c>
      <c r="AO259">
        <v>0</v>
      </c>
      <c r="AP259" s="8">
        <v>0</v>
      </c>
      <c r="AQ259">
        <v>0</v>
      </c>
      <c r="AR259" t="s">
        <v>100</v>
      </c>
      <c r="AS259" t="s">
        <v>214</v>
      </c>
      <c r="AT259" s="11">
        <v>4000</v>
      </c>
      <c r="AU259" s="3">
        <v>400000</v>
      </c>
      <c r="AV259" s="3">
        <v>400000</v>
      </c>
      <c r="AW259">
        <v>0</v>
      </c>
      <c r="AX259">
        <v>0</v>
      </c>
      <c r="AY259">
        <v>0</v>
      </c>
      <c r="AZ259" s="8">
        <v>58075</v>
      </c>
      <c r="BA259">
        <v>0</v>
      </c>
      <c r="BB259" t="s">
        <v>100</v>
      </c>
      <c r="BC259" t="s">
        <v>214</v>
      </c>
      <c r="BD259" s="11" t="s">
        <v>106</v>
      </c>
      <c r="BE259" s="3">
        <v>640117</v>
      </c>
      <c r="BF259" s="3">
        <v>646779.77</v>
      </c>
      <c r="BG259">
        <v>3.4500000000000003E-2</v>
      </c>
      <c r="BH259">
        <v>0</v>
      </c>
      <c r="BI259">
        <v>0</v>
      </c>
      <c r="BJ259" s="8">
        <v>57649</v>
      </c>
      <c r="BK259">
        <v>0</v>
      </c>
      <c r="BL259" t="s">
        <v>58</v>
      </c>
      <c r="BM259" t="s">
        <v>214</v>
      </c>
      <c r="BN259" s="3">
        <v>0</v>
      </c>
      <c r="BO259">
        <v>0</v>
      </c>
      <c r="BP259" s="19">
        <f t="shared" si="23"/>
        <v>1440117</v>
      </c>
      <c r="BQ259" s="19"/>
      <c r="BR259" s="19">
        <f t="shared" ref="BR259:BR322" si="24">+BP259+X259</f>
        <v>1440117</v>
      </c>
      <c r="BS259" s="13">
        <f t="shared" ref="BS259:BS322" si="25">IFERROR(+BR259/U259,0)</f>
        <v>0.26278020768898108</v>
      </c>
    </row>
    <row r="260" spans="1:71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26">IFERROR(H260/U260,0)</f>
        <v>0.77848902053118796</v>
      </c>
      <c r="U260" s="3">
        <v>10258101</v>
      </c>
      <c r="V260" s="3">
        <v>9581799</v>
      </c>
      <c r="W260" s="14">
        <f t="shared" ref="W260:W323" si="27">IFERROR(+V260/U260,0)</f>
        <v>0.9340714231610705</v>
      </c>
      <c r="X260" s="3">
        <v>7332309</v>
      </c>
      <c r="Y260" s="18">
        <f t="shared" ref="Y260:Y323" si="28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>
        <v>0</v>
      </c>
      <c r="AF260" s="10">
        <v>47187</v>
      </c>
      <c r="AG260">
        <v>0</v>
      </c>
      <c r="AH260" t="s">
        <v>43</v>
      </c>
      <c r="AI260">
        <v>0</v>
      </c>
      <c r="AJ260" s="8">
        <v>42313</v>
      </c>
      <c r="AK260" s="3">
        <v>1945079</v>
      </c>
      <c r="AL260" s="3">
        <v>1890295.41</v>
      </c>
      <c r="AM260">
        <v>5.7500000000000002E-2</v>
      </c>
      <c r="AN260">
        <v>15</v>
      </c>
      <c r="AO260">
        <v>30</v>
      </c>
      <c r="AP260" s="8">
        <v>47187</v>
      </c>
      <c r="AQ260">
        <v>0</v>
      </c>
      <c r="AR260" t="s">
        <v>43</v>
      </c>
      <c r="AS260">
        <v>0</v>
      </c>
      <c r="AT260" s="11" t="s">
        <v>106</v>
      </c>
      <c r="AU260" s="3">
        <v>0</v>
      </c>
      <c r="AV260" s="3">
        <v>0</v>
      </c>
      <c r="AW260">
        <v>0</v>
      </c>
      <c r="AX260">
        <v>0</v>
      </c>
      <c r="AY260">
        <v>0</v>
      </c>
      <c r="AZ260" s="8">
        <v>0</v>
      </c>
      <c r="BA260">
        <v>0</v>
      </c>
      <c r="BB260" t="s">
        <v>46</v>
      </c>
      <c r="BC260">
        <v>0</v>
      </c>
      <c r="BD260" s="11" t="s">
        <v>106</v>
      </c>
      <c r="BE260" s="3">
        <v>0</v>
      </c>
      <c r="BF260" s="3">
        <v>0</v>
      </c>
      <c r="BG260">
        <v>0</v>
      </c>
      <c r="BH260">
        <v>0</v>
      </c>
      <c r="BI260">
        <v>0</v>
      </c>
      <c r="BJ260" s="8">
        <v>0</v>
      </c>
      <c r="BK260">
        <v>0</v>
      </c>
      <c r="BL260" t="s">
        <v>46</v>
      </c>
      <c r="BM260">
        <v>0</v>
      </c>
      <c r="BN260" s="3">
        <v>10258101</v>
      </c>
      <c r="BO260" t="s">
        <v>47</v>
      </c>
      <c r="BP260" s="19" t="e">
        <f t="shared" ref="BP260:BP323" si="29">+AA260+AK260+AU260+BE260</f>
        <v>#VALUE!</v>
      </c>
      <c r="BQ260" s="19"/>
      <c r="BR260" s="19" t="e">
        <f t="shared" si="24"/>
        <v>#VALUE!</v>
      </c>
      <c r="BS260" s="13">
        <f t="shared" si="25"/>
        <v>0</v>
      </c>
    </row>
    <row r="261" spans="1:71" hidden="1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26"/>
        <v>0.11051075337717112</v>
      </c>
      <c r="U261" s="3">
        <v>4720889</v>
      </c>
      <c r="V261" s="3">
        <v>5796883</v>
      </c>
      <c r="W261" s="14">
        <f t="shared" si="27"/>
        <v>1.2279219019976957</v>
      </c>
      <c r="X261" s="3">
        <v>4260839</v>
      </c>
      <c r="Y261" s="18">
        <f t="shared" si="28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>
        <v>30</v>
      </c>
      <c r="AF261" s="10">
        <v>46670</v>
      </c>
      <c r="AG261" t="s">
        <v>54</v>
      </c>
      <c r="AH261" t="s">
        <v>43</v>
      </c>
      <c r="AI261" t="s">
        <v>55</v>
      </c>
      <c r="AJ261" s="8" t="s">
        <v>106</v>
      </c>
      <c r="AK261" s="3">
        <v>0</v>
      </c>
      <c r="AL261" s="3">
        <v>0</v>
      </c>
      <c r="AM261">
        <v>0</v>
      </c>
      <c r="AN261" t="s">
        <v>45</v>
      </c>
      <c r="AO261">
        <v>0</v>
      </c>
      <c r="AP261" s="8">
        <v>0</v>
      </c>
      <c r="AQ261">
        <v>0</v>
      </c>
      <c r="AR261" t="s">
        <v>46</v>
      </c>
      <c r="AS261">
        <v>0</v>
      </c>
      <c r="AT261" s="11" t="s">
        <v>106</v>
      </c>
      <c r="AU261" s="3">
        <v>0</v>
      </c>
      <c r="AV261" s="3">
        <v>0</v>
      </c>
      <c r="AW261">
        <v>0</v>
      </c>
      <c r="AX261">
        <v>0</v>
      </c>
      <c r="AY261">
        <v>0</v>
      </c>
      <c r="AZ261" s="8">
        <v>0</v>
      </c>
      <c r="BA261">
        <v>0</v>
      </c>
      <c r="BB261" t="s">
        <v>46</v>
      </c>
      <c r="BC261">
        <v>0</v>
      </c>
      <c r="BD261" s="11" t="s">
        <v>106</v>
      </c>
      <c r="BE261" s="3">
        <v>0</v>
      </c>
      <c r="BF261" s="3">
        <v>0</v>
      </c>
      <c r="BG261">
        <v>0</v>
      </c>
      <c r="BH261">
        <v>0</v>
      </c>
      <c r="BI261">
        <v>0</v>
      </c>
      <c r="BJ261" s="8">
        <v>0</v>
      </c>
      <c r="BK261">
        <v>0</v>
      </c>
      <c r="BL261" t="s">
        <v>46</v>
      </c>
      <c r="BM261">
        <v>0</v>
      </c>
      <c r="BN261" s="3">
        <v>4720889</v>
      </c>
      <c r="BO261" t="s">
        <v>47</v>
      </c>
      <c r="BP261" s="19">
        <f t="shared" si="29"/>
        <v>460050</v>
      </c>
      <c r="BQ261" s="19"/>
      <c r="BR261" s="19">
        <f t="shared" si="24"/>
        <v>4720889</v>
      </c>
      <c r="BS261" s="13">
        <f t="shared" si="25"/>
        <v>1</v>
      </c>
    </row>
    <row r="262" spans="1:71" hidden="1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26"/>
        <v>0.87227407574469562</v>
      </c>
      <c r="U262" s="3">
        <v>2305640</v>
      </c>
      <c r="V262" s="3">
        <v>2237749</v>
      </c>
      <c r="W262" s="14">
        <f t="shared" si="27"/>
        <v>0.9705543796950088</v>
      </c>
      <c r="X262" s="3">
        <v>1590143</v>
      </c>
      <c r="Y262" s="18">
        <f t="shared" si="28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>
        <v>40</v>
      </c>
      <c r="AF262" s="10">
        <v>47524</v>
      </c>
      <c r="AG262" t="s">
        <v>63</v>
      </c>
      <c r="AH262" t="s">
        <v>43</v>
      </c>
      <c r="AI262" t="s">
        <v>55</v>
      </c>
      <c r="AJ262" s="8">
        <v>42134</v>
      </c>
      <c r="AK262" s="3">
        <v>204497</v>
      </c>
      <c r="AL262" s="3">
        <v>215362</v>
      </c>
      <c r="AM262">
        <v>2.3699999999999999E-2</v>
      </c>
      <c r="AN262">
        <v>15</v>
      </c>
      <c r="AO262" t="s">
        <v>165</v>
      </c>
      <c r="AP262" s="8">
        <v>47604</v>
      </c>
      <c r="AQ262" t="s">
        <v>165</v>
      </c>
      <c r="AR262" t="s">
        <v>100</v>
      </c>
      <c r="AS262" t="s">
        <v>55</v>
      </c>
      <c r="AT262" s="11">
        <v>42134</v>
      </c>
      <c r="AU262" s="3">
        <v>129000</v>
      </c>
      <c r="AV262" s="3">
        <v>73222</v>
      </c>
      <c r="AW262">
        <v>2.3199999999999998E-2</v>
      </c>
      <c r="AX262">
        <v>14</v>
      </c>
      <c r="AY262" t="s">
        <v>165</v>
      </c>
      <c r="AZ262" s="8">
        <v>47477</v>
      </c>
      <c r="BA262">
        <v>0</v>
      </c>
      <c r="BB262" t="s">
        <v>58</v>
      </c>
      <c r="BC262">
        <v>0</v>
      </c>
      <c r="BD262" s="11" t="s">
        <v>106</v>
      </c>
      <c r="BE262" s="3">
        <v>0</v>
      </c>
      <c r="BF262" s="3">
        <v>0</v>
      </c>
      <c r="BG262">
        <v>0</v>
      </c>
      <c r="BH262">
        <v>0</v>
      </c>
      <c r="BI262">
        <v>0</v>
      </c>
      <c r="BJ262" s="8">
        <v>0</v>
      </c>
      <c r="BK262">
        <v>0</v>
      </c>
      <c r="BL262" t="s">
        <v>46</v>
      </c>
      <c r="BM262">
        <v>0</v>
      </c>
      <c r="BN262" s="3">
        <v>2305640</v>
      </c>
      <c r="BO262" t="s">
        <v>47</v>
      </c>
      <c r="BP262" s="19">
        <f t="shared" si="29"/>
        <v>715497</v>
      </c>
      <c r="BQ262" s="19"/>
      <c r="BR262" s="19">
        <f t="shared" si="24"/>
        <v>2305640</v>
      </c>
      <c r="BS262" s="13">
        <f t="shared" si="25"/>
        <v>1</v>
      </c>
    </row>
    <row r="263" spans="1:71" hidden="1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26"/>
        <v>0.10048619684871647</v>
      </c>
      <c r="U263" s="3">
        <v>1934196</v>
      </c>
      <c r="V263" s="3">
        <v>2159876</v>
      </c>
      <c r="W263" s="14">
        <f t="shared" si="27"/>
        <v>1.1166789715209835</v>
      </c>
      <c r="X263" s="3">
        <v>1644008</v>
      </c>
      <c r="Y263" s="18">
        <f t="shared" si="28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>
        <v>0</v>
      </c>
      <c r="AF263" s="10">
        <v>46753</v>
      </c>
      <c r="AG263">
        <v>0</v>
      </c>
      <c r="AH263" t="s">
        <v>58</v>
      </c>
      <c r="AI263">
        <v>0</v>
      </c>
      <c r="AJ263" s="8" t="s">
        <v>106</v>
      </c>
      <c r="AK263" s="3">
        <v>0</v>
      </c>
      <c r="AL263" s="3">
        <v>0</v>
      </c>
      <c r="AM263">
        <v>0</v>
      </c>
      <c r="AN263" t="s">
        <v>45</v>
      </c>
      <c r="AO263">
        <v>0</v>
      </c>
      <c r="AP263" s="8">
        <v>0</v>
      </c>
      <c r="AQ263">
        <v>0</v>
      </c>
      <c r="AR263" t="s">
        <v>46</v>
      </c>
      <c r="AS263">
        <v>0</v>
      </c>
      <c r="AT263" s="11" t="s">
        <v>106</v>
      </c>
      <c r="AU263" s="3">
        <v>0</v>
      </c>
      <c r="AV263" s="3">
        <v>0</v>
      </c>
      <c r="AW263">
        <v>0</v>
      </c>
      <c r="AX263">
        <v>0</v>
      </c>
      <c r="AY263">
        <v>0</v>
      </c>
      <c r="AZ263" s="8">
        <v>0</v>
      </c>
      <c r="BA263">
        <v>0</v>
      </c>
      <c r="BB263" t="s">
        <v>58</v>
      </c>
      <c r="BC263">
        <v>0</v>
      </c>
      <c r="BD263" s="11" t="s">
        <v>106</v>
      </c>
      <c r="BE263" s="3">
        <v>0</v>
      </c>
      <c r="BF263" s="3">
        <v>0</v>
      </c>
      <c r="BG263">
        <v>0</v>
      </c>
      <c r="BH263">
        <v>0</v>
      </c>
      <c r="BI263">
        <v>0</v>
      </c>
      <c r="BJ263" s="8">
        <v>0</v>
      </c>
      <c r="BK263">
        <v>0</v>
      </c>
      <c r="BL263" t="s">
        <v>46</v>
      </c>
      <c r="BM263">
        <v>0</v>
      </c>
      <c r="BN263" s="3">
        <v>1934196</v>
      </c>
      <c r="BO263" t="s">
        <v>47</v>
      </c>
      <c r="BP263" s="19">
        <f t="shared" si="29"/>
        <v>290188</v>
      </c>
      <c r="BQ263" s="19"/>
      <c r="BR263" s="19">
        <f t="shared" si="24"/>
        <v>1934196</v>
      </c>
      <c r="BS263" s="13">
        <f t="shared" si="25"/>
        <v>1</v>
      </c>
    </row>
    <row r="264" spans="1:71" hidden="1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26"/>
        <v>9.9109851838421026E-2</v>
      </c>
      <c r="U264" s="3">
        <v>3766901</v>
      </c>
      <c r="V264" s="3">
        <v>4151646</v>
      </c>
      <c r="W264" s="14">
        <f t="shared" si="27"/>
        <v>1.102138335995557</v>
      </c>
      <c r="X264" s="3">
        <v>3132931</v>
      </c>
      <c r="Y264" s="18">
        <f t="shared" si="28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>
        <v>30</v>
      </c>
      <c r="AF264" s="10">
        <v>46670</v>
      </c>
      <c r="AG264" t="s">
        <v>54</v>
      </c>
      <c r="AH264" t="s">
        <v>43</v>
      </c>
      <c r="AI264" t="s">
        <v>55</v>
      </c>
      <c r="AJ264" s="8">
        <v>40848</v>
      </c>
      <c r="AK264" s="3">
        <v>277480</v>
      </c>
      <c r="AL264" s="3">
        <v>345512.34</v>
      </c>
      <c r="AM264">
        <v>0.06</v>
      </c>
      <c r="AN264">
        <v>16</v>
      </c>
      <c r="AO264" t="s">
        <v>358</v>
      </c>
      <c r="AP264" s="8">
        <v>46753</v>
      </c>
      <c r="AQ264" t="s">
        <v>71</v>
      </c>
      <c r="AR264" t="s">
        <v>100</v>
      </c>
      <c r="AS264" t="s">
        <v>55</v>
      </c>
      <c r="AT264" s="11" t="s">
        <v>106</v>
      </c>
      <c r="AU264" s="3">
        <v>0</v>
      </c>
      <c r="AV264" s="3">
        <v>0</v>
      </c>
      <c r="AW264">
        <v>0</v>
      </c>
      <c r="AX264">
        <v>0</v>
      </c>
      <c r="AY264">
        <v>0</v>
      </c>
      <c r="AZ264" s="8">
        <v>0</v>
      </c>
      <c r="BA264">
        <v>0</v>
      </c>
      <c r="BB264" t="s">
        <v>46</v>
      </c>
      <c r="BC264">
        <v>0</v>
      </c>
      <c r="BD264" s="11" t="s">
        <v>106</v>
      </c>
      <c r="BE264" s="3">
        <v>0</v>
      </c>
      <c r="BF264" s="3">
        <v>0</v>
      </c>
      <c r="BG264">
        <v>0</v>
      </c>
      <c r="BH264">
        <v>0</v>
      </c>
      <c r="BI264">
        <v>0</v>
      </c>
      <c r="BJ264" s="8">
        <v>0</v>
      </c>
      <c r="BK264">
        <v>0</v>
      </c>
      <c r="BL264" t="s">
        <v>46</v>
      </c>
      <c r="BM264">
        <v>0</v>
      </c>
      <c r="BN264" s="3">
        <v>3766901</v>
      </c>
      <c r="BO264" t="s">
        <v>47</v>
      </c>
      <c r="BP264" s="19">
        <f t="shared" si="29"/>
        <v>633970</v>
      </c>
      <c r="BQ264" s="19"/>
      <c r="BR264" s="19">
        <f t="shared" si="24"/>
        <v>3766901</v>
      </c>
      <c r="BS264" s="13">
        <f t="shared" si="25"/>
        <v>1</v>
      </c>
    </row>
    <row r="265" spans="1:71" hidden="1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26"/>
        <v>0.74955741767968842</v>
      </c>
      <c r="U265" s="3">
        <v>6778400</v>
      </c>
      <c r="V265" s="3">
        <v>6026392</v>
      </c>
      <c r="W265" s="14">
        <f t="shared" si="27"/>
        <v>0.88905818482237697</v>
      </c>
      <c r="X265" s="3">
        <v>4584963</v>
      </c>
      <c r="Y265" s="18">
        <f t="shared" si="28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>
        <v>30</v>
      </c>
      <c r="AF265" s="10">
        <v>47071</v>
      </c>
      <c r="AG265" t="s">
        <v>63</v>
      </c>
      <c r="AH265" t="s">
        <v>43</v>
      </c>
      <c r="AI265" t="s">
        <v>44</v>
      </c>
      <c r="AJ265" s="8">
        <v>40861</v>
      </c>
      <c r="AK265" s="3">
        <v>493437</v>
      </c>
      <c r="AL265" s="3">
        <v>169872.02</v>
      </c>
      <c r="AM265">
        <v>0</v>
      </c>
      <c r="AN265" t="s">
        <v>45</v>
      </c>
      <c r="AO265">
        <v>0</v>
      </c>
      <c r="AP265" s="8">
        <v>0</v>
      </c>
      <c r="AQ265">
        <v>0</v>
      </c>
      <c r="AR265" t="s">
        <v>58</v>
      </c>
      <c r="AS265" t="s">
        <v>98</v>
      </c>
      <c r="AT265" s="11" t="s">
        <v>106</v>
      </c>
      <c r="AU265" s="3">
        <v>0</v>
      </c>
      <c r="AV265" s="3">
        <v>0</v>
      </c>
      <c r="AW265">
        <v>0</v>
      </c>
      <c r="AX265">
        <v>0</v>
      </c>
      <c r="AY265">
        <v>0</v>
      </c>
      <c r="AZ265" s="8">
        <v>0</v>
      </c>
      <c r="BA265">
        <v>0</v>
      </c>
      <c r="BB265" t="s">
        <v>46</v>
      </c>
      <c r="BC265">
        <v>0</v>
      </c>
      <c r="BD265" s="11" t="s">
        <v>106</v>
      </c>
      <c r="BE265" s="3">
        <v>0</v>
      </c>
      <c r="BF265" s="3">
        <v>0</v>
      </c>
      <c r="BG265">
        <v>0</v>
      </c>
      <c r="BH265">
        <v>0</v>
      </c>
      <c r="BI265">
        <v>0</v>
      </c>
      <c r="BJ265" s="8">
        <v>0</v>
      </c>
      <c r="BK265">
        <v>0</v>
      </c>
      <c r="BL265" t="s">
        <v>46</v>
      </c>
      <c r="BM265">
        <v>0</v>
      </c>
      <c r="BN265" s="3">
        <v>6778400</v>
      </c>
      <c r="BO265" t="s">
        <v>47</v>
      </c>
      <c r="BP265" s="19">
        <f t="shared" si="29"/>
        <v>2193437</v>
      </c>
      <c r="BQ265" s="19"/>
      <c r="BR265" s="19">
        <f t="shared" si="24"/>
        <v>6778400</v>
      </c>
      <c r="BS265" s="13">
        <f t="shared" si="25"/>
        <v>1</v>
      </c>
    </row>
    <row r="266" spans="1:71" hidden="1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26"/>
        <v>9.1074935333454454E-2</v>
      </c>
      <c r="U266" s="3">
        <v>1849488</v>
      </c>
      <c r="V266" s="3">
        <v>2029853</v>
      </c>
      <c r="W266" s="14">
        <f t="shared" si="27"/>
        <v>1.0975215843519937</v>
      </c>
      <c r="X266" s="3">
        <v>1437488</v>
      </c>
      <c r="Y266" s="18">
        <f t="shared" si="28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t="s">
        <v>165</v>
      </c>
      <c r="AF266" s="10">
        <v>46388</v>
      </c>
      <c r="AG266" t="s">
        <v>63</v>
      </c>
      <c r="AH266" t="s">
        <v>58</v>
      </c>
      <c r="AI266" t="s">
        <v>44</v>
      </c>
      <c r="AJ266" s="8" t="s">
        <v>106</v>
      </c>
      <c r="AK266" s="3">
        <v>0</v>
      </c>
      <c r="AL266" s="3">
        <v>0</v>
      </c>
      <c r="AM266">
        <v>0</v>
      </c>
      <c r="AN266" t="s">
        <v>45</v>
      </c>
      <c r="AO266">
        <v>0</v>
      </c>
      <c r="AP266" s="8">
        <v>0</v>
      </c>
      <c r="AQ266">
        <v>0</v>
      </c>
      <c r="AR266" t="s">
        <v>46</v>
      </c>
      <c r="AS266">
        <v>0</v>
      </c>
      <c r="AT266" s="11" t="s">
        <v>106</v>
      </c>
      <c r="AU266" s="3">
        <v>0</v>
      </c>
      <c r="AV266" s="3">
        <v>0</v>
      </c>
      <c r="AW266">
        <v>0</v>
      </c>
      <c r="AX266">
        <v>0</v>
      </c>
      <c r="AY266">
        <v>0</v>
      </c>
      <c r="AZ266" s="8">
        <v>0</v>
      </c>
      <c r="BA266">
        <v>0</v>
      </c>
      <c r="BB266" t="s">
        <v>46</v>
      </c>
      <c r="BC266">
        <v>0</v>
      </c>
      <c r="BD266" s="11" t="s">
        <v>106</v>
      </c>
      <c r="BE266" s="3">
        <v>0</v>
      </c>
      <c r="BF266" s="3">
        <v>0</v>
      </c>
      <c r="BG266">
        <v>0</v>
      </c>
      <c r="BH266">
        <v>0</v>
      </c>
      <c r="BI266">
        <v>0</v>
      </c>
      <c r="BJ266" s="8">
        <v>0</v>
      </c>
      <c r="BK266">
        <v>0</v>
      </c>
      <c r="BL266" t="s">
        <v>46</v>
      </c>
      <c r="BM266">
        <v>0</v>
      </c>
      <c r="BN266" s="3">
        <v>1849488</v>
      </c>
      <c r="BO266" t="s">
        <v>255</v>
      </c>
      <c r="BP266" s="19">
        <f t="shared" si="29"/>
        <v>412000</v>
      </c>
      <c r="BQ266" s="19"/>
      <c r="BR266" s="19">
        <f t="shared" si="24"/>
        <v>1849488</v>
      </c>
      <c r="BS266" s="13">
        <f t="shared" si="25"/>
        <v>1</v>
      </c>
    </row>
    <row r="267" spans="1:71" hidden="1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26"/>
        <v>0.10154615750120514</v>
      </c>
      <c r="U267" s="3">
        <v>4345935</v>
      </c>
      <c r="V267" s="3">
        <v>5038801</v>
      </c>
      <c r="W267" s="14">
        <f t="shared" si="27"/>
        <v>1.1594285234362687</v>
      </c>
      <c r="X267" s="3">
        <v>4055609</v>
      </c>
      <c r="Y267" s="18">
        <f t="shared" si="28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>
        <v>30</v>
      </c>
      <c r="AF267" s="10">
        <v>47006</v>
      </c>
      <c r="AG267" t="s">
        <v>63</v>
      </c>
      <c r="AH267" t="s">
        <v>43</v>
      </c>
      <c r="AI267" t="s">
        <v>44</v>
      </c>
      <c r="AJ267" s="8" t="s">
        <v>106</v>
      </c>
      <c r="AK267" s="3">
        <v>0</v>
      </c>
      <c r="AL267" s="3">
        <v>0</v>
      </c>
      <c r="AM267">
        <v>0</v>
      </c>
      <c r="AN267" t="s">
        <v>45</v>
      </c>
      <c r="AO267">
        <v>0</v>
      </c>
      <c r="AP267" s="8">
        <v>0</v>
      </c>
      <c r="AQ267">
        <v>0</v>
      </c>
      <c r="AR267" t="s">
        <v>46</v>
      </c>
      <c r="AS267">
        <v>0</v>
      </c>
      <c r="AT267" s="11" t="s">
        <v>106</v>
      </c>
      <c r="AU267" s="3">
        <v>0</v>
      </c>
      <c r="AV267" s="3">
        <v>0</v>
      </c>
      <c r="AW267">
        <v>0</v>
      </c>
      <c r="AX267">
        <v>0</v>
      </c>
      <c r="AY267">
        <v>0</v>
      </c>
      <c r="AZ267" s="8">
        <v>0</v>
      </c>
      <c r="BA267">
        <v>0</v>
      </c>
      <c r="BB267" t="s">
        <v>46</v>
      </c>
      <c r="BC267">
        <v>0</v>
      </c>
      <c r="BD267" s="11" t="s">
        <v>106</v>
      </c>
      <c r="BE267" s="3">
        <v>0</v>
      </c>
      <c r="BF267" s="3">
        <v>0</v>
      </c>
      <c r="BG267">
        <v>0</v>
      </c>
      <c r="BH267">
        <v>0</v>
      </c>
      <c r="BI267">
        <v>0</v>
      </c>
      <c r="BJ267" s="8">
        <v>0</v>
      </c>
      <c r="BK267">
        <v>0</v>
      </c>
      <c r="BL267" t="s">
        <v>46</v>
      </c>
      <c r="BM267">
        <v>0</v>
      </c>
      <c r="BN267" s="3">
        <v>4345935</v>
      </c>
      <c r="BO267" t="s">
        <v>255</v>
      </c>
      <c r="BP267" s="19">
        <f t="shared" si="29"/>
        <v>290326</v>
      </c>
      <c r="BQ267" s="19"/>
      <c r="BR267" s="19">
        <f t="shared" si="24"/>
        <v>4345935</v>
      </c>
      <c r="BS267" s="13">
        <f t="shared" si="25"/>
        <v>1</v>
      </c>
    </row>
    <row r="268" spans="1:71" hidden="1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26"/>
        <v>0.10131158312168456</v>
      </c>
      <c r="U268" s="3">
        <v>2998285</v>
      </c>
      <c r="V268" s="3">
        <v>3485271</v>
      </c>
      <c r="W268" s="14">
        <f t="shared" si="27"/>
        <v>1.1624215176342476</v>
      </c>
      <c r="X268" s="3">
        <v>2390296</v>
      </c>
      <c r="Y268" s="18">
        <f t="shared" si="28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>
        <v>20</v>
      </c>
      <c r="AF268" s="10">
        <v>48039</v>
      </c>
      <c r="AG268">
        <v>0</v>
      </c>
      <c r="AH268" t="s">
        <v>100</v>
      </c>
      <c r="AI268" t="s">
        <v>181</v>
      </c>
      <c r="AJ268" s="8">
        <v>40528</v>
      </c>
      <c r="AK268" s="3">
        <v>238000</v>
      </c>
      <c r="AL268" s="3">
        <v>238000</v>
      </c>
      <c r="AM268">
        <v>0</v>
      </c>
      <c r="AN268">
        <v>17</v>
      </c>
      <c r="AO268">
        <v>17</v>
      </c>
      <c r="AP268" s="8">
        <v>46904</v>
      </c>
      <c r="AQ268">
        <v>0</v>
      </c>
      <c r="AR268" t="s">
        <v>100</v>
      </c>
      <c r="AS268" t="s">
        <v>456</v>
      </c>
      <c r="AT268" s="11">
        <v>41016</v>
      </c>
      <c r="AU268" s="3">
        <v>70000</v>
      </c>
      <c r="AV268" s="3">
        <v>39683</v>
      </c>
      <c r="AW268">
        <v>0.06</v>
      </c>
      <c r="AX268">
        <v>10</v>
      </c>
      <c r="AY268">
        <v>10</v>
      </c>
      <c r="AZ268" s="8">
        <v>44722</v>
      </c>
      <c r="BA268">
        <v>0</v>
      </c>
      <c r="BB268" t="s">
        <v>46</v>
      </c>
      <c r="BC268" t="s">
        <v>457</v>
      </c>
      <c r="BD268" s="11" t="s">
        <v>106</v>
      </c>
      <c r="BE268" s="3">
        <v>0</v>
      </c>
      <c r="BF268" s="3">
        <v>0</v>
      </c>
      <c r="BG268">
        <v>0</v>
      </c>
      <c r="BH268">
        <v>0</v>
      </c>
      <c r="BI268">
        <v>0</v>
      </c>
      <c r="BJ268" s="8">
        <v>0</v>
      </c>
      <c r="BK268">
        <v>0</v>
      </c>
      <c r="BL268" t="s">
        <v>46</v>
      </c>
      <c r="BM268">
        <v>0</v>
      </c>
      <c r="BN268" s="3">
        <v>2998296</v>
      </c>
      <c r="BO268" t="s">
        <v>62</v>
      </c>
      <c r="BP268" s="19">
        <f t="shared" si="29"/>
        <v>608000</v>
      </c>
      <c r="BQ268" s="19"/>
      <c r="BR268" s="19">
        <f t="shared" si="24"/>
        <v>2998296</v>
      </c>
      <c r="BS268" s="13">
        <f t="shared" si="25"/>
        <v>1.0000036687639768</v>
      </c>
    </row>
    <row r="269" spans="1:71" hidden="1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26"/>
        <v>9.8388284773838888E-2</v>
      </c>
      <c r="U269" s="3">
        <v>4508799</v>
      </c>
      <c r="V269" s="3">
        <v>5443801</v>
      </c>
      <c r="W269" s="14">
        <f t="shared" si="27"/>
        <v>1.2073727393924636</v>
      </c>
      <c r="X269" s="3">
        <v>8256</v>
      </c>
      <c r="Y269" s="18">
        <f t="shared" si="28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>
        <v>0</v>
      </c>
      <c r="AF269" s="10">
        <v>0</v>
      </c>
      <c r="AG269">
        <v>0</v>
      </c>
      <c r="AH269" t="s">
        <v>46</v>
      </c>
      <c r="AI269">
        <v>0</v>
      </c>
      <c r="AJ269" s="8" t="s">
        <v>106</v>
      </c>
      <c r="AK269" s="3">
        <v>500000</v>
      </c>
      <c r="AL269" s="3">
        <v>500000</v>
      </c>
      <c r="AM269">
        <v>0</v>
      </c>
      <c r="AN269">
        <v>50</v>
      </c>
      <c r="AO269">
        <v>0</v>
      </c>
      <c r="AP269" s="8">
        <v>0</v>
      </c>
      <c r="AQ269">
        <v>0</v>
      </c>
      <c r="AR269" t="s">
        <v>46</v>
      </c>
      <c r="AS269">
        <v>0</v>
      </c>
      <c r="AT269" s="11" t="s">
        <v>106</v>
      </c>
      <c r="AU269" s="3">
        <v>180000</v>
      </c>
      <c r="AV269" s="3">
        <v>149425</v>
      </c>
      <c r="AW269">
        <v>5.8000000000000003E-2</v>
      </c>
      <c r="AX269">
        <v>15</v>
      </c>
      <c r="AY269">
        <v>0</v>
      </c>
      <c r="AZ269" s="8">
        <v>0</v>
      </c>
      <c r="BA269">
        <v>0</v>
      </c>
      <c r="BB269" t="s">
        <v>46</v>
      </c>
      <c r="BC269">
        <v>0</v>
      </c>
      <c r="BD269" s="11" t="s">
        <v>106</v>
      </c>
      <c r="BE269" s="3">
        <v>316000</v>
      </c>
      <c r="BF269" s="3">
        <v>297834</v>
      </c>
      <c r="BG269">
        <v>0.04</v>
      </c>
      <c r="BH269">
        <v>15</v>
      </c>
      <c r="BI269">
        <v>0</v>
      </c>
      <c r="BJ269" s="8">
        <v>0</v>
      </c>
      <c r="BK269">
        <v>0</v>
      </c>
      <c r="BL269" t="s">
        <v>46</v>
      </c>
      <c r="BM269">
        <v>0</v>
      </c>
      <c r="BN269" s="3">
        <v>4508799</v>
      </c>
      <c r="BO269">
        <v>0</v>
      </c>
      <c r="BP269" s="19">
        <f t="shared" si="29"/>
        <v>4500543</v>
      </c>
      <c r="BQ269" s="19"/>
      <c r="BR269" s="19">
        <f t="shared" si="24"/>
        <v>4508799</v>
      </c>
      <c r="BS269" s="13">
        <f t="shared" si="25"/>
        <v>1</v>
      </c>
    </row>
    <row r="270" spans="1:71" hidden="1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26"/>
        <v>9.6351825503007305E-2</v>
      </c>
      <c r="U270" s="3">
        <v>1695204</v>
      </c>
      <c r="V270" s="3">
        <v>1946981</v>
      </c>
      <c r="W270" s="14">
        <f t="shared" si="27"/>
        <v>1.1485231275999821</v>
      </c>
      <c r="X270" s="3">
        <v>1370224</v>
      </c>
      <c r="Y270" s="18">
        <f t="shared" si="28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>
        <v>20</v>
      </c>
      <c r="AF270" s="10">
        <v>47118</v>
      </c>
      <c r="AG270">
        <v>0</v>
      </c>
      <c r="AH270" t="s">
        <v>58</v>
      </c>
      <c r="AI270">
        <v>0</v>
      </c>
      <c r="AJ270" s="8" t="s">
        <v>106</v>
      </c>
      <c r="AK270" s="3">
        <v>0</v>
      </c>
      <c r="AL270" s="3">
        <v>0</v>
      </c>
      <c r="AM270">
        <v>0</v>
      </c>
      <c r="AN270" t="s">
        <v>45</v>
      </c>
      <c r="AO270">
        <v>0</v>
      </c>
      <c r="AP270" s="8">
        <v>0</v>
      </c>
      <c r="AQ270">
        <v>0</v>
      </c>
      <c r="AR270" t="s">
        <v>46</v>
      </c>
      <c r="AS270">
        <v>0</v>
      </c>
      <c r="AT270" s="11" t="s">
        <v>106</v>
      </c>
      <c r="AU270" s="3">
        <v>0</v>
      </c>
      <c r="AV270" s="3">
        <v>0</v>
      </c>
      <c r="AW270">
        <v>0</v>
      </c>
      <c r="AX270">
        <v>0</v>
      </c>
      <c r="AY270">
        <v>0</v>
      </c>
      <c r="AZ270" s="8">
        <v>0</v>
      </c>
      <c r="BA270">
        <v>0</v>
      </c>
      <c r="BB270" t="s">
        <v>46</v>
      </c>
      <c r="BC270">
        <v>0</v>
      </c>
      <c r="BD270" s="11" t="s">
        <v>106</v>
      </c>
      <c r="BE270" s="3">
        <v>0</v>
      </c>
      <c r="BF270" s="3">
        <v>0</v>
      </c>
      <c r="BG270">
        <v>0</v>
      </c>
      <c r="BH270">
        <v>0</v>
      </c>
      <c r="BI270">
        <v>0</v>
      </c>
      <c r="BJ270" s="8">
        <v>0</v>
      </c>
      <c r="BK270">
        <v>0</v>
      </c>
      <c r="BL270" t="s">
        <v>46</v>
      </c>
      <c r="BM270">
        <v>0</v>
      </c>
      <c r="BN270" s="3">
        <v>0</v>
      </c>
      <c r="BO270">
        <v>0</v>
      </c>
      <c r="BP270" s="19">
        <f t="shared" si="29"/>
        <v>324980</v>
      </c>
      <c r="BQ270" s="19"/>
      <c r="BR270" s="19">
        <f t="shared" si="24"/>
        <v>1695204</v>
      </c>
      <c r="BS270" s="13">
        <f t="shared" si="25"/>
        <v>1</v>
      </c>
    </row>
    <row r="271" spans="1:71" hidden="1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26"/>
        <v>0.10889772384529255</v>
      </c>
      <c r="U271" s="3">
        <v>1936248</v>
      </c>
      <c r="V271" s="3">
        <v>2351122</v>
      </c>
      <c r="W271" s="14">
        <f t="shared" si="27"/>
        <v>1.2142669740653056</v>
      </c>
      <c r="X271" s="3">
        <v>1776048</v>
      </c>
      <c r="Y271" s="18">
        <f t="shared" si="28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>
        <v>30</v>
      </c>
      <c r="AF271" s="10">
        <v>46701</v>
      </c>
      <c r="AG271" t="s">
        <v>63</v>
      </c>
      <c r="AH271" t="s">
        <v>43</v>
      </c>
      <c r="AI271" t="s">
        <v>44</v>
      </c>
      <c r="AJ271" s="8" t="s">
        <v>106</v>
      </c>
      <c r="AK271" s="3">
        <v>0</v>
      </c>
      <c r="AL271" s="3">
        <v>0</v>
      </c>
      <c r="AM271">
        <v>0</v>
      </c>
      <c r="AN271" t="s">
        <v>45</v>
      </c>
      <c r="AO271">
        <v>0</v>
      </c>
      <c r="AP271" s="8">
        <v>0</v>
      </c>
      <c r="AQ271">
        <v>0</v>
      </c>
      <c r="AR271" t="s">
        <v>46</v>
      </c>
      <c r="AS271">
        <v>0</v>
      </c>
      <c r="AT271" s="11" t="s">
        <v>106</v>
      </c>
      <c r="AU271" s="3">
        <v>0</v>
      </c>
      <c r="AV271" s="3">
        <v>0</v>
      </c>
      <c r="AW271">
        <v>0</v>
      </c>
      <c r="AX271">
        <v>0</v>
      </c>
      <c r="AY271">
        <v>0</v>
      </c>
      <c r="AZ271" s="8">
        <v>0</v>
      </c>
      <c r="BA271">
        <v>0</v>
      </c>
      <c r="BB271" t="s">
        <v>46</v>
      </c>
      <c r="BC271">
        <v>0</v>
      </c>
      <c r="BD271" s="11" t="s">
        <v>106</v>
      </c>
      <c r="BE271" s="3">
        <v>0</v>
      </c>
      <c r="BF271" s="3">
        <v>0</v>
      </c>
      <c r="BG271">
        <v>0</v>
      </c>
      <c r="BH271">
        <v>0</v>
      </c>
      <c r="BI271">
        <v>0</v>
      </c>
      <c r="BJ271" s="8">
        <v>0</v>
      </c>
      <c r="BK271">
        <v>0</v>
      </c>
      <c r="BL271" t="s">
        <v>46</v>
      </c>
      <c r="BM271">
        <v>0</v>
      </c>
      <c r="BN271" s="3">
        <v>1936248</v>
      </c>
      <c r="BO271" t="s">
        <v>255</v>
      </c>
      <c r="BP271" s="19">
        <f t="shared" si="29"/>
        <v>160200</v>
      </c>
      <c r="BQ271" s="19"/>
      <c r="BR271" s="19">
        <f t="shared" si="24"/>
        <v>1936248</v>
      </c>
      <c r="BS271" s="13">
        <f t="shared" si="25"/>
        <v>1</v>
      </c>
    </row>
    <row r="272" spans="1:71" hidden="1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26"/>
        <v>9.6690301154235422E-2</v>
      </c>
      <c r="U272" s="3">
        <v>4326587</v>
      </c>
      <c r="V272" s="3">
        <v>4764958</v>
      </c>
      <c r="W272" s="14">
        <f t="shared" si="27"/>
        <v>1.1013202785475018</v>
      </c>
      <c r="X272" s="3">
        <v>3555536</v>
      </c>
      <c r="Y272" s="18">
        <f t="shared" si="28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>
        <v>20</v>
      </c>
      <c r="AF272" s="10">
        <v>46265</v>
      </c>
      <c r="AG272">
        <v>0</v>
      </c>
      <c r="AH272" t="s">
        <v>58</v>
      </c>
      <c r="AI272" t="s">
        <v>243</v>
      </c>
      <c r="AJ272" s="8">
        <v>41122</v>
      </c>
      <c r="AK272" s="3">
        <v>271051</v>
      </c>
      <c r="AL272" s="3">
        <v>254948</v>
      </c>
      <c r="AM272">
        <v>5.3999999999999999E-2</v>
      </c>
      <c r="AN272">
        <v>16</v>
      </c>
      <c r="AO272">
        <v>16</v>
      </c>
      <c r="AP272" s="8">
        <v>47036</v>
      </c>
      <c r="AQ272" t="s">
        <v>63</v>
      </c>
      <c r="AR272" t="s">
        <v>43</v>
      </c>
      <c r="AS272" t="s">
        <v>244</v>
      </c>
      <c r="AT272" s="11" t="s">
        <v>106</v>
      </c>
      <c r="AU272" s="3">
        <v>0</v>
      </c>
      <c r="AV272" s="3">
        <v>0</v>
      </c>
      <c r="AW272">
        <v>0</v>
      </c>
      <c r="AX272">
        <v>0</v>
      </c>
      <c r="AY272">
        <v>0</v>
      </c>
      <c r="AZ272" s="8">
        <v>0</v>
      </c>
      <c r="BA272">
        <v>0</v>
      </c>
      <c r="BB272" t="s">
        <v>46</v>
      </c>
      <c r="BC272">
        <v>0</v>
      </c>
      <c r="BD272" s="11" t="s">
        <v>106</v>
      </c>
      <c r="BE272" s="3">
        <v>0</v>
      </c>
      <c r="BF272" s="3">
        <v>0</v>
      </c>
      <c r="BG272">
        <v>0</v>
      </c>
      <c r="BH272">
        <v>0</v>
      </c>
      <c r="BI272">
        <v>0</v>
      </c>
      <c r="BJ272" s="8">
        <v>0</v>
      </c>
      <c r="BK272">
        <v>0</v>
      </c>
      <c r="BL272" t="s">
        <v>46</v>
      </c>
      <c r="BM272">
        <v>0</v>
      </c>
      <c r="BN272" s="3">
        <v>4326587</v>
      </c>
      <c r="BO272" t="s">
        <v>62</v>
      </c>
      <c r="BP272" s="19">
        <f t="shared" si="29"/>
        <v>771051</v>
      </c>
      <c r="BQ272" s="19"/>
      <c r="BR272" s="19">
        <f t="shared" si="24"/>
        <v>4326587</v>
      </c>
      <c r="BS272" s="13">
        <f t="shared" si="25"/>
        <v>1</v>
      </c>
    </row>
    <row r="273" spans="1:71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26"/>
        <v>0</v>
      </c>
      <c r="U273" s="3">
        <v>7854930</v>
      </c>
      <c r="V273" s="3">
        <v>7632644</v>
      </c>
      <c r="W273" s="14">
        <f t="shared" si="27"/>
        <v>0.97170108454181003</v>
      </c>
      <c r="X273" s="3">
        <v>0</v>
      </c>
      <c r="Y273" s="18">
        <f t="shared" si="28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>
        <v>16</v>
      </c>
      <c r="AF273" s="10">
        <v>47128</v>
      </c>
      <c r="AG273">
        <v>0</v>
      </c>
      <c r="AH273" t="s">
        <v>43</v>
      </c>
      <c r="AI273">
        <v>0</v>
      </c>
      <c r="AJ273" s="8">
        <v>41680</v>
      </c>
      <c r="AK273" s="3">
        <v>163992</v>
      </c>
      <c r="AL273" s="3">
        <v>152131.19</v>
      </c>
      <c r="AM273">
        <v>6.25E-2</v>
      </c>
      <c r="AN273">
        <v>15</v>
      </c>
      <c r="AO273">
        <v>15</v>
      </c>
      <c r="AP273" s="8">
        <v>47618</v>
      </c>
      <c r="AQ273">
        <v>0</v>
      </c>
      <c r="AR273">
        <v>0</v>
      </c>
      <c r="AS273">
        <v>0</v>
      </c>
      <c r="AT273" s="11">
        <v>41244</v>
      </c>
      <c r="AU273" s="3">
        <v>1575059</v>
      </c>
      <c r="AV273" s="3">
        <v>837187</v>
      </c>
      <c r="AW273">
        <v>6.5000000000000002E-2</v>
      </c>
      <c r="AX273">
        <v>8</v>
      </c>
      <c r="AY273">
        <v>8</v>
      </c>
      <c r="AZ273" s="8">
        <v>44119</v>
      </c>
      <c r="BA273">
        <v>0</v>
      </c>
      <c r="BB273" t="s">
        <v>43</v>
      </c>
      <c r="BC273">
        <v>0</v>
      </c>
      <c r="BD273" s="11">
        <v>41201</v>
      </c>
      <c r="BE273" s="3">
        <v>500000</v>
      </c>
      <c r="BF273" s="3">
        <v>500000</v>
      </c>
      <c r="BG273">
        <v>0</v>
      </c>
      <c r="BH273">
        <v>50</v>
      </c>
      <c r="BI273">
        <v>30</v>
      </c>
      <c r="BJ273" s="8">
        <v>59537</v>
      </c>
      <c r="BK273">
        <v>0</v>
      </c>
      <c r="BL273" t="s">
        <v>100</v>
      </c>
      <c r="BM273">
        <v>0</v>
      </c>
      <c r="BN273" s="3">
        <v>0</v>
      </c>
      <c r="BO273">
        <v>0</v>
      </c>
      <c r="BP273" s="19">
        <f t="shared" si="29"/>
        <v>3089051</v>
      </c>
      <c r="BQ273" s="19"/>
      <c r="BR273" s="19">
        <f t="shared" si="24"/>
        <v>3089051</v>
      </c>
      <c r="BS273" s="13">
        <f t="shared" si="25"/>
        <v>0.39326270253204038</v>
      </c>
    </row>
    <row r="274" spans="1:71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26"/>
        <v>8.559618449283328E-2</v>
      </c>
      <c r="U274" s="3">
        <v>4348570</v>
      </c>
      <c r="V274" s="3">
        <v>4135789</v>
      </c>
      <c r="W274" s="14">
        <f t="shared" si="27"/>
        <v>0.95106874213822012</v>
      </c>
      <c r="X274" s="3">
        <v>3163562</v>
      </c>
      <c r="Y274" s="18">
        <f t="shared" si="28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>
        <v>20</v>
      </c>
      <c r="AF274" s="10">
        <v>48414</v>
      </c>
      <c r="AG274">
        <v>0</v>
      </c>
      <c r="AH274" t="s">
        <v>58</v>
      </c>
      <c r="AI274" t="s">
        <v>240</v>
      </c>
      <c r="AJ274" s="8">
        <v>41091</v>
      </c>
      <c r="AK274" s="3">
        <v>112500</v>
      </c>
      <c r="AL274" s="3">
        <v>112500</v>
      </c>
      <c r="AM274">
        <v>0</v>
      </c>
      <c r="AN274">
        <v>17</v>
      </c>
      <c r="AO274">
        <v>17</v>
      </c>
      <c r="AP274" s="8">
        <v>47150</v>
      </c>
      <c r="AQ274">
        <v>0</v>
      </c>
      <c r="AR274" t="s">
        <v>100</v>
      </c>
      <c r="AS274" t="s">
        <v>434</v>
      </c>
      <c r="AT274" s="11">
        <v>41110</v>
      </c>
      <c r="AU274" s="3">
        <v>822509</v>
      </c>
      <c r="AV274" s="3">
        <v>951979</v>
      </c>
      <c r="AW274">
        <v>0.04</v>
      </c>
      <c r="AX274">
        <v>20</v>
      </c>
      <c r="AY274">
        <v>20</v>
      </c>
      <c r="AZ274" s="8">
        <v>48414</v>
      </c>
      <c r="BA274">
        <v>0</v>
      </c>
      <c r="BB274" t="s">
        <v>100</v>
      </c>
      <c r="BC274" t="s">
        <v>240</v>
      </c>
      <c r="BD274" s="11" t="s">
        <v>106</v>
      </c>
      <c r="BE274" s="3">
        <v>0</v>
      </c>
      <c r="BF274" s="3">
        <v>0</v>
      </c>
      <c r="BG274">
        <v>0</v>
      </c>
      <c r="BH274">
        <v>0</v>
      </c>
      <c r="BI274">
        <v>0</v>
      </c>
      <c r="BJ274" s="8">
        <v>0</v>
      </c>
      <c r="BK274">
        <v>0</v>
      </c>
      <c r="BL274" t="s">
        <v>46</v>
      </c>
      <c r="BM274">
        <v>0</v>
      </c>
      <c r="BN274" s="3">
        <v>4348571</v>
      </c>
      <c r="BO274" t="s">
        <v>62</v>
      </c>
      <c r="BP274" s="19">
        <f t="shared" si="29"/>
        <v>1185009</v>
      </c>
      <c r="BQ274" s="16">
        <f>+BP274/U274</f>
        <v>0.27250544431847712</v>
      </c>
      <c r="BR274" s="19">
        <f t="shared" si="24"/>
        <v>4348571</v>
      </c>
      <c r="BS274" s="13">
        <f t="shared" si="25"/>
        <v>1.0000002299606536</v>
      </c>
    </row>
    <row r="275" spans="1:71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26"/>
        <v>0.75596834695259929</v>
      </c>
      <c r="U275" s="3">
        <v>4490942</v>
      </c>
      <c r="V275" s="3">
        <v>4300194</v>
      </c>
      <c r="W275" s="14">
        <f t="shared" si="27"/>
        <v>0.95752606023413356</v>
      </c>
      <c r="X275" s="3">
        <v>3448706</v>
      </c>
      <c r="Y275" s="18">
        <f t="shared" si="28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>
        <v>13</v>
      </c>
      <c r="AF275" s="10">
        <v>46356</v>
      </c>
      <c r="AG275">
        <v>0</v>
      </c>
      <c r="AH275" t="s">
        <v>58</v>
      </c>
      <c r="AI275" t="s">
        <v>205</v>
      </c>
      <c r="AJ275" s="8">
        <v>41201</v>
      </c>
      <c r="AK275" s="3">
        <v>102434</v>
      </c>
      <c r="AL275" s="3">
        <v>80872</v>
      </c>
      <c r="AM275">
        <v>6.25E-2</v>
      </c>
      <c r="AN275">
        <v>13</v>
      </c>
      <c r="AO275">
        <v>13</v>
      </c>
      <c r="AP275" s="8">
        <v>46356</v>
      </c>
      <c r="AQ275">
        <v>0</v>
      </c>
      <c r="AR275" t="s">
        <v>58</v>
      </c>
      <c r="AS275" t="s">
        <v>205</v>
      </c>
      <c r="AT275" s="11">
        <v>41201</v>
      </c>
      <c r="AU275" s="3">
        <v>3500000</v>
      </c>
      <c r="AV275" s="3">
        <v>670329</v>
      </c>
      <c r="AW275">
        <v>6.25E-2</v>
      </c>
      <c r="AX275">
        <v>17</v>
      </c>
      <c r="AY275">
        <v>17</v>
      </c>
      <c r="AZ275" s="8">
        <v>47349</v>
      </c>
      <c r="BA275">
        <v>0</v>
      </c>
      <c r="BB275" t="s">
        <v>43</v>
      </c>
      <c r="BC275" t="s">
        <v>205</v>
      </c>
      <c r="BD275" s="11" t="s">
        <v>106</v>
      </c>
      <c r="BE275" s="3">
        <v>0</v>
      </c>
      <c r="BF275" s="3">
        <v>0</v>
      </c>
      <c r="BG275">
        <v>0</v>
      </c>
      <c r="BH275">
        <v>0</v>
      </c>
      <c r="BI275">
        <v>0</v>
      </c>
      <c r="BJ275" s="8">
        <v>0</v>
      </c>
      <c r="BK275">
        <v>0</v>
      </c>
      <c r="BL275" t="s">
        <v>46</v>
      </c>
      <c r="BM275">
        <v>0</v>
      </c>
      <c r="BN275" s="3">
        <v>4490942</v>
      </c>
      <c r="BO275">
        <v>0</v>
      </c>
      <c r="BP275" s="19">
        <f t="shared" si="29"/>
        <v>3740861</v>
      </c>
      <c r="BQ275" s="19"/>
      <c r="BR275" s="19">
        <f t="shared" si="24"/>
        <v>7189567</v>
      </c>
      <c r="BS275" s="13">
        <f t="shared" si="25"/>
        <v>1.6009039974241484</v>
      </c>
    </row>
    <row r="276" spans="1:71" hidden="1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26"/>
        <v>7.0645522180970546E-2</v>
      </c>
      <c r="U276" s="3">
        <v>1711715</v>
      </c>
      <c r="V276" s="3">
        <v>1453411</v>
      </c>
      <c r="W276" s="14">
        <f t="shared" si="27"/>
        <v>0.84909637410433392</v>
      </c>
      <c r="X276" s="3">
        <v>1067654</v>
      </c>
      <c r="Y276" s="18">
        <f t="shared" si="28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>
        <v>0</v>
      </c>
      <c r="AF276" s="10">
        <v>48821</v>
      </c>
      <c r="AG276">
        <v>0</v>
      </c>
      <c r="AH276" t="s">
        <v>58</v>
      </c>
      <c r="AI276">
        <v>0</v>
      </c>
      <c r="AJ276" s="8" t="s">
        <v>106</v>
      </c>
      <c r="AK276" s="3">
        <v>218676</v>
      </c>
      <c r="AL276" s="3">
        <v>208371</v>
      </c>
      <c r="AM276">
        <v>0.04</v>
      </c>
      <c r="AN276">
        <v>15</v>
      </c>
      <c r="AO276">
        <v>0</v>
      </c>
      <c r="AP276" s="8">
        <v>46568</v>
      </c>
      <c r="AQ276">
        <v>0</v>
      </c>
      <c r="AR276" t="s">
        <v>58</v>
      </c>
      <c r="AS276">
        <v>0</v>
      </c>
      <c r="AT276" s="11" t="s">
        <v>106</v>
      </c>
      <c r="AU276" s="3">
        <v>100385</v>
      </c>
      <c r="AV276" s="3">
        <v>0</v>
      </c>
      <c r="AW276">
        <v>0</v>
      </c>
      <c r="AX276">
        <v>15</v>
      </c>
      <c r="AY276">
        <v>0</v>
      </c>
      <c r="AZ276" s="8">
        <v>47331</v>
      </c>
      <c r="BA276">
        <v>0</v>
      </c>
      <c r="BB276" t="s">
        <v>100</v>
      </c>
      <c r="BC276">
        <v>0</v>
      </c>
      <c r="BD276" s="11" t="s">
        <v>106</v>
      </c>
      <c r="BE276" s="3">
        <v>0</v>
      </c>
      <c r="BF276" s="3">
        <v>0</v>
      </c>
      <c r="BG276">
        <v>0</v>
      </c>
      <c r="BH276">
        <v>0</v>
      </c>
      <c r="BI276">
        <v>0</v>
      </c>
      <c r="BJ276" s="8">
        <v>0</v>
      </c>
      <c r="BK276">
        <v>0</v>
      </c>
      <c r="BL276" t="s">
        <v>46</v>
      </c>
      <c r="BM276">
        <v>0</v>
      </c>
      <c r="BN276" s="3">
        <v>1711715</v>
      </c>
      <c r="BO276" t="s">
        <v>47</v>
      </c>
      <c r="BP276" s="19">
        <f t="shared" si="29"/>
        <v>644061</v>
      </c>
      <c r="BQ276" s="19"/>
      <c r="BR276" s="19">
        <f t="shared" si="24"/>
        <v>1711715</v>
      </c>
      <c r="BS276" s="13">
        <f t="shared" si="25"/>
        <v>1</v>
      </c>
    </row>
    <row r="277" spans="1:71" hidden="1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26"/>
        <v>8.3593655659465249E-2</v>
      </c>
      <c r="U277" s="3">
        <v>5068076</v>
      </c>
      <c r="V277" s="3">
        <v>4742386</v>
      </c>
      <c r="W277" s="14">
        <f t="shared" si="27"/>
        <v>0.93573695422089176</v>
      </c>
      <c r="X277" s="3">
        <v>4087901</v>
      </c>
      <c r="Y277" s="18">
        <f t="shared" si="28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>
        <v>30</v>
      </c>
      <c r="AF277" s="10">
        <v>42644</v>
      </c>
      <c r="AG277" t="s">
        <v>63</v>
      </c>
      <c r="AH277" t="s">
        <v>43</v>
      </c>
      <c r="AI277" t="s">
        <v>55</v>
      </c>
      <c r="AJ277" s="8">
        <v>41653</v>
      </c>
      <c r="AK277" s="3">
        <v>250000</v>
      </c>
      <c r="AL277" s="3">
        <v>250000</v>
      </c>
      <c r="AM277">
        <v>0</v>
      </c>
      <c r="AN277">
        <v>20</v>
      </c>
      <c r="AO277" t="s">
        <v>165</v>
      </c>
      <c r="AP277" s="8">
        <v>48957</v>
      </c>
      <c r="AQ277" t="s">
        <v>206</v>
      </c>
      <c r="AR277" t="s">
        <v>100</v>
      </c>
      <c r="AS277" t="s">
        <v>55</v>
      </c>
      <c r="AT277" s="11">
        <v>41906</v>
      </c>
      <c r="AU277" s="3">
        <v>230175</v>
      </c>
      <c r="AV277" s="3">
        <v>251640</v>
      </c>
      <c r="AW277">
        <v>0</v>
      </c>
      <c r="AX277" t="s">
        <v>165</v>
      </c>
      <c r="AY277" t="s">
        <v>165</v>
      </c>
      <c r="AZ277" s="8">
        <v>42637</v>
      </c>
      <c r="BA277" t="s">
        <v>165</v>
      </c>
      <c r="BB277" t="s">
        <v>58</v>
      </c>
      <c r="BC277" t="s">
        <v>62</v>
      </c>
      <c r="BD277" s="11" t="s">
        <v>106</v>
      </c>
      <c r="BE277" s="3">
        <v>0</v>
      </c>
      <c r="BF277" s="3">
        <v>0</v>
      </c>
      <c r="BG277">
        <v>0</v>
      </c>
      <c r="BH277">
        <v>0</v>
      </c>
      <c r="BI277">
        <v>0</v>
      </c>
      <c r="BJ277" s="8">
        <v>0</v>
      </c>
      <c r="BK277">
        <v>0</v>
      </c>
      <c r="BL277" t="s">
        <v>46</v>
      </c>
      <c r="BM277">
        <v>0</v>
      </c>
      <c r="BN277" s="3">
        <v>5068076</v>
      </c>
      <c r="BO277" t="s">
        <v>62</v>
      </c>
      <c r="BP277" s="19">
        <f t="shared" si="29"/>
        <v>980175</v>
      </c>
      <c r="BQ277" s="19"/>
      <c r="BR277" s="19">
        <f t="shared" si="24"/>
        <v>5068076</v>
      </c>
      <c r="BS277" s="13">
        <f t="shared" si="25"/>
        <v>1</v>
      </c>
    </row>
    <row r="278" spans="1:71" hidden="1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26"/>
        <v>9.7781332167384896E-2</v>
      </c>
      <c r="U278" s="3">
        <v>7199861</v>
      </c>
      <c r="V278" s="3">
        <v>6396997</v>
      </c>
      <c r="W278" s="14">
        <f t="shared" si="27"/>
        <v>0.88848895832850106</v>
      </c>
      <c r="X278" s="3">
        <v>6617051</v>
      </c>
      <c r="Y278" s="18">
        <f t="shared" si="28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>
        <v>30</v>
      </c>
      <c r="AF278" s="10">
        <v>48335</v>
      </c>
      <c r="AG278" t="s">
        <v>63</v>
      </c>
      <c r="AH278" t="s">
        <v>43</v>
      </c>
      <c r="AI278" t="s">
        <v>55</v>
      </c>
      <c r="AJ278" s="8">
        <v>41731</v>
      </c>
      <c r="AK278" s="3">
        <v>82810</v>
      </c>
      <c r="AL278" s="3">
        <v>0</v>
      </c>
      <c r="AM278">
        <v>0</v>
      </c>
      <c r="AN278">
        <v>13</v>
      </c>
      <c r="AO278" t="s">
        <v>165</v>
      </c>
      <c r="AP278" s="8">
        <v>42827</v>
      </c>
      <c r="AQ278" t="s">
        <v>165</v>
      </c>
      <c r="AR278" t="s">
        <v>58</v>
      </c>
      <c r="AS278" t="s">
        <v>47</v>
      </c>
      <c r="AT278" s="11" t="s">
        <v>106</v>
      </c>
      <c r="AU278" s="3">
        <v>0</v>
      </c>
      <c r="AV278" s="3">
        <v>0</v>
      </c>
      <c r="AW278">
        <v>0</v>
      </c>
      <c r="AX278">
        <v>0</v>
      </c>
      <c r="AY278">
        <v>0</v>
      </c>
      <c r="AZ278" s="8">
        <v>0</v>
      </c>
      <c r="BA278">
        <v>0</v>
      </c>
      <c r="BB278" t="s">
        <v>46</v>
      </c>
      <c r="BC278">
        <v>0</v>
      </c>
      <c r="BD278" s="11" t="s">
        <v>106</v>
      </c>
      <c r="BE278" s="3">
        <v>0</v>
      </c>
      <c r="BF278" s="3">
        <v>0</v>
      </c>
      <c r="BG278">
        <v>0</v>
      </c>
      <c r="BH278">
        <v>0</v>
      </c>
      <c r="BI278">
        <v>0</v>
      </c>
      <c r="BJ278" s="8">
        <v>0</v>
      </c>
      <c r="BK278">
        <v>0</v>
      </c>
      <c r="BL278" t="s">
        <v>46</v>
      </c>
      <c r="BM278">
        <v>0</v>
      </c>
      <c r="BN278" s="3">
        <v>7199861</v>
      </c>
      <c r="BO278" t="s">
        <v>62</v>
      </c>
      <c r="BP278" s="19">
        <f t="shared" si="29"/>
        <v>582810</v>
      </c>
      <c r="BQ278" s="19"/>
      <c r="BR278" s="19">
        <f t="shared" si="24"/>
        <v>7199861</v>
      </c>
      <c r="BS278" s="13">
        <f t="shared" si="25"/>
        <v>1</v>
      </c>
    </row>
    <row r="279" spans="1:71" hidden="1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26"/>
        <v>0.10220278195589826</v>
      </c>
      <c r="U279" s="3">
        <v>2602845</v>
      </c>
      <c r="V279" s="3">
        <v>2955756</v>
      </c>
      <c r="W279" s="14">
        <f t="shared" si="27"/>
        <v>1.1355866369299747</v>
      </c>
      <c r="X279" s="3">
        <v>2281374</v>
      </c>
      <c r="Y279" s="18">
        <f t="shared" si="28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>
        <v>30</v>
      </c>
      <c r="AF279" s="10">
        <v>47797</v>
      </c>
      <c r="AG279" t="s">
        <v>54</v>
      </c>
      <c r="AH279" t="s">
        <v>43</v>
      </c>
      <c r="AI279" t="s">
        <v>55</v>
      </c>
      <c r="AJ279" s="8">
        <v>41964</v>
      </c>
      <c r="AK279" s="3">
        <v>151851</v>
      </c>
      <c r="AL279" s="3">
        <v>138755</v>
      </c>
      <c r="AM279">
        <v>2.3699999999999999E-2</v>
      </c>
      <c r="AN279">
        <v>15</v>
      </c>
      <c r="AO279" t="s">
        <v>391</v>
      </c>
      <c r="AP279" s="8">
        <v>47427</v>
      </c>
      <c r="AQ279" t="s">
        <v>71</v>
      </c>
      <c r="AR279" t="s">
        <v>58</v>
      </c>
      <c r="AS279" t="s">
        <v>55</v>
      </c>
      <c r="AT279" s="11" t="s">
        <v>106</v>
      </c>
      <c r="AU279" s="3">
        <v>0</v>
      </c>
      <c r="AV279" s="3">
        <v>0</v>
      </c>
      <c r="AW279">
        <v>0</v>
      </c>
      <c r="AX279">
        <v>0</v>
      </c>
      <c r="AY279">
        <v>0</v>
      </c>
      <c r="AZ279" s="8">
        <v>0</v>
      </c>
      <c r="BA279">
        <v>0</v>
      </c>
      <c r="BB279" t="s">
        <v>46</v>
      </c>
      <c r="BC279">
        <v>0</v>
      </c>
      <c r="BD279" s="11" t="s">
        <v>106</v>
      </c>
      <c r="BE279" s="3">
        <v>0</v>
      </c>
      <c r="BF279" s="3">
        <v>0</v>
      </c>
      <c r="BG279">
        <v>0</v>
      </c>
      <c r="BH279">
        <v>0</v>
      </c>
      <c r="BI279">
        <v>0</v>
      </c>
      <c r="BJ279" s="8">
        <v>0</v>
      </c>
      <c r="BK279">
        <v>0</v>
      </c>
      <c r="BL279" t="s">
        <v>46</v>
      </c>
      <c r="BM279">
        <v>0</v>
      </c>
      <c r="BN279" s="3">
        <v>2602845</v>
      </c>
      <c r="BO279" t="s">
        <v>255</v>
      </c>
      <c r="BP279" s="19">
        <f t="shared" si="29"/>
        <v>321471</v>
      </c>
      <c r="BQ279" s="19"/>
      <c r="BR279" s="19">
        <f t="shared" si="24"/>
        <v>2602845</v>
      </c>
      <c r="BS279" s="13">
        <f t="shared" si="25"/>
        <v>1</v>
      </c>
    </row>
    <row r="280" spans="1:71" hidden="1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26"/>
        <v>9.9223852274101201E-2</v>
      </c>
      <c r="U280" s="3">
        <v>4557251</v>
      </c>
      <c r="V280" s="3">
        <v>5048648</v>
      </c>
      <c r="W280" s="14">
        <f t="shared" si="27"/>
        <v>1.1078275039053149</v>
      </c>
      <c r="X280" s="3">
        <v>3843604</v>
      </c>
      <c r="Y280" s="18">
        <f t="shared" si="28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>
        <v>30</v>
      </c>
      <c r="AF280" s="10">
        <v>47245</v>
      </c>
      <c r="AG280" t="s">
        <v>54</v>
      </c>
      <c r="AH280" t="s">
        <v>43</v>
      </c>
      <c r="AI280" t="s">
        <v>55</v>
      </c>
      <c r="AJ280" s="8">
        <v>41255</v>
      </c>
      <c r="AK280" s="3">
        <v>394147</v>
      </c>
      <c r="AL280" s="3">
        <v>379943.01</v>
      </c>
      <c r="AM280">
        <v>1.4E-2</v>
      </c>
      <c r="AN280">
        <v>17</v>
      </c>
      <c r="AO280" t="s">
        <v>358</v>
      </c>
      <c r="AP280" s="8">
        <v>47119</v>
      </c>
      <c r="AQ280" t="s">
        <v>71</v>
      </c>
      <c r="AR280" t="s">
        <v>58</v>
      </c>
      <c r="AS280" t="s">
        <v>55</v>
      </c>
      <c r="AT280" s="11" t="s">
        <v>358</v>
      </c>
      <c r="AU280" s="3">
        <v>5840</v>
      </c>
      <c r="AV280" s="3">
        <v>0</v>
      </c>
      <c r="AW280">
        <v>0</v>
      </c>
      <c r="AX280">
        <v>0</v>
      </c>
      <c r="AY280">
        <v>0</v>
      </c>
      <c r="AZ280" s="8">
        <v>0</v>
      </c>
      <c r="BA280" t="s">
        <v>75</v>
      </c>
      <c r="BB280" t="s">
        <v>100</v>
      </c>
      <c r="BC280" t="s">
        <v>47</v>
      </c>
      <c r="BD280" s="11" t="s">
        <v>106</v>
      </c>
      <c r="BE280" s="3">
        <v>0</v>
      </c>
      <c r="BF280" s="3">
        <v>0</v>
      </c>
      <c r="BG280">
        <v>0</v>
      </c>
      <c r="BH280">
        <v>0</v>
      </c>
      <c r="BI280">
        <v>0</v>
      </c>
      <c r="BJ280" s="8">
        <v>0</v>
      </c>
      <c r="BK280">
        <v>0</v>
      </c>
      <c r="BL280" t="s">
        <v>46</v>
      </c>
      <c r="BM280">
        <v>0</v>
      </c>
      <c r="BN280" s="3">
        <v>4557251</v>
      </c>
      <c r="BO280" t="s">
        <v>47</v>
      </c>
      <c r="BP280" s="19">
        <f t="shared" si="29"/>
        <v>713647</v>
      </c>
      <c r="BQ280" s="19"/>
      <c r="BR280" s="19">
        <f t="shared" si="24"/>
        <v>4557251</v>
      </c>
      <c r="BS280" s="13">
        <f t="shared" si="25"/>
        <v>1</v>
      </c>
    </row>
    <row r="281" spans="1:71" hidden="1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26"/>
        <v>0.10608942586877904</v>
      </c>
      <c r="U281" s="3">
        <v>3355226</v>
      </c>
      <c r="V281" s="3">
        <v>4092539.39</v>
      </c>
      <c r="W281" s="14">
        <f t="shared" si="27"/>
        <v>1.2197507381022918</v>
      </c>
      <c r="X281" s="3">
        <v>7080</v>
      </c>
      <c r="Y281" s="18">
        <f t="shared" si="28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>
        <v>0</v>
      </c>
      <c r="AF281" s="10">
        <v>0</v>
      </c>
      <c r="AG281">
        <v>0</v>
      </c>
      <c r="AH281" t="s">
        <v>46</v>
      </c>
      <c r="AI281">
        <v>0</v>
      </c>
      <c r="AJ281" s="8" t="s">
        <v>106</v>
      </c>
      <c r="AK281" s="3">
        <v>228020</v>
      </c>
      <c r="AL281" s="3">
        <v>178434</v>
      </c>
      <c r="AM281">
        <v>0.05</v>
      </c>
      <c r="AN281" t="s">
        <v>45</v>
      </c>
      <c r="AO281">
        <v>0</v>
      </c>
      <c r="AP281" s="8">
        <v>0</v>
      </c>
      <c r="AQ281">
        <v>0</v>
      </c>
      <c r="AR281" t="s">
        <v>46</v>
      </c>
      <c r="AS281">
        <v>0</v>
      </c>
      <c r="AT281" s="11" t="s">
        <v>106</v>
      </c>
      <c r="AU281" s="3">
        <v>0</v>
      </c>
      <c r="AV281" s="3">
        <v>0</v>
      </c>
      <c r="AW281">
        <v>0</v>
      </c>
      <c r="AX281">
        <v>0</v>
      </c>
      <c r="AY281">
        <v>0</v>
      </c>
      <c r="AZ281" s="8">
        <v>0</v>
      </c>
      <c r="BA281">
        <v>0</v>
      </c>
      <c r="BB281" t="s">
        <v>46</v>
      </c>
      <c r="BC281">
        <v>0</v>
      </c>
      <c r="BD281" s="11" t="s">
        <v>106</v>
      </c>
      <c r="BE281" s="3">
        <v>0</v>
      </c>
      <c r="BF281" s="3">
        <v>0</v>
      </c>
      <c r="BG281">
        <v>0</v>
      </c>
      <c r="BH281">
        <v>0</v>
      </c>
      <c r="BI281">
        <v>0</v>
      </c>
      <c r="BJ281" s="8">
        <v>0</v>
      </c>
      <c r="BK281">
        <v>0</v>
      </c>
      <c r="BL281" t="s">
        <v>46</v>
      </c>
      <c r="BM281">
        <v>0</v>
      </c>
      <c r="BN281" s="3">
        <v>3355226</v>
      </c>
      <c r="BO281">
        <v>0</v>
      </c>
      <c r="BP281" s="19">
        <f t="shared" si="29"/>
        <v>3348146</v>
      </c>
      <c r="BQ281" s="19"/>
      <c r="BR281" s="19">
        <f t="shared" si="24"/>
        <v>3355226</v>
      </c>
      <c r="BS281" s="13">
        <f t="shared" si="25"/>
        <v>1</v>
      </c>
    </row>
    <row r="282" spans="1:71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26"/>
        <v>0.674633120402367</v>
      </c>
      <c r="U282" s="3">
        <v>8162896</v>
      </c>
      <c r="V282" s="3">
        <v>6599388</v>
      </c>
      <c r="W282" s="14">
        <f t="shared" si="27"/>
        <v>0.80846160480300133</v>
      </c>
      <c r="X282" s="3">
        <v>5231089</v>
      </c>
      <c r="Y282" s="18">
        <f t="shared" si="28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>
        <v>30</v>
      </c>
      <c r="AF282" s="10">
        <v>47836</v>
      </c>
      <c r="AG282" t="s">
        <v>63</v>
      </c>
      <c r="AH282" t="s">
        <v>43</v>
      </c>
      <c r="AI282" t="s">
        <v>44</v>
      </c>
      <c r="AJ282" s="8">
        <v>42943</v>
      </c>
      <c r="AK282" s="3">
        <v>3720</v>
      </c>
      <c r="AL282" s="3">
        <v>3720</v>
      </c>
      <c r="AM282">
        <v>0</v>
      </c>
      <c r="AN282" t="s">
        <v>45</v>
      </c>
      <c r="AO282">
        <v>0</v>
      </c>
      <c r="AP282" s="8">
        <v>0</v>
      </c>
      <c r="AQ282">
        <v>0</v>
      </c>
      <c r="AR282" t="s">
        <v>58</v>
      </c>
      <c r="AS282" t="s">
        <v>98</v>
      </c>
      <c r="AT282" s="11" t="s">
        <v>106</v>
      </c>
      <c r="AU282" s="3">
        <v>0</v>
      </c>
      <c r="AV282" s="3">
        <v>0</v>
      </c>
      <c r="AW282">
        <v>0</v>
      </c>
      <c r="AX282">
        <v>0</v>
      </c>
      <c r="AY282">
        <v>0</v>
      </c>
      <c r="AZ282" s="8">
        <v>0</v>
      </c>
      <c r="BA282">
        <v>0</v>
      </c>
      <c r="BB282" t="s">
        <v>46</v>
      </c>
      <c r="BC282">
        <v>0</v>
      </c>
      <c r="BD282" s="11" t="s">
        <v>106</v>
      </c>
      <c r="BE282" s="3">
        <v>0</v>
      </c>
      <c r="BF282" s="3">
        <v>0</v>
      </c>
      <c r="BG282">
        <v>0</v>
      </c>
      <c r="BH282">
        <v>0</v>
      </c>
      <c r="BI282">
        <v>0</v>
      </c>
      <c r="BJ282" s="8">
        <v>0</v>
      </c>
      <c r="BK282">
        <v>0</v>
      </c>
      <c r="BL282" t="s">
        <v>46</v>
      </c>
      <c r="BM282">
        <v>0</v>
      </c>
      <c r="BN282" s="3">
        <v>8162896</v>
      </c>
      <c r="BO282" t="s">
        <v>47</v>
      </c>
      <c r="BP282" s="19">
        <f t="shared" si="29"/>
        <v>2203720</v>
      </c>
      <c r="BQ282" s="19"/>
      <c r="BR282" s="19">
        <f t="shared" si="24"/>
        <v>7434809</v>
      </c>
      <c r="BS282" s="13">
        <f t="shared" si="25"/>
        <v>0.91080530733210374</v>
      </c>
    </row>
    <row r="283" spans="1:71" hidden="1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26"/>
        <v>7.0244647566439083E-2</v>
      </c>
      <c r="U283" s="3">
        <v>2156449</v>
      </c>
      <c r="V283" s="3">
        <v>1683100</v>
      </c>
      <c r="W283" s="14">
        <f t="shared" si="27"/>
        <v>0.78049608407154536</v>
      </c>
      <c r="X283" s="3">
        <v>1354199</v>
      </c>
      <c r="Y283" s="18">
        <f t="shared" si="28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>
        <v>15</v>
      </c>
      <c r="AF283" s="10">
        <v>47757</v>
      </c>
      <c r="AG283" t="s">
        <v>63</v>
      </c>
      <c r="AH283" t="s">
        <v>43</v>
      </c>
      <c r="AI283" t="s">
        <v>44</v>
      </c>
      <c r="AJ283" s="8">
        <v>41939</v>
      </c>
      <c r="AK283" s="3">
        <v>480000</v>
      </c>
      <c r="AL283" s="3">
        <v>497575</v>
      </c>
      <c r="AM283">
        <v>2.5000000000000001E-2</v>
      </c>
      <c r="AN283">
        <v>20</v>
      </c>
      <c r="AO283" t="s">
        <v>165</v>
      </c>
      <c r="AP283" s="8">
        <v>49155</v>
      </c>
      <c r="AQ283" t="s">
        <v>206</v>
      </c>
      <c r="AR283" t="s">
        <v>58</v>
      </c>
      <c r="AS283" t="s">
        <v>44</v>
      </c>
      <c r="AT283" s="11">
        <v>42309</v>
      </c>
      <c r="AU283" s="3">
        <v>72250</v>
      </c>
      <c r="AV283" s="3">
        <v>32287</v>
      </c>
      <c r="AW283">
        <v>0</v>
      </c>
      <c r="AX283" t="s">
        <v>165</v>
      </c>
      <c r="AY283" t="s">
        <v>165</v>
      </c>
      <c r="AZ283" s="8" t="s">
        <v>165</v>
      </c>
      <c r="BA283" t="s">
        <v>165</v>
      </c>
      <c r="BB283" t="s">
        <v>58</v>
      </c>
      <c r="BC283">
        <v>0</v>
      </c>
      <c r="BD283" s="11" t="s">
        <v>106</v>
      </c>
      <c r="BE283" s="3">
        <v>0</v>
      </c>
      <c r="BF283" s="3">
        <v>0</v>
      </c>
      <c r="BG283">
        <v>0</v>
      </c>
      <c r="BH283">
        <v>0</v>
      </c>
      <c r="BI283">
        <v>0</v>
      </c>
      <c r="BJ283" s="8">
        <v>0</v>
      </c>
      <c r="BK283">
        <v>0</v>
      </c>
      <c r="BL283" t="s">
        <v>46</v>
      </c>
      <c r="BM283">
        <v>0</v>
      </c>
      <c r="BN283" s="3">
        <v>2156499</v>
      </c>
      <c r="BO283" t="s">
        <v>255</v>
      </c>
      <c r="BP283" s="19">
        <f t="shared" si="29"/>
        <v>802250</v>
      </c>
      <c r="BQ283" s="19"/>
      <c r="BR283" s="19">
        <f t="shared" si="24"/>
        <v>2156449</v>
      </c>
      <c r="BS283" s="13">
        <f t="shared" si="25"/>
        <v>1</v>
      </c>
    </row>
    <row r="284" spans="1:71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26"/>
        <v>0</v>
      </c>
      <c r="U284" s="3">
        <v>0</v>
      </c>
      <c r="V284" s="3">
        <v>0</v>
      </c>
      <c r="W284" s="14">
        <f t="shared" si="27"/>
        <v>0</v>
      </c>
      <c r="X284" s="3">
        <v>0</v>
      </c>
      <c r="Y284" s="18">
        <f t="shared" si="28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>
        <v>40</v>
      </c>
      <c r="AF284" s="10">
        <v>56431</v>
      </c>
      <c r="AG284">
        <v>0</v>
      </c>
      <c r="AH284" t="s">
        <v>43</v>
      </c>
      <c r="AI284" t="s">
        <v>44</v>
      </c>
      <c r="AJ284" s="8" t="s">
        <v>106</v>
      </c>
      <c r="AK284" s="3">
        <v>0</v>
      </c>
      <c r="AL284" s="3">
        <v>0</v>
      </c>
      <c r="AM284">
        <v>0</v>
      </c>
      <c r="AN284">
        <v>0</v>
      </c>
      <c r="AO284">
        <v>0</v>
      </c>
      <c r="AP284" s="8">
        <v>0</v>
      </c>
      <c r="AQ284">
        <v>0</v>
      </c>
      <c r="AR284">
        <v>0</v>
      </c>
      <c r="AS284">
        <v>0</v>
      </c>
      <c r="AT284" s="11" t="s">
        <v>106</v>
      </c>
      <c r="AU284" s="3">
        <v>0</v>
      </c>
      <c r="AV284" s="3">
        <v>0</v>
      </c>
      <c r="AW284">
        <v>0</v>
      </c>
      <c r="AX284">
        <v>0</v>
      </c>
      <c r="AY284">
        <v>0</v>
      </c>
      <c r="AZ284" s="8">
        <v>0</v>
      </c>
      <c r="BA284">
        <v>0</v>
      </c>
      <c r="BB284" t="s">
        <v>46</v>
      </c>
      <c r="BC284">
        <v>0</v>
      </c>
      <c r="BD284" s="11" t="s">
        <v>106</v>
      </c>
      <c r="BE284" s="3">
        <v>0</v>
      </c>
      <c r="BF284" s="3">
        <v>0</v>
      </c>
      <c r="BG284">
        <v>0</v>
      </c>
      <c r="BH284">
        <v>0</v>
      </c>
      <c r="BI284">
        <v>0</v>
      </c>
      <c r="BJ284" s="8">
        <v>0</v>
      </c>
      <c r="BK284">
        <v>0</v>
      </c>
      <c r="BL284" t="s">
        <v>46</v>
      </c>
      <c r="BM284">
        <v>0</v>
      </c>
      <c r="BN284" s="3">
        <v>0</v>
      </c>
      <c r="BO284">
        <v>0</v>
      </c>
      <c r="BP284" s="19">
        <f t="shared" si="29"/>
        <v>10312900</v>
      </c>
      <c r="BQ284" s="19"/>
      <c r="BR284" s="19">
        <f t="shared" si="24"/>
        <v>10312900</v>
      </c>
      <c r="BS284" s="13">
        <f t="shared" si="25"/>
        <v>0</v>
      </c>
    </row>
    <row r="285" spans="1:71" hidden="1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26"/>
        <v>7.5251144206622003E-2</v>
      </c>
      <c r="U285" s="3">
        <v>9634405</v>
      </c>
      <c r="V285" s="3">
        <v>8055555.5599999996</v>
      </c>
      <c r="W285" s="14">
        <f t="shared" si="27"/>
        <v>0.8361238249793318</v>
      </c>
      <c r="X285" s="3">
        <v>7859405</v>
      </c>
      <c r="Y285" s="18">
        <f t="shared" si="28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>
        <v>15</v>
      </c>
      <c r="AF285" s="10">
        <v>47412</v>
      </c>
      <c r="AG285" t="s">
        <v>54</v>
      </c>
      <c r="AH285" t="s">
        <v>43</v>
      </c>
      <c r="AI285" t="s">
        <v>122</v>
      </c>
      <c r="AJ285" s="8">
        <v>41638</v>
      </c>
      <c r="AK285" s="3">
        <v>400000</v>
      </c>
      <c r="AL285" s="3">
        <v>400000</v>
      </c>
      <c r="AM285">
        <v>4.7500000000000001E-2</v>
      </c>
      <c r="AN285">
        <v>15</v>
      </c>
      <c r="AO285">
        <v>0</v>
      </c>
      <c r="AP285" s="8">
        <v>47482</v>
      </c>
      <c r="AQ285">
        <v>0</v>
      </c>
      <c r="AR285" t="s">
        <v>100</v>
      </c>
      <c r="AS285" t="s">
        <v>122</v>
      </c>
      <c r="AT285" s="11">
        <v>41638</v>
      </c>
      <c r="AU285" s="3">
        <v>500000</v>
      </c>
      <c r="AV285" s="3">
        <v>500000</v>
      </c>
      <c r="AW285">
        <v>0.05</v>
      </c>
      <c r="AX285">
        <v>15</v>
      </c>
      <c r="AY285">
        <v>0</v>
      </c>
      <c r="AZ285" s="8">
        <v>47482</v>
      </c>
      <c r="BA285">
        <v>0</v>
      </c>
      <c r="BB285" t="s">
        <v>100</v>
      </c>
      <c r="BC285" t="s">
        <v>122</v>
      </c>
      <c r="BD285" s="11">
        <v>41638</v>
      </c>
      <c r="BE285" s="3">
        <v>300000</v>
      </c>
      <c r="BF285" s="3">
        <v>300000</v>
      </c>
      <c r="BG285">
        <v>0.05</v>
      </c>
      <c r="BH285">
        <v>15</v>
      </c>
      <c r="BI285">
        <v>0</v>
      </c>
      <c r="BJ285" s="8">
        <v>47453</v>
      </c>
      <c r="BK285">
        <v>0</v>
      </c>
      <c r="BL285" t="s">
        <v>58</v>
      </c>
      <c r="BM285" t="s">
        <v>122</v>
      </c>
      <c r="BN285" s="3">
        <v>9634405</v>
      </c>
      <c r="BO285" t="s">
        <v>497</v>
      </c>
      <c r="BP285" s="19">
        <f t="shared" si="29"/>
        <v>1775000</v>
      </c>
      <c r="BQ285" s="19"/>
      <c r="BR285" s="19">
        <f t="shared" si="24"/>
        <v>9634405</v>
      </c>
      <c r="BS285" s="13">
        <f t="shared" si="25"/>
        <v>1</v>
      </c>
    </row>
    <row r="286" spans="1:71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26"/>
        <v>0</v>
      </c>
      <c r="U286" s="3">
        <v>0</v>
      </c>
      <c r="V286" s="3">
        <v>0</v>
      </c>
      <c r="W286" s="14">
        <f t="shared" si="27"/>
        <v>0</v>
      </c>
      <c r="X286" s="3">
        <v>0</v>
      </c>
      <c r="Y286" s="18">
        <f t="shared" si="28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>
        <v>25</v>
      </c>
      <c r="AF286" s="10">
        <v>47726</v>
      </c>
      <c r="AG286">
        <v>0</v>
      </c>
      <c r="AH286" t="s">
        <v>43</v>
      </c>
      <c r="AI286" t="s">
        <v>299</v>
      </c>
      <c r="AJ286" s="8">
        <v>42309</v>
      </c>
      <c r="AK286" s="3">
        <v>670061</v>
      </c>
      <c r="AL286" s="3">
        <v>670061</v>
      </c>
      <c r="AM286">
        <v>0.04</v>
      </c>
      <c r="AN286">
        <v>20</v>
      </c>
      <c r="AO286">
        <v>20</v>
      </c>
      <c r="AP286" s="8">
        <v>49675</v>
      </c>
      <c r="AQ286">
        <v>0</v>
      </c>
      <c r="AR286" t="s">
        <v>100</v>
      </c>
      <c r="AS286">
        <v>0</v>
      </c>
      <c r="AT286" s="11" t="s">
        <v>106</v>
      </c>
      <c r="AU286" s="3">
        <v>0</v>
      </c>
      <c r="AV286" s="3">
        <v>0</v>
      </c>
      <c r="AW286">
        <v>0</v>
      </c>
      <c r="AX286">
        <v>0</v>
      </c>
      <c r="AY286">
        <v>0</v>
      </c>
      <c r="AZ286" s="8">
        <v>0</v>
      </c>
      <c r="BA286">
        <v>0</v>
      </c>
      <c r="BB286" t="s">
        <v>46</v>
      </c>
      <c r="BC286">
        <v>0</v>
      </c>
      <c r="BD286" s="11" t="s">
        <v>106</v>
      </c>
      <c r="BE286" s="3">
        <v>0</v>
      </c>
      <c r="BF286" s="3">
        <v>0</v>
      </c>
      <c r="BG286">
        <v>0</v>
      </c>
      <c r="BH286">
        <v>0</v>
      </c>
      <c r="BI286">
        <v>0</v>
      </c>
      <c r="BJ286" s="8">
        <v>0</v>
      </c>
      <c r="BK286">
        <v>0</v>
      </c>
      <c r="BL286" t="s">
        <v>46</v>
      </c>
      <c r="BM286">
        <v>0</v>
      </c>
      <c r="BN286" s="3">
        <v>0</v>
      </c>
      <c r="BO286">
        <v>0</v>
      </c>
      <c r="BP286" s="19">
        <f t="shared" si="29"/>
        <v>1000061</v>
      </c>
      <c r="BQ286" s="19"/>
      <c r="BR286" s="19">
        <f t="shared" si="24"/>
        <v>1000061</v>
      </c>
      <c r="BS286" s="13">
        <f t="shared" si="25"/>
        <v>0</v>
      </c>
    </row>
    <row r="287" spans="1:71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26"/>
        <v>7.8247463065256859E-2</v>
      </c>
      <c r="U287" s="3">
        <v>8735542</v>
      </c>
      <c r="V287" s="3">
        <v>8527327</v>
      </c>
      <c r="W287" s="14">
        <f t="shared" si="27"/>
        <v>0.97616461577312552</v>
      </c>
      <c r="X287" s="3">
        <v>6206247</v>
      </c>
      <c r="Y287" s="18">
        <f t="shared" si="28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>
        <v>69</v>
      </c>
      <c r="AF287" s="10">
        <v>59079</v>
      </c>
      <c r="AG287">
        <v>0</v>
      </c>
      <c r="AH287" t="s">
        <v>46</v>
      </c>
      <c r="AI287" t="s">
        <v>459</v>
      </c>
      <c r="AJ287" s="8">
        <v>41883</v>
      </c>
      <c r="AK287" s="3">
        <v>534081</v>
      </c>
      <c r="AL287" s="3">
        <v>569555</v>
      </c>
      <c r="AM287">
        <v>0.04</v>
      </c>
      <c r="AN287">
        <v>18</v>
      </c>
      <c r="AO287">
        <v>18</v>
      </c>
      <c r="AP287" s="8">
        <v>48488</v>
      </c>
      <c r="AQ287">
        <v>0</v>
      </c>
      <c r="AR287" t="s">
        <v>100</v>
      </c>
      <c r="AS287" t="s">
        <v>460</v>
      </c>
      <c r="AT287" s="11">
        <v>41921</v>
      </c>
      <c r="AU287" s="3">
        <v>708380</v>
      </c>
      <c r="AV287" s="3">
        <v>763317</v>
      </c>
      <c r="AW287">
        <v>0.04</v>
      </c>
      <c r="AX287">
        <v>20</v>
      </c>
      <c r="AY287">
        <v>20</v>
      </c>
      <c r="AZ287" s="8">
        <v>49225</v>
      </c>
      <c r="BA287">
        <v>0</v>
      </c>
      <c r="BB287" t="s">
        <v>58</v>
      </c>
      <c r="BC287" t="s">
        <v>461</v>
      </c>
      <c r="BD287" s="11">
        <v>42340</v>
      </c>
      <c r="BE287" s="3">
        <v>414000</v>
      </c>
      <c r="BF287" s="3">
        <v>397415</v>
      </c>
      <c r="BG287">
        <v>5.7500000000000002E-2</v>
      </c>
      <c r="BH287">
        <v>16</v>
      </c>
      <c r="BI287">
        <v>16</v>
      </c>
      <c r="BJ287" s="8">
        <v>48223</v>
      </c>
      <c r="BK287">
        <v>0</v>
      </c>
      <c r="BL287" t="s">
        <v>46</v>
      </c>
      <c r="BM287" t="s">
        <v>462</v>
      </c>
      <c r="BN287" s="3">
        <v>8735542</v>
      </c>
      <c r="BO287" t="s">
        <v>62</v>
      </c>
      <c r="BP287" s="19">
        <f t="shared" si="29"/>
        <v>2529295</v>
      </c>
      <c r="BQ287" s="16">
        <f>+BP287/U287</f>
        <v>0.28954070623208039</v>
      </c>
      <c r="BR287" s="19">
        <f t="shared" si="24"/>
        <v>8735542</v>
      </c>
      <c r="BS287" s="13">
        <f t="shared" si="25"/>
        <v>1</v>
      </c>
    </row>
    <row r="288" spans="1:71" hidden="1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26"/>
        <v>9.6672215075320381E-2</v>
      </c>
      <c r="U288" s="3">
        <v>4126108</v>
      </c>
      <c r="V288" s="3">
        <v>3930353</v>
      </c>
      <c r="W288" s="14">
        <f t="shared" si="27"/>
        <v>0.95255698590536164</v>
      </c>
      <c r="X288" s="3">
        <v>3410435</v>
      </c>
      <c r="Y288" s="18">
        <f t="shared" si="28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>
        <v>15</v>
      </c>
      <c r="AF288" s="10">
        <v>47604</v>
      </c>
      <c r="AG288" t="s">
        <v>464</v>
      </c>
      <c r="AH288" t="s">
        <v>43</v>
      </c>
      <c r="AI288" t="s">
        <v>465</v>
      </c>
      <c r="AJ288" s="8">
        <v>41792</v>
      </c>
      <c r="AK288" s="3">
        <v>322473</v>
      </c>
      <c r="AL288" s="3">
        <v>333071</v>
      </c>
      <c r="AM288">
        <v>2.3599999999999999E-2</v>
      </c>
      <c r="AN288">
        <v>15</v>
      </c>
      <c r="AO288">
        <v>15</v>
      </c>
      <c r="AP288" s="8">
        <v>47573</v>
      </c>
      <c r="AQ288" t="s">
        <v>464</v>
      </c>
      <c r="AR288" t="s">
        <v>58</v>
      </c>
      <c r="AS288">
        <v>0</v>
      </c>
      <c r="AT288" s="11">
        <v>41788</v>
      </c>
      <c r="AU288" s="3">
        <v>100000</v>
      </c>
      <c r="AV288" s="3">
        <v>100000</v>
      </c>
      <c r="AW288">
        <v>2.3599999999999999E-2</v>
      </c>
      <c r="AX288">
        <v>15</v>
      </c>
      <c r="AY288">
        <v>15</v>
      </c>
      <c r="AZ288" s="8">
        <v>47573</v>
      </c>
      <c r="BA288" t="s">
        <v>466</v>
      </c>
      <c r="BB288" t="s">
        <v>100</v>
      </c>
      <c r="BC288">
        <v>0</v>
      </c>
      <c r="BD288" s="11" t="s">
        <v>106</v>
      </c>
      <c r="BE288" s="3">
        <v>0</v>
      </c>
      <c r="BF288" s="3">
        <v>0</v>
      </c>
      <c r="BG288">
        <v>0</v>
      </c>
      <c r="BH288">
        <v>0</v>
      </c>
      <c r="BI288">
        <v>0</v>
      </c>
      <c r="BJ288" s="8">
        <v>0</v>
      </c>
      <c r="BK288">
        <v>0</v>
      </c>
      <c r="BL288" t="s">
        <v>46</v>
      </c>
      <c r="BM288">
        <v>0</v>
      </c>
      <c r="BN288" s="3">
        <v>4126108</v>
      </c>
      <c r="BO288" t="s">
        <v>62</v>
      </c>
      <c r="BP288" s="19">
        <f t="shared" si="29"/>
        <v>715673</v>
      </c>
      <c r="BQ288" s="19"/>
      <c r="BR288" s="19">
        <f t="shared" si="24"/>
        <v>4126108</v>
      </c>
      <c r="BS288" s="13">
        <f t="shared" si="25"/>
        <v>1</v>
      </c>
    </row>
    <row r="289" spans="1:71" hidden="1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26"/>
        <v>8.6937392437815453E-2</v>
      </c>
      <c r="U289" s="3">
        <v>9614206</v>
      </c>
      <c r="V289" s="3">
        <v>9813450</v>
      </c>
      <c r="W289" s="14">
        <f t="shared" si="27"/>
        <v>1.0207239162547588</v>
      </c>
      <c r="X289" s="3">
        <v>7381157</v>
      </c>
      <c r="Y289" s="18">
        <f t="shared" si="28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>
        <v>50</v>
      </c>
      <c r="AF289" s="10">
        <v>60267</v>
      </c>
      <c r="AG289">
        <v>1</v>
      </c>
      <c r="AH289" t="s">
        <v>58</v>
      </c>
      <c r="AI289" t="s">
        <v>467</v>
      </c>
      <c r="AJ289" s="8">
        <v>41817</v>
      </c>
      <c r="AK289" s="3">
        <v>1222266</v>
      </c>
      <c r="AL289" s="3">
        <v>1222266</v>
      </c>
      <c r="AM289">
        <v>3.27E-2</v>
      </c>
      <c r="AN289">
        <v>50</v>
      </c>
      <c r="AO289">
        <v>50</v>
      </c>
      <c r="AP289" s="8">
        <v>60267</v>
      </c>
      <c r="AQ289">
        <v>2</v>
      </c>
      <c r="AR289" t="s">
        <v>58</v>
      </c>
      <c r="AS289" t="s">
        <v>467</v>
      </c>
      <c r="AT289" s="11">
        <v>41817</v>
      </c>
      <c r="AU289" s="3">
        <v>121539</v>
      </c>
      <c r="AV289" s="3">
        <v>0</v>
      </c>
      <c r="AW289">
        <v>3.27E-2</v>
      </c>
      <c r="AX289">
        <v>15</v>
      </c>
      <c r="AY289">
        <v>15</v>
      </c>
      <c r="AZ289" s="8">
        <v>47118</v>
      </c>
      <c r="BA289">
        <v>3</v>
      </c>
      <c r="BB289" t="s">
        <v>58</v>
      </c>
      <c r="BC289" t="s">
        <v>468</v>
      </c>
      <c r="BD289" s="11" t="s">
        <v>106</v>
      </c>
      <c r="BE289" s="3">
        <v>0</v>
      </c>
      <c r="BF289" s="3">
        <v>0</v>
      </c>
      <c r="BG289">
        <v>0</v>
      </c>
      <c r="BH289">
        <v>0</v>
      </c>
      <c r="BI289">
        <v>0</v>
      </c>
      <c r="BJ289" s="8">
        <v>0</v>
      </c>
      <c r="BK289">
        <v>0</v>
      </c>
      <c r="BL289" t="s">
        <v>46</v>
      </c>
      <c r="BM289">
        <v>0</v>
      </c>
      <c r="BN289" s="3">
        <v>9614206</v>
      </c>
      <c r="BO289" t="s">
        <v>62</v>
      </c>
      <c r="BP289" s="19">
        <f t="shared" si="29"/>
        <v>2233049</v>
      </c>
      <c r="BQ289" s="19"/>
      <c r="BR289" s="19">
        <f t="shared" si="24"/>
        <v>9614206</v>
      </c>
      <c r="BS289" s="13">
        <f t="shared" si="25"/>
        <v>1</v>
      </c>
    </row>
    <row r="290" spans="1:71" hidden="1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26"/>
        <v>9.2185156867455084E-2</v>
      </c>
      <c r="U290" s="3">
        <v>2639362</v>
      </c>
      <c r="V290" s="3">
        <v>2916071</v>
      </c>
      <c r="W290" s="14">
        <f t="shared" si="27"/>
        <v>1.1048393513280861</v>
      </c>
      <c r="X290" s="3">
        <v>2049645</v>
      </c>
      <c r="Y290" s="18">
        <f t="shared" si="28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>
        <v>30</v>
      </c>
      <c r="AF290" s="10">
        <v>47462</v>
      </c>
      <c r="AG290" t="s">
        <v>63</v>
      </c>
      <c r="AH290" t="s">
        <v>43</v>
      </c>
      <c r="AI290" t="s">
        <v>469</v>
      </c>
      <c r="AJ290" s="8">
        <v>41589</v>
      </c>
      <c r="AK290" s="3">
        <v>270000</v>
      </c>
      <c r="AL290" s="3">
        <v>298495</v>
      </c>
      <c r="AM290">
        <v>0.05</v>
      </c>
      <c r="AN290">
        <v>20</v>
      </c>
      <c r="AO290" t="s">
        <v>165</v>
      </c>
      <c r="AP290" s="8">
        <v>48790</v>
      </c>
      <c r="AQ290" t="s">
        <v>206</v>
      </c>
      <c r="AR290" t="s">
        <v>58</v>
      </c>
      <c r="AS290" t="s">
        <v>44</v>
      </c>
      <c r="AT290" s="11">
        <v>42125</v>
      </c>
      <c r="AU290" s="3">
        <v>80187</v>
      </c>
      <c r="AV290" s="3">
        <v>45424</v>
      </c>
      <c r="AW290" t="s">
        <v>165</v>
      </c>
      <c r="AX290" t="s">
        <v>165</v>
      </c>
      <c r="AY290" t="s">
        <v>165</v>
      </c>
      <c r="AZ290" s="8" t="s">
        <v>165</v>
      </c>
      <c r="BA290" t="s">
        <v>165</v>
      </c>
      <c r="BB290" t="s">
        <v>58</v>
      </c>
      <c r="BC290">
        <v>0</v>
      </c>
      <c r="BD290" s="11" t="s">
        <v>106</v>
      </c>
      <c r="BE290" s="3">
        <v>0</v>
      </c>
      <c r="BF290" s="3">
        <v>0</v>
      </c>
      <c r="BG290">
        <v>0</v>
      </c>
      <c r="BH290">
        <v>0</v>
      </c>
      <c r="BI290">
        <v>0</v>
      </c>
      <c r="BJ290" s="8">
        <v>0</v>
      </c>
      <c r="BK290">
        <v>0</v>
      </c>
      <c r="BL290" t="s">
        <v>46</v>
      </c>
      <c r="BM290">
        <v>0</v>
      </c>
      <c r="BN290" s="3">
        <v>2639362</v>
      </c>
      <c r="BO290" t="s">
        <v>255</v>
      </c>
      <c r="BP290" s="19">
        <f t="shared" si="29"/>
        <v>589717</v>
      </c>
      <c r="BQ290" s="19"/>
      <c r="BR290" s="19">
        <f t="shared" si="24"/>
        <v>2639362</v>
      </c>
      <c r="BS290" s="13">
        <f t="shared" si="25"/>
        <v>1</v>
      </c>
    </row>
    <row r="291" spans="1:71" hidden="1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26"/>
        <v>8.0505423851552016E-2</v>
      </c>
      <c r="U291" s="3">
        <v>1911188</v>
      </c>
      <c r="V291" s="3">
        <v>1719582</v>
      </c>
      <c r="W291" s="14">
        <f t="shared" si="27"/>
        <v>0.8997450800235246</v>
      </c>
      <c r="X291" s="3">
        <v>1384688</v>
      </c>
      <c r="Y291" s="18">
        <f t="shared" si="28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>
        <v>15</v>
      </c>
      <c r="AF291" s="10">
        <v>47514</v>
      </c>
      <c r="AG291" t="s">
        <v>63</v>
      </c>
      <c r="AH291" t="s">
        <v>43</v>
      </c>
      <c r="AI291" t="s">
        <v>44</v>
      </c>
      <c r="AJ291" s="8">
        <v>41589</v>
      </c>
      <c r="AK291" s="3">
        <v>216500</v>
      </c>
      <c r="AL291" s="3">
        <v>218970</v>
      </c>
      <c r="AM291">
        <v>0</v>
      </c>
      <c r="AN291">
        <v>20</v>
      </c>
      <c r="AO291" t="s">
        <v>165</v>
      </c>
      <c r="AP291" s="8">
        <v>48790</v>
      </c>
      <c r="AQ291" t="s">
        <v>206</v>
      </c>
      <c r="AR291" t="s">
        <v>58</v>
      </c>
      <c r="AS291" t="s">
        <v>44</v>
      </c>
      <c r="AT291" s="11" t="s">
        <v>106</v>
      </c>
      <c r="AU291" s="3">
        <v>0</v>
      </c>
      <c r="AV291" s="3">
        <v>0</v>
      </c>
      <c r="AW291">
        <v>0</v>
      </c>
      <c r="AX291">
        <v>0</v>
      </c>
      <c r="AY291">
        <v>0</v>
      </c>
      <c r="AZ291" s="8">
        <v>0</v>
      </c>
      <c r="BA291">
        <v>0</v>
      </c>
      <c r="BB291" t="s">
        <v>46</v>
      </c>
      <c r="BC291">
        <v>0</v>
      </c>
      <c r="BD291" s="11" t="s">
        <v>106</v>
      </c>
      <c r="BE291" s="3">
        <v>0</v>
      </c>
      <c r="BF291" s="3">
        <v>0</v>
      </c>
      <c r="BG291">
        <v>0</v>
      </c>
      <c r="BH291">
        <v>0</v>
      </c>
      <c r="BI291">
        <v>0</v>
      </c>
      <c r="BJ291" s="8">
        <v>0</v>
      </c>
      <c r="BK291">
        <v>0</v>
      </c>
      <c r="BL291" t="s">
        <v>46</v>
      </c>
      <c r="BM291">
        <v>0</v>
      </c>
      <c r="BN291" s="3">
        <v>1911188</v>
      </c>
      <c r="BO291" t="s">
        <v>255</v>
      </c>
      <c r="BP291" s="19">
        <f t="shared" si="29"/>
        <v>526500</v>
      </c>
      <c r="BQ291" s="19"/>
      <c r="BR291" s="19">
        <f t="shared" si="24"/>
        <v>1911188</v>
      </c>
      <c r="BS291" s="13">
        <f t="shared" si="25"/>
        <v>1</v>
      </c>
    </row>
    <row r="292" spans="1:71" hidden="1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26"/>
        <v>8.7556665625764515E-2</v>
      </c>
      <c r="U292" s="3">
        <v>5914741</v>
      </c>
      <c r="V292" s="3">
        <v>7261427</v>
      </c>
      <c r="W292" s="14">
        <f t="shared" si="27"/>
        <v>1.2276830042093136</v>
      </c>
      <c r="X292" s="3">
        <v>110</v>
      </c>
      <c r="Y292" s="18">
        <f t="shared" si="28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>
        <v>0</v>
      </c>
      <c r="AF292" s="10">
        <v>0</v>
      </c>
      <c r="AG292">
        <v>0</v>
      </c>
      <c r="AH292" t="s">
        <v>46</v>
      </c>
      <c r="AI292">
        <v>0</v>
      </c>
      <c r="AJ292" s="8" t="s">
        <v>106</v>
      </c>
      <c r="AK292" s="3">
        <v>200000</v>
      </c>
      <c r="AL292" s="3">
        <v>200000</v>
      </c>
      <c r="AM292">
        <v>3.5999999999999997E-2</v>
      </c>
      <c r="AN292">
        <v>50</v>
      </c>
      <c r="AO292">
        <v>0</v>
      </c>
      <c r="AP292" s="8">
        <v>0</v>
      </c>
      <c r="AQ292">
        <v>0</v>
      </c>
      <c r="AR292" t="s">
        <v>46</v>
      </c>
      <c r="AS292">
        <v>0</v>
      </c>
      <c r="AT292" s="11" t="s">
        <v>106</v>
      </c>
      <c r="AU292" s="3">
        <v>200000</v>
      </c>
      <c r="AV292" s="3">
        <v>198393</v>
      </c>
      <c r="AW292">
        <v>5.7500000000000002E-2</v>
      </c>
      <c r="AX292">
        <v>16.5</v>
      </c>
      <c r="AY292">
        <v>0</v>
      </c>
      <c r="AZ292" s="8">
        <v>0</v>
      </c>
      <c r="BA292">
        <v>0</v>
      </c>
      <c r="BB292" t="s">
        <v>46</v>
      </c>
      <c r="BC292">
        <v>0</v>
      </c>
      <c r="BD292" s="11" t="s">
        <v>106</v>
      </c>
      <c r="BE292" s="3">
        <v>4538713</v>
      </c>
      <c r="BF292" s="3">
        <v>4538713</v>
      </c>
      <c r="BG292">
        <v>0</v>
      </c>
      <c r="BH292">
        <v>0</v>
      </c>
      <c r="BI292">
        <v>0</v>
      </c>
      <c r="BJ292" s="8">
        <v>0</v>
      </c>
      <c r="BK292">
        <v>0</v>
      </c>
      <c r="BL292" t="s">
        <v>46</v>
      </c>
      <c r="BM292">
        <v>0</v>
      </c>
      <c r="BN292" s="3">
        <v>5914741</v>
      </c>
      <c r="BO292">
        <v>0</v>
      </c>
      <c r="BP292" s="19">
        <f t="shared" si="29"/>
        <v>5914631</v>
      </c>
      <c r="BQ292" s="19"/>
      <c r="BR292" s="19">
        <f t="shared" si="24"/>
        <v>5914741</v>
      </c>
      <c r="BS292" s="13">
        <f t="shared" si="25"/>
        <v>1</v>
      </c>
    </row>
    <row r="293" spans="1:71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26"/>
        <v>0</v>
      </c>
      <c r="U293" s="3">
        <v>0</v>
      </c>
      <c r="V293" s="3">
        <v>0</v>
      </c>
      <c r="W293" s="14">
        <f t="shared" si="27"/>
        <v>0</v>
      </c>
      <c r="X293" s="3">
        <v>0</v>
      </c>
      <c r="Y293" s="18">
        <f t="shared" si="28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>
        <v>40</v>
      </c>
      <c r="AF293" s="10">
        <v>56705</v>
      </c>
      <c r="AG293">
        <v>0</v>
      </c>
      <c r="AH293" t="s">
        <v>43</v>
      </c>
      <c r="AI293">
        <v>0</v>
      </c>
      <c r="AJ293" s="8" t="s">
        <v>106</v>
      </c>
      <c r="AK293" s="3">
        <v>0</v>
      </c>
      <c r="AL293" s="3">
        <v>0</v>
      </c>
      <c r="AM293">
        <v>0</v>
      </c>
      <c r="AN293">
        <v>0</v>
      </c>
      <c r="AO293">
        <v>0</v>
      </c>
      <c r="AP293" s="8">
        <v>0</v>
      </c>
      <c r="AQ293">
        <v>0</v>
      </c>
      <c r="AR293">
        <v>0</v>
      </c>
      <c r="AS293">
        <v>0</v>
      </c>
      <c r="AT293" s="11" t="s">
        <v>106</v>
      </c>
      <c r="AU293" s="3">
        <v>0</v>
      </c>
      <c r="AV293" s="3">
        <v>0</v>
      </c>
      <c r="AW293">
        <v>0</v>
      </c>
      <c r="AX293">
        <v>0</v>
      </c>
      <c r="AY293">
        <v>0</v>
      </c>
      <c r="AZ293" s="8">
        <v>0</v>
      </c>
      <c r="BA293">
        <v>0</v>
      </c>
      <c r="BB293" t="s">
        <v>46</v>
      </c>
      <c r="BC293">
        <v>0</v>
      </c>
      <c r="BD293" s="11" t="s">
        <v>106</v>
      </c>
      <c r="BE293" s="3">
        <v>0</v>
      </c>
      <c r="BF293" s="3">
        <v>0</v>
      </c>
      <c r="BG293">
        <v>0</v>
      </c>
      <c r="BH293">
        <v>0</v>
      </c>
      <c r="BI293">
        <v>0</v>
      </c>
      <c r="BJ293" s="8">
        <v>0</v>
      </c>
      <c r="BK293">
        <v>0</v>
      </c>
      <c r="BL293" t="s">
        <v>46</v>
      </c>
      <c r="BM293">
        <v>0</v>
      </c>
      <c r="BN293" s="3">
        <v>0</v>
      </c>
      <c r="BO293">
        <v>0</v>
      </c>
      <c r="BP293" s="19">
        <f t="shared" si="29"/>
        <v>6574000</v>
      </c>
      <c r="BQ293" s="19"/>
      <c r="BR293" s="19">
        <f t="shared" si="24"/>
        <v>6574000</v>
      </c>
      <c r="BS293" s="13">
        <f t="shared" si="25"/>
        <v>0</v>
      </c>
    </row>
    <row r="294" spans="1:71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26"/>
        <v>0</v>
      </c>
      <c r="U294" s="3">
        <v>0</v>
      </c>
      <c r="V294" s="3">
        <v>0</v>
      </c>
      <c r="W294" s="14">
        <f t="shared" si="27"/>
        <v>0</v>
      </c>
      <c r="X294" s="3">
        <v>0</v>
      </c>
      <c r="Y294" s="18">
        <f t="shared" si="28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>
        <v>0</v>
      </c>
      <c r="AF294" s="10">
        <v>0</v>
      </c>
      <c r="AG294">
        <v>0</v>
      </c>
      <c r="AH294" t="s">
        <v>46</v>
      </c>
      <c r="AI294" t="s">
        <v>240</v>
      </c>
      <c r="AJ294" s="8" t="s">
        <v>106</v>
      </c>
      <c r="AK294" s="3">
        <v>250000</v>
      </c>
      <c r="AL294" s="3">
        <v>250000</v>
      </c>
      <c r="AM294">
        <v>2.5000000000000001E-3</v>
      </c>
      <c r="AN294">
        <v>50</v>
      </c>
      <c r="AO294">
        <v>0</v>
      </c>
      <c r="AP294" s="8">
        <v>0</v>
      </c>
      <c r="AQ294">
        <v>0</v>
      </c>
      <c r="AR294" t="s">
        <v>46</v>
      </c>
      <c r="AS294" t="s">
        <v>171</v>
      </c>
      <c r="AT294" s="11" t="s">
        <v>106</v>
      </c>
      <c r="AU294" s="3">
        <v>441055</v>
      </c>
      <c r="AV294" s="3">
        <v>441055</v>
      </c>
      <c r="AW294">
        <v>0.04</v>
      </c>
      <c r="AX294">
        <v>16</v>
      </c>
      <c r="AY294">
        <v>0</v>
      </c>
      <c r="AZ294" s="8">
        <v>0</v>
      </c>
      <c r="BA294">
        <v>0</v>
      </c>
      <c r="BB294" t="s">
        <v>46</v>
      </c>
      <c r="BC294">
        <v>0</v>
      </c>
      <c r="BD294" s="11" t="s">
        <v>106</v>
      </c>
      <c r="BE294" s="3">
        <v>0</v>
      </c>
      <c r="BF294" s="3">
        <v>0</v>
      </c>
      <c r="BG294">
        <v>0</v>
      </c>
      <c r="BH294">
        <v>0</v>
      </c>
      <c r="BI294">
        <v>0</v>
      </c>
      <c r="BJ294" s="8">
        <v>0</v>
      </c>
      <c r="BK294">
        <v>0</v>
      </c>
      <c r="BL294" t="s">
        <v>46</v>
      </c>
      <c r="BM294">
        <v>0</v>
      </c>
      <c r="BN294" s="3">
        <v>1241055</v>
      </c>
      <c r="BO294" t="s">
        <v>62</v>
      </c>
      <c r="BP294" s="19">
        <f t="shared" si="29"/>
        <v>1241055</v>
      </c>
      <c r="BQ294" s="19"/>
      <c r="BR294" s="19">
        <f t="shared" si="24"/>
        <v>1241055</v>
      </c>
      <c r="BS294" s="13">
        <f t="shared" si="25"/>
        <v>0</v>
      </c>
    </row>
    <row r="295" spans="1:71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26"/>
        <v>8.7298081576036177E-2</v>
      </c>
      <c r="U295" s="3">
        <v>10524733</v>
      </c>
      <c r="V295" s="3">
        <v>10208767</v>
      </c>
      <c r="W295" s="14">
        <f t="shared" si="27"/>
        <v>0.96997871584960871</v>
      </c>
      <c r="X295" s="3">
        <v>8846011</v>
      </c>
      <c r="Y295" s="18">
        <f t="shared" si="28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>
        <v>16</v>
      </c>
      <c r="AF295" s="10">
        <v>47788</v>
      </c>
      <c r="AG295" t="s">
        <v>63</v>
      </c>
      <c r="AH295" t="s">
        <v>43</v>
      </c>
      <c r="AI295" t="s">
        <v>291</v>
      </c>
      <c r="AJ295" s="8">
        <v>41990</v>
      </c>
      <c r="AK295" s="3">
        <v>275000</v>
      </c>
      <c r="AL295" s="3">
        <v>281367</v>
      </c>
      <c r="AM295">
        <v>0.05</v>
      </c>
      <c r="AN295">
        <v>16</v>
      </c>
      <c r="AO295">
        <v>16</v>
      </c>
      <c r="AP295" s="8">
        <v>47036</v>
      </c>
      <c r="AQ295">
        <v>0</v>
      </c>
      <c r="AR295" t="s">
        <v>100</v>
      </c>
      <c r="AS295" t="s">
        <v>245</v>
      </c>
      <c r="AT295" s="11">
        <v>42409</v>
      </c>
      <c r="AU295" s="3">
        <v>668773</v>
      </c>
      <c r="AV295" s="3">
        <v>668773</v>
      </c>
      <c r="AW295">
        <v>5.5E-2</v>
      </c>
      <c r="AX295">
        <v>14</v>
      </c>
      <c r="AY295">
        <v>14</v>
      </c>
      <c r="AZ295" s="8">
        <v>47827</v>
      </c>
      <c r="BA295">
        <v>0</v>
      </c>
      <c r="BB295" t="s">
        <v>43</v>
      </c>
      <c r="BC295" t="s">
        <v>472</v>
      </c>
      <c r="BD295" s="11" t="s">
        <v>106</v>
      </c>
      <c r="BE295" s="3">
        <v>0</v>
      </c>
      <c r="BF295" s="3">
        <v>0</v>
      </c>
      <c r="BG295">
        <v>0</v>
      </c>
      <c r="BH295">
        <v>0</v>
      </c>
      <c r="BI295">
        <v>0</v>
      </c>
      <c r="BJ295" s="8">
        <v>0</v>
      </c>
      <c r="BK295">
        <v>0</v>
      </c>
      <c r="BL295" t="s">
        <v>46</v>
      </c>
      <c r="BM295">
        <v>0</v>
      </c>
      <c r="BN295" s="3">
        <v>10524733</v>
      </c>
      <c r="BO295" t="s">
        <v>62</v>
      </c>
      <c r="BP295" s="19">
        <f t="shared" si="29"/>
        <v>2347495</v>
      </c>
      <c r="BQ295" s="19"/>
      <c r="BR295" s="19">
        <f t="shared" si="24"/>
        <v>11193506</v>
      </c>
      <c r="BS295" s="13">
        <f t="shared" si="25"/>
        <v>1.0635429896416375</v>
      </c>
    </row>
    <row r="296" spans="1:71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26"/>
        <v>0</v>
      </c>
      <c r="U296" s="3">
        <v>0</v>
      </c>
      <c r="V296" s="3">
        <v>0</v>
      </c>
      <c r="W296" s="14">
        <f t="shared" si="27"/>
        <v>0</v>
      </c>
      <c r="X296" s="3">
        <v>0</v>
      </c>
      <c r="Y296" s="18">
        <f t="shared" si="28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>
        <v>0</v>
      </c>
      <c r="AF296" s="10">
        <v>49674</v>
      </c>
      <c r="AG296">
        <v>0</v>
      </c>
      <c r="AH296" t="s">
        <v>58</v>
      </c>
      <c r="AI296" t="s">
        <v>339</v>
      </c>
      <c r="AJ296" s="8" t="s">
        <v>106</v>
      </c>
      <c r="AK296" s="3">
        <v>430000</v>
      </c>
      <c r="AL296" s="3">
        <v>422270</v>
      </c>
      <c r="AM296">
        <v>0.04</v>
      </c>
      <c r="AN296" t="s">
        <v>45</v>
      </c>
      <c r="AO296">
        <v>0</v>
      </c>
      <c r="AP296" s="8">
        <v>48458</v>
      </c>
      <c r="AQ296" t="s">
        <v>54</v>
      </c>
      <c r="AR296" t="s">
        <v>46</v>
      </c>
      <c r="AS296" t="s">
        <v>122</v>
      </c>
      <c r="AT296" s="11" t="s">
        <v>106</v>
      </c>
      <c r="AU296" s="3">
        <v>160000</v>
      </c>
      <c r="AV296" s="3">
        <v>159577</v>
      </c>
      <c r="AW296">
        <v>5.1499999999999997E-2</v>
      </c>
      <c r="AX296">
        <v>0</v>
      </c>
      <c r="AY296">
        <v>0</v>
      </c>
      <c r="AZ296" s="8">
        <v>48349</v>
      </c>
      <c r="BA296">
        <v>0</v>
      </c>
      <c r="BB296" t="s">
        <v>43</v>
      </c>
      <c r="BC296" t="s">
        <v>473</v>
      </c>
      <c r="BD296" s="11" t="s">
        <v>106</v>
      </c>
      <c r="BE296" s="3">
        <v>125000</v>
      </c>
      <c r="BF296" s="3">
        <v>125000</v>
      </c>
      <c r="BG296">
        <v>0</v>
      </c>
      <c r="BH296">
        <v>0</v>
      </c>
      <c r="BI296">
        <v>0</v>
      </c>
      <c r="BJ296" s="8">
        <v>48094</v>
      </c>
      <c r="BK296">
        <v>0</v>
      </c>
      <c r="BL296" t="s">
        <v>100</v>
      </c>
      <c r="BM296" t="s">
        <v>474</v>
      </c>
      <c r="BN296" s="3">
        <v>0</v>
      </c>
      <c r="BO296">
        <v>0</v>
      </c>
      <c r="BP296" s="19">
        <f t="shared" si="29"/>
        <v>1190000</v>
      </c>
      <c r="BQ296" s="19"/>
      <c r="BR296" s="19">
        <f t="shared" si="24"/>
        <v>1190000</v>
      </c>
      <c r="BS296" s="13">
        <f t="shared" si="25"/>
        <v>0</v>
      </c>
    </row>
    <row r="297" spans="1:71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26"/>
        <v>9.3432314565835464E-2</v>
      </c>
      <c r="U297" s="3">
        <v>4722242</v>
      </c>
      <c r="V297" s="3">
        <v>6031496</v>
      </c>
      <c r="W297" s="14">
        <f t="shared" si="27"/>
        <v>1.2772526270360562</v>
      </c>
      <c r="X297" s="3">
        <v>5011131</v>
      </c>
      <c r="Y297" s="18">
        <f t="shared" si="28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>
        <v>0</v>
      </c>
      <c r="AF297" s="10">
        <v>0</v>
      </c>
      <c r="AG297">
        <v>0</v>
      </c>
      <c r="AH297" t="s">
        <v>46</v>
      </c>
      <c r="AI297">
        <v>0</v>
      </c>
      <c r="AJ297" s="8" t="s">
        <v>106</v>
      </c>
      <c r="AK297" s="3">
        <v>0</v>
      </c>
      <c r="AL297" s="3">
        <v>0</v>
      </c>
      <c r="AM297">
        <v>0</v>
      </c>
      <c r="AN297" t="s">
        <v>45</v>
      </c>
      <c r="AO297">
        <v>0</v>
      </c>
      <c r="AP297" s="8">
        <v>0</v>
      </c>
      <c r="AQ297">
        <v>0</v>
      </c>
      <c r="AR297" t="s">
        <v>46</v>
      </c>
      <c r="AS297">
        <v>0</v>
      </c>
      <c r="AT297" s="11" t="s">
        <v>106</v>
      </c>
      <c r="AU297" s="3">
        <v>0</v>
      </c>
      <c r="AV297" s="3">
        <v>0</v>
      </c>
      <c r="AW297">
        <v>0</v>
      </c>
      <c r="AX297">
        <v>0</v>
      </c>
      <c r="AY297">
        <v>0</v>
      </c>
      <c r="AZ297" s="8">
        <v>0</v>
      </c>
      <c r="BA297">
        <v>0</v>
      </c>
      <c r="BB297" t="s">
        <v>46</v>
      </c>
      <c r="BC297">
        <v>0</v>
      </c>
      <c r="BD297" s="11" t="s">
        <v>106</v>
      </c>
      <c r="BE297" s="3">
        <v>0</v>
      </c>
      <c r="BF297" s="3">
        <v>0</v>
      </c>
      <c r="BG297">
        <v>0</v>
      </c>
      <c r="BH297">
        <v>0</v>
      </c>
      <c r="BI297">
        <v>0</v>
      </c>
      <c r="BJ297" s="8">
        <v>0</v>
      </c>
      <c r="BK297">
        <v>0</v>
      </c>
      <c r="BL297" t="s">
        <v>46</v>
      </c>
      <c r="BM297">
        <v>0</v>
      </c>
      <c r="BN297" s="3">
        <v>0</v>
      </c>
      <c r="BO297">
        <v>0</v>
      </c>
      <c r="BP297" s="19">
        <f t="shared" si="29"/>
        <v>0</v>
      </c>
      <c r="BQ297" s="19"/>
      <c r="BR297" s="19">
        <f t="shared" si="24"/>
        <v>5011131</v>
      </c>
      <c r="BS297" s="13">
        <f t="shared" si="25"/>
        <v>1.0611762378971683</v>
      </c>
    </row>
    <row r="298" spans="1:71" hidden="1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26"/>
        <v>9.1592902365015952E-2</v>
      </c>
      <c r="U298" s="3">
        <v>2705690</v>
      </c>
      <c r="V298" s="3">
        <v>2810308</v>
      </c>
      <c r="W298" s="14">
        <f t="shared" si="27"/>
        <v>1.038665922555799</v>
      </c>
      <c r="X298" s="3">
        <v>2156051</v>
      </c>
      <c r="Y298" s="18">
        <f t="shared" si="28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>
        <v>30</v>
      </c>
      <c r="AF298" s="10">
        <v>48580</v>
      </c>
      <c r="AG298" t="s">
        <v>54</v>
      </c>
      <c r="AH298" t="s">
        <v>43</v>
      </c>
      <c r="AI298" t="s">
        <v>55</v>
      </c>
      <c r="AJ298" s="8">
        <v>42079</v>
      </c>
      <c r="AK298" s="3">
        <v>376139</v>
      </c>
      <c r="AL298" s="3">
        <v>396113</v>
      </c>
      <c r="AM298">
        <v>0.04</v>
      </c>
      <c r="AN298">
        <v>18</v>
      </c>
      <c r="AO298" t="s">
        <v>358</v>
      </c>
      <c r="AP298" s="8">
        <v>48848</v>
      </c>
      <c r="AQ298" t="s">
        <v>71</v>
      </c>
      <c r="AR298" t="s">
        <v>100</v>
      </c>
      <c r="AS298" t="s">
        <v>55</v>
      </c>
      <c r="AT298" s="11">
        <v>42079</v>
      </c>
      <c r="AU298" s="3">
        <v>120000</v>
      </c>
      <c r="AV298" s="3">
        <v>128191</v>
      </c>
      <c r="AW298">
        <v>0.04</v>
      </c>
      <c r="AX298">
        <v>16</v>
      </c>
      <c r="AY298" t="s">
        <v>358</v>
      </c>
      <c r="AZ298" s="8">
        <v>47938</v>
      </c>
      <c r="BA298" t="s">
        <v>75</v>
      </c>
      <c r="BB298" t="s">
        <v>58</v>
      </c>
      <c r="BC298" t="s">
        <v>55</v>
      </c>
      <c r="BD298" s="11" t="s">
        <v>106</v>
      </c>
      <c r="BE298" s="3">
        <v>0</v>
      </c>
      <c r="BF298" s="3">
        <v>0</v>
      </c>
      <c r="BG298">
        <v>0</v>
      </c>
      <c r="BH298">
        <v>0</v>
      </c>
      <c r="BI298">
        <v>0</v>
      </c>
      <c r="BJ298" s="8">
        <v>0</v>
      </c>
      <c r="BK298">
        <v>0</v>
      </c>
      <c r="BL298" t="s">
        <v>46</v>
      </c>
      <c r="BM298">
        <v>0</v>
      </c>
      <c r="BN298" s="3">
        <v>2705690</v>
      </c>
      <c r="BO298" t="s">
        <v>47</v>
      </c>
      <c r="BP298" s="19">
        <f t="shared" si="29"/>
        <v>549639</v>
      </c>
      <c r="BQ298" s="19"/>
      <c r="BR298" s="19">
        <f t="shared" si="24"/>
        <v>2705690</v>
      </c>
      <c r="BS298" s="13">
        <f t="shared" si="25"/>
        <v>1</v>
      </c>
    </row>
    <row r="299" spans="1:71" hidden="1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26"/>
        <v>9.1649878460314277E-2</v>
      </c>
      <c r="U299" s="3">
        <v>3897081</v>
      </c>
      <c r="V299" s="3">
        <v>4111924</v>
      </c>
      <c r="W299" s="14">
        <f t="shared" si="27"/>
        <v>1.0551292108118873</v>
      </c>
      <c r="X299" s="3">
        <v>3178787</v>
      </c>
      <c r="Y299" s="18">
        <f t="shared" si="28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>
        <v>30</v>
      </c>
      <c r="AF299" s="10">
        <v>48550</v>
      </c>
      <c r="AG299" t="s">
        <v>54</v>
      </c>
      <c r="AH299" t="s">
        <v>43</v>
      </c>
      <c r="AI299" t="s">
        <v>55</v>
      </c>
      <c r="AJ299" s="8">
        <v>42352</v>
      </c>
      <c r="AK299" s="3">
        <v>96600</v>
      </c>
      <c r="AL299" s="3">
        <v>74972.5</v>
      </c>
      <c r="AM299">
        <v>0.05</v>
      </c>
      <c r="AN299">
        <v>17</v>
      </c>
      <c r="AO299" t="s">
        <v>358</v>
      </c>
      <c r="AP299" s="8" t="s">
        <v>475</v>
      </c>
      <c r="AQ299" t="s">
        <v>71</v>
      </c>
      <c r="AR299" t="s">
        <v>58</v>
      </c>
      <c r="AS299" t="s">
        <v>55</v>
      </c>
      <c r="AT299" s="11">
        <v>42005</v>
      </c>
      <c r="AU299" s="3">
        <v>263159</v>
      </c>
      <c r="AV299" s="3">
        <v>263159</v>
      </c>
      <c r="AW299">
        <v>0.05</v>
      </c>
      <c r="AX299">
        <v>17</v>
      </c>
      <c r="AY299" t="s">
        <v>358</v>
      </c>
      <c r="AZ299" s="8">
        <v>48853</v>
      </c>
      <c r="BA299" t="s">
        <v>75</v>
      </c>
      <c r="BB299" t="s">
        <v>100</v>
      </c>
      <c r="BC299" t="s">
        <v>55</v>
      </c>
      <c r="BD299" s="11" t="s">
        <v>106</v>
      </c>
      <c r="BE299" s="3">
        <v>20900</v>
      </c>
      <c r="BF299" s="3">
        <v>20900</v>
      </c>
      <c r="BG299">
        <v>0.02</v>
      </c>
      <c r="BH299">
        <v>7</v>
      </c>
      <c r="BI299" t="s">
        <v>358</v>
      </c>
      <c r="BJ299" s="8" t="s">
        <v>476</v>
      </c>
      <c r="BK299" t="s">
        <v>346</v>
      </c>
      <c r="BL299" t="s">
        <v>58</v>
      </c>
      <c r="BM299" t="s">
        <v>47</v>
      </c>
      <c r="BN299" s="3">
        <v>3897081</v>
      </c>
      <c r="BO299" t="s">
        <v>47</v>
      </c>
      <c r="BP299" s="19">
        <f t="shared" si="29"/>
        <v>718294</v>
      </c>
      <c r="BQ299" s="19"/>
      <c r="BR299" s="19">
        <f t="shared" si="24"/>
        <v>3897081</v>
      </c>
      <c r="BS299" s="13">
        <f t="shared" si="25"/>
        <v>1</v>
      </c>
    </row>
    <row r="300" spans="1:71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26"/>
        <v>7.4408316967991411E-2</v>
      </c>
      <c r="U300" s="3">
        <v>2173292</v>
      </c>
      <c r="V300" s="3">
        <v>2554652</v>
      </c>
      <c r="W300" s="14">
        <f t="shared" si="27"/>
        <v>1.1754757299065197</v>
      </c>
      <c r="X300" s="3">
        <v>1424466</v>
      </c>
      <c r="Y300" s="18">
        <f t="shared" si="28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>
        <v>30</v>
      </c>
      <c r="AF300" s="10">
        <v>47757</v>
      </c>
      <c r="AG300" t="s">
        <v>63</v>
      </c>
      <c r="AH300" t="s">
        <v>43</v>
      </c>
      <c r="AI300" t="s">
        <v>44</v>
      </c>
      <c r="AJ300" s="8">
        <v>41939</v>
      </c>
      <c r="AK300" s="3">
        <v>415000</v>
      </c>
      <c r="AL300" s="3">
        <v>391787</v>
      </c>
      <c r="AM300">
        <v>0.03</v>
      </c>
      <c r="AN300">
        <v>30</v>
      </c>
      <c r="AO300" t="s">
        <v>165</v>
      </c>
      <c r="AP300" s="8">
        <v>49155</v>
      </c>
      <c r="AQ300" t="s">
        <v>206</v>
      </c>
      <c r="AR300" t="s">
        <v>58</v>
      </c>
      <c r="AS300" t="s">
        <v>44</v>
      </c>
      <c r="AT300" s="11">
        <v>42278</v>
      </c>
      <c r="AU300" s="3">
        <v>146207</v>
      </c>
      <c r="AV300" s="3">
        <v>118187</v>
      </c>
      <c r="AW300">
        <v>0</v>
      </c>
      <c r="AX300" t="s">
        <v>165</v>
      </c>
      <c r="AY300" t="s">
        <v>165</v>
      </c>
      <c r="AZ300" s="8" t="s">
        <v>165</v>
      </c>
      <c r="BA300" t="s">
        <v>165</v>
      </c>
      <c r="BB300" t="s">
        <v>58</v>
      </c>
      <c r="BC300">
        <v>0</v>
      </c>
      <c r="BD300" s="11" t="s">
        <v>106</v>
      </c>
      <c r="BE300" s="3">
        <v>0</v>
      </c>
      <c r="BF300" s="3">
        <v>0</v>
      </c>
      <c r="BG300">
        <v>0</v>
      </c>
      <c r="BH300">
        <v>0</v>
      </c>
      <c r="BI300">
        <v>0</v>
      </c>
      <c r="BJ300" s="8">
        <v>0</v>
      </c>
      <c r="BK300">
        <v>0</v>
      </c>
      <c r="BL300" t="s">
        <v>46</v>
      </c>
      <c r="BM300">
        <v>0</v>
      </c>
      <c r="BN300" s="3">
        <v>2173292</v>
      </c>
      <c r="BO300" t="s">
        <v>255</v>
      </c>
      <c r="BP300" s="19">
        <f t="shared" si="29"/>
        <v>786207</v>
      </c>
      <c r="BQ300" s="19"/>
      <c r="BR300" s="19">
        <f t="shared" si="24"/>
        <v>2210673</v>
      </c>
      <c r="BS300" s="13">
        <f t="shared" si="25"/>
        <v>1.0172001737456358</v>
      </c>
    </row>
    <row r="301" spans="1:71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26"/>
        <v>9.4210114381807181E-2</v>
      </c>
      <c r="U301" s="3">
        <v>5246114</v>
      </c>
      <c r="V301" s="3">
        <v>5503644</v>
      </c>
      <c r="W301" s="14">
        <f t="shared" si="27"/>
        <v>1.0490896690388352</v>
      </c>
      <c r="X301" s="3">
        <v>4260429</v>
      </c>
      <c r="Y301" s="18">
        <f t="shared" si="28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>
        <v>15</v>
      </c>
      <c r="AF301" s="10">
        <v>47818</v>
      </c>
      <c r="AG301" t="s">
        <v>63</v>
      </c>
      <c r="AH301" t="s">
        <v>43</v>
      </c>
      <c r="AI301" t="s">
        <v>44</v>
      </c>
      <c r="AJ301" s="8">
        <v>42522</v>
      </c>
      <c r="AK301" s="3">
        <v>500054</v>
      </c>
      <c r="AL301" s="3">
        <v>224071</v>
      </c>
      <c r="AM301">
        <v>0</v>
      </c>
      <c r="AN301" t="s">
        <v>165</v>
      </c>
      <c r="AO301" t="s">
        <v>165</v>
      </c>
      <c r="AP301" s="8">
        <v>47818</v>
      </c>
      <c r="AQ301" t="s">
        <v>165</v>
      </c>
      <c r="AR301" t="s">
        <v>58</v>
      </c>
      <c r="AS301">
        <v>0</v>
      </c>
      <c r="AT301" s="11">
        <v>41939</v>
      </c>
      <c r="AU301" s="3">
        <v>495000</v>
      </c>
      <c r="AV301" s="3">
        <v>523520</v>
      </c>
      <c r="AW301">
        <v>0.04</v>
      </c>
      <c r="AX301">
        <v>20</v>
      </c>
      <c r="AY301" t="s">
        <v>165</v>
      </c>
      <c r="AZ301" s="8">
        <v>49126</v>
      </c>
      <c r="BA301" t="s">
        <v>206</v>
      </c>
      <c r="BB301" t="s">
        <v>58</v>
      </c>
      <c r="BC301" t="s">
        <v>44</v>
      </c>
      <c r="BD301" s="11" t="s">
        <v>106</v>
      </c>
      <c r="BE301" s="3">
        <v>0</v>
      </c>
      <c r="BF301" s="3">
        <v>0</v>
      </c>
      <c r="BG301">
        <v>0</v>
      </c>
      <c r="BH301">
        <v>0</v>
      </c>
      <c r="BI301">
        <v>0</v>
      </c>
      <c r="BJ301" s="8">
        <v>0</v>
      </c>
      <c r="BK301">
        <v>0</v>
      </c>
      <c r="BL301" t="s">
        <v>46</v>
      </c>
      <c r="BM301">
        <v>0</v>
      </c>
      <c r="BN301" s="3">
        <v>0</v>
      </c>
      <c r="BO301">
        <v>0</v>
      </c>
      <c r="BP301" s="19">
        <f t="shared" si="29"/>
        <v>1163168</v>
      </c>
      <c r="BQ301" s="19"/>
      <c r="BR301" s="19">
        <f t="shared" si="24"/>
        <v>5423597</v>
      </c>
      <c r="BS301" s="13">
        <f t="shared" si="25"/>
        <v>1.0338313273405801</v>
      </c>
    </row>
    <row r="302" spans="1:71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26"/>
        <v>9.4210114381807181E-2</v>
      </c>
      <c r="U302" s="3">
        <v>5246114</v>
      </c>
      <c r="V302" s="3">
        <v>5503644</v>
      </c>
      <c r="W302" s="14">
        <f t="shared" si="27"/>
        <v>1.0490896690388352</v>
      </c>
      <c r="X302" s="3">
        <v>4260429</v>
      </c>
      <c r="Y302" s="18">
        <f t="shared" si="28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>
        <v>15</v>
      </c>
      <c r="AF302" s="10">
        <v>47818</v>
      </c>
      <c r="AG302" t="s">
        <v>63</v>
      </c>
      <c r="AH302" t="s">
        <v>43</v>
      </c>
      <c r="AI302" t="s">
        <v>44</v>
      </c>
      <c r="AJ302" s="8">
        <v>42522</v>
      </c>
      <c r="AK302" s="3">
        <v>500054</v>
      </c>
      <c r="AL302" s="3">
        <v>224071</v>
      </c>
      <c r="AM302">
        <v>0</v>
      </c>
      <c r="AN302" t="s">
        <v>165</v>
      </c>
      <c r="AO302" t="s">
        <v>165</v>
      </c>
      <c r="AP302" s="8">
        <v>47818</v>
      </c>
      <c r="AQ302" t="s">
        <v>165</v>
      </c>
      <c r="AR302" t="s">
        <v>58</v>
      </c>
      <c r="AS302">
        <v>0</v>
      </c>
      <c r="AT302" s="11">
        <v>41939</v>
      </c>
      <c r="AU302" s="3">
        <v>495000</v>
      </c>
      <c r="AV302" s="3">
        <v>523520</v>
      </c>
      <c r="AW302">
        <v>0.04</v>
      </c>
      <c r="AX302">
        <v>20</v>
      </c>
      <c r="AY302" t="s">
        <v>165</v>
      </c>
      <c r="AZ302" s="8">
        <v>49126</v>
      </c>
      <c r="BA302" t="s">
        <v>206</v>
      </c>
      <c r="BB302" t="s">
        <v>58</v>
      </c>
      <c r="BC302" t="s">
        <v>44</v>
      </c>
      <c r="BD302" s="11" t="s">
        <v>106</v>
      </c>
      <c r="BE302" s="3">
        <v>0</v>
      </c>
      <c r="BF302" s="3">
        <v>0</v>
      </c>
      <c r="BG302">
        <v>0</v>
      </c>
      <c r="BH302">
        <v>0</v>
      </c>
      <c r="BI302">
        <v>0</v>
      </c>
      <c r="BJ302" s="8">
        <v>0</v>
      </c>
      <c r="BK302">
        <v>0</v>
      </c>
      <c r="BL302" t="s">
        <v>46</v>
      </c>
      <c r="BM302">
        <v>0</v>
      </c>
      <c r="BN302" s="3">
        <v>0</v>
      </c>
      <c r="BO302">
        <v>0</v>
      </c>
      <c r="BP302" s="19">
        <f t="shared" si="29"/>
        <v>1163168</v>
      </c>
      <c r="BQ302" s="19"/>
      <c r="BR302" s="19">
        <f t="shared" si="24"/>
        <v>5423597</v>
      </c>
      <c r="BS302" s="13">
        <f t="shared" si="25"/>
        <v>1.0338313273405801</v>
      </c>
    </row>
    <row r="303" spans="1:71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26"/>
        <v>9.4210114381807181E-2</v>
      </c>
      <c r="U303" s="3">
        <v>5246114</v>
      </c>
      <c r="V303" s="3">
        <v>5503644</v>
      </c>
      <c r="W303" s="14">
        <f t="shared" si="27"/>
        <v>1.0490896690388352</v>
      </c>
      <c r="X303" s="3">
        <v>4260429</v>
      </c>
      <c r="Y303" s="18">
        <f t="shared" si="28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>
        <v>15</v>
      </c>
      <c r="AF303" s="10">
        <v>47818</v>
      </c>
      <c r="AG303" t="s">
        <v>63</v>
      </c>
      <c r="AH303" t="s">
        <v>43</v>
      </c>
      <c r="AI303" t="s">
        <v>44</v>
      </c>
      <c r="AJ303" s="8">
        <v>42522</v>
      </c>
      <c r="AK303" s="3">
        <v>500054</v>
      </c>
      <c r="AL303" s="3">
        <v>224071</v>
      </c>
      <c r="AM303">
        <v>0</v>
      </c>
      <c r="AN303" t="s">
        <v>165</v>
      </c>
      <c r="AO303" t="s">
        <v>165</v>
      </c>
      <c r="AP303" s="8">
        <v>47818</v>
      </c>
      <c r="AQ303" t="s">
        <v>165</v>
      </c>
      <c r="AR303" t="s">
        <v>58</v>
      </c>
      <c r="AS303">
        <v>0</v>
      </c>
      <c r="AT303" s="11">
        <v>41939</v>
      </c>
      <c r="AU303" s="3">
        <v>495000</v>
      </c>
      <c r="AV303" s="3">
        <v>523520</v>
      </c>
      <c r="AW303">
        <v>0.04</v>
      </c>
      <c r="AX303">
        <v>20</v>
      </c>
      <c r="AY303" t="s">
        <v>165</v>
      </c>
      <c r="AZ303" s="8">
        <v>49126</v>
      </c>
      <c r="BA303" t="s">
        <v>206</v>
      </c>
      <c r="BB303" t="s">
        <v>58</v>
      </c>
      <c r="BC303" t="s">
        <v>44</v>
      </c>
      <c r="BD303" s="11" t="s">
        <v>106</v>
      </c>
      <c r="BE303" s="3">
        <v>0</v>
      </c>
      <c r="BF303" s="3">
        <v>0</v>
      </c>
      <c r="BG303">
        <v>0</v>
      </c>
      <c r="BH303">
        <v>0</v>
      </c>
      <c r="BI303">
        <v>0</v>
      </c>
      <c r="BJ303" s="8">
        <v>0</v>
      </c>
      <c r="BK303">
        <v>0</v>
      </c>
      <c r="BL303" t="s">
        <v>46</v>
      </c>
      <c r="BM303">
        <v>0</v>
      </c>
      <c r="BN303" s="3">
        <v>0</v>
      </c>
      <c r="BO303">
        <v>0</v>
      </c>
      <c r="BP303" s="19">
        <f t="shared" si="29"/>
        <v>1163168</v>
      </c>
      <c r="BQ303" s="19"/>
      <c r="BR303" s="19">
        <f t="shared" si="24"/>
        <v>5423597</v>
      </c>
      <c r="BS303" s="13">
        <f t="shared" si="25"/>
        <v>1.0338313273405801</v>
      </c>
    </row>
    <row r="304" spans="1:71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26"/>
        <v>9.4210114381807181E-2</v>
      </c>
      <c r="U304" s="3">
        <v>5246114</v>
      </c>
      <c r="V304" s="3">
        <v>5503644</v>
      </c>
      <c r="W304" s="14">
        <f t="shared" si="27"/>
        <v>1.0490896690388352</v>
      </c>
      <c r="X304" s="3">
        <v>4260429</v>
      </c>
      <c r="Y304" s="18">
        <f t="shared" si="28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>
        <v>15</v>
      </c>
      <c r="AF304" s="10">
        <v>47818</v>
      </c>
      <c r="AG304" t="s">
        <v>63</v>
      </c>
      <c r="AH304" t="s">
        <v>43</v>
      </c>
      <c r="AI304" t="s">
        <v>44</v>
      </c>
      <c r="AJ304" s="8">
        <v>42522</v>
      </c>
      <c r="AK304" s="3">
        <v>500054</v>
      </c>
      <c r="AL304" s="3">
        <v>224071</v>
      </c>
      <c r="AM304">
        <v>0</v>
      </c>
      <c r="AN304" t="s">
        <v>165</v>
      </c>
      <c r="AO304" t="s">
        <v>165</v>
      </c>
      <c r="AP304" s="8">
        <v>47818</v>
      </c>
      <c r="AQ304" t="s">
        <v>165</v>
      </c>
      <c r="AR304" t="s">
        <v>58</v>
      </c>
      <c r="AS304">
        <v>0</v>
      </c>
      <c r="AT304" s="11">
        <v>41939</v>
      </c>
      <c r="AU304" s="3">
        <v>495000</v>
      </c>
      <c r="AV304" s="3">
        <v>523520</v>
      </c>
      <c r="AW304">
        <v>0.04</v>
      </c>
      <c r="AX304">
        <v>20</v>
      </c>
      <c r="AY304" t="s">
        <v>165</v>
      </c>
      <c r="AZ304" s="8">
        <v>49126</v>
      </c>
      <c r="BA304" t="s">
        <v>206</v>
      </c>
      <c r="BB304" t="s">
        <v>58</v>
      </c>
      <c r="BC304" t="s">
        <v>44</v>
      </c>
      <c r="BD304" s="11" t="s">
        <v>106</v>
      </c>
      <c r="BE304" s="3">
        <v>0</v>
      </c>
      <c r="BF304" s="3">
        <v>0</v>
      </c>
      <c r="BG304">
        <v>0</v>
      </c>
      <c r="BH304">
        <v>0</v>
      </c>
      <c r="BI304">
        <v>0</v>
      </c>
      <c r="BJ304" s="8">
        <v>0</v>
      </c>
      <c r="BK304">
        <v>0</v>
      </c>
      <c r="BL304" t="s">
        <v>46</v>
      </c>
      <c r="BM304">
        <v>0</v>
      </c>
      <c r="BN304" s="3">
        <v>0</v>
      </c>
      <c r="BO304">
        <v>0</v>
      </c>
      <c r="BP304" s="19">
        <f t="shared" si="29"/>
        <v>1163168</v>
      </c>
      <c r="BQ304" s="19"/>
      <c r="BR304" s="19">
        <f t="shared" si="24"/>
        <v>5423597</v>
      </c>
      <c r="BS304" s="13">
        <f t="shared" si="25"/>
        <v>1.0338313273405801</v>
      </c>
    </row>
    <row r="305" spans="1:71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26"/>
        <v>6.0614962074216794E-2</v>
      </c>
      <c r="U305" s="3">
        <v>13154112</v>
      </c>
      <c r="V305" s="3">
        <v>8859294</v>
      </c>
      <c r="W305" s="14">
        <f t="shared" si="27"/>
        <v>0.67349996715855853</v>
      </c>
      <c r="X305" s="3">
        <v>0</v>
      </c>
      <c r="Y305" s="18">
        <f t="shared" si="28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>
        <v>0</v>
      </c>
      <c r="AF305" s="10">
        <v>56949</v>
      </c>
      <c r="AG305">
        <v>0</v>
      </c>
      <c r="AH305" t="s">
        <v>43</v>
      </c>
      <c r="AI305">
        <v>0</v>
      </c>
      <c r="AJ305" s="8" t="s">
        <v>106</v>
      </c>
      <c r="AK305" s="3">
        <v>3400000</v>
      </c>
      <c r="AL305" s="3">
        <v>3400000</v>
      </c>
      <c r="AM305">
        <v>2.5000000000000001E-3</v>
      </c>
      <c r="AN305">
        <v>0</v>
      </c>
      <c r="AO305">
        <v>0</v>
      </c>
      <c r="AP305" s="8">
        <v>56949</v>
      </c>
      <c r="AQ305">
        <v>0</v>
      </c>
      <c r="AR305" t="s">
        <v>43</v>
      </c>
      <c r="AS305">
        <v>0</v>
      </c>
      <c r="AT305" s="11" t="s">
        <v>106</v>
      </c>
      <c r="AU305" s="3">
        <v>0</v>
      </c>
      <c r="AV305" s="3">
        <v>0</v>
      </c>
      <c r="AW305">
        <v>0</v>
      </c>
      <c r="AX305">
        <v>0</v>
      </c>
      <c r="AY305">
        <v>0</v>
      </c>
      <c r="AZ305" s="8">
        <v>0</v>
      </c>
      <c r="BA305">
        <v>0</v>
      </c>
      <c r="BB305" t="s">
        <v>46</v>
      </c>
      <c r="BC305">
        <v>0</v>
      </c>
      <c r="BD305" s="11" t="s">
        <v>106</v>
      </c>
      <c r="BE305" s="3">
        <v>0</v>
      </c>
      <c r="BF305" s="3">
        <v>0</v>
      </c>
      <c r="BG305">
        <v>0</v>
      </c>
      <c r="BH305">
        <v>0</v>
      </c>
      <c r="BI305">
        <v>0</v>
      </c>
      <c r="BJ305" s="8">
        <v>0</v>
      </c>
      <c r="BK305">
        <v>0</v>
      </c>
      <c r="BL305" t="s">
        <v>46</v>
      </c>
      <c r="BM305">
        <v>0</v>
      </c>
      <c r="BN305" s="3">
        <v>0</v>
      </c>
      <c r="BO305">
        <v>0</v>
      </c>
      <c r="BP305" s="19">
        <f t="shared" si="29"/>
        <v>13400000</v>
      </c>
      <c r="BQ305" s="19"/>
      <c r="BR305" s="19">
        <f t="shared" si="24"/>
        <v>13400000</v>
      </c>
      <c r="BS305" s="13">
        <f t="shared" si="25"/>
        <v>1.0186928619735029</v>
      </c>
    </row>
    <row r="306" spans="1:71" hidden="1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26"/>
        <v>8.6783854861957346E-2</v>
      </c>
      <c r="U306" s="3">
        <v>10019041</v>
      </c>
      <c r="V306" s="3">
        <v>8929763</v>
      </c>
      <c r="W306" s="14">
        <f t="shared" si="27"/>
        <v>0.89127921524624965</v>
      </c>
      <c r="X306" s="3">
        <v>8694041</v>
      </c>
      <c r="Y306" s="18">
        <f t="shared" si="28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>
        <v>30</v>
      </c>
      <c r="AF306" s="10">
        <v>0</v>
      </c>
      <c r="AG306" t="s">
        <v>63</v>
      </c>
      <c r="AH306" t="s">
        <v>43</v>
      </c>
      <c r="AI306" t="s">
        <v>55</v>
      </c>
      <c r="AJ306" s="8" t="s">
        <v>106</v>
      </c>
      <c r="AK306" s="3">
        <v>175000</v>
      </c>
      <c r="AL306" s="3">
        <v>550000</v>
      </c>
      <c r="AM306">
        <v>0</v>
      </c>
      <c r="AN306" t="s">
        <v>165</v>
      </c>
      <c r="AO306" t="s">
        <v>165</v>
      </c>
      <c r="AP306" s="8" t="s">
        <v>165</v>
      </c>
      <c r="AQ306" t="s">
        <v>165</v>
      </c>
      <c r="AR306" t="s">
        <v>58</v>
      </c>
      <c r="AS306" t="s">
        <v>62</v>
      </c>
      <c r="AT306" s="11" t="s">
        <v>106</v>
      </c>
      <c r="AU306" s="3">
        <v>0</v>
      </c>
      <c r="AV306" s="3">
        <v>0</v>
      </c>
      <c r="AW306">
        <v>0</v>
      </c>
      <c r="AX306">
        <v>0</v>
      </c>
      <c r="AY306">
        <v>0</v>
      </c>
      <c r="AZ306" s="8">
        <v>0</v>
      </c>
      <c r="BA306">
        <v>0</v>
      </c>
      <c r="BB306" t="s">
        <v>46</v>
      </c>
      <c r="BC306">
        <v>0</v>
      </c>
      <c r="BD306" s="11" t="s">
        <v>106</v>
      </c>
      <c r="BE306" s="3">
        <v>0</v>
      </c>
      <c r="BF306" s="3">
        <v>0</v>
      </c>
      <c r="BG306">
        <v>0</v>
      </c>
      <c r="BH306">
        <v>0</v>
      </c>
      <c r="BI306">
        <v>0</v>
      </c>
      <c r="BJ306" s="8">
        <v>0</v>
      </c>
      <c r="BK306">
        <v>0</v>
      </c>
      <c r="BL306" t="s">
        <v>46</v>
      </c>
      <c r="BM306">
        <v>0</v>
      </c>
      <c r="BN306" s="3">
        <v>10019041</v>
      </c>
      <c r="BO306" t="s">
        <v>62</v>
      </c>
      <c r="BP306" s="19">
        <f t="shared" si="29"/>
        <v>1325000</v>
      </c>
      <c r="BQ306" s="19"/>
      <c r="BR306" s="19">
        <f t="shared" si="24"/>
        <v>10019041</v>
      </c>
      <c r="BS306" s="13">
        <f t="shared" si="25"/>
        <v>1</v>
      </c>
    </row>
    <row r="307" spans="1:71" hidden="1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26"/>
        <v>0.10703517100115521</v>
      </c>
      <c r="U307" s="3">
        <v>6695715</v>
      </c>
      <c r="V307" s="3">
        <v>7963073</v>
      </c>
      <c r="W307" s="14">
        <f t="shared" si="27"/>
        <v>1.1892789642330954</v>
      </c>
      <c r="X307" s="3">
        <v>12461</v>
      </c>
      <c r="Y307" s="18">
        <f t="shared" si="28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>
        <v>0</v>
      </c>
      <c r="AF307" s="10">
        <v>0</v>
      </c>
      <c r="AG307">
        <v>0</v>
      </c>
      <c r="AH307" t="s">
        <v>46</v>
      </c>
      <c r="AI307">
        <v>0</v>
      </c>
      <c r="AJ307" s="8" t="s">
        <v>106</v>
      </c>
      <c r="AK307" s="3">
        <v>300000</v>
      </c>
      <c r="AL307" s="3">
        <v>295648</v>
      </c>
      <c r="AM307">
        <v>0.04</v>
      </c>
      <c r="AN307">
        <v>16</v>
      </c>
      <c r="AO307">
        <v>0</v>
      </c>
      <c r="AP307" s="8">
        <v>0</v>
      </c>
      <c r="AQ307">
        <v>0</v>
      </c>
      <c r="AR307" t="s">
        <v>46</v>
      </c>
      <c r="AS307">
        <v>0</v>
      </c>
      <c r="AT307" s="11" t="s">
        <v>106</v>
      </c>
      <c r="AU307" s="3">
        <v>670000</v>
      </c>
      <c r="AV307" s="3">
        <v>670000</v>
      </c>
      <c r="AW307">
        <v>0.04</v>
      </c>
      <c r="AX307">
        <v>16</v>
      </c>
      <c r="AY307">
        <v>0</v>
      </c>
      <c r="AZ307" s="8">
        <v>0</v>
      </c>
      <c r="BA307">
        <v>0</v>
      </c>
      <c r="BB307" t="s">
        <v>46</v>
      </c>
      <c r="BC307">
        <v>0</v>
      </c>
      <c r="BD307" s="11" t="s">
        <v>106</v>
      </c>
      <c r="BE307" s="3">
        <v>0</v>
      </c>
      <c r="BF307" s="3">
        <v>0</v>
      </c>
      <c r="BG307">
        <v>0</v>
      </c>
      <c r="BH307">
        <v>0</v>
      </c>
      <c r="BI307">
        <v>0</v>
      </c>
      <c r="BJ307" s="8">
        <v>0</v>
      </c>
      <c r="BK307">
        <v>0</v>
      </c>
      <c r="BL307" t="s">
        <v>46</v>
      </c>
      <c r="BM307">
        <v>0</v>
      </c>
      <c r="BN307" s="3">
        <v>6695715</v>
      </c>
      <c r="BO307">
        <v>0</v>
      </c>
      <c r="BP307" s="19">
        <f t="shared" si="29"/>
        <v>6683254</v>
      </c>
      <c r="BQ307" s="19"/>
      <c r="BR307" s="19">
        <f t="shared" si="24"/>
        <v>6695715</v>
      </c>
      <c r="BS307" s="13">
        <f t="shared" si="25"/>
        <v>1</v>
      </c>
    </row>
    <row r="308" spans="1:71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26"/>
        <v>0</v>
      </c>
      <c r="U308" s="3">
        <v>0</v>
      </c>
      <c r="V308" s="3">
        <v>0</v>
      </c>
      <c r="W308" s="14">
        <f t="shared" si="27"/>
        <v>0</v>
      </c>
      <c r="X308" s="3">
        <v>0</v>
      </c>
      <c r="Y308" s="18">
        <f t="shared" si="28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>
        <v>0</v>
      </c>
      <c r="AF308" s="10">
        <v>0</v>
      </c>
      <c r="AG308">
        <v>0</v>
      </c>
      <c r="AH308" t="s">
        <v>100</v>
      </c>
      <c r="AI308" t="s">
        <v>477</v>
      </c>
      <c r="AJ308" s="8" t="s">
        <v>106</v>
      </c>
      <c r="AK308" s="3">
        <v>500000</v>
      </c>
      <c r="AL308" s="3">
        <v>450000</v>
      </c>
      <c r="AM308">
        <v>1.7999999999999999E-2</v>
      </c>
      <c r="AN308">
        <v>15</v>
      </c>
      <c r="AO308">
        <v>0</v>
      </c>
      <c r="AP308" s="8">
        <v>0</v>
      </c>
      <c r="AQ308">
        <v>0</v>
      </c>
      <c r="AR308" t="s">
        <v>100</v>
      </c>
      <c r="AS308" t="s">
        <v>477</v>
      </c>
      <c r="AT308" s="11" t="s">
        <v>106</v>
      </c>
      <c r="AU308" s="3">
        <v>500000</v>
      </c>
      <c r="AV308" s="3">
        <v>400000</v>
      </c>
      <c r="AW308">
        <v>1.7999999999999999E-2</v>
      </c>
      <c r="AX308">
        <v>30</v>
      </c>
      <c r="AY308">
        <v>0</v>
      </c>
      <c r="AZ308" s="8">
        <v>0</v>
      </c>
      <c r="BA308">
        <v>0</v>
      </c>
      <c r="BB308" t="s">
        <v>58</v>
      </c>
      <c r="BC308">
        <v>0</v>
      </c>
      <c r="BD308" s="11" t="s">
        <v>106</v>
      </c>
      <c r="BE308" s="3">
        <v>0</v>
      </c>
      <c r="BF308" s="3">
        <v>0</v>
      </c>
      <c r="BG308">
        <v>0</v>
      </c>
      <c r="BH308">
        <v>0</v>
      </c>
      <c r="BI308">
        <v>0</v>
      </c>
      <c r="BJ308" s="8">
        <v>0</v>
      </c>
      <c r="BK308">
        <v>0</v>
      </c>
      <c r="BL308" t="s">
        <v>46</v>
      </c>
      <c r="BM308">
        <v>0</v>
      </c>
      <c r="BN308" s="3">
        <v>0</v>
      </c>
      <c r="BO308">
        <v>0</v>
      </c>
      <c r="BP308" s="19">
        <f t="shared" si="29"/>
        <v>1348000</v>
      </c>
      <c r="BQ308" s="19"/>
      <c r="BR308" s="19">
        <f t="shared" si="24"/>
        <v>1348000</v>
      </c>
      <c r="BS308" s="13">
        <f t="shared" si="25"/>
        <v>0</v>
      </c>
    </row>
    <row r="309" spans="1:71" hidden="1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26"/>
        <v>9.1383512129429564E-2</v>
      </c>
      <c r="U309" s="3">
        <v>3865763</v>
      </c>
      <c r="V309" s="3">
        <v>3908279</v>
      </c>
      <c r="W309" s="14">
        <f t="shared" si="27"/>
        <v>1.0109980875702933</v>
      </c>
      <c r="X309" s="3">
        <v>3285383</v>
      </c>
      <c r="Y309" s="18">
        <f t="shared" si="28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>
        <v>30</v>
      </c>
      <c r="AF309" s="10">
        <v>49065</v>
      </c>
      <c r="AG309" t="s">
        <v>54</v>
      </c>
      <c r="AH309" t="s">
        <v>43</v>
      </c>
      <c r="AI309" t="s">
        <v>55</v>
      </c>
      <c r="AJ309" s="8">
        <v>42522</v>
      </c>
      <c r="AK309" s="3">
        <v>78500</v>
      </c>
      <c r="AL309" s="3">
        <v>78500</v>
      </c>
      <c r="AM309">
        <v>0.03</v>
      </c>
      <c r="AN309">
        <v>16</v>
      </c>
      <c r="AO309" t="s">
        <v>358</v>
      </c>
      <c r="AP309" s="8">
        <v>48366</v>
      </c>
      <c r="AQ309" t="s">
        <v>71</v>
      </c>
      <c r="AR309" t="s">
        <v>58</v>
      </c>
      <c r="AS309" t="s">
        <v>55</v>
      </c>
      <c r="AT309" s="11">
        <v>42549</v>
      </c>
      <c r="AU309" s="3">
        <v>268369</v>
      </c>
      <c r="AV309" s="3">
        <v>268920</v>
      </c>
      <c r="AW309">
        <v>0.03</v>
      </c>
      <c r="AX309">
        <v>17</v>
      </c>
      <c r="AY309" t="s">
        <v>358</v>
      </c>
      <c r="AZ309" s="8">
        <v>48758</v>
      </c>
      <c r="BA309" t="s">
        <v>75</v>
      </c>
      <c r="BB309" t="s">
        <v>100</v>
      </c>
      <c r="BC309" t="s">
        <v>55</v>
      </c>
      <c r="BD309" s="11" t="s">
        <v>106</v>
      </c>
      <c r="BE309" s="3">
        <v>0</v>
      </c>
      <c r="BF309" s="3">
        <v>0</v>
      </c>
      <c r="BG309">
        <v>0</v>
      </c>
      <c r="BH309">
        <v>0</v>
      </c>
      <c r="BI309">
        <v>0</v>
      </c>
      <c r="BJ309" s="8">
        <v>0</v>
      </c>
      <c r="BK309">
        <v>0</v>
      </c>
      <c r="BL309" t="s">
        <v>46</v>
      </c>
      <c r="BM309">
        <v>0</v>
      </c>
      <c r="BN309" s="3">
        <v>3865763</v>
      </c>
      <c r="BO309" t="s">
        <v>47</v>
      </c>
      <c r="BP309" s="19">
        <f t="shared" si="29"/>
        <v>580380</v>
      </c>
      <c r="BQ309" s="19"/>
      <c r="BR309" s="19">
        <f t="shared" si="24"/>
        <v>3865763</v>
      </c>
      <c r="BS309" s="13">
        <f t="shared" si="25"/>
        <v>1</v>
      </c>
    </row>
    <row r="310" spans="1:71" hidden="1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26"/>
        <v>9.210641709569356E-2</v>
      </c>
      <c r="U310" s="3">
        <v>2930469</v>
      </c>
      <c r="V310" s="3">
        <v>3323326</v>
      </c>
      <c r="W310" s="14">
        <f t="shared" si="27"/>
        <v>1.1340594287126053</v>
      </c>
      <c r="X310" s="3">
        <v>2672169</v>
      </c>
      <c r="Y310" s="18">
        <f t="shared" si="28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>
        <v>15</v>
      </c>
      <c r="AF310" s="10">
        <v>47791</v>
      </c>
      <c r="AG310">
        <v>0</v>
      </c>
      <c r="AH310" t="s">
        <v>100</v>
      </c>
      <c r="AI310" t="s">
        <v>288</v>
      </c>
      <c r="AJ310" s="8">
        <v>42309</v>
      </c>
      <c r="AK310" s="3">
        <v>143300</v>
      </c>
      <c r="AL310" s="3">
        <v>141573</v>
      </c>
      <c r="AM310">
        <v>5.7500000000000002E-2</v>
      </c>
      <c r="AN310">
        <v>16</v>
      </c>
      <c r="AO310">
        <v>16</v>
      </c>
      <c r="AP310" s="8">
        <v>48122</v>
      </c>
      <c r="AQ310">
        <v>0</v>
      </c>
      <c r="AR310" t="s">
        <v>100</v>
      </c>
      <c r="AS310" t="s">
        <v>291</v>
      </c>
      <c r="AT310" s="11" t="s">
        <v>106</v>
      </c>
      <c r="AU310" s="3">
        <v>0</v>
      </c>
      <c r="AV310" s="3">
        <v>0</v>
      </c>
      <c r="AW310">
        <v>0</v>
      </c>
      <c r="AX310">
        <v>0</v>
      </c>
      <c r="AY310">
        <v>0</v>
      </c>
      <c r="AZ310" s="8">
        <v>0</v>
      </c>
      <c r="BA310">
        <v>0</v>
      </c>
      <c r="BB310" t="s">
        <v>46</v>
      </c>
      <c r="BC310">
        <v>0</v>
      </c>
      <c r="BD310" s="11" t="s">
        <v>106</v>
      </c>
      <c r="BE310" s="3">
        <v>0</v>
      </c>
      <c r="BF310" s="3">
        <v>0</v>
      </c>
      <c r="BG310">
        <v>0</v>
      </c>
      <c r="BH310">
        <v>0</v>
      </c>
      <c r="BI310">
        <v>0</v>
      </c>
      <c r="BJ310" s="8">
        <v>0</v>
      </c>
      <c r="BK310">
        <v>0</v>
      </c>
      <c r="BL310" t="s">
        <v>46</v>
      </c>
      <c r="BM310">
        <v>0</v>
      </c>
      <c r="BN310" s="3">
        <v>2930469</v>
      </c>
      <c r="BO310" t="s">
        <v>62</v>
      </c>
      <c r="BP310" s="19">
        <f t="shared" si="29"/>
        <v>258300</v>
      </c>
      <c r="BQ310" s="19"/>
      <c r="BR310" s="19">
        <f t="shared" si="24"/>
        <v>2930469</v>
      </c>
      <c r="BS310" s="13">
        <f t="shared" si="25"/>
        <v>1</v>
      </c>
    </row>
    <row r="311" spans="1:71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26"/>
        <v>8.1948828936857829E-2</v>
      </c>
      <c r="U311" s="3">
        <v>3282402</v>
      </c>
      <c r="V311" s="3">
        <v>3607523</v>
      </c>
      <c r="W311" s="14">
        <f t="shared" si="27"/>
        <v>1.0990497202962952</v>
      </c>
      <c r="X311" s="3">
        <v>2514000</v>
      </c>
      <c r="Y311" s="18">
        <f t="shared" si="28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>
        <v>30</v>
      </c>
      <c r="AF311" s="10">
        <v>48122</v>
      </c>
      <c r="AG311" t="s">
        <v>42</v>
      </c>
      <c r="AH311" t="s">
        <v>43</v>
      </c>
      <c r="AI311" t="s">
        <v>479</v>
      </c>
      <c r="AJ311" s="8" t="s">
        <v>106</v>
      </c>
      <c r="AK311" s="3">
        <v>2200000</v>
      </c>
      <c r="AL311" s="3" t="s">
        <v>480</v>
      </c>
      <c r="AM311">
        <v>0.04</v>
      </c>
      <c r="AN311">
        <v>16</v>
      </c>
      <c r="AO311">
        <v>30</v>
      </c>
      <c r="AP311" s="8">
        <v>42917</v>
      </c>
      <c r="AQ311" t="s">
        <v>71</v>
      </c>
      <c r="AR311" t="s">
        <v>100</v>
      </c>
      <c r="AS311" t="s">
        <v>55</v>
      </c>
      <c r="AT311" s="11">
        <v>42324</v>
      </c>
      <c r="AU311" s="3">
        <v>496301</v>
      </c>
      <c r="AV311" s="3">
        <v>503414</v>
      </c>
      <c r="AW311">
        <v>0.04</v>
      </c>
      <c r="AX311">
        <v>17</v>
      </c>
      <c r="AY311" t="s">
        <v>358</v>
      </c>
      <c r="AZ311" s="8">
        <v>48214</v>
      </c>
      <c r="BA311" t="s">
        <v>75</v>
      </c>
      <c r="BB311" t="s">
        <v>58</v>
      </c>
      <c r="BC311" t="s">
        <v>55</v>
      </c>
      <c r="BD311" s="11">
        <v>42324</v>
      </c>
      <c r="BE311" s="3">
        <v>58500</v>
      </c>
      <c r="BF311" s="3">
        <v>58500</v>
      </c>
      <c r="BG311">
        <v>0.04</v>
      </c>
      <c r="BH311">
        <v>17</v>
      </c>
      <c r="BI311" t="s">
        <v>358</v>
      </c>
      <c r="BJ311" s="8">
        <v>48304</v>
      </c>
      <c r="BK311" t="s">
        <v>346</v>
      </c>
      <c r="BL311" t="s">
        <v>58</v>
      </c>
      <c r="BM311" t="s">
        <v>55</v>
      </c>
      <c r="BN311" s="3">
        <v>3282402</v>
      </c>
      <c r="BO311" t="s">
        <v>47</v>
      </c>
      <c r="BP311" s="19">
        <f t="shared" si="29"/>
        <v>2953402</v>
      </c>
      <c r="BQ311" s="19"/>
      <c r="BR311" s="19">
        <f t="shared" si="24"/>
        <v>5467402</v>
      </c>
      <c r="BS311" s="13">
        <f t="shared" si="25"/>
        <v>1.6656710543071811</v>
      </c>
    </row>
    <row r="312" spans="1:71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26"/>
        <v>0</v>
      </c>
      <c r="U312" s="3" t="s">
        <v>132</v>
      </c>
      <c r="V312" s="3">
        <v>0</v>
      </c>
      <c r="W312" s="14">
        <f t="shared" si="27"/>
        <v>0</v>
      </c>
      <c r="X312" s="3" t="s">
        <v>132</v>
      </c>
      <c r="Y312" s="18">
        <f t="shared" si="28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t="s">
        <v>132</v>
      </c>
      <c r="AF312" s="10" t="s">
        <v>132</v>
      </c>
      <c r="AG312">
        <v>0</v>
      </c>
      <c r="AH312" t="s">
        <v>46</v>
      </c>
      <c r="AI312" t="s">
        <v>482</v>
      </c>
      <c r="AJ312" s="8" t="s">
        <v>132</v>
      </c>
      <c r="AK312" s="3" t="s">
        <v>132</v>
      </c>
      <c r="AL312" s="3" t="s">
        <v>132</v>
      </c>
      <c r="AM312" t="s">
        <v>132</v>
      </c>
      <c r="AN312" t="s">
        <v>132</v>
      </c>
      <c r="AO312" t="s">
        <v>132</v>
      </c>
      <c r="AP312" s="8" t="s">
        <v>132</v>
      </c>
      <c r="AQ312">
        <v>0</v>
      </c>
      <c r="AR312" t="s">
        <v>46</v>
      </c>
      <c r="AS312" t="s">
        <v>482</v>
      </c>
      <c r="AT312" s="11" t="s">
        <v>132</v>
      </c>
      <c r="AU312" s="3" t="s">
        <v>132</v>
      </c>
      <c r="AV312" s="3" t="s">
        <v>132</v>
      </c>
      <c r="AW312" t="s">
        <v>132</v>
      </c>
      <c r="AX312" t="s">
        <v>132</v>
      </c>
      <c r="AY312" t="s">
        <v>132</v>
      </c>
      <c r="AZ312" s="8" t="s">
        <v>132</v>
      </c>
      <c r="BA312">
        <v>0</v>
      </c>
      <c r="BB312" t="s">
        <v>46</v>
      </c>
      <c r="BC312" t="s">
        <v>482</v>
      </c>
      <c r="BD312" s="11" t="s">
        <v>106</v>
      </c>
      <c r="BE312" s="3">
        <v>0</v>
      </c>
      <c r="BF312" s="3">
        <v>0</v>
      </c>
      <c r="BG312">
        <v>0</v>
      </c>
      <c r="BH312">
        <v>0</v>
      </c>
      <c r="BI312">
        <v>0</v>
      </c>
      <c r="BJ312" s="8">
        <v>0</v>
      </c>
      <c r="BK312">
        <v>0</v>
      </c>
      <c r="BL312" t="s">
        <v>46</v>
      </c>
      <c r="BM312">
        <v>0</v>
      </c>
      <c r="BN312" s="3">
        <v>0</v>
      </c>
      <c r="BO312">
        <v>0</v>
      </c>
      <c r="BP312" s="19" t="e">
        <f t="shared" si="29"/>
        <v>#VALUE!</v>
      </c>
      <c r="BQ312" s="19"/>
      <c r="BR312" s="19" t="e">
        <f t="shared" si="24"/>
        <v>#VALUE!</v>
      </c>
      <c r="BS312" s="13">
        <f t="shared" si="25"/>
        <v>0</v>
      </c>
    </row>
    <row r="313" spans="1:71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26"/>
        <v>7.285762078092746E-2</v>
      </c>
      <c r="U313" s="3">
        <v>3494281</v>
      </c>
      <c r="V313" s="3">
        <v>3509836</v>
      </c>
      <c r="W313" s="14">
        <f t="shared" si="27"/>
        <v>1.0044515595626111</v>
      </c>
      <c r="X313" s="3">
        <v>2392862</v>
      </c>
      <c r="Y313" s="18">
        <f t="shared" si="28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>
        <v>30</v>
      </c>
      <c r="AF313" s="10">
        <v>48183</v>
      </c>
      <c r="AG313" t="s">
        <v>63</v>
      </c>
      <c r="AH313" t="s">
        <v>43</v>
      </c>
      <c r="AI313" t="s">
        <v>44</v>
      </c>
      <c r="AJ313" s="8">
        <v>42339</v>
      </c>
      <c r="AK313" s="3">
        <v>804743</v>
      </c>
      <c r="AL313" s="3">
        <v>810248</v>
      </c>
      <c r="AM313">
        <v>0</v>
      </c>
      <c r="AN313">
        <v>20</v>
      </c>
      <c r="AO313" t="s">
        <v>165</v>
      </c>
      <c r="AP313" s="8">
        <v>49483</v>
      </c>
      <c r="AQ313" t="s">
        <v>206</v>
      </c>
      <c r="AR313" t="s">
        <v>58</v>
      </c>
      <c r="AS313">
        <v>0</v>
      </c>
      <c r="AT313" s="11">
        <v>42339</v>
      </c>
      <c r="AU313" s="3">
        <v>467000</v>
      </c>
      <c r="AV313" s="3">
        <v>209353</v>
      </c>
      <c r="AW313">
        <v>0</v>
      </c>
      <c r="AX313" t="s">
        <v>165</v>
      </c>
      <c r="AY313" t="s">
        <v>165</v>
      </c>
      <c r="AZ313" s="8" t="s">
        <v>165</v>
      </c>
      <c r="BA313" t="s">
        <v>165</v>
      </c>
      <c r="BB313" t="s">
        <v>58</v>
      </c>
      <c r="BC313">
        <v>0</v>
      </c>
      <c r="BD313" s="11" t="s">
        <v>106</v>
      </c>
      <c r="BE313" s="3">
        <v>0</v>
      </c>
      <c r="BF313" s="3">
        <v>0</v>
      </c>
      <c r="BG313">
        <v>0</v>
      </c>
      <c r="BH313">
        <v>0</v>
      </c>
      <c r="BI313">
        <v>0</v>
      </c>
      <c r="BJ313" s="8">
        <v>0</v>
      </c>
      <c r="BK313">
        <v>0</v>
      </c>
      <c r="BL313" t="s">
        <v>46</v>
      </c>
      <c r="BM313">
        <v>0</v>
      </c>
      <c r="BN313" s="3">
        <v>3494281</v>
      </c>
      <c r="BO313" t="s">
        <v>255</v>
      </c>
      <c r="BP313" s="19">
        <f t="shared" si="29"/>
        <v>1451669</v>
      </c>
      <c r="BQ313" s="19"/>
      <c r="BR313" s="19">
        <f t="shared" si="24"/>
        <v>3844531</v>
      </c>
      <c r="BS313" s="13">
        <f t="shared" si="25"/>
        <v>1.1002352129093225</v>
      </c>
    </row>
    <row r="314" spans="1:71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26"/>
        <v>0.43139821037837428</v>
      </c>
      <c r="U314" s="3">
        <v>5366274</v>
      </c>
      <c r="V314" s="3">
        <v>4982216</v>
      </c>
      <c r="W314" s="14">
        <f t="shared" si="27"/>
        <v>0.92843116098805245</v>
      </c>
      <c r="X314" s="3">
        <v>400000</v>
      </c>
      <c r="Y314" s="18">
        <f t="shared" si="28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>
        <v>0</v>
      </c>
      <c r="AF314" s="10">
        <v>12610</v>
      </c>
      <c r="AG314">
        <v>0</v>
      </c>
      <c r="AH314" t="s">
        <v>43</v>
      </c>
      <c r="AI314">
        <v>0</v>
      </c>
      <c r="AJ314" s="8" t="s">
        <v>106</v>
      </c>
      <c r="AK314" s="3">
        <v>426569</v>
      </c>
      <c r="AL314" s="3">
        <v>0</v>
      </c>
      <c r="AM314">
        <v>0.02</v>
      </c>
      <c r="AN314">
        <v>0</v>
      </c>
      <c r="AO314">
        <v>0</v>
      </c>
      <c r="AP314" s="8">
        <v>0</v>
      </c>
      <c r="AQ314">
        <v>0</v>
      </c>
      <c r="AR314" t="s">
        <v>58</v>
      </c>
      <c r="AS314">
        <v>0</v>
      </c>
      <c r="AT314" s="11" t="s">
        <v>106</v>
      </c>
      <c r="AU314" s="3">
        <v>110000</v>
      </c>
      <c r="AV314" s="3">
        <v>0</v>
      </c>
      <c r="AW314">
        <v>5.45E-2</v>
      </c>
      <c r="AX314">
        <v>0</v>
      </c>
      <c r="AY314">
        <v>0</v>
      </c>
      <c r="AZ314" s="8">
        <v>0</v>
      </c>
      <c r="BA314">
        <v>0</v>
      </c>
      <c r="BB314" t="s">
        <v>46</v>
      </c>
      <c r="BC314">
        <v>0</v>
      </c>
      <c r="BD314" s="11">
        <v>42905</v>
      </c>
      <c r="BE314" s="3">
        <v>500000</v>
      </c>
      <c r="BF314" s="3">
        <v>0</v>
      </c>
      <c r="BG314">
        <v>0.02</v>
      </c>
      <c r="BH314">
        <v>0</v>
      </c>
      <c r="BI314">
        <v>0</v>
      </c>
      <c r="BJ314" s="8">
        <v>0</v>
      </c>
      <c r="BK314">
        <v>0</v>
      </c>
      <c r="BL314" t="s">
        <v>46</v>
      </c>
      <c r="BM314">
        <v>0</v>
      </c>
      <c r="BN314" s="3">
        <v>5366274</v>
      </c>
      <c r="BO314">
        <v>0</v>
      </c>
      <c r="BP314" s="19">
        <f t="shared" si="29"/>
        <v>1541569</v>
      </c>
      <c r="BQ314" s="19"/>
      <c r="BR314" s="19">
        <f t="shared" si="24"/>
        <v>1941569</v>
      </c>
      <c r="BS314" s="13">
        <f t="shared" si="25"/>
        <v>0.36180951624907709</v>
      </c>
    </row>
    <row r="315" spans="1:71" hidden="1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26"/>
        <v>7.8423360395984784E-2</v>
      </c>
      <c r="U315" s="3">
        <v>7331999</v>
      </c>
      <c r="V315" s="3">
        <v>8008956</v>
      </c>
      <c r="W315" s="14">
        <f t="shared" si="27"/>
        <v>1.0923291178844952</v>
      </c>
      <c r="X315" s="3">
        <v>6008249</v>
      </c>
      <c r="Y315" s="18">
        <f t="shared" si="28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>
        <v>30</v>
      </c>
      <c r="AF315" s="10" t="s">
        <v>165</v>
      </c>
      <c r="AG315" t="s">
        <v>63</v>
      </c>
      <c r="AH315" t="s">
        <v>43</v>
      </c>
      <c r="AI315" t="s">
        <v>55</v>
      </c>
      <c r="AJ315" s="8">
        <v>42643</v>
      </c>
      <c r="AK315" s="3">
        <v>600000</v>
      </c>
      <c r="AL315" s="3">
        <v>541500</v>
      </c>
      <c r="AM315">
        <v>0</v>
      </c>
      <c r="AN315">
        <v>20</v>
      </c>
      <c r="AO315">
        <v>20</v>
      </c>
      <c r="AP315" s="8">
        <v>49948</v>
      </c>
      <c r="AQ315" t="s">
        <v>206</v>
      </c>
      <c r="AR315" t="s">
        <v>58</v>
      </c>
      <c r="AS315" t="s">
        <v>55</v>
      </c>
      <c r="AT315" s="11">
        <v>42643</v>
      </c>
      <c r="AU315" s="3">
        <v>123750</v>
      </c>
      <c r="AV315" s="3">
        <v>495000</v>
      </c>
      <c r="AW315">
        <v>0</v>
      </c>
      <c r="AX315" t="s">
        <v>165</v>
      </c>
      <c r="AY315" t="s">
        <v>165</v>
      </c>
      <c r="AZ315" s="8" t="s">
        <v>165</v>
      </c>
      <c r="BA315" t="s">
        <v>47</v>
      </c>
      <c r="BB315" t="s">
        <v>58</v>
      </c>
      <c r="BC315" t="s">
        <v>47</v>
      </c>
      <c r="BD315" s="11" t="s">
        <v>106</v>
      </c>
      <c r="BE315" s="3">
        <v>0</v>
      </c>
      <c r="BF315" s="3">
        <v>0</v>
      </c>
      <c r="BG315">
        <v>0</v>
      </c>
      <c r="BH315">
        <v>0</v>
      </c>
      <c r="BI315">
        <v>0</v>
      </c>
      <c r="BJ315" s="8">
        <v>0</v>
      </c>
      <c r="BK315">
        <v>0</v>
      </c>
      <c r="BL315" t="s">
        <v>46</v>
      </c>
      <c r="BM315">
        <v>0</v>
      </c>
      <c r="BN315" s="3">
        <v>7331999</v>
      </c>
      <c r="BO315" t="s">
        <v>62</v>
      </c>
      <c r="BP315" s="19">
        <f t="shared" si="29"/>
        <v>1323750</v>
      </c>
      <c r="BQ315" s="19"/>
      <c r="BR315" s="19">
        <f t="shared" si="24"/>
        <v>7331999</v>
      </c>
      <c r="BS315" s="13">
        <f t="shared" si="25"/>
        <v>1</v>
      </c>
    </row>
    <row r="316" spans="1:71" hidden="1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26"/>
        <v>9.1072950784232137E-2</v>
      </c>
      <c r="U316" s="3">
        <v>5042002</v>
      </c>
      <c r="V316" s="3">
        <v>4794664</v>
      </c>
      <c r="W316" s="14">
        <f t="shared" si="27"/>
        <v>0.950944485940307</v>
      </c>
      <c r="X316" s="3">
        <v>4442663</v>
      </c>
      <c r="Y316" s="18">
        <f t="shared" si="28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>
        <v>30</v>
      </c>
      <c r="AF316" s="10">
        <v>49188</v>
      </c>
      <c r="AG316" t="s">
        <v>54</v>
      </c>
      <c r="AH316" t="s">
        <v>43</v>
      </c>
      <c r="AI316" t="s">
        <v>55</v>
      </c>
      <c r="AJ316" s="8" t="s">
        <v>106</v>
      </c>
      <c r="AK316" s="3">
        <v>114000</v>
      </c>
      <c r="AL316" s="3">
        <v>114000</v>
      </c>
      <c r="AM316">
        <v>0</v>
      </c>
      <c r="AN316">
        <v>0</v>
      </c>
      <c r="AO316">
        <v>0</v>
      </c>
      <c r="AP316" s="8">
        <v>46752</v>
      </c>
      <c r="AQ316">
        <v>0</v>
      </c>
      <c r="AR316" t="s">
        <v>58</v>
      </c>
      <c r="AS316" t="s">
        <v>484</v>
      </c>
      <c r="AT316" s="11" t="s">
        <v>106</v>
      </c>
      <c r="AU316" s="3">
        <v>0</v>
      </c>
      <c r="AV316" s="3">
        <v>0</v>
      </c>
      <c r="AW316">
        <v>0</v>
      </c>
      <c r="AX316">
        <v>0</v>
      </c>
      <c r="AY316">
        <v>0</v>
      </c>
      <c r="AZ316" s="8">
        <v>0</v>
      </c>
      <c r="BA316">
        <v>0</v>
      </c>
      <c r="BB316" t="s">
        <v>46</v>
      </c>
      <c r="BC316">
        <v>0</v>
      </c>
      <c r="BD316" s="11" t="s">
        <v>106</v>
      </c>
      <c r="BE316" s="3">
        <v>0</v>
      </c>
      <c r="BF316" s="3">
        <v>0</v>
      </c>
      <c r="BG316">
        <v>0</v>
      </c>
      <c r="BH316">
        <v>0</v>
      </c>
      <c r="BI316">
        <v>0</v>
      </c>
      <c r="BJ316" s="8">
        <v>0</v>
      </c>
      <c r="BK316">
        <v>0</v>
      </c>
      <c r="BL316" t="s">
        <v>46</v>
      </c>
      <c r="BM316">
        <v>0</v>
      </c>
      <c r="BN316" s="3">
        <v>5042002</v>
      </c>
      <c r="BO316">
        <v>0</v>
      </c>
      <c r="BP316" s="19">
        <f t="shared" si="29"/>
        <v>599339</v>
      </c>
      <c r="BQ316" s="19"/>
      <c r="BR316" s="19">
        <f t="shared" si="24"/>
        <v>5042002</v>
      </c>
      <c r="BS316" s="13">
        <f t="shared" si="25"/>
        <v>1</v>
      </c>
    </row>
    <row r="317" spans="1:71" hidden="1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26"/>
        <v>7.5163263612019318E-2</v>
      </c>
      <c r="U317" s="3">
        <v>2927321</v>
      </c>
      <c r="V317" s="3">
        <v>3030717</v>
      </c>
      <c r="W317" s="14">
        <f t="shared" si="27"/>
        <v>1.0353210324388751</v>
      </c>
      <c r="X317" s="3">
        <v>2090250</v>
      </c>
      <c r="Y317" s="18">
        <f t="shared" si="28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>
        <v>30</v>
      </c>
      <c r="AF317" s="10">
        <v>49218</v>
      </c>
      <c r="AG317" t="s">
        <v>54</v>
      </c>
      <c r="AH317" t="s">
        <v>43</v>
      </c>
      <c r="AI317" t="s">
        <v>55</v>
      </c>
      <c r="AJ317" s="8">
        <v>42644</v>
      </c>
      <c r="AK317" s="3">
        <v>67000</v>
      </c>
      <c r="AL317" s="3">
        <v>67000</v>
      </c>
      <c r="AM317">
        <v>0.03</v>
      </c>
      <c r="AN317">
        <v>16</v>
      </c>
      <c r="AO317" t="s">
        <v>358</v>
      </c>
      <c r="AP317" s="8" t="s">
        <v>485</v>
      </c>
      <c r="AQ317" t="s">
        <v>71</v>
      </c>
      <c r="AR317" t="s">
        <v>58</v>
      </c>
      <c r="AS317" t="s">
        <v>55</v>
      </c>
      <c r="AT317" s="11">
        <v>42644</v>
      </c>
      <c r="AU317" s="3">
        <v>586265</v>
      </c>
      <c r="AV317" s="3">
        <v>527638.5</v>
      </c>
      <c r="AW317">
        <v>0.03</v>
      </c>
      <c r="AX317">
        <v>16</v>
      </c>
      <c r="AY317" t="s">
        <v>358</v>
      </c>
      <c r="AZ317" s="8" t="s">
        <v>485</v>
      </c>
      <c r="BA317" t="s">
        <v>75</v>
      </c>
      <c r="BB317" t="s">
        <v>100</v>
      </c>
      <c r="BC317" t="s">
        <v>55</v>
      </c>
      <c r="BD317" s="11" t="s">
        <v>106</v>
      </c>
      <c r="BE317" s="3">
        <v>0</v>
      </c>
      <c r="BF317" s="3">
        <v>0</v>
      </c>
      <c r="BG317">
        <v>0</v>
      </c>
      <c r="BH317">
        <v>0</v>
      </c>
      <c r="BI317">
        <v>0</v>
      </c>
      <c r="BJ317" s="8">
        <v>0</v>
      </c>
      <c r="BK317">
        <v>0</v>
      </c>
      <c r="BL317" t="s">
        <v>46</v>
      </c>
      <c r="BM317">
        <v>0</v>
      </c>
      <c r="BN317" s="3">
        <v>2927321</v>
      </c>
      <c r="BO317" t="s">
        <v>47</v>
      </c>
      <c r="BP317" s="19">
        <f t="shared" si="29"/>
        <v>837071</v>
      </c>
      <c r="BQ317" s="19"/>
      <c r="BR317" s="19">
        <f t="shared" si="24"/>
        <v>2927321</v>
      </c>
      <c r="BS317" s="13">
        <f t="shared" si="25"/>
        <v>1</v>
      </c>
    </row>
    <row r="318" spans="1:71" hidden="1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26"/>
        <v>7.9290926085155256E-2</v>
      </c>
      <c r="U318" s="3">
        <v>2271357</v>
      </c>
      <c r="V318" s="3">
        <v>1890187</v>
      </c>
      <c r="W318" s="14">
        <f t="shared" si="27"/>
        <v>0.83218402038957329</v>
      </c>
      <c r="X318" s="3">
        <v>1710761</v>
      </c>
      <c r="Y318" s="18">
        <f t="shared" si="28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>
        <v>30</v>
      </c>
      <c r="AF318" s="10">
        <v>48731</v>
      </c>
      <c r="AG318" t="s">
        <v>63</v>
      </c>
      <c r="AH318" t="s">
        <v>43</v>
      </c>
      <c r="AI318" t="s">
        <v>44</v>
      </c>
      <c r="AJ318" s="8">
        <v>42704</v>
      </c>
      <c r="AK318" s="3">
        <v>368000</v>
      </c>
      <c r="AL318" s="3">
        <v>0</v>
      </c>
      <c r="AM318">
        <v>0.04</v>
      </c>
      <c r="AN318">
        <v>20</v>
      </c>
      <c r="AO318" t="s">
        <v>165</v>
      </c>
      <c r="AP318" s="8">
        <v>50010</v>
      </c>
      <c r="AQ318" t="s">
        <v>206</v>
      </c>
      <c r="AR318" t="s">
        <v>58</v>
      </c>
      <c r="AS318" t="s">
        <v>44</v>
      </c>
      <c r="AT318" s="11">
        <v>43312</v>
      </c>
      <c r="AU318" s="3">
        <v>114696</v>
      </c>
      <c r="AV318" s="3">
        <v>0</v>
      </c>
      <c r="AW318">
        <v>0</v>
      </c>
      <c r="AX318" t="s">
        <v>165</v>
      </c>
      <c r="AY318" t="s">
        <v>165</v>
      </c>
      <c r="AZ318" s="8" t="s">
        <v>165</v>
      </c>
      <c r="BA318" t="s">
        <v>165</v>
      </c>
      <c r="BB318" t="s">
        <v>58</v>
      </c>
      <c r="BC318">
        <v>0</v>
      </c>
      <c r="BD318" s="11" t="s">
        <v>106</v>
      </c>
      <c r="BE318" s="3">
        <v>0</v>
      </c>
      <c r="BF318" s="3">
        <v>0</v>
      </c>
      <c r="BG318">
        <v>0</v>
      </c>
      <c r="BH318">
        <v>0</v>
      </c>
      <c r="BI318">
        <v>0</v>
      </c>
      <c r="BJ318" s="8">
        <v>0</v>
      </c>
      <c r="BK318">
        <v>0</v>
      </c>
      <c r="BL318" t="s">
        <v>46</v>
      </c>
      <c r="BM318">
        <v>0</v>
      </c>
      <c r="BN318" s="3">
        <v>0</v>
      </c>
      <c r="BO318" t="s">
        <v>255</v>
      </c>
      <c r="BP318" s="19">
        <f t="shared" si="29"/>
        <v>560596</v>
      </c>
      <c r="BQ318" s="19"/>
      <c r="BR318" s="19">
        <f t="shared" si="24"/>
        <v>2271357</v>
      </c>
      <c r="BS318" s="13">
        <f t="shared" si="25"/>
        <v>1</v>
      </c>
    </row>
    <row r="319" spans="1:71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26"/>
        <v>0</v>
      </c>
      <c r="U319" s="3">
        <v>2058815</v>
      </c>
      <c r="V319" s="3">
        <v>1732221</v>
      </c>
      <c r="W319" s="14">
        <f t="shared" si="27"/>
        <v>0.84136797138159569</v>
      </c>
      <c r="X319" s="3">
        <v>1802041</v>
      </c>
      <c r="Y319" s="18">
        <f t="shared" si="28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>
        <v>30</v>
      </c>
      <c r="AF319" s="10">
        <v>48853</v>
      </c>
      <c r="AG319" t="s">
        <v>63</v>
      </c>
      <c r="AH319" t="s">
        <v>43</v>
      </c>
      <c r="AI319" t="s">
        <v>44</v>
      </c>
      <c r="AJ319" s="8">
        <v>43281</v>
      </c>
      <c r="AK319" s="3">
        <v>139395</v>
      </c>
      <c r="AL319" s="3">
        <v>125855</v>
      </c>
      <c r="AM319">
        <v>0</v>
      </c>
      <c r="AN319" t="s">
        <v>165</v>
      </c>
      <c r="AO319" t="s">
        <v>165</v>
      </c>
      <c r="AP319" s="8" t="s">
        <v>165</v>
      </c>
      <c r="AQ319" t="s">
        <v>165</v>
      </c>
      <c r="AR319" t="s">
        <v>58</v>
      </c>
      <c r="AS319">
        <v>0</v>
      </c>
      <c r="AT319" s="11" t="s">
        <v>106</v>
      </c>
      <c r="AU319" s="3">
        <v>0</v>
      </c>
      <c r="AV319" s="3">
        <v>0</v>
      </c>
      <c r="AW319">
        <v>0</v>
      </c>
      <c r="AX319">
        <v>0</v>
      </c>
      <c r="AY319">
        <v>0</v>
      </c>
      <c r="AZ319" s="8">
        <v>0</v>
      </c>
      <c r="BA319">
        <v>0</v>
      </c>
      <c r="BB319" t="s">
        <v>46</v>
      </c>
      <c r="BC319">
        <v>0</v>
      </c>
      <c r="BD319" s="11" t="s">
        <v>106</v>
      </c>
      <c r="BE319" s="3">
        <v>0</v>
      </c>
      <c r="BF319" s="3">
        <v>0</v>
      </c>
      <c r="BG319">
        <v>0</v>
      </c>
      <c r="BH319">
        <v>0</v>
      </c>
      <c r="BI319">
        <v>0</v>
      </c>
      <c r="BJ319" s="8">
        <v>0</v>
      </c>
      <c r="BK319">
        <v>0</v>
      </c>
      <c r="BL319" t="s">
        <v>46</v>
      </c>
      <c r="BM319">
        <v>0</v>
      </c>
      <c r="BN319" s="3">
        <v>2058815</v>
      </c>
      <c r="BO319" t="s">
        <v>255</v>
      </c>
      <c r="BP319" s="19">
        <f t="shared" si="29"/>
        <v>314567</v>
      </c>
      <c r="BQ319" s="19"/>
      <c r="BR319" s="19">
        <f t="shared" si="24"/>
        <v>2116608</v>
      </c>
      <c r="BS319" s="13">
        <f t="shared" si="25"/>
        <v>1.0280710020084369</v>
      </c>
    </row>
    <row r="320" spans="1:71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26"/>
        <v>7.1003299461467564E-2</v>
      </c>
      <c r="U320" s="3">
        <v>3275383</v>
      </c>
      <c r="V320" s="3">
        <v>2649808</v>
      </c>
      <c r="W320" s="14">
        <f t="shared" si="27"/>
        <v>0.80900706879164974</v>
      </c>
      <c r="X320" s="3">
        <v>2232382</v>
      </c>
      <c r="Y320" s="18">
        <f t="shared" si="28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>
        <v>30</v>
      </c>
      <c r="AF320" s="10">
        <v>49157</v>
      </c>
      <c r="AG320" t="s">
        <v>63</v>
      </c>
      <c r="AH320" t="s">
        <v>43</v>
      </c>
      <c r="AI320" t="s">
        <v>44</v>
      </c>
      <c r="AJ320" s="8">
        <v>42566</v>
      </c>
      <c r="AK320" s="3">
        <v>572848</v>
      </c>
      <c r="AL320" s="3">
        <v>572848</v>
      </c>
      <c r="AM320">
        <v>0.04</v>
      </c>
      <c r="AN320">
        <v>20</v>
      </c>
      <c r="AO320" t="s">
        <v>165</v>
      </c>
      <c r="AP320" s="8">
        <v>49888</v>
      </c>
      <c r="AQ320" t="s">
        <v>206</v>
      </c>
      <c r="AR320" t="s">
        <v>58</v>
      </c>
      <c r="AS320" t="s">
        <v>44</v>
      </c>
      <c r="AT320" s="11" t="s">
        <v>106</v>
      </c>
      <c r="AU320" s="3">
        <v>106800</v>
      </c>
      <c r="AV320" s="3">
        <v>106800</v>
      </c>
      <c r="AW320">
        <v>0</v>
      </c>
      <c r="AX320">
        <v>15</v>
      </c>
      <c r="AY320" t="s">
        <v>165</v>
      </c>
      <c r="AZ320" s="8" t="s">
        <v>165</v>
      </c>
      <c r="BA320" t="s">
        <v>165</v>
      </c>
      <c r="BB320" t="s">
        <v>58</v>
      </c>
      <c r="BC320">
        <v>0</v>
      </c>
      <c r="BD320" s="11" t="s">
        <v>106</v>
      </c>
      <c r="BE320" s="3">
        <v>0</v>
      </c>
      <c r="BF320" s="3">
        <v>0</v>
      </c>
      <c r="BG320">
        <v>0</v>
      </c>
      <c r="BH320">
        <v>0</v>
      </c>
      <c r="BI320">
        <v>0</v>
      </c>
      <c r="BJ320" s="8">
        <v>0</v>
      </c>
      <c r="BK320">
        <v>0</v>
      </c>
      <c r="BL320" t="s">
        <v>46</v>
      </c>
      <c r="BM320">
        <v>0</v>
      </c>
      <c r="BN320" s="3">
        <v>3275383</v>
      </c>
      <c r="BO320" t="s">
        <v>255</v>
      </c>
      <c r="BP320" s="19">
        <f t="shared" si="29"/>
        <v>1043001</v>
      </c>
      <c r="BQ320" s="16">
        <f>+BP320/U320</f>
        <v>0.31843634774925561</v>
      </c>
      <c r="BR320" s="19">
        <f t="shared" si="24"/>
        <v>3275383</v>
      </c>
      <c r="BS320" s="13">
        <f t="shared" si="25"/>
        <v>1</v>
      </c>
    </row>
    <row r="321" spans="1:71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26"/>
        <v>1.0931120483840151E-2</v>
      </c>
      <c r="U321" s="3">
        <v>30006439</v>
      </c>
      <c r="V321" s="3">
        <v>2038668</v>
      </c>
      <c r="W321" s="14">
        <f t="shared" si="27"/>
        <v>6.7941017592923966E-2</v>
      </c>
      <c r="X321" s="3">
        <v>2236439</v>
      </c>
      <c r="Y321" s="18">
        <f t="shared" si="28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>
        <v>30</v>
      </c>
      <c r="AF321" s="10">
        <v>48944</v>
      </c>
      <c r="AG321" t="s">
        <v>63</v>
      </c>
      <c r="AH321" t="s">
        <v>43</v>
      </c>
      <c r="AI321" t="s">
        <v>55</v>
      </c>
      <c r="AJ321" s="8">
        <v>43059</v>
      </c>
      <c r="AK321" s="3">
        <v>500000</v>
      </c>
      <c r="AL321" s="3">
        <v>500000</v>
      </c>
      <c r="AM321">
        <v>4.4999999999999998E-2</v>
      </c>
      <c r="AN321">
        <v>20</v>
      </c>
      <c r="AO321" t="s">
        <v>490</v>
      </c>
      <c r="AP321" s="8">
        <v>50364</v>
      </c>
      <c r="AQ321" t="s">
        <v>206</v>
      </c>
      <c r="AR321" t="s">
        <v>100</v>
      </c>
      <c r="AS321" t="s">
        <v>55</v>
      </c>
      <c r="BB321" t="s">
        <v>46</v>
      </c>
      <c r="BC321">
        <v>0</v>
      </c>
      <c r="BL321" t="s">
        <v>46</v>
      </c>
      <c r="BM321">
        <v>0</v>
      </c>
      <c r="BN321" s="3">
        <v>3006439</v>
      </c>
      <c r="BO321" t="s">
        <v>62</v>
      </c>
      <c r="BP321" s="19">
        <f t="shared" si="29"/>
        <v>770000</v>
      </c>
      <c r="BQ321" s="19"/>
      <c r="BR321" s="19">
        <f t="shared" si="24"/>
        <v>3006439</v>
      </c>
      <c r="BS321" s="13">
        <f t="shared" si="25"/>
        <v>0.10019312854817594</v>
      </c>
    </row>
    <row r="322" spans="1:71" hidden="1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26"/>
        <v>0.11825448776388545</v>
      </c>
      <c r="U322" s="3">
        <v>6815031</v>
      </c>
      <c r="V322" s="3">
        <v>5803727</v>
      </c>
      <c r="W322" s="14">
        <f t="shared" si="27"/>
        <v>0.85160683788525682</v>
      </c>
      <c r="X322" s="3">
        <v>5046894</v>
      </c>
      <c r="Y322" s="18">
        <f t="shared" si="28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>
        <v>30</v>
      </c>
      <c r="AF322" s="10">
        <v>49461</v>
      </c>
      <c r="AG322" t="s">
        <v>63</v>
      </c>
      <c r="AH322" t="s">
        <v>43</v>
      </c>
      <c r="AI322" t="s">
        <v>44</v>
      </c>
      <c r="AJ322" s="8">
        <v>43252</v>
      </c>
      <c r="AK322" s="3">
        <v>713000</v>
      </c>
      <c r="AL322" s="3">
        <v>0</v>
      </c>
      <c r="AM322">
        <v>0.04</v>
      </c>
      <c r="AN322">
        <v>20</v>
      </c>
      <c r="AO322" t="s">
        <v>165</v>
      </c>
      <c r="AP322" s="8" t="s">
        <v>165</v>
      </c>
      <c r="AQ322" t="s">
        <v>206</v>
      </c>
      <c r="AR322" t="s">
        <v>58</v>
      </c>
      <c r="AS322" t="s">
        <v>44</v>
      </c>
      <c r="AT322" s="11" t="s">
        <v>106</v>
      </c>
      <c r="AU322" s="3">
        <v>190310</v>
      </c>
      <c r="AV322" s="3">
        <v>0</v>
      </c>
      <c r="AW322">
        <v>0</v>
      </c>
      <c r="AX322" t="s">
        <v>165</v>
      </c>
      <c r="AY322" t="s">
        <v>165</v>
      </c>
      <c r="AZ322" s="8" t="s">
        <v>165</v>
      </c>
      <c r="BA322" t="s">
        <v>165</v>
      </c>
      <c r="BB322" t="s">
        <v>58</v>
      </c>
      <c r="BC322">
        <v>0</v>
      </c>
      <c r="BD322" s="11" t="s">
        <v>106</v>
      </c>
      <c r="BE322" s="3">
        <v>0</v>
      </c>
      <c r="BF322" s="3">
        <v>0</v>
      </c>
      <c r="BG322">
        <v>0</v>
      </c>
      <c r="BH322">
        <v>0</v>
      </c>
      <c r="BI322">
        <v>0</v>
      </c>
      <c r="BJ322" s="8">
        <v>0</v>
      </c>
      <c r="BK322">
        <v>0</v>
      </c>
      <c r="BL322" t="s">
        <v>46</v>
      </c>
      <c r="BM322">
        <v>0</v>
      </c>
      <c r="BN322" s="3">
        <v>6815031</v>
      </c>
      <c r="BO322" t="s">
        <v>255</v>
      </c>
      <c r="BP322" s="19">
        <f t="shared" si="29"/>
        <v>1768137</v>
      </c>
      <c r="BQ322" s="19"/>
      <c r="BR322" s="19">
        <f t="shared" si="24"/>
        <v>6815031</v>
      </c>
      <c r="BS322" s="13">
        <f t="shared" si="25"/>
        <v>1</v>
      </c>
    </row>
    <row r="323" spans="1:71" hidden="1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26"/>
        <v>0.12804872862219238</v>
      </c>
      <c r="U323" s="3">
        <v>9875428</v>
      </c>
      <c r="V323" s="3">
        <v>8545471</v>
      </c>
      <c r="W323" s="14">
        <f t="shared" si="27"/>
        <v>0.86532664710835827</v>
      </c>
      <c r="X323" s="3">
        <v>7918849</v>
      </c>
      <c r="Y323" s="18">
        <f t="shared" si="28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>
        <v>30</v>
      </c>
      <c r="AF323" s="10">
        <v>49553</v>
      </c>
      <c r="AG323" t="s">
        <v>63</v>
      </c>
      <c r="AH323" t="s">
        <v>43</v>
      </c>
      <c r="AI323" t="s">
        <v>44</v>
      </c>
      <c r="AJ323" s="8">
        <v>43344</v>
      </c>
      <c r="AK323" s="3">
        <v>588325</v>
      </c>
      <c r="AL323" s="3">
        <v>0</v>
      </c>
      <c r="AM323">
        <v>0.04</v>
      </c>
      <c r="AN323">
        <v>20</v>
      </c>
      <c r="AO323" t="s">
        <v>165</v>
      </c>
      <c r="AP323" s="8" t="s">
        <v>165</v>
      </c>
      <c r="AQ323" t="s">
        <v>206</v>
      </c>
      <c r="AR323" t="s">
        <v>58</v>
      </c>
      <c r="AS323" t="s">
        <v>44</v>
      </c>
      <c r="AT323" s="11" t="s">
        <v>106</v>
      </c>
      <c r="AU323" s="3">
        <v>461750</v>
      </c>
      <c r="AV323" s="3">
        <v>0</v>
      </c>
      <c r="AW323">
        <v>0</v>
      </c>
      <c r="AX323" t="s">
        <v>165</v>
      </c>
      <c r="AY323" t="s">
        <v>165</v>
      </c>
      <c r="AZ323" s="8" t="s">
        <v>165</v>
      </c>
      <c r="BA323" t="s">
        <v>165</v>
      </c>
      <c r="BB323" t="s">
        <v>58</v>
      </c>
      <c r="BC323" t="s">
        <v>494</v>
      </c>
      <c r="BD323" s="11" t="s">
        <v>106</v>
      </c>
      <c r="BE323" s="3">
        <v>0</v>
      </c>
      <c r="BF323" s="3">
        <v>0</v>
      </c>
      <c r="BG323">
        <v>0</v>
      </c>
      <c r="BH323">
        <v>0</v>
      </c>
      <c r="BI323">
        <v>0</v>
      </c>
      <c r="BJ323" s="8">
        <v>0</v>
      </c>
      <c r="BK323">
        <v>0</v>
      </c>
      <c r="BL323" t="s">
        <v>46</v>
      </c>
      <c r="BM323">
        <v>0</v>
      </c>
      <c r="BN323" s="3">
        <v>9875428</v>
      </c>
      <c r="BO323" t="s">
        <v>255</v>
      </c>
      <c r="BP323" s="19">
        <f t="shared" si="29"/>
        <v>1956579</v>
      </c>
      <c r="BQ323" s="19"/>
      <c r="BR323" s="19">
        <f t="shared" ref="BR323:BR324" si="30">+BP323+X323</f>
        <v>9875428</v>
      </c>
      <c r="BS323" s="13">
        <f t="shared" ref="BS323:BS324" si="31">IFERROR(+BR323/U323,0)</f>
        <v>1</v>
      </c>
    </row>
    <row r="324" spans="1:71" hidden="1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32">IFERROR(H324/U324,0)</f>
        <v>0.14774026001971599</v>
      </c>
      <c r="U324" s="23">
        <v>3717795</v>
      </c>
      <c r="V324" s="23">
        <v>3089357</v>
      </c>
      <c r="W324" s="26">
        <f t="shared" ref="W324" si="33">IFERROR(+V324/U324,0)</f>
        <v>0.83096485954712407</v>
      </c>
      <c r="X324" s="23">
        <v>3323072</v>
      </c>
      <c r="Y324" s="27">
        <f t="shared" ref="Y324" si="3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24">
        <v>30</v>
      </c>
      <c r="AF324" s="30" t="s">
        <v>104</v>
      </c>
      <c r="AG324" s="24" t="s">
        <v>54</v>
      </c>
      <c r="AH324" s="24" t="s">
        <v>43</v>
      </c>
      <c r="AI324" s="24" t="s">
        <v>55</v>
      </c>
      <c r="AJ324" s="28" t="s">
        <v>495</v>
      </c>
      <c r="AK324" s="23">
        <v>62500</v>
      </c>
      <c r="AL324" s="23">
        <v>62500</v>
      </c>
      <c r="AM324" s="24">
        <v>0.03</v>
      </c>
      <c r="AN324" s="24">
        <v>17</v>
      </c>
      <c r="AO324" s="24" t="s">
        <v>476</v>
      </c>
      <c r="AP324" s="28" t="s">
        <v>104</v>
      </c>
      <c r="AQ324" s="24" t="s">
        <v>358</v>
      </c>
      <c r="AR324" s="24" t="s">
        <v>100</v>
      </c>
      <c r="AS324" s="24" t="s">
        <v>47</v>
      </c>
      <c r="AT324" s="31" t="s">
        <v>106</v>
      </c>
      <c r="AU324" s="23">
        <v>0</v>
      </c>
      <c r="AV324" s="23">
        <v>0</v>
      </c>
      <c r="AW324" s="24">
        <v>0</v>
      </c>
      <c r="AX324" s="24">
        <v>0</v>
      </c>
      <c r="AY324" s="24">
        <v>0</v>
      </c>
      <c r="AZ324" s="28">
        <v>0</v>
      </c>
      <c r="BA324" s="24">
        <v>0</v>
      </c>
      <c r="BB324" s="24">
        <v>0</v>
      </c>
      <c r="BC324" s="24">
        <v>0</v>
      </c>
      <c r="BD324" s="31" t="s">
        <v>106</v>
      </c>
      <c r="BE324" s="23">
        <v>0</v>
      </c>
      <c r="BF324" s="23">
        <v>0</v>
      </c>
      <c r="BG324" s="24">
        <v>0</v>
      </c>
      <c r="BH324" s="24">
        <v>0</v>
      </c>
      <c r="BI324" s="24">
        <v>0</v>
      </c>
      <c r="BJ324" s="28">
        <v>0</v>
      </c>
      <c r="BK324" s="24">
        <v>0</v>
      </c>
      <c r="BL324" s="24">
        <v>0</v>
      </c>
      <c r="BM324" s="24">
        <v>0</v>
      </c>
      <c r="BN324" s="23">
        <v>3717795</v>
      </c>
      <c r="BO324" s="24" t="s">
        <v>47</v>
      </c>
      <c r="BP324" s="32">
        <f t="shared" ref="BP324" si="35">+AA324+AK324+AU324+BE324</f>
        <v>394723</v>
      </c>
      <c r="BQ324" s="32"/>
      <c r="BR324" s="32">
        <f t="shared" si="30"/>
        <v>3717795</v>
      </c>
      <c r="BS324" s="33">
        <f t="shared" si="31"/>
        <v>1</v>
      </c>
    </row>
    <row r="325" spans="1:71" x14ac:dyDescent="0.25">
      <c r="T325" s="22">
        <f>SUBTOTAL(101,T3:T324)</f>
        <v>0.15820523785176685</v>
      </c>
      <c r="U325" s="21"/>
      <c r="V325" s="21"/>
      <c r="W325" s="21"/>
      <c r="X325" s="21"/>
      <c r="Y325" s="22">
        <f>SUBTOTAL(101,Y3:Y324)</f>
        <v>0.69629739558014858</v>
      </c>
      <c r="AE325">
        <f>SUBTOTAL(109,AE3:AE324)</f>
        <v>304</v>
      </c>
      <c r="AP325">
        <f>SUBTOTAL(109,AP3:AP324)</f>
        <v>404322</v>
      </c>
      <c r="BA325">
        <f>SUBTOTAL(109,BA3:BA324)</f>
        <v>0</v>
      </c>
      <c r="BL325">
        <f>SUBTOTAL(109,BL3:BL324)</f>
        <v>0</v>
      </c>
      <c r="BQ325" s="22">
        <f>SUBTOTAL(101,BQ3:BQ324)</f>
        <v>0.30370292301815566</v>
      </c>
    </row>
    <row r="326" spans="1:71" ht="15.75" thickBot="1" x14ac:dyDescent="0.3">
      <c r="AE326" s="72">
        <v>31</v>
      </c>
      <c r="AF326" s="72"/>
      <c r="AN326" s="72"/>
      <c r="AO326" s="72"/>
      <c r="AP326" s="72">
        <v>25</v>
      </c>
      <c r="AY326" s="72"/>
      <c r="AZ326" s="72"/>
      <c r="BA326" s="72">
        <v>13</v>
      </c>
      <c r="BJ326" s="72"/>
      <c r="BK326" s="72"/>
      <c r="BL326" s="72">
        <v>6</v>
      </c>
    </row>
    <row r="327" spans="1:71" x14ac:dyDescent="0.25">
      <c r="V327" s="42"/>
      <c r="W327" s="84"/>
      <c r="X327" s="68" t="s">
        <v>506</v>
      </c>
      <c r="AE327" s="14">
        <f>+AE325/AE326</f>
        <v>9.806451612903226</v>
      </c>
      <c r="AF327" s="14"/>
      <c r="AN327" s="14"/>
      <c r="AO327" s="14"/>
      <c r="AP327" s="14">
        <f>+AP325/AP326</f>
        <v>16172.88</v>
      </c>
      <c r="AY327" s="14"/>
      <c r="AZ327" s="14"/>
      <c r="BA327" s="14">
        <f>+BA325/BA326</f>
        <v>0</v>
      </c>
      <c r="BJ327" s="14"/>
      <c r="BK327" s="14"/>
      <c r="BL327" s="14">
        <f>+BL325/BL326</f>
        <v>0</v>
      </c>
    </row>
    <row r="328" spans="1:71" x14ac:dyDescent="0.25">
      <c r="V328" s="43" t="s">
        <v>504</v>
      </c>
      <c r="W328" s="85">
        <f>+Y325</f>
        <v>0.69629739558014858</v>
      </c>
      <c r="X328" s="86">
        <v>0.7</v>
      </c>
    </row>
    <row r="329" spans="1:71" x14ac:dyDescent="0.25">
      <c r="V329" s="88" t="s">
        <v>505</v>
      </c>
      <c r="W329" s="89">
        <f>1-W328</f>
        <v>0.30370260441985142</v>
      </c>
      <c r="X329" s="90">
        <v>0.3</v>
      </c>
    </row>
    <row r="330" spans="1:71" ht="15.75" thickBot="1" x14ac:dyDescent="0.3">
      <c r="V330" s="45"/>
      <c r="W330" s="87"/>
      <c r="X330" s="80">
        <f>SUM(X328:X329)</f>
        <v>1</v>
      </c>
    </row>
    <row r="331" spans="1:71" x14ac:dyDescent="0.25">
      <c r="AE331" s="34">
        <f>AVERAGE(AE327,AP327,BA327,BL327)</f>
        <v>4045.6716129032257</v>
      </c>
    </row>
    <row r="332" spans="1:71" x14ac:dyDescent="0.25">
      <c r="AE332" s="34">
        <v>7.4999999999999997E-2</v>
      </c>
    </row>
  </sheetData>
  <sheetProtection algorithmName="SHA-512" hashValue="nScOFMxmqX/BADU3ImTQs0RrwXaaAQNYTbqzdPNVnbRmGN2cThrHZfccivFAH2T9XV3l/j07/vyD69C52T+bSg==" saltValue="kq8NqEdrjbkCN0aaC4/eBA==" spinCount="100000" sheet="1" objects="1" scenarios="1"/>
  <autoFilter ref="A2:BS324">
    <filterColumn colId="1">
      <filters>
        <filter val="Lancaster"/>
      </filters>
    </filterColumn>
    <filterColumn colId="70">
      <filters>
        <filter val="100%"/>
      </filters>
    </filterColumn>
  </autoFilter>
  <mergeCells count="3">
    <mergeCell ref="A1:E1"/>
    <mergeCell ref="F1:S1"/>
    <mergeCell ref="U1:BO1"/>
  </mergeCells>
  <pageMargins left="0.7" right="0.7" top="0.5" bottom="0.5" header="0.3" footer="0.3"/>
  <pageSetup paperSize="17" scale="58" fitToHeight="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V336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4.7109375" hidden="1" customWidth="1"/>
    <col min="2" max="2" width="11.140625" customWidth="1"/>
    <col min="3" max="3" width="7.7109375" hidden="1" customWidth="1"/>
    <col min="4" max="4" width="21" hidden="1" customWidth="1"/>
    <col min="5" max="5" width="13.42578125" hidden="1" customWidth="1"/>
    <col min="6" max="6" width="13.28515625" hidden="1" customWidth="1"/>
    <col min="7" max="7" width="12.140625" hidden="1" customWidth="1"/>
    <col min="8" max="8" width="11.28515625" hidden="1" customWidth="1"/>
    <col min="9" max="12" width="18.7109375" hidden="1" customWidth="1"/>
    <col min="13" max="16" width="5.7109375" hidden="1" customWidth="1"/>
    <col min="17" max="17" width="10.42578125" hidden="1" customWidth="1"/>
    <col min="18" max="18" width="7.28515625" hidden="1" customWidth="1"/>
    <col min="19" max="19" width="10.42578125" hidden="1" customWidth="1"/>
    <col min="20" max="20" width="7" style="21" hidden="1" customWidth="1"/>
    <col min="21" max="22" width="18.7109375" hidden="1" customWidth="1"/>
    <col min="23" max="23" width="13.85546875" hidden="1" customWidth="1"/>
    <col min="24" max="24" width="18.7109375" hidden="1" customWidth="1"/>
    <col min="25" max="25" width="8.28515625" style="21" hidden="1" customWidth="1"/>
    <col min="26" max="28" width="18.7109375" hidden="1" customWidth="1"/>
    <col min="29" max="30" width="18.7109375" customWidth="1"/>
    <col min="31" max="31" width="18.7109375" style="40" customWidth="1"/>
    <col min="32" max="32" width="10.7109375" customWidth="1"/>
    <col min="33" max="37" width="18.7109375" hidden="1" customWidth="1"/>
    <col min="38" max="38" width="0" hidden="1" customWidth="1"/>
    <col min="39" max="39" width="18.7109375" hidden="1" customWidth="1"/>
    <col min="40" max="41" width="18.7109375" customWidth="1"/>
    <col min="42" max="42" width="18.7109375" style="40" customWidth="1"/>
    <col min="43" max="48" width="18.7109375" hidden="1" customWidth="1"/>
    <col min="49" max="49" width="0" hidden="1" customWidth="1"/>
    <col min="50" max="50" width="18.7109375" hidden="1" customWidth="1"/>
    <col min="51" max="53" width="18.7109375" customWidth="1"/>
    <col min="54" max="59" width="18.7109375" hidden="1" customWidth="1"/>
    <col min="60" max="60" width="0" hidden="1" customWidth="1"/>
    <col min="61" max="61" width="18.7109375" hidden="1" customWidth="1"/>
    <col min="62" max="64" width="18.7109375" customWidth="1"/>
    <col min="65" max="69" width="18.7109375" hidden="1" customWidth="1"/>
    <col min="71" max="71" width="8.7109375" customWidth="1"/>
  </cols>
  <sheetData>
    <row r="1" spans="1:74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</row>
    <row r="2" spans="1:74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39" t="s">
        <v>509</v>
      </c>
      <c r="AF2" s="1" t="s">
        <v>28</v>
      </c>
      <c r="AG2" s="6" t="s">
        <v>29</v>
      </c>
      <c r="AH2" s="1" t="s">
        <v>30</v>
      </c>
      <c r="AI2" s="1" t="s">
        <v>31</v>
      </c>
      <c r="AJ2" s="1" t="s">
        <v>32</v>
      </c>
      <c r="AK2" s="1" t="s">
        <v>23</v>
      </c>
      <c r="AL2" s="4" t="s">
        <v>24</v>
      </c>
      <c r="AM2" s="4" t="s">
        <v>25</v>
      </c>
      <c r="AN2" s="1" t="s">
        <v>26</v>
      </c>
      <c r="AO2" s="1" t="s">
        <v>27</v>
      </c>
      <c r="AP2" s="39" t="s">
        <v>510</v>
      </c>
      <c r="AQ2" s="1" t="s">
        <v>28</v>
      </c>
      <c r="AR2" s="2" t="s">
        <v>29</v>
      </c>
      <c r="AS2" s="1" t="s">
        <v>30</v>
      </c>
      <c r="AT2" s="1" t="s">
        <v>31</v>
      </c>
      <c r="AU2" s="1" t="s">
        <v>32</v>
      </c>
      <c r="AV2" s="7" t="s">
        <v>23</v>
      </c>
      <c r="AW2" s="4" t="s">
        <v>24</v>
      </c>
      <c r="AX2" s="4" t="s">
        <v>25</v>
      </c>
      <c r="AY2" s="1" t="s">
        <v>26</v>
      </c>
      <c r="AZ2" s="1" t="s">
        <v>27</v>
      </c>
      <c r="BA2" s="1" t="s">
        <v>511</v>
      </c>
      <c r="BB2" s="1" t="s">
        <v>28</v>
      </c>
      <c r="BC2" s="2" t="s">
        <v>29</v>
      </c>
      <c r="BD2" s="1" t="s">
        <v>30</v>
      </c>
      <c r="BE2" s="1" t="s">
        <v>31</v>
      </c>
      <c r="BF2" s="1" t="s">
        <v>32</v>
      </c>
      <c r="BG2" s="7" t="s">
        <v>23</v>
      </c>
      <c r="BH2" s="4" t="s">
        <v>24</v>
      </c>
      <c r="BI2" s="4" t="s">
        <v>25</v>
      </c>
      <c r="BJ2" s="1" t="s">
        <v>26</v>
      </c>
      <c r="BK2" s="1" t="s">
        <v>27</v>
      </c>
      <c r="BL2" s="1" t="s">
        <v>512</v>
      </c>
      <c r="BM2" s="1" t="s">
        <v>28</v>
      </c>
      <c r="BN2" s="2" t="s">
        <v>29</v>
      </c>
      <c r="BO2" s="1" t="s">
        <v>30</v>
      </c>
      <c r="BP2" s="1" t="s">
        <v>31</v>
      </c>
      <c r="BQ2" s="1" t="s">
        <v>32</v>
      </c>
      <c r="BR2" s="4" t="s">
        <v>33</v>
      </c>
      <c r="BS2" s="1" t="s">
        <v>34</v>
      </c>
      <c r="BT2" s="1" t="s">
        <v>501</v>
      </c>
      <c r="BU2" s="1" t="s">
        <v>502</v>
      </c>
      <c r="BV2" s="1" t="s">
        <v>503</v>
      </c>
    </row>
    <row r="3" spans="1:74" hidden="1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 s="38">
        <f>-IFERROR(PMT(AC3,AD3,1), )</f>
        <v>9.4140897948373561E-2</v>
      </c>
      <c r="AF3">
        <v>35</v>
      </c>
      <c r="AG3" s="10">
        <v>48700</v>
      </c>
      <c r="AH3" t="s">
        <v>42</v>
      </c>
      <c r="AI3" t="s">
        <v>43</v>
      </c>
      <c r="AJ3" t="s">
        <v>44</v>
      </c>
      <c r="AK3" s="8">
        <v>0</v>
      </c>
      <c r="AL3" s="3">
        <v>0</v>
      </c>
      <c r="AM3" s="3">
        <v>0</v>
      </c>
      <c r="AN3">
        <v>0</v>
      </c>
      <c r="AO3" t="s">
        <v>45</v>
      </c>
      <c r="AP3" s="38">
        <f>-IFERROR(PMT(AN3,AO3,1),)</f>
        <v>0</v>
      </c>
      <c r="AQ3">
        <v>0</v>
      </c>
      <c r="AR3" s="8">
        <v>0</v>
      </c>
      <c r="AS3">
        <v>0</v>
      </c>
      <c r="AT3" t="s">
        <v>46</v>
      </c>
      <c r="AU3">
        <v>0</v>
      </c>
      <c r="AV3" s="11">
        <v>0</v>
      </c>
      <c r="AW3" s="3">
        <v>0</v>
      </c>
      <c r="AX3" s="3">
        <v>0</v>
      </c>
      <c r="AY3">
        <v>0</v>
      </c>
      <c r="AZ3">
        <v>0</v>
      </c>
      <c r="BA3" s="38">
        <f>-IFERROR(PMT(AY3,AZ3,1),0)</f>
        <v>0</v>
      </c>
      <c r="BB3">
        <v>0</v>
      </c>
      <c r="BC3" s="8">
        <v>0</v>
      </c>
      <c r="BD3">
        <v>0</v>
      </c>
      <c r="BE3" t="s">
        <v>46</v>
      </c>
      <c r="BF3">
        <v>0</v>
      </c>
      <c r="BG3" s="11">
        <v>0</v>
      </c>
      <c r="BH3" s="3">
        <v>0</v>
      </c>
      <c r="BI3" s="3">
        <v>0</v>
      </c>
      <c r="BJ3">
        <v>0</v>
      </c>
      <c r="BK3">
        <v>0</v>
      </c>
      <c r="BL3" s="38">
        <f>-IFERROR(PMT(BJ3,BK3,1),0)</f>
        <v>0</v>
      </c>
      <c r="BM3">
        <v>0</v>
      </c>
      <c r="BN3" s="8">
        <v>0</v>
      </c>
      <c r="BO3">
        <v>0</v>
      </c>
      <c r="BP3" t="s">
        <v>46</v>
      </c>
      <c r="BQ3">
        <v>0</v>
      </c>
      <c r="BR3" s="3">
        <v>25214726</v>
      </c>
      <c r="BS3" t="s">
        <v>47</v>
      </c>
      <c r="BT3" s="19">
        <f t="shared" ref="BT3:BT66" si="0">+AA3+AL3+AW3+BH3</f>
        <v>16100000</v>
      </c>
      <c r="BU3" s="19">
        <f t="shared" ref="BU3:BU66" si="1">+BT3+X3</f>
        <v>25214726</v>
      </c>
      <c r="BV3" s="13">
        <f t="shared" ref="BV3:BV66" si="2">IFERROR(+BU3/U3,0)</f>
        <v>1</v>
      </c>
    </row>
    <row r="4" spans="1:74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3">IFERROR(H4/U4,0)</f>
        <v>0</v>
      </c>
      <c r="U4" s="3">
        <v>0</v>
      </c>
      <c r="V4" s="3">
        <v>0</v>
      </c>
      <c r="W4" s="14">
        <f t="shared" ref="W4:W67" si="4">IFERROR(+V4/U4,0)</f>
        <v>0</v>
      </c>
      <c r="X4" s="3">
        <v>0</v>
      </c>
      <c r="Y4" s="18">
        <f t="shared" ref="Y4:Y67" si="5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 s="38">
        <f t="shared" ref="AE4:AE67" si="6">-IFERROR(PMT(AC4,AD4,1), )</f>
        <v>0.1597178683047823</v>
      </c>
      <c r="AF4">
        <v>0</v>
      </c>
      <c r="AG4" s="10">
        <v>44621</v>
      </c>
      <c r="AH4">
        <v>0</v>
      </c>
      <c r="AI4" t="s">
        <v>43</v>
      </c>
      <c r="AJ4" t="s">
        <v>50</v>
      </c>
      <c r="AK4" s="8">
        <v>0</v>
      </c>
      <c r="AL4" s="3">
        <v>0</v>
      </c>
      <c r="AM4" s="3">
        <v>0</v>
      </c>
      <c r="AN4">
        <v>0</v>
      </c>
      <c r="AO4">
        <v>0</v>
      </c>
      <c r="AP4" s="38">
        <f>-IFERROR(PMT(AN4,AO4,1), )</f>
        <v>0</v>
      </c>
      <c r="AQ4">
        <v>0</v>
      </c>
      <c r="AR4" s="8">
        <v>0</v>
      </c>
      <c r="AS4">
        <v>0</v>
      </c>
      <c r="AT4">
        <v>0</v>
      </c>
      <c r="AU4">
        <v>0</v>
      </c>
      <c r="AV4" s="11">
        <v>0</v>
      </c>
      <c r="AW4" s="3">
        <v>0</v>
      </c>
      <c r="AX4" s="3">
        <v>0</v>
      </c>
      <c r="AY4">
        <v>0</v>
      </c>
      <c r="AZ4">
        <v>0</v>
      </c>
      <c r="BA4" s="38">
        <f t="shared" ref="BA4:BA67" si="7">-IFERROR(PMT(AY4,AZ4,1),0)</f>
        <v>0</v>
      </c>
      <c r="BB4">
        <v>0</v>
      </c>
      <c r="BC4" s="8">
        <v>0</v>
      </c>
      <c r="BD4">
        <v>0</v>
      </c>
      <c r="BE4" t="s">
        <v>46</v>
      </c>
      <c r="BF4">
        <v>0</v>
      </c>
      <c r="BG4" s="11">
        <v>0</v>
      </c>
      <c r="BH4" s="3">
        <v>0</v>
      </c>
      <c r="BI4" s="3">
        <v>0</v>
      </c>
      <c r="BJ4">
        <v>0</v>
      </c>
      <c r="BK4">
        <v>0</v>
      </c>
      <c r="BL4" s="38">
        <f t="shared" ref="BL4:BL67" si="8">-IFERROR(PMT(BJ4,BK4,1),0)</f>
        <v>0</v>
      </c>
      <c r="BM4">
        <v>0</v>
      </c>
      <c r="BN4" s="8">
        <v>0</v>
      </c>
      <c r="BO4">
        <v>0</v>
      </c>
      <c r="BP4" t="s">
        <v>46</v>
      </c>
      <c r="BQ4">
        <v>0</v>
      </c>
      <c r="BR4" s="3">
        <v>0</v>
      </c>
      <c r="BS4">
        <v>0</v>
      </c>
      <c r="BT4" s="19">
        <f t="shared" si="0"/>
        <v>2300000</v>
      </c>
      <c r="BU4" s="19">
        <f t="shared" si="1"/>
        <v>2300000</v>
      </c>
      <c r="BV4" s="13">
        <f t="shared" si="2"/>
        <v>0</v>
      </c>
    </row>
    <row r="5" spans="1:74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3"/>
        <v>0</v>
      </c>
      <c r="U5" s="3">
        <v>0</v>
      </c>
      <c r="V5" s="3">
        <v>0</v>
      </c>
      <c r="W5" s="14">
        <f t="shared" si="4"/>
        <v>0</v>
      </c>
      <c r="X5" s="3">
        <v>0</v>
      </c>
      <c r="Y5" s="18">
        <f t="shared" si="5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 s="38">
        <f t="shared" si="6"/>
        <v>0</v>
      </c>
      <c r="AF5">
        <v>30</v>
      </c>
      <c r="AG5" s="10">
        <v>45658</v>
      </c>
      <c r="AH5" t="s">
        <v>54</v>
      </c>
      <c r="AI5" t="s">
        <v>43</v>
      </c>
      <c r="AJ5" t="s">
        <v>55</v>
      </c>
      <c r="AK5" s="8">
        <v>0</v>
      </c>
      <c r="AL5" s="3">
        <v>0</v>
      </c>
      <c r="AM5" s="3">
        <v>0</v>
      </c>
      <c r="AN5">
        <v>0</v>
      </c>
      <c r="AO5" t="s">
        <v>45</v>
      </c>
      <c r="AP5" s="38">
        <f t="shared" ref="AP5:AP68" si="9">-IFERROR(PMT(AN5,AO5,1),0)</f>
        <v>0</v>
      </c>
      <c r="AQ5">
        <v>0</v>
      </c>
      <c r="AR5" s="8">
        <v>0</v>
      </c>
      <c r="AS5">
        <v>0</v>
      </c>
      <c r="AT5" t="s">
        <v>46</v>
      </c>
      <c r="AU5">
        <v>0</v>
      </c>
      <c r="AV5" s="11">
        <v>0</v>
      </c>
      <c r="AW5" s="3">
        <v>0</v>
      </c>
      <c r="AX5" s="3">
        <v>0</v>
      </c>
      <c r="AY5">
        <v>0</v>
      </c>
      <c r="AZ5">
        <v>0</v>
      </c>
      <c r="BA5" s="38">
        <f>-IFERROR(PMT(AY5,AZ5,1),0)</f>
        <v>0</v>
      </c>
      <c r="BB5">
        <v>0</v>
      </c>
      <c r="BC5" s="8">
        <v>0</v>
      </c>
      <c r="BD5">
        <v>0</v>
      </c>
      <c r="BE5" t="s">
        <v>46</v>
      </c>
      <c r="BF5">
        <v>0</v>
      </c>
      <c r="BG5" s="11">
        <v>0</v>
      </c>
      <c r="BH5" s="3">
        <v>0</v>
      </c>
      <c r="BI5" s="3">
        <v>0</v>
      </c>
      <c r="BJ5">
        <v>0</v>
      </c>
      <c r="BK5">
        <v>0</v>
      </c>
      <c r="BL5" s="38">
        <f t="shared" si="8"/>
        <v>0</v>
      </c>
      <c r="BM5">
        <v>0</v>
      </c>
      <c r="BN5" s="8">
        <v>0</v>
      </c>
      <c r="BO5">
        <v>0</v>
      </c>
      <c r="BP5" t="s">
        <v>46</v>
      </c>
      <c r="BQ5">
        <v>0</v>
      </c>
      <c r="BR5" s="3">
        <v>0</v>
      </c>
      <c r="BS5">
        <v>0</v>
      </c>
      <c r="BT5" s="19">
        <f t="shared" si="0"/>
        <v>16000000</v>
      </c>
      <c r="BU5" s="19">
        <f t="shared" si="1"/>
        <v>16000000</v>
      </c>
      <c r="BV5" s="13">
        <f t="shared" si="2"/>
        <v>0</v>
      </c>
    </row>
    <row r="6" spans="1:74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3"/>
        <v>0</v>
      </c>
      <c r="U6" s="3">
        <v>0</v>
      </c>
      <c r="V6" s="3">
        <v>0</v>
      </c>
      <c r="W6" s="14">
        <f t="shared" si="4"/>
        <v>0</v>
      </c>
      <c r="X6" s="3">
        <v>0</v>
      </c>
      <c r="Y6" s="18">
        <f t="shared" si="5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 s="38">
        <f t="shared" si="6"/>
        <v>0.12452152275269443</v>
      </c>
      <c r="AF6">
        <v>30</v>
      </c>
      <c r="AG6" s="10">
        <v>45412</v>
      </c>
      <c r="AH6" t="s">
        <v>54</v>
      </c>
      <c r="AI6" t="s">
        <v>43</v>
      </c>
      <c r="AJ6">
        <v>0</v>
      </c>
      <c r="AK6" s="8">
        <v>0</v>
      </c>
      <c r="AL6" s="3">
        <v>0</v>
      </c>
      <c r="AM6" s="3">
        <v>2765504</v>
      </c>
      <c r="AN6">
        <v>0</v>
      </c>
      <c r="AO6">
        <v>30</v>
      </c>
      <c r="AP6" s="38">
        <f t="shared" si="9"/>
        <v>3.3333333333333333E-2</v>
      </c>
      <c r="AQ6">
        <v>30</v>
      </c>
      <c r="AR6" s="8">
        <v>0</v>
      </c>
      <c r="AS6">
        <v>0</v>
      </c>
      <c r="AT6" t="s">
        <v>58</v>
      </c>
      <c r="AU6">
        <v>0</v>
      </c>
      <c r="AV6" s="11">
        <v>0</v>
      </c>
      <c r="AW6" s="3">
        <v>0</v>
      </c>
      <c r="AX6" s="3">
        <v>0</v>
      </c>
      <c r="AY6">
        <v>0</v>
      </c>
      <c r="AZ6">
        <v>0</v>
      </c>
      <c r="BA6" s="38">
        <f t="shared" si="7"/>
        <v>0</v>
      </c>
      <c r="BB6">
        <v>0</v>
      </c>
      <c r="BC6" s="8">
        <v>0</v>
      </c>
      <c r="BD6">
        <v>0</v>
      </c>
      <c r="BE6" t="s">
        <v>46</v>
      </c>
      <c r="BF6">
        <v>0</v>
      </c>
      <c r="BG6" s="11">
        <v>0</v>
      </c>
      <c r="BH6" s="3">
        <v>0</v>
      </c>
      <c r="BI6" s="3">
        <v>0</v>
      </c>
      <c r="BJ6">
        <v>0</v>
      </c>
      <c r="BK6">
        <v>0</v>
      </c>
      <c r="BL6" s="38">
        <f t="shared" si="8"/>
        <v>0</v>
      </c>
      <c r="BM6">
        <v>0</v>
      </c>
      <c r="BN6" s="8">
        <v>0</v>
      </c>
      <c r="BO6">
        <v>0</v>
      </c>
      <c r="BP6" t="s">
        <v>46</v>
      </c>
      <c r="BQ6">
        <v>0</v>
      </c>
      <c r="BR6" s="3">
        <v>0</v>
      </c>
      <c r="BS6">
        <v>0</v>
      </c>
      <c r="BT6" s="19">
        <f t="shared" si="0"/>
        <v>2467500</v>
      </c>
      <c r="BU6" s="19">
        <f t="shared" si="1"/>
        <v>2467500</v>
      </c>
      <c r="BV6" s="13">
        <f t="shared" si="2"/>
        <v>0</v>
      </c>
    </row>
    <row r="7" spans="1:74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3"/>
        <v>0</v>
      </c>
      <c r="U7" s="3">
        <v>0</v>
      </c>
      <c r="V7" s="3">
        <v>0</v>
      </c>
      <c r="W7" s="14">
        <f t="shared" si="4"/>
        <v>0</v>
      </c>
      <c r="X7" s="3">
        <v>0</v>
      </c>
      <c r="Y7" s="18">
        <f t="shared" si="5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 s="38">
        <f t="shared" si="6"/>
        <v>0.12322957605285305</v>
      </c>
      <c r="AF7">
        <v>20</v>
      </c>
      <c r="AG7" s="10">
        <v>46377</v>
      </c>
      <c r="AH7" t="s">
        <v>54</v>
      </c>
      <c r="AI7" t="s">
        <v>43</v>
      </c>
      <c r="AJ7">
        <v>0</v>
      </c>
      <c r="AK7" s="8">
        <v>0</v>
      </c>
      <c r="AL7" s="3">
        <v>0</v>
      </c>
      <c r="AM7" s="3">
        <v>0</v>
      </c>
      <c r="AN7">
        <v>0</v>
      </c>
      <c r="AO7" t="s">
        <v>45</v>
      </c>
      <c r="AP7" s="38">
        <f t="shared" si="9"/>
        <v>0</v>
      </c>
      <c r="AQ7">
        <v>0</v>
      </c>
      <c r="AR7" s="8">
        <v>0</v>
      </c>
      <c r="AS7">
        <v>0</v>
      </c>
      <c r="AT7" t="s">
        <v>46</v>
      </c>
      <c r="AU7">
        <v>0</v>
      </c>
      <c r="AV7" s="11">
        <v>0</v>
      </c>
      <c r="AW7" s="3">
        <v>0</v>
      </c>
      <c r="AX7" s="3">
        <v>0</v>
      </c>
      <c r="AY7">
        <v>0</v>
      </c>
      <c r="AZ7">
        <v>0</v>
      </c>
      <c r="BA7" s="38">
        <f t="shared" si="7"/>
        <v>0</v>
      </c>
      <c r="BB7">
        <v>0</v>
      </c>
      <c r="BC7" s="8">
        <v>0</v>
      </c>
      <c r="BD7">
        <v>0</v>
      </c>
      <c r="BE7" t="s">
        <v>46</v>
      </c>
      <c r="BF7">
        <v>0</v>
      </c>
      <c r="BG7" s="11">
        <v>0</v>
      </c>
      <c r="BH7" s="3">
        <v>0</v>
      </c>
      <c r="BI7" s="3">
        <v>0</v>
      </c>
      <c r="BJ7">
        <v>0</v>
      </c>
      <c r="BK7">
        <v>0</v>
      </c>
      <c r="BL7" s="38">
        <f t="shared" si="8"/>
        <v>0</v>
      </c>
      <c r="BM7">
        <v>0</v>
      </c>
      <c r="BN7" s="8">
        <v>0</v>
      </c>
      <c r="BO7">
        <v>0</v>
      </c>
      <c r="BP7" t="s">
        <v>46</v>
      </c>
      <c r="BQ7">
        <v>0</v>
      </c>
      <c r="BR7" s="3">
        <v>0</v>
      </c>
      <c r="BS7">
        <v>0</v>
      </c>
      <c r="BT7" s="19">
        <f t="shared" si="0"/>
        <v>2400000</v>
      </c>
      <c r="BU7" s="19">
        <f t="shared" si="1"/>
        <v>2400000</v>
      </c>
      <c r="BV7" s="13">
        <f t="shared" si="2"/>
        <v>0</v>
      </c>
    </row>
    <row r="8" spans="1:74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3"/>
        <v>0</v>
      </c>
      <c r="U8" s="3">
        <v>0</v>
      </c>
      <c r="V8" s="3">
        <v>9988677</v>
      </c>
      <c r="W8" s="14">
        <f t="shared" si="4"/>
        <v>0</v>
      </c>
      <c r="X8" s="3">
        <v>2129846</v>
      </c>
      <c r="Y8" s="18">
        <f t="shared" si="5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 s="38">
        <f t="shared" si="6"/>
        <v>7.5697166329469573E-2</v>
      </c>
      <c r="AF8">
        <v>27</v>
      </c>
      <c r="AG8" s="10">
        <v>49796</v>
      </c>
      <c r="AH8">
        <v>0</v>
      </c>
      <c r="AI8" t="s">
        <v>43</v>
      </c>
      <c r="AJ8" t="s">
        <v>61</v>
      </c>
      <c r="AK8" s="8">
        <v>0</v>
      </c>
      <c r="AL8" s="3">
        <v>0</v>
      </c>
      <c r="AM8" s="3">
        <v>0</v>
      </c>
      <c r="AN8">
        <v>0</v>
      </c>
      <c r="AO8" t="s">
        <v>45</v>
      </c>
      <c r="AP8" s="38">
        <f t="shared" si="9"/>
        <v>0</v>
      </c>
      <c r="AQ8">
        <v>0</v>
      </c>
      <c r="AR8" s="8">
        <v>0</v>
      </c>
      <c r="AS8">
        <v>0</v>
      </c>
      <c r="AT8" t="s">
        <v>46</v>
      </c>
      <c r="AU8">
        <v>0</v>
      </c>
      <c r="AV8" s="11">
        <v>0</v>
      </c>
      <c r="AW8" s="3">
        <v>0</v>
      </c>
      <c r="AX8" s="3">
        <v>0</v>
      </c>
      <c r="AY8">
        <v>0</v>
      </c>
      <c r="AZ8">
        <v>0</v>
      </c>
      <c r="BA8" s="38">
        <f t="shared" si="7"/>
        <v>0</v>
      </c>
      <c r="BB8">
        <v>0</v>
      </c>
      <c r="BC8" s="8">
        <v>0</v>
      </c>
      <c r="BD8">
        <v>0</v>
      </c>
      <c r="BE8" t="s">
        <v>46</v>
      </c>
      <c r="BF8">
        <v>0</v>
      </c>
      <c r="BG8" s="11">
        <v>0</v>
      </c>
      <c r="BH8" s="3">
        <v>0</v>
      </c>
      <c r="BI8" s="3">
        <v>0</v>
      </c>
      <c r="BJ8">
        <v>0</v>
      </c>
      <c r="BK8">
        <v>0</v>
      </c>
      <c r="BL8" s="38">
        <f t="shared" si="8"/>
        <v>0</v>
      </c>
      <c r="BM8">
        <v>0</v>
      </c>
      <c r="BN8" s="8">
        <v>0</v>
      </c>
      <c r="BO8">
        <v>0</v>
      </c>
      <c r="BP8" t="s">
        <v>46</v>
      </c>
      <c r="BQ8">
        <v>0</v>
      </c>
      <c r="BR8" s="3">
        <v>0</v>
      </c>
      <c r="BS8" t="s">
        <v>62</v>
      </c>
      <c r="BT8" s="19">
        <f t="shared" si="0"/>
        <v>5100000</v>
      </c>
      <c r="BU8" s="19">
        <f t="shared" si="1"/>
        <v>7229846</v>
      </c>
      <c r="BV8" s="13">
        <f t="shared" si="2"/>
        <v>0</v>
      </c>
    </row>
    <row r="9" spans="1:74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3"/>
        <v>0</v>
      </c>
      <c r="U9" s="3">
        <v>0</v>
      </c>
      <c r="V9" s="3">
        <v>11709717</v>
      </c>
      <c r="W9" s="14">
        <f t="shared" si="4"/>
        <v>0</v>
      </c>
      <c r="X9" s="3">
        <v>8134953</v>
      </c>
      <c r="Y9" s="18">
        <f t="shared" si="5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s="38">
        <f t="shared" si="6"/>
        <v>0.16642494853132681</v>
      </c>
      <c r="AF9" t="s">
        <v>40</v>
      </c>
      <c r="AG9" s="10">
        <v>43922</v>
      </c>
      <c r="AH9" t="s">
        <v>63</v>
      </c>
      <c r="AI9" t="s">
        <v>43</v>
      </c>
      <c r="AJ9" t="s">
        <v>55</v>
      </c>
      <c r="AK9" s="8">
        <v>0</v>
      </c>
      <c r="AL9" s="3">
        <v>0</v>
      </c>
      <c r="AM9" s="3">
        <v>0</v>
      </c>
      <c r="AN9">
        <v>0</v>
      </c>
      <c r="AO9" t="s">
        <v>45</v>
      </c>
      <c r="AP9" s="38">
        <f t="shared" si="9"/>
        <v>0</v>
      </c>
      <c r="AQ9">
        <v>0</v>
      </c>
      <c r="AR9" s="8">
        <v>0</v>
      </c>
      <c r="AS9">
        <v>0</v>
      </c>
      <c r="AT9" t="s">
        <v>46</v>
      </c>
      <c r="AU9">
        <v>0</v>
      </c>
      <c r="AV9" s="11">
        <v>0</v>
      </c>
      <c r="AW9" s="3">
        <v>0</v>
      </c>
      <c r="AX9" s="3">
        <v>0</v>
      </c>
      <c r="AY9">
        <v>0</v>
      </c>
      <c r="AZ9">
        <v>0</v>
      </c>
      <c r="BA9" s="38">
        <f t="shared" si="7"/>
        <v>0</v>
      </c>
      <c r="BB9">
        <v>0</v>
      </c>
      <c r="BC9" s="8">
        <v>0</v>
      </c>
      <c r="BD9">
        <v>0</v>
      </c>
      <c r="BE9" t="s">
        <v>46</v>
      </c>
      <c r="BF9">
        <v>0</v>
      </c>
      <c r="BG9" s="11">
        <v>0</v>
      </c>
      <c r="BH9" s="3">
        <v>0</v>
      </c>
      <c r="BI9" s="3">
        <v>0</v>
      </c>
      <c r="BJ9">
        <v>0</v>
      </c>
      <c r="BK9">
        <v>0</v>
      </c>
      <c r="BL9" s="38">
        <f t="shared" si="8"/>
        <v>0</v>
      </c>
      <c r="BM9">
        <v>0</v>
      </c>
      <c r="BN9" s="8">
        <v>0</v>
      </c>
      <c r="BO9">
        <v>0</v>
      </c>
      <c r="BP9" t="s">
        <v>46</v>
      </c>
      <c r="BQ9">
        <v>0</v>
      </c>
      <c r="BR9" s="3">
        <v>0</v>
      </c>
      <c r="BS9" t="s">
        <v>62</v>
      </c>
      <c r="BT9" s="19">
        <f t="shared" si="0"/>
        <v>8100000</v>
      </c>
      <c r="BU9" s="19">
        <f t="shared" si="1"/>
        <v>16234953</v>
      </c>
      <c r="BV9" s="13">
        <f t="shared" si="2"/>
        <v>0</v>
      </c>
    </row>
    <row r="10" spans="1:74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3"/>
        <v>0</v>
      </c>
      <c r="U10" s="3">
        <v>0</v>
      </c>
      <c r="V10" s="3">
        <v>0</v>
      </c>
      <c r="W10" s="14">
        <f t="shared" si="4"/>
        <v>0</v>
      </c>
      <c r="X10" s="3">
        <v>0</v>
      </c>
      <c r="Y10" s="18">
        <f t="shared" si="5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 s="38">
        <f t="shared" si="6"/>
        <v>0</v>
      </c>
      <c r="AF10">
        <v>0</v>
      </c>
      <c r="AG10" s="10">
        <v>55763</v>
      </c>
      <c r="AH10">
        <v>0</v>
      </c>
      <c r="AI10" t="s">
        <v>43</v>
      </c>
      <c r="AJ10">
        <v>0</v>
      </c>
      <c r="AK10" s="8">
        <v>0</v>
      </c>
      <c r="AL10" s="3">
        <v>0</v>
      </c>
      <c r="AM10" s="3">
        <v>0</v>
      </c>
      <c r="AN10">
        <v>0</v>
      </c>
      <c r="AO10" t="s">
        <v>45</v>
      </c>
      <c r="AP10" s="38">
        <f t="shared" si="9"/>
        <v>0</v>
      </c>
      <c r="AQ10">
        <v>0</v>
      </c>
      <c r="AR10" s="8">
        <v>0</v>
      </c>
      <c r="AS10">
        <v>0</v>
      </c>
      <c r="AT10" t="s">
        <v>46</v>
      </c>
      <c r="AU10">
        <v>0</v>
      </c>
      <c r="AV10" s="11">
        <v>0</v>
      </c>
      <c r="AW10" s="3">
        <v>0</v>
      </c>
      <c r="AX10" s="3">
        <v>0</v>
      </c>
      <c r="AY10">
        <v>0</v>
      </c>
      <c r="AZ10">
        <v>0</v>
      </c>
      <c r="BA10" s="38">
        <f t="shared" si="7"/>
        <v>0</v>
      </c>
      <c r="BB10">
        <v>0</v>
      </c>
      <c r="BC10" s="8">
        <v>0</v>
      </c>
      <c r="BD10">
        <v>0</v>
      </c>
      <c r="BE10" t="s">
        <v>46</v>
      </c>
      <c r="BF10">
        <v>0</v>
      </c>
      <c r="BG10" s="11">
        <v>0</v>
      </c>
      <c r="BH10" s="3">
        <v>0</v>
      </c>
      <c r="BI10" s="3">
        <v>0</v>
      </c>
      <c r="BJ10">
        <v>0</v>
      </c>
      <c r="BK10">
        <v>0</v>
      </c>
      <c r="BL10" s="38">
        <f t="shared" si="8"/>
        <v>0</v>
      </c>
      <c r="BM10">
        <v>0</v>
      </c>
      <c r="BN10" s="8">
        <v>0</v>
      </c>
      <c r="BO10">
        <v>0</v>
      </c>
      <c r="BP10" t="s">
        <v>46</v>
      </c>
      <c r="BQ10">
        <v>0</v>
      </c>
      <c r="BR10" s="3">
        <v>0</v>
      </c>
      <c r="BS10">
        <v>0</v>
      </c>
      <c r="BT10" s="19">
        <f t="shared" si="0"/>
        <v>7282600</v>
      </c>
      <c r="BU10" s="19">
        <f t="shared" si="1"/>
        <v>7282600</v>
      </c>
      <c r="BV10" s="13">
        <f t="shared" si="2"/>
        <v>0</v>
      </c>
    </row>
    <row r="11" spans="1:74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3"/>
        <v>0</v>
      </c>
      <c r="U11" s="3">
        <v>0</v>
      </c>
      <c r="V11" s="3">
        <v>10857395</v>
      </c>
      <c r="W11" s="14">
        <f t="shared" si="4"/>
        <v>0</v>
      </c>
      <c r="X11" s="3">
        <v>6991420</v>
      </c>
      <c r="Y11" s="18">
        <f t="shared" si="5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s="38">
        <f t="shared" si="6"/>
        <v>0.16802855959407756</v>
      </c>
      <c r="AF11" t="s">
        <v>40</v>
      </c>
      <c r="AG11" s="10">
        <v>43922</v>
      </c>
      <c r="AH11" t="s">
        <v>63</v>
      </c>
      <c r="AI11" t="s">
        <v>43</v>
      </c>
      <c r="AJ11" t="s">
        <v>55</v>
      </c>
      <c r="AK11" s="8">
        <v>0</v>
      </c>
      <c r="AL11" s="3">
        <v>0</v>
      </c>
      <c r="AM11" s="3">
        <v>0</v>
      </c>
      <c r="AN11">
        <v>0</v>
      </c>
      <c r="AO11" t="s">
        <v>45</v>
      </c>
      <c r="AP11" s="38">
        <f t="shared" si="9"/>
        <v>0</v>
      </c>
      <c r="AQ11">
        <v>0</v>
      </c>
      <c r="AR11" s="8">
        <v>0</v>
      </c>
      <c r="AS11">
        <v>0</v>
      </c>
      <c r="AT11" t="s">
        <v>46</v>
      </c>
      <c r="AU11">
        <v>0</v>
      </c>
      <c r="AV11" s="11">
        <v>0</v>
      </c>
      <c r="AW11" s="3">
        <v>0</v>
      </c>
      <c r="AX11" s="3">
        <v>0</v>
      </c>
      <c r="AY11">
        <v>0</v>
      </c>
      <c r="AZ11">
        <v>0</v>
      </c>
      <c r="BA11" s="38">
        <f t="shared" si="7"/>
        <v>0</v>
      </c>
      <c r="BB11">
        <v>0</v>
      </c>
      <c r="BC11" s="8">
        <v>0</v>
      </c>
      <c r="BD11">
        <v>0</v>
      </c>
      <c r="BE11" t="s">
        <v>46</v>
      </c>
      <c r="BF11">
        <v>0</v>
      </c>
      <c r="BG11" s="11">
        <v>0</v>
      </c>
      <c r="BH11" s="3">
        <v>0</v>
      </c>
      <c r="BI11" s="3">
        <v>0</v>
      </c>
      <c r="BJ11">
        <v>0</v>
      </c>
      <c r="BK11">
        <v>0</v>
      </c>
      <c r="BL11" s="38">
        <f t="shared" si="8"/>
        <v>0</v>
      </c>
      <c r="BM11">
        <v>0</v>
      </c>
      <c r="BN11" s="8">
        <v>0</v>
      </c>
      <c r="BO11">
        <v>0</v>
      </c>
      <c r="BP11" t="s">
        <v>46</v>
      </c>
      <c r="BQ11">
        <v>0</v>
      </c>
      <c r="BR11" s="3">
        <v>0</v>
      </c>
      <c r="BS11" t="s">
        <v>62</v>
      </c>
      <c r="BT11" s="19">
        <f t="shared" si="0"/>
        <v>7310000</v>
      </c>
      <c r="BU11" s="19">
        <f t="shared" si="1"/>
        <v>14301420</v>
      </c>
      <c r="BV11" s="13">
        <f t="shared" si="2"/>
        <v>0</v>
      </c>
    </row>
    <row r="12" spans="1:74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3"/>
        <v>2.5424619765025417E-2</v>
      </c>
      <c r="U12" s="3">
        <v>1265073</v>
      </c>
      <c r="V12" s="3">
        <v>908946</v>
      </c>
      <c r="W12" s="14">
        <f t="shared" si="4"/>
        <v>0.71849292491421446</v>
      </c>
      <c r="X12" s="3">
        <v>0</v>
      </c>
      <c r="Y12" s="18">
        <f t="shared" si="5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 s="38">
        <f t="shared" si="6"/>
        <v>7.7372946469275936E-2</v>
      </c>
      <c r="AF12">
        <v>30</v>
      </c>
      <c r="AG12" s="10">
        <v>47757</v>
      </c>
      <c r="AH12" t="s">
        <v>54</v>
      </c>
      <c r="AI12" t="s">
        <v>43</v>
      </c>
      <c r="AJ12">
        <v>0</v>
      </c>
      <c r="AK12" s="8">
        <v>36433</v>
      </c>
      <c r="AL12" s="3">
        <v>60000</v>
      </c>
      <c r="AM12" s="3">
        <v>39999.53</v>
      </c>
      <c r="AN12">
        <v>6.83E-2</v>
      </c>
      <c r="AO12">
        <v>30</v>
      </c>
      <c r="AP12" s="38">
        <f t="shared" si="9"/>
        <v>7.9214616249606268E-2</v>
      </c>
      <c r="AQ12">
        <v>30</v>
      </c>
      <c r="AR12" s="8">
        <v>47757</v>
      </c>
      <c r="AS12" t="s">
        <v>71</v>
      </c>
      <c r="AT12" t="s">
        <v>43</v>
      </c>
      <c r="AU12">
        <v>0</v>
      </c>
      <c r="AV12" s="11">
        <v>35521</v>
      </c>
      <c r="AW12" s="3">
        <v>300000</v>
      </c>
      <c r="AX12" s="3">
        <v>300000</v>
      </c>
      <c r="AY12">
        <v>0.03</v>
      </c>
      <c r="AZ12">
        <v>40</v>
      </c>
      <c r="BA12" s="38">
        <f t="shared" si="7"/>
        <v>4.3262377890462875E-2</v>
      </c>
      <c r="BB12">
        <v>40</v>
      </c>
      <c r="BC12" s="8">
        <v>50131</v>
      </c>
      <c r="BD12">
        <v>0</v>
      </c>
      <c r="BE12" t="s">
        <v>58</v>
      </c>
      <c r="BF12">
        <v>0</v>
      </c>
      <c r="BG12" s="11">
        <v>0</v>
      </c>
      <c r="BH12" s="3">
        <v>0</v>
      </c>
      <c r="BI12" s="3">
        <v>0</v>
      </c>
      <c r="BJ12">
        <v>0</v>
      </c>
      <c r="BK12">
        <v>0</v>
      </c>
      <c r="BL12" s="38">
        <f t="shared" si="8"/>
        <v>0</v>
      </c>
      <c r="BM12">
        <v>0</v>
      </c>
      <c r="BN12" s="8">
        <v>0</v>
      </c>
      <c r="BO12">
        <v>0</v>
      </c>
      <c r="BP12" t="s">
        <v>46</v>
      </c>
      <c r="BQ12">
        <v>0</v>
      </c>
      <c r="BR12" s="3">
        <v>0</v>
      </c>
      <c r="BS12">
        <v>0</v>
      </c>
      <c r="BT12" s="19">
        <f t="shared" si="0"/>
        <v>970000</v>
      </c>
      <c r="BU12" s="19">
        <f t="shared" si="1"/>
        <v>970000</v>
      </c>
      <c r="BV12" s="13">
        <f t="shared" si="2"/>
        <v>0.76675417149840364</v>
      </c>
    </row>
    <row r="13" spans="1:74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3"/>
        <v>2.4902088152190992E-2</v>
      </c>
      <c r="U13" s="3">
        <v>1998226</v>
      </c>
      <c r="V13" s="3">
        <v>1423718</v>
      </c>
      <c r="W13" s="14">
        <f t="shared" si="4"/>
        <v>0.71249097949881546</v>
      </c>
      <c r="X13" s="3">
        <v>0</v>
      </c>
      <c r="Y13" s="18">
        <f t="shared" si="5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 s="38">
        <f t="shared" si="6"/>
        <v>7.7372946469275936E-2</v>
      </c>
      <c r="AF13">
        <v>30</v>
      </c>
      <c r="AG13" s="10">
        <v>47727</v>
      </c>
      <c r="AH13" t="s">
        <v>54</v>
      </c>
      <c r="AI13" t="s">
        <v>43</v>
      </c>
      <c r="AJ13" t="s">
        <v>74</v>
      </c>
      <c r="AK13" s="8">
        <v>36403</v>
      </c>
      <c r="AL13" s="3">
        <v>110000</v>
      </c>
      <c r="AM13" s="3">
        <v>73329</v>
      </c>
      <c r="AN13">
        <v>6.8250000000000005E-2</v>
      </c>
      <c r="AO13">
        <v>30</v>
      </c>
      <c r="AP13" s="38">
        <f t="shared" si="9"/>
        <v>7.9174404162087639E-2</v>
      </c>
      <c r="AQ13">
        <v>30</v>
      </c>
      <c r="AR13" s="8">
        <v>47727</v>
      </c>
      <c r="AS13" t="s">
        <v>71</v>
      </c>
      <c r="AT13" t="s">
        <v>43</v>
      </c>
      <c r="AU13" t="s">
        <v>74</v>
      </c>
      <c r="AV13" s="11">
        <v>35611</v>
      </c>
      <c r="AW13" s="3">
        <v>350000</v>
      </c>
      <c r="AX13" s="3">
        <v>350000</v>
      </c>
      <c r="AY13">
        <v>0.03</v>
      </c>
      <c r="AZ13">
        <v>40</v>
      </c>
      <c r="BA13" s="38">
        <f t="shared" si="7"/>
        <v>4.3262377890462875E-2</v>
      </c>
      <c r="BB13">
        <v>40</v>
      </c>
      <c r="BC13" s="8">
        <v>50221</v>
      </c>
      <c r="BD13" t="s">
        <v>75</v>
      </c>
      <c r="BE13" t="s">
        <v>58</v>
      </c>
      <c r="BF13">
        <v>0</v>
      </c>
      <c r="BG13" s="11">
        <v>0</v>
      </c>
      <c r="BH13" s="3">
        <v>0</v>
      </c>
      <c r="BI13" s="3">
        <v>0</v>
      </c>
      <c r="BJ13">
        <v>0</v>
      </c>
      <c r="BK13">
        <v>0</v>
      </c>
      <c r="BL13" s="38">
        <f t="shared" si="8"/>
        <v>0</v>
      </c>
      <c r="BM13">
        <v>0</v>
      </c>
      <c r="BN13" s="8">
        <v>0</v>
      </c>
      <c r="BO13">
        <v>0</v>
      </c>
      <c r="BP13" t="s">
        <v>46</v>
      </c>
      <c r="BQ13">
        <v>0</v>
      </c>
      <c r="BR13" s="3">
        <v>1998226</v>
      </c>
      <c r="BS13">
        <v>410117</v>
      </c>
      <c r="BT13" s="19">
        <f t="shared" si="0"/>
        <v>1480000</v>
      </c>
      <c r="BU13" s="19">
        <f t="shared" si="1"/>
        <v>1480000</v>
      </c>
      <c r="BV13" s="13">
        <f t="shared" si="2"/>
        <v>0.74065696272593795</v>
      </c>
    </row>
    <row r="14" spans="1:74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3"/>
        <v>2.4989786795658945E-2</v>
      </c>
      <c r="U14" s="3">
        <v>2026788</v>
      </c>
      <c r="V14" s="3">
        <v>1436767</v>
      </c>
      <c r="W14" s="14">
        <f t="shared" si="4"/>
        <v>0.7088886454824086</v>
      </c>
      <c r="X14" s="3">
        <v>0</v>
      </c>
      <c r="Y14" s="18">
        <f t="shared" si="5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 s="38">
        <f t="shared" si="6"/>
        <v>7.7372946469275936E-2</v>
      </c>
      <c r="AF14">
        <v>30</v>
      </c>
      <c r="AG14" s="10">
        <v>47757</v>
      </c>
      <c r="AH14" t="s">
        <v>54</v>
      </c>
      <c r="AI14" t="s">
        <v>43</v>
      </c>
      <c r="AJ14" t="s">
        <v>74</v>
      </c>
      <c r="AK14" s="8">
        <v>36433</v>
      </c>
      <c r="AL14" s="3">
        <v>85000</v>
      </c>
      <c r="AM14" s="3">
        <v>56664</v>
      </c>
      <c r="AN14">
        <v>6.83E-2</v>
      </c>
      <c r="AO14">
        <v>30</v>
      </c>
      <c r="AP14" s="38">
        <f t="shared" si="9"/>
        <v>7.9214616249606268E-2</v>
      </c>
      <c r="AQ14">
        <v>30</v>
      </c>
      <c r="AR14" s="8">
        <v>47757</v>
      </c>
      <c r="AS14" t="s">
        <v>71</v>
      </c>
      <c r="AT14" t="s">
        <v>43</v>
      </c>
      <c r="AU14" t="s">
        <v>74</v>
      </c>
      <c r="AV14" s="11">
        <v>0</v>
      </c>
      <c r="AW14" s="3">
        <v>0</v>
      </c>
      <c r="AX14" s="3">
        <v>0</v>
      </c>
      <c r="AY14">
        <v>0</v>
      </c>
      <c r="AZ14">
        <v>0</v>
      </c>
      <c r="BA14" s="38">
        <f t="shared" si="7"/>
        <v>0</v>
      </c>
      <c r="BB14">
        <v>0</v>
      </c>
      <c r="BC14" s="8">
        <v>0</v>
      </c>
      <c r="BD14">
        <v>0</v>
      </c>
      <c r="BE14" t="s">
        <v>46</v>
      </c>
      <c r="BF14">
        <v>0</v>
      </c>
      <c r="BG14" s="11">
        <v>35657</v>
      </c>
      <c r="BH14" s="3">
        <v>350000</v>
      </c>
      <c r="BI14" s="3">
        <v>350000</v>
      </c>
      <c r="BJ14">
        <v>0.03</v>
      </c>
      <c r="BK14">
        <v>40</v>
      </c>
      <c r="BL14" s="38">
        <f t="shared" si="8"/>
        <v>4.3262377890462875E-2</v>
      </c>
      <c r="BM14">
        <v>40</v>
      </c>
      <c r="BN14" s="8">
        <v>50267</v>
      </c>
      <c r="BO14">
        <v>0</v>
      </c>
      <c r="BP14" t="s">
        <v>58</v>
      </c>
      <c r="BQ14">
        <v>0</v>
      </c>
      <c r="BR14" s="3">
        <v>2026788</v>
      </c>
      <c r="BS14">
        <v>369362</v>
      </c>
      <c r="BT14" s="19">
        <f t="shared" si="0"/>
        <v>1465000</v>
      </c>
      <c r="BU14" s="19">
        <f t="shared" si="1"/>
        <v>1465000</v>
      </c>
      <c r="BV14" s="13">
        <f t="shared" si="2"/>
        <v>0.72281856809888356</v>
      </c>
    </row>
    <row r="15" spans="1:74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3"/>
        <v>2.5488735299830593E-2</v>
      </c>
      <c r="U15" s="3">
        <v>4067130</v>
      </c>
      <c r="V15" s="3">
        <v>2901994</v>
      </c>
      <c r="W15" s="14">
        <f t="shared" si="4"/>
        <v>0.71352378704393515</v>
      </c>
      <c r="X15" s="3">
        <v>0</v>
      </c>
      <c r="Y15" s="18">
        <f t="shared" si="5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 s="38">
        <f t="shared" si="6"/>
        <v>0.13780564160665729</v>
      </c>
      <c r="AF15">
        <v>30</v>
      </c>
      <c r="AG15" s="10">
        <v>43709</v>
      </c>
      <c r="AH15" t="s">
        <v>54</v>
      </c>
      <c r="AI15" t="s">
        <v>43</v>
      </c>
      <c r="AJ15">
        <v>0</v>
      </c>
      <c r="AK15" s="8">
        <v>35627</v>
      </c>
      <c r="AL15" s="3">
        <v>700000</v>
      </c>
      <c r="AM15" s="3">
        <v>700000</v>
      </c>
      <c r="AN15">
        <v>0.03</v>
      </c>
      <c r="AO15">
        <v>40</v>
      </c>
      <c r="AP15" s="38">
        <f t="shared" si="9"/>
        <v>4.3262377890462875E-2</v>
      </c>
      <c r="AQ15">
        <v>40</v>
      </c>
      <c r="AR15" s="8">
        <v>50237</v>
      </c>
      <c r="AS15">
        <v>0</v>
      </c>
      <c r="AT15" t="s">
        <v>58</v>
      </c>
      <c r="AU15">
        <v>0</v>
      </c>
      <c r="AV15" s="11">
        <v>0</v>
      </c>
      <c r="AW15" s="3">
        <v>0</v>
      </c>
      <c r="AX15" s="3">
        <v>0</v>
      </c>
      <c r="AY15">
        <v>0</v>
      </c>
      <c r="AZ15">
        <v>0</v>
      </c>
      <c r="BA15" s="38">
        <f t="shared" si="7"/>
        <v>0</v>
      </c>
      <c r="BB15">
        <v>0</v>
      </c>
      <c r="BC15" s="8">
        <v>0</v>
      </c>
      <c r="BD15">
        <v>0</v>
      </c>
      <c r="BE15" t="s">
        <v>46</v>
      </c>
      <c r="BF15">
        <v>0</v>
      </c>
      <c r="BG15" s="11">
        <v>0</v>
      </c>
      <c r="BH15" s="3">
        <v>0</v>
      </c>
      <c r="BI15" s="3">
        <v>0</v>
      </c>
      <c r="BJ15">
        <v>0</v>
      </c>
      <c r="BK15">
        <v>0</v>
      </c>
      <c r="BL15" s="38">
        <f t="shared" si="8"/>
        <v>0</v>
      </c>
      <c r="BM15">
        <v>0</v>
      </c>
      <c r="BN15" s="8">
        <v>0</v>
      </c>
      <c r="BO15">
        <v>0</v>
      </c>
      <c r="BP15" t="s">
        <v>46</v>
      </c>
      <c r="BQ15">
        <v>0</v>
      </c>
      <c r="BR15" s="3">
        <v>4067130</v>
      </c>
      <c r="BS15" t="s">
        <v>62</v>
      </c>
      <c r="BT15" s="19">
        <f t="shared" si="0"/>
        <v>2612000</v>
      </c>
      <c r="BU15" s="19">
        <f t="shared" si="1"/>
        <v>2612000</v>
      </c>
      <c r="BV15" s="13">
        <f t="shared" si="2"/>
        <v>0.64222191078229607</v>
      </c>
    </row>
    <row r="16" spans="1:74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3"/>
        <v>0</v>
      </c>
      <c r="U16" s="3">
        <v>0</v>
      </c>
      <c r="V16" s="3">
        <v>7725408</v>
      </c>
      <c r="W16" s="14">
        <f t="shared" si="4"/>
        <v>0</v>
      </c>
      <c r="X16" s="3">
        <v>6817628</v>
      </c>
      <c r="Y16" s="18">
        <f t="shared" si="5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 s="38">
        <f t="shared" si="6"/>
        <v>6.7292806147401615E-2</v>
      </c>
      <c r="AF16">
        <v>30</v>
      </c>
      <c r="AG16" s="10">
        <v>49949</v>
      </c>
      <c r="AH16">
        <v>0</v>
      </c>
      <c r="AI16" t="s">
        <v>43</v>
      </c>
      <c r="AJ16">
        <v>0</v>
      </c>
      <c r="AK16" s="8">
        <v>0</v>
      </c>
      <c r="AL16" s="3">
        <v>0</v>
      </c>
      <c r="AM16" s="3">
        <v>0</v>
      </c>
      <c r="AN16">
        <v>0</v>
      </c>
      <c r="AO16" t="s">
        <v>45</v>
      </c>
      <c r="AP16" s="38">
        <f t="shared" si="9"/>
        <v>0</v>
      </c>
      <c r="AQ16">
        <v>0</v>
      </c>
      <c r="AR16" s="8">
        <v>0</v>
      </c>
      <c r="AS16">
        <v>0</v>
      </c>
      <c r="AT16" t="s">
        <v>46</v>
      </c>
      <c r="AU16">
        <v>0</v>
      </c>
      <c r="AV16" s="11">
        <v>0</v>
      </c>
      <c r="AW16" s="3">
        <v>0</v>
      </c>
      <c r="AX16" s="3">
        <v>0</v>
      </c>
      <c r="AY16">
        <v>0</v>
      </c>
      <c r="AZ16">
        <v>0</v>
      </c>
      <c r="BA16" s="38">
        <f t="shared" si="7"/>
        <v>0</v>
      </c>
      <c r="BB16">
        <v>0</v>
      </c>
      <c r="BC16" s="8">
        <v>0</v>
      </c>
      <c r="BD16">
        <v>0</v>
      </c>
      <c r="BE16" t="s">
        <v>46</v>
      </c>
      <c r="BF16">
        <v>0</v>
      </c>
      <c r="BG16" s="11">
        <v>0</v>
      </c>
      <c r="BH16" s="3">
        <v>0</v>
      </c>
      <c r="BI16" s="3">
        <v>0</v>
      </c>
      <c r="BJ16">
        <v>0</v>
      </c>
      <c r="BK16">
        <v>0</v>
      </c>
      <c r="BL16" s="38">
        <f t="shared" si="8"/>
        <v>0</v>
      </c>
      <c r="BM16">
        <v>0</v>
      </c>
      <c r="BN16" s="8">
        <v>0</v>
      </c>
      <c r="BO16">
        <v>0</v>
      </c>
      <c r="BP16" t="s">
        <v>46</v>
      </c>
      <c r="BQ16">
        <v>0</v>
      </c>
      <c r="BR16" s="3">
        <v>0</v>
      </c>
      <c r="BS16" t="s">
        <v>62</v>
      </c>
      <c r="BT16" s="19">
        <f t="shared" si="0"/>
        <v>9480000</v>
      </c>
      <c r="BU16" s="19">
        <f t="shared" si="1"/>
        <v>16297628</v>
      </c>
      <c r="BV16" s="13">
        <f t="shared" si="2"/>
        <v>0</v>
      </c>
    </row>
    <row r="17" spans="1:74" hidden="1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3"/>
        <v>0.28514433351538621</v>
      </c>
      <c r="U17" s="3">
        <v>23487684</v>
      </c>
      <c r="V17" s="3">
        <v>21396424</v>
      </c>
      <c r="W17" s="14">
        <f t="shared" si="4"/>
        <v>0.91096355008863372</v>
      </c>
      <c r="X17" s="3">
        <v>7887684</v>
      </c>
      <c r="Y17" s="18">
        <f t="shared" si="5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 s="38">
        <f t="shared" si="6"/>
        <v>9.4140897948373561E-2</v>
      </c>
      <c r="AF17">
        <v>35</v>
      </c>
      <c r="AG17" s="10">
        <v>48639</v>
      </c>
      <c r="AH17" t="s">
        <v>42</v>
      </c>
      <c r="AI17" t="s">
        <v>43</v>
      </c>
      <c r="AJ17" t="s">
        <v>44</v>
      </c>
      <c r="AK17" s="8">
        <v>0</v>
      </c>
      <c r="AL17" s="3">
        <v>0</v>
      </c>
      <c r="AM17" s="3">
        <v>0</v>
      </c>
      <c r="AN17">
        <v>0</v>
      </c>
      <c r="AO17" t="s">
        <v>45</v>
      </c>
      <c r="AP17" s="38">
        <f t="shared" si="9"/>
        <v>0</v>
      </c>
      <c r="AQ17">
        <v>0</v>
      </c>
      <c r="AR17" s="8">
        <v>0</v>
      </c>
      <c r="AS17">
        <v>0</v>
      </c>
      <c r="AT17" t="s">
        <v>46</v>
      </c>
      <c r="AU17">
        <v>0</v>
      </c>
      <c r="AV17" s="11">
        <v>0</v>
      </c>
      <c r="AW17" s="3">
        <v>0</v>
      </c>
      <c r="AX17" s="3">
        <v>0</v>
      </c>
      <c r="AY17">
        <v>0</v>
      </c>
      <c r="AZ17">
        <v>0</v>
      </c>
      <c r="BA17" s="38">
        <f t="shared" si="7"/>
        <v>0</v>
      </c>
      <c r="BB17">
        <v>0</v>
      </c>
      <c r="BC17" s="8">
        <v>0</v>
      </c>
      <c r="BD17">
        <v>0</v>
      </c>
      <c r="BE17" t="s">
        <v>46</v>
      </c>
      <c r="BF17">
        <v>0</v>
      </c>
      <c r="BG17" s="11">
        <v>0</v>
      </c>
      <c r="BH17" s="3">
        <v>0</v>
      </c>
      <c r="BI17" s="3">
        <v>0</v>
      </c>
      <c r="BJ17">
        <v>0</v>
      </c>
      <c r="BK17">
        <v>0</v>
      </c>
      <c r="BL17" s="38">
        <f t="shared" si="8"/>
        <v>0</v>
      </c>
      <c r="BM17">
        <v>0</v>
      </c>
      <c r="BN17" s="8">
        <v>0</v>
      </c>
      <c r="BO17">
        <v>0</v>
      </c>
      <c r="BP17" t="s">
        <v>46</v>
      </c>
      <c r="BQ17">
        <v>0</v>
      </c>
      <c r="BR17" s="3">
        <v>23487684</v>
      </c>
      <c r="BS17" t="s">
        <v>47</v>
      </c>
      <c r="BT17" s="19">
        <f t="shared" si="0"/>
        <v>15600000</v>
      </c>
      <c r="BU17" s="19">
        <f t="shared" si="1"/>
        <v>23487684</v>
      </c>
      <c r="BV17" s="13">
        <f t="shared" si="2"/>
        <v>1</v>
      </c>
    </row>
    <row r="18" spans="1:74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3"/>
        <v>2.868748138942126E-2</v>
      </c>
      <c r="U18" s="3">
        <v>4349005</v>
      </c>
      <c r="V18" s="3">
        <v>3691198</v>
      </c>
      <c r="W18" s="14">
        <f t="shared" si="4"/>
        <v>0.84874540268406218</v>
      </c>
      <c r="X18" s="3">
        <v>0</v>
      </c>
      <c r="Y18" s="18">
        <f t="shared" si="5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 s="38">
        <f t="shared" si="6"/>
        <v>5.9005967433613679E-2</v>
      </c>
      <c r="AF18">
        <v>0</v>
      </c>
      <c r="AG18" s="10">
        <v>52932</v>
      </c>
      <c r="AH18">
        <v>0</v>
      </c>
      <c r="AI18" t="s">
        <v>43</v>
      </c>
      <c r="AJ18">
        <v>0</v>
      </c>
      <c r="AK18" s="8">
        <v>0</v>
      </c>
      <c r="AL18" s="3">
        <v>0</v>
      </c>
      <c r="AM18" s="3">
        <v>0</v>
      </c>
      <c r="AN18">
        <v>0</v>
      </c>
      <c r="AO18">
        <v>0</v>
      </c>
      <c r="AP18" s="38">
        <f t="shared" si="9"/>
        <v>0</v>
      </c>
      <c r="AQ18">
        <v>0</v>
      </c>
      <c r="AR18" s="8">
        <v>0</v>
      </c>
      <c r="AS18">
        <v>0</v>
      </c>
      <c r="AT18">
        <v>0</v>
      </c>
      <c r="AU18">
        <v>0</v>
      </c>
      <c r="AV18" s="11">
        <v>0</v>
      </c>
      <c r="AW18" s="3">
        <v>0</v>
      </c>
      <c r="AX18" s="3">
        <v>0</v>
      </c>
      <c r="AY18">
        <v>0</v>
      </c>
      <c r="AZ18">
        <v>0</v>
      </c>
      <c r="BA18" s="38">
        <f t="shared" si="7"/>
        <v>0</v>
      </c>
      <c r="BB18">
        <v>0</v>
      </c>
      <c r="BC18" s="8">
        <v>0</v>
      </c>
      <c r="BD18">
        <v>0</v>
      </c>
      <c r="BE18" t="s">
        <v>46</v>
      </c>
      <c r="BF18">
        <v>0</v>
      </c>
      <c r="BG18" s="11">
        <v>0</v>
      </c>
      <c r="BH18" s="3">
        <v>0</v>
      </c>
      <c r="BI18" s="3">
        <v>0</v>
      </c>
      <c r="BJ18">
        <v>0</v>
      </c>
      <c r="BK18">
        <v>0</v>
      </c>
      <c r="BL18" s="38">
        <f t="shared" si="8"/>
        <v>0</v>
      </c>
      <c r="BM18">
        <v>0</v>
      </c>
      <c r="BN18" s="8">
        <v>0</v>
      </c>
      <c r="BO18">
        <v>0</v>
      </c>
      <c r="BP18" t="s">
        <v>46</v>
      </c>
      <c r="BQ18">
        <v>0</v>
      </c>
      <c r="BR18" s="3">
        <v>0</v>
      </c>
      <c r="BS18">
        <v>0</v>
      </c>
      <c r="BT18" s="19">
        <f t="shared" si="0"/>
        <v>6311300</v>
      </c>
      <c r="BU18" s="19">
        <f t="shared" si="1"/>
        <v>6311300</v>
      </c>
      <c r="BV18" s="13">
        <f t="shared" si="2"/>
        <v>1.4512055056271491</v>
      </c>
    </row>
    <row r="19" spans="1:74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3"/>
        <v>1.98633865615927E-2</v>
      </c>
      <c r="U19" s="3">
        <v>1543040</v>
      </c>
      <c r="V19" s="3">
        <v>1061277</v>
      </c>
      <c r="W19" s="14">
        <f t="shared" si="4"/>
        <v>0.68778320717544583</v>
      </c>
      <c r="X19" s="3">
        <v>0</v>
      </c>
      <c r="Y19" s="18">
        <f t="shared" si="5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 s="38">
        <f t="shared" si="6"/>
        <v>0.22779163950446207</v>
      </c>
      <c r="AF19">
        <v>20</v>
      </c>
      <c r="AG19" s="10">
        <v>44227</v>
      </c>
      <c r="AH19" t="s">
        <v>54</v>
      </c>
      <c r="AI19" t="s">
        <v>43</v>
      </c>
      <c r="AJ19">
        <v>0</v>
      </c>
      <c r="AK19" s="8">
        <v>36221</v>
      </c>
      <c r="AL19" s="3">
        <v>120000</v>
      </c>
      <c r="AM19" s="3">
        <v>120000</v>
      </c>
      <c r="AN19">
        <v>0</v>
      </c>
      <c r="AO19">
        <v>40</v>
      </c>
      <c r="AP19" s="38">
        <f t="shared" si="9"/>
        <v>2.5000000000000001E-2</v>
      </c>
      <c r="AQ19">
        <v>40</v>
      </c>
      <c r="AR19" s="8">
        <v>47179</v>
      </c>
      <c r="AS19">
        <v>0</v>
      </c>
      <c r="AT19" t="s">
        <v>58</v>
      </c>
      <c r="AU19">
        <v>0</v>
      </c>
      <c r="AV19" s="11">
        <v>36221</v>
      </c>
      <c r="AW19" s="3">
        <v>239490</v>
      </c>
      <c r="AX19" s="3">
        <v>239490</v>
      </c>
      <c r="AY19">
        <v>0</v>
      </c>
      <c r="AZ19">
        <v>30</v>
      </c>
      <c r="BA19" s="38">
        <f t="shared" si="7"/>
        <v>3.3333333333333333E-2</v>
      </c>
      <c r="BB19">
        <v>30</v>
      </c>
      <c r="BC19" s="8">
        <v>47179</v>
      </c>
      <c r="BD19">
        <v>0</v>
      </c>
      <c r="BE19" t="s">
        <v>58</v>
      </c>
      <c r="BF19">
        <v>0</v>
      </c>
      <c r="BG19" s="11">
        <v>0</v>
      </c>
      <c r="BH19" s="3">
        <v>0</v>
      </c>
      <c r="BI19" s="3">
        <v>0</v>
      </c>
      <c r="BJ19">
        <v>0</v>
      </c>
      <c r="BK19">
        <v>0</v>
      </c>
      <c r="BL19" s="38">
        <f t="shared" si="8"/>
        <v>0</v>
      </c>
      <c r="BM19">
        <v>0</v>
      </c>
      <c r="BN19" s="8">
        <v>0</v>
      </c>
      <c r="BO19">
        <v>0</v>
      </c>
      <c r="BP19" t="s">
        <v>46</v>
      </c>
      <c r="BQ19">
        <v>0</v>
      </c>
      <c r="BR19" s="3">
        <v>1543040</v>
      </c>
      <c r="BS19">
        <v>0</v>
      </c>
      <c r="BT19" s="19">
        <f t="shared" si="0"/>
        <v>963715</v>
      </c>
      <c r="BU19" s="19">
        <f t="shared" si="1"/>
        <v>963715</v>
      </c>
      <c r="BV19" s="13">
        <f t="shared" si="2"/>
        <v>0.62455607113231026</v>
      </c>
    </row>
    <row r="20" spans="1:74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3"/>
        <v>2.5159938302538837E-2</v>
      </c>
      <c r="U20" s="3">
        <v>1536530</v>
      </c>
      <c r="V20" s="3">
        <v>1062064</v>
      </c>
      <c r="W20" s="14">
        <f t="shared" si="4"/>
        <v>0.69120941341854703</v>
      </c>
      <c r="X20" s="3">
        <v>0</v>
      </c>
      <c r="Y20" s="18">
        <f t="shared" si="5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 s="38">
        <f t="shared" si="6"/>
        <v>0.22779163950446207</v>
      </c>
      <c r="AF20">
        <v>20</v>
      </c>
      <c r="AG20" s="10">
        <v>44227</v>
      </c>
      <c r="AH20" t="s">
        <v>42</v>
      </c>
      <c r="AI20" t="s">
        <v>43</v>
      </c>
      <c r="AJ20">
        <v>0</v>
      </c>
      <c r="AK20" s="8">
        <v>36193</v>
      </c>
      <c r="AL20" s="3">
        <v>175000</v>
      </c>
      <c r="AM20" s="3">
        <v>175000</v>
      </c>
      <c r="AN20">
        <v>0</v>
      </c>
      <c r="AO20">
        <v>30</v>
      </c>
      <c r="AP20" s="38">
        <f t="shared" si="9"/>
        <v>3.3333333333333333E-2</v>
      </c>
      <c r="AQ20">
        <v>30</v>
      </c>
      <c r="AR20" s="8">
        <v>47151</v>
      </c>
      <c r="AS20">
        <v>0</v>
      </c>
      <c r="AT20" t="s">
        <v>58</v>
      </c>
      <c r="AU20">
        <v>0</v>
      </c>
      <c r="AV20" s="11">
        <v>36193</v>
      </c>
      <c r="AW20" s="3">
        <v>158340</v>
      </c>
      <c r="AX20" s="3">
        <v>158340</v>
      </c>
      <c r="AY20">
        <v>0</v>
      </c>
      <c r="AZ20">
        <v>30</v>
      </c>
      <c r="BA20" s="38">
        <f t="shared" si="7"/>
        <v>3.3333333333333333E-2</v>
      </c>
      <c r="BB20">
        <v>30</v>
      </c>
      <c r="BC20" s="8">
        <v>47151</v>
      </c>
      <c r="BD20">
        <v>0</v>
      </c>
      <c r="BE20" t="s">
        <v>58</v>
      </c>
      <c r="BF20">
        <v>0</v>
      </c>
      <c r="BG20" s="11">
        <v>0</v>
      </c>
      <c r="BH20" s="3">
        <v>0</v>
      </c>
      <c r="BI20" s="3">
        <v>0</v>
      </c>
      <c r="BJ20">
        <v>0</v>
      </c>
      <c r="BK20">
        <v>0</v>
      </c>
      <c r="BL20" s="38">
        <f t="shared" si="8"/>
        <v>0</v>
      </c>
      <c r="BM20">
        <v>0</v>
      </c>
      <c r="BN20" s="8">
        <v>0</v>
      </c>
      <c r="BO20">
        <v>0</v>
      </c>
      <c r="BP20" t="s">
        <v>46</v>
      </c>
      <c r="BQ20">
        <v>0</v>
      </c>
      <c r="BR20" s="3">
        <v>1536530</v>
      </c>
      <c r="BS20">
        <v>0</v>
      </c>
      <c r="BT20" s="19">
        <f t="shared" si="0"/>
        <v>995775</v>
      </c>
      <c r="BU20" s="19">
        <f t="shared" si="1"/>
        <v>995775</v>
      </c>
      <c r="BV20" s="13">
        <f t="shared" si="2"/>
        <v>0.64806739861896612</v>
      </c>
    </row>
    <row r="21" spans="1:74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3"/>
        <v>1.8494095884158741E-2</v>
      </c>
      <c r="U21" s="3">
        <v>2975382</v>
      </c>
      <c r="V21" s="3">
        <v>2055339</v>
      </c>
      <c r="W21" s="14">
        <f t="shared" si="4"/>
        <v>0.69078155342742542</v>
      </c>
      <c r="X21" s="3">
        <v>0</v>
      </c>
      <c r="Y21" s="18">
        <f t="shared" si="5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 s="38">
        <f t="shared" si="6"/>
        <v>0</v>
      </c>
      <c r="AF21">
        <v>0</v>
      </c>
      <c r="AG21" s="10">
        <v>0</v>
      </c>
      <c r="AH21">
        <v>0</v>
      </c>
      <c r="AI21" t="s">
        <v>46</v>
      </c>
      <c r="AJ21">
        <v>0</v>
      </c>
      <c r="AK21" s="8">
        <v>42398</v>
      </c>
      <c r="AL21" s="3">
        <v>1348988</v>
      </c>
      <c r="AM21" s="3">
        <v>1262338</v>
      </c>
      <c r="AN21">
        <v>4.4999999999999998E-2</v>
      </c>
      <c r="AO21">
        <v>5</v>
      </c>
      <c r="AP21" s="38">
        <f t="shared" si="9"/>
        <v>0.22779163950446207</v>
      </c>
      <c r="AQ21">
        <v>20</v>
      </c>
      <c r="AR21" s="8">
        <v>44227</v>
      </c>
      <c r="AS21" t="s">
        <v>54</v>
      </c>
      <c r="AT21" t="s">
        <v>43</v>
      </c>
      <c r="AU21">
        <v>0</v>
      </c>
      <c r="AV21" s="11">
        <v>36309</v>
      </c>
      <c r="AW21" s="3">
        <v>299962</v>
      </c>
      <c r="AX21" s="3">
        <v>299962</v>
      </c>
      <c r="AY21">
        <v>0</v>
      </c>
      <c r="AZ21">
        <v>30</v>
      </c>
      <c r="BA21" s="38">
        <f t="shared" si="7"/>
        <v>3.3333333333333333E-2</v>
      </c>
      <c r="BB21">
        <v>30</v>
      </c>
      <c r="BC21" s="8">
        <v>47267</v>
      </c>
      <c r="BD21">
        <v>0</v>
      </c>
      <c r="BE21" t="s">
        <v>58</v>
      </c>
      <c r="BF21">
        <v>0</v>
      </c>
      <c r="BG21" s="11">
        <v>36309</v>
      </c>
      <c r="BH21" s="3">
        <v>336000</v>
      </c>
      <c r="BI21" s="3">
        <v>336000</v>
      </c>
      <c r="BJ21">
        <v>0</v>
      </c>
      <c r="BK21">
        <v>30</v>
      </c>
      <c r="BL21" s="38">
        <f t="shared" si="8"/>
        <v>3.3333333333333333E-2</v>
      </c>
      <c r="BM21">
        <v>30</v>
      </c>
      <c r="BN21" s="8">
        <v>47267</v>
      </c>
      <c r="BO21">
        <v>0</v>
      </c>
      <c r="BP21" t="s">
        <v>46</v>
      </c>
      <c r="BQ21">
        <v>0</v>
      </c>
      <c r="BR21" s="3">
        <v>0</v>
      </c>
      <c r="BS21" t="s">
        <v>47</v>
      </c>
      <c r="BT21" s="19">
        <f t="shared" si="0"/>
        <v>1984950</v>
      </c>
      <c r="BU21" s="19">
        <f t="shared" si="1"/>
        <v>1984950</v>
      </c>
      <c r="BV21" s="13">
        <f t="shared" si="2"/>
        <v>0.6671244230152632</v>
      </c>
    </row>
    <row r="22" spans="1:74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3"/>
        <v>2.4777025848880935E-2</v>
      </c>
      <c r="U22" s="3">
        <v>1519795</v>
      </c>
      <c r="V22" s="3">
        <v>1043101</v>
      </c>
      <c r="W22" s="14">
        <f t="shared" si="4"/>
        <v>0.68634322392164737</v>
      </c>
      <c r="X22" s="3">
        <v>0</v>
      </c>
      <c r="Y22" s="18">
        <f t="shared" si="5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 s="38">
        <f t="shared" si="6"/>
        <v>0.22779163950446207</v>
      </c>
      <c r="AF22">
        <v>20</v>
      </c>
      <c r="AG22" s="10">
        <v>44227</v>
      </c>
      <c r="AH22" t="s">
        <v>54</v>
      </c>
      <c r="AI22" t="s">
        <v>43</v>
      </c>
      <c r="AJ22" t="s">
        <v>55</v>
      </c>
      <c r="AK22" s="8">
        <v>36199</v>
      </c>
      <c r="AL22" s="3">
        <v>120000</v>
      </c>
      <c r="AM22" s="3">
        <v>120000</v>
      </c>
      <c r="AN22">
        <v>0</v>
      </c>
      <c r="AO22">
        <v>30</v>
      </c>
      <c r="AP22" s="38">
        <f t="shared" si="9"/>
        <v>3.3333333333333333E-2</v>
      </c>
      <c r="AQ22">
        <v>30</v>
      </c>
      <c r="AR22" s="8">
        <v>47157</v>
      </c>
      <c r="AS22">
        <v>0</v>
      </c>
      <c r="AT22" t="s">
        <v>58</v>
      </c>
      <c r="AU22">
        <v>0</v>
      </c>
      <c r="AV22" s="11">
        <v>36199</v>
      </c>
      <c r="AW22" s="3">
        <v>234212</v>
      </c>
      <c r="AX22" s="3">
        <v>234212</v>
      </c>
      <c r="AY22">
        <v>0</v>
      </c>
      <c r="AZ22">
        <v>30</v>
      </c>
      <c r="BA22" s="38">
        <f t="shared" si="7"/>
        <v>3.3333333333333333E-2</v>
      </c>
      <c r="BB22">
        <v>30</v>
      </c>
      <c r="BC22" s="8">
        <v>47157</v>
      </c>
      <c r="BD22">
        <v>0</v>
      </c>
      <c r="BE22" t="s">
        <v>58</v>
      </c>
      <c r="BF22">
        <v>0</v>
      </c>
      <c r="BG22" s="11">
        <v>0</v>
      </c>
      <c r="BH22" s="3">
        <v>0</v>
      </c>
      <c r="BI22" s="3">
        <v>0</v>
      </c>
      <c r="BJ22">
        <v>0</v>
      </c>
      <c r="BK22">
        <v>0</v>
      </c>
      <c r="BL22" s="38">
        <f t="shared" si="8"/>
        <v>0</v>
      </c>
      <c r="BM22">
        <v>0</v>
      </c>
      <c r="BN22" s="8">
        <v>0</v>
      </c>
      <c r="BO22">
        <v>0</v>
      </c>
      <c r="BP22" t="s">
        <v>46</v>
      </c>
      <c r="BQ22">
        <v>0</v>
      </c>
      <c r="BR22" s="3">
        <v>1519795</v>
      </c>
      <c r="BS22" t="s">
        <v>62</v>
      </c>
      <c r="BT22" s="19">
        <f t="shared" si="0"/>
        <v>999390</v>
      </c>
      <c r="BU22" s="19">
        <f t="shared" si="1"/>
        <v>999390</v>
      </c>
      <c r="BV22" s="13">
        <f t="shared" si="2"/>
        <v>0.65758210811326523</v>
      </c>
    </row>
    <row r="23" spans="1:74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3"/>
        <v>1.7649757244536352E-2</v>
      </c>
      <c r="U23" s="3">
        <v>1665462</v>
      </c>
      <c r="V23" s="3">
        <v>832731</v>
      </c>
      <c r="W23" s="14">
        <f t="shared" si="4"/>
        <v>0.5</v>
      </c>
      <c r="X23" s="3">
        <v>0</v>
      </c>
      <c r="Y23" s="18">
        <f t="shared" si="5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 s="38">
        <f t="shared" si="6"/>
        <v>5.3017482396993991E-2</v>
      </c>
      <c r="AF23">
        <v>30</v>
      </c>
      <c r="AG23" s="10">
        <v>49491</v>
      </c>
      <c r="AH23" t="s">
        <v>42</v>
      </c>
      <c r="AI23" t="s">
        <v>43</v>
      </c>
      <c r="AJ23">
        <v>0</v>
      </c>
      <c r="AK23" s="8">
        <v>36725</v>
      </c>
      <c r="AL23" s="3">
        <v>437176</v>
      </c>
      <c r="AM23" s="3">
        <v>703061</v>
      </c>
      <c r="AN23">
        <v>0.03</v>
      </c>
      <c r="AO23">
        <v>30</v>
      </c>
      <c r="AP23" s="38">
        <f t="shared" si="9"/>
        <v>5.1019259320252565E-2</v>
      </c>
      <c r="AQ23">
        <v>30</v>
      </c>
      <c r="AR23" s="8">
        <v>47682</v>
      </c>
      <c r="AS23">
        <v>0</v>
      </c>
      <c r="AT23" t="s">
        <v>58</v>
      </c>
      <c r="AU23">
        <v>0</v>
      </c>
      <c r="AV23" s="11">
        <v>0</v>
      </c>
      <c r="AW23" s="3">
        <v>0</v>
      </c>
      <c r="AX23" s="3">
        <v>0</v>
      </c>
      <c r="AY23">
        <v>0</v>
      </c>
      <c r="AZ23">
        <v>0</v>
      </c>
      <c r="BA23" s="38">
        <f t="shared" si="7"/>
        <v>0</v>
      </c>
      <c r="BB23">
        <v>0</v>
      </c>
      <c r="BC23" s="8">
        <v>0</v>
      </c>
      <c r="BD23">
        <v>0</v>
      </c>
      <c r="BE23" t="s">
        <v>46</v>
      </c>
      <c r="BF23">
        <v>0</v>
      </c>
      <c r="BG23" s="11">
        <v>0</v>
      </c>
      <c r="BH23" s="3">
        <v>0</v>
      </c>
      <c r="BI23" s="3">
        <v>0</v>
      </c>
      <c r="BJ23">
        <v>0</v>
      </c>
      <c r="BK23">
        <v>0</v>
      </c>
      <c r="BL23" s="38">
        <f t="shared" si="8"/>
        <v>0</v>
      </c>
      <c r="BM23">
        <v>0</v>
      </c>
      <c r="BN23" s="8">
        <v>0</v>
      </c>
      <c r="BO23">
        <v>0</v>
      </c>
      <c r="BP23" t="s">
        <v>46</v>
      </c>
      <c r="BQ23">
        <v>0</v>
      </c>
      <c r="BR23" s="3">
        <v>0</v>
      </c>
      <c r="BS23">
        <v>0</v>
      </c>
      <c r="BT23" s="19">
        <f t="shared" si="0"/>
        <v>1349229</v>
      </c>
      <c r="BU23" s="19">
        <f t="shared" si="1"/>
        <v>1349229</v>
      </c>
      <c r="BV23" s="13">
        <f t="shared" si="2"/>
        <v>0.810122956873228</v>
      </c>
    </row>
    <row r="24" spans="1:74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3"/>
        <v>1.7650157908096733E-2</v>
      </c>
      <c r="U24" s="3">
        <v>1721571</v>
      </c>
      <c r="V24" s="3">
        <v>860786</v>
      </c>
      <c r="W24" s="14">
        <f t="shared" si="4"/>
        <v>0.50000029043240157</v>
      </c>
      <c r="X24" s="3">
        <v>0</v>
      </c>
      <c r="Y24" s="18">
        <f t="shared" si="5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 s="38">
        <f t="shared" si="6"/>
        <v>6.956707390343958E-2</v>
      </c>
      <c r="AF24">
        <v>30</v>
      </c>
      <c r="AG24" s="10">
        <v>49491</v>
      </c>
      <c r="AH24" t="s">
        <v>54</v>
      </c>
      <c r="AI24" t="s">
        <v>43</v>
      </c>
      <c r="AJ24">
        <v>0</v>
      </c>
      <c r="AK24" s="8">
        <v>36795</v>
      </c>
      <c r="AL24" s="3">
        <v>460693</v>
      </c>
      <c r="AM24" s="3">
        <v>753314</v>
      </c>
      <c r="AN24">
        <v>0.03</v>
      </c>
      <c r="AO24">
        <v>30</v>
      </c>
      <c r="AP24" s="38">
        <f t="shared" si="9"/>
        <v>5.1019259320252565E-2</v>
      </c>
      <c r="AQ24">
        <v>30</v>
      </c>
      <c r="AR24" s="8">
        <v>47752</v>
      </c>
      <c r="AS24">
        <v>0</v>
      </c>
      <c r="AT24" t="s">
        <v>58</v>
      </c>
      <c r="AU24">
        <v>0</v>
      </c>
      <c r="AV24" s="11">
        <v>0</v>
      </c>
      <c r="AW24" s="3">
        <v>0</v>
      </c>
      <c r="AX24" s="3">
        <v>0</v>
      </c>
      <c r="AY24">
        <v>0</v>
      </c>
      <c r="AZ24">
        <v>0</v>
      </c>
      <c r="BA24" s="38">
        <f t="shared" si="7"/>
        <v>0</v>
      </c>
      <c r="BB24">
        <v>0</v>
      </c>
      <c r="BC24" s="8">
        <v>0</v>
      </c>
      <c r="BD24">
        <v>0</v>
      </c>
      <c r="BE24" t="s">
        <v>46</v>
      </c>
      <c r="BF24">
        <v>0</v>
      </c>
      <c r="BG24" s="11">
        <v>0</v>
      </c>
      <c r="BH24" s="3">
        <v>0</v>
      </c>
      <c r="BI24" s="3">
        <v>0</v>
      </c>
      <c r="BJ24">
        <v>0</v>
      </c>
      <c r="BK24">
        <v>0</v>
      </c>
      <c r="BL24" s="38">
        <f t="shared" si="8"/>
        <v>0</v>
      </c>
      <c r="BM24">
        <v>0</v>
      </c>
      <c r="BN24" s="8">
        <v>0</v>
      </c>
      <c r="BO24">
        <v>0</v>
      </c>
      <c r="BP24" t="s">
        <v>46</v>
      </c>
      <c r="BQ24">
        <v>0</v>
      </c>
      <c r="BR24" s="3">
        <v>1721571</v>
      </c>
      <c r="BS24" t="s">
        <v>62</v>
      </c>
      <c r="BT24" s="19">
        <f t="shared" si="0"/>
        <v>1380723.83</v>
      </c>
      <c r="BU24" s="19">
        <f t="shared" si="1"/>
        <v>1380723.83</v>
      </c>
      <c r="BV24" s="13">
        <f t="shared" si="2"/>
        <v>0.80201387569841731</v>
      </c>
    </row>
    <row r="25" spans="1:74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3"/>
        <v>1.2066309608081456E-2</v>
      </c>
      <c r="U25" s="3">
        <v>1796904</v>
      </c>
      <c r="V25" s="3">
        <v>830712</v>
      </c>
      <c r="W25" s="14">
        <f t="shared" si="4"/>
        <v>0.46230182580705481</v>
      </c>
      <c r="X25" s="3">
        <v>0</v>
      </c>
      <c r="Y25" s="18">
        <f t="shared" si="5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 s="38">
        <f t="shared" si="6"/>
        <v>7.6876144324048032E-2</v>
      </c>
      <c r="AF25">
        <v>20</v>
      </c>
      <c r="AG25" s="10">
        <v>49980</v>
      </c>
      <c r="AH25" t="s">
        <v>54</v>
      </c>
      <c r="AI25" t="s">
        <v>43</v>
      </c>
      <c r="AJ25">
        <v>0</v>
      </c>
      <c r="AK25" s="8">
        <v>36721</v>
      </c>
      <c r="AL25" s="3">
        <v>459361</v>
      </c>
      <c r="AM25" s="3">
        <v>459361</v>
      </c>
      <c r="AN25">
        <v>0.03</v>
      </c>
      <c r="AO25">
        <v>30</v>
      </c>
      <c r="AP25" s="38">
        <f t="shared" si="9"/>
        <v>5.1019259320252565E-2</v>
      </c>
      <c r="AQ25">
        <v>30</v>
      </c>
      <c r="AR25" s="8">
        <v>47678</v>
      </c>
      <c r="AS25">
        <v>0</v>
      </c>
      <c r="AT25" t="s">
        <v>58</v>
      </c>
      <c r="AU25">
        <v>0</v>
      </c>
      <c r="AV25" s="11">
        <v>0</v>
      </c>
      <c r="AW25" s="3">
        <v>0</v>
      </c>
      <c r="AX25" s="3">
        <v>0</v>
      </c>
      <c r="AY25">
        <v>0</v>
      </c>
      <c r="AZ25">
        <v>0</v>
      </c>
      <c r="BA25" s="38">
        <f t="shared" si="7"/>
        <v>0</v>
      </c>
      <c r="BB25">
        <v>0</v>
      </c>
      <c r="BC25" s="8">
        <v>0</v>
      </c>
      <c r="BD25">
        <v>0</v>
      </c>
      <c r="BE25" t="s">
        <v>46</v>
      </c>
      <c r="BF25">
        <v>0</v>
      </c>
      <c r="BG25" s="11">
        <v>0</v>
      </c>
      <c r="BH25" s="3">
        <v>0</v>
      </c>
      <c r="BI25" s="3">
        <v>0</v>
      </c>
      <c r="BJ25">
        <v>0</v>
      </c>
      <c r="BK25">
        <v>0</v>
      </c>
      <c r="BL25" s="38">
        <f t="shared" si="8"/>
        <v>0</v>
      </c>
      <c r="BM25">
        <v>0</v>
      </c>
      <c r="BN25" s="8">
        <v>0</v>
      </c>
      <c r="BO25">
        <v>0</v>
      </c>
      <c r="BP25" t="s">
        <v>46</v>
      </c>
      <c r="BQ25">
        <v>0</v>
      </c>
      <c r="BR25" s="3">
        <v>0</v>
      </c>
      <c r="BS25">
        <v>0</v>
      </c>
      <c r="BT25" s="19">
        <f t="shared" si="0"/>
        <v>1159361</v>
      </c>
      <c r="BU25" s="19">
        <f t="shared" si="1"/>
        <v>1159361</v>
      </c>
      <c r="BV25" s="13">
        <f t="shared" si="2"/>
        <v>0.64519918704616386</v>
      </c>
    </row>
    <row r="26" spans="1:74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3"/>
        <v>1.7650064814269492E-2</v>
      </c>
      <c r="U26" s="3">
        <v>1680957</v>
      </c>
      <c r="V26" s="3">
        <v>840479</v>
      </c>
      <c r="W26" s="14">
        <f t="shared" si="4"/>
        <v>0.50000029744960761</v>
      </c>
      <c r="X26" s="3">
        <v>0</v>
      </c>
      <c r="Y26" s="18">
        <f t="shared" si="5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 s="38">
        <f t="shared" si="6"/>
        <v>7.6876144324048032E-2</v>
      </c>
      <c r="AF26">
        <v>30</v>
      </c>
      <c r="AG26" s="10">
        <v>50344</v>
      </c>
      <c r="AH26" t="s">
        <v>54</v>
      </c>
      <c r="AI26" t="s">
        <v>43</v>
      </c>
      <c r="AJ26">
        <v>0</v>
      </c>
      <c r="AK26" s="8">
        <v>36725</v>
      </c>
      <c r="AL26" s="3">
        <v>473464</v>
      </c>
      <c r="AM26" s="3">
        <v>747945</v>
      </c>
      <c r="AN26">
        <v>0.03</v>
      </c>
      <c r="AO26">
        <v>30</v>
      </c>
      <c r="AP26" s="38">
        <f t="shared" si="9"/>
        <v>5.1019259320252565E-2</v>
      </c>
      <c r="AQ26">
        <v>30</v>
      </c>
      <c r="AR26" s="8">
        <v>47682</v>
      </c>
      <c r="AS26">
        <v>0</v>
      </c>
      <c r="AT26" t="s">
        <v>58</v>
      </c>
      <c r="AU26">
        <v>0</v>
      </c>
      <c r="AV26" s="11">
        <v>0</v>
      </c>
      <c r="AW26" s="3">
        <v>0</v>
      </c>
      <c r="AX26" s="3">
        <v>0</v>
      </c>
      <c r="AY26">
        <v>0</v>
      </c>
      <c r="AZ26">
        <v>0</v>
      </c>
      <c r="BA26" s="38">
        <f t="shared" si="7"/>
        <v>0</v>
      </c>
      <c r="BB26">
        <v>0</v>
      </c>
      <c r="BC26" s="8">
        <v>0</v>
      </c>
      <c r="BD26">
        <v>0</v>
      </c>
      <c r="BE26" t="s">
        <v>46</v>
      </c>
      <c r="BF26">
        <v>0</v>
      </c>
      <c r="BG26" s="11">
        <v>0</v>
      </c>
      <c r="BH26" s="3">
        <v>0</v>
      </c>
      <c r="BI26" s="3">
        <v>0</v>
      </c>
      <c r="BJ26">
        <v>0</v>
      </c>
      <c r="BK26">
        <v>0</v>
      </c>
      <c r="BL26" s="38">
        <f t="shared" si="8"/>
        <v>0</v>
      </c>
      <c r="BM26">
        <v>0</v>
      </c>
      <c r="BN26" s="8">
        <v>0</v>
      </c>
      <c r="BO26">
        <v>0</v>
      </c>
      <c r="BP26" t="s">
        <v>46</v>
      </c>
      <c r="BQ26">
        <v>0</v>
      </c>
      <c r="BR26" s="3">
        <v>1680957</v>
      </c>
      <c r="BS26" t="s">
        <v>47</v>
      </c>
      <c r="BT26" s="19">
        <f t="shared" si="0"/>
        <v>1173464</v>
      </c>
      <c r="BU26" s="19">
        <f t="shared" si="1"/>
        <v>1173464</v>
      </c>
      <c r="BV26" s="13">
        <f t="shared" si="2"/>
        <v>0.6980928126061523</v>
      </c>
    </row>
    <row r="27" spans="1:74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3"/>
        <v>0.27191155085648433</v>
      </c>
      <c r="U27" s="3">
        <v>11166462</v>
      </c>
      <c r="V27" s="3">
        <v>8939039</v>
      </c>
      <c r="W27" s="14">
        <f t="shared" si="4"/>
        <v>0.80052562754433765</v>
      </c>
      <c r="X27" s="3">
        <v>2051073</v>
      </c>
      <c r="Y27" s="18">
        <f t="shared" si="5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 s="38">
        <f t="shared" si="6"/>
        <v>4.9436694222231604E-2</v>
      </c>
      <c r="AF27">
        <v>35</v>
      </c>
      <c r="AG27" s="10">
        <v>49919</v>
      </c>
      <c r="AH27" t="s">
        <v>63</v>
      </c>
      <c r="AI27" t="s">
        <v>43</v>
      </c>
      <c r="AJ27" t="s">
        <v>44</v>
      </c>
      <c r="AK27" s="8">
        <v>37135</v>
      </c>
      <c r="AL27" s="3">
        <v>2665389</v>
      </c>
      <c r="AM27" s="3">
        <v>2329639.81</v>
      </c>
      <c r="AN27">
        <v>0</v>
      </c>
      <c r="AO27" t="s">
        <v>45</v>
      </c>
      <c r="AP27" s="38">
        <f t="shared" si="9"/>
        <v>0</v>
      </c>
      <c r="AQ27">
        <v>0</v>
      </c>
      <c r="AR27" s="8">
        <v>0</v>
      </c>
      <c r="AS27">
        <v>0</v>
      </c>
      <c r="AT27" t="s">
        <v>58</v>
      </c>
      <c r="AU27" t="s">
        <v>98</v>
      </c>
      <c r="AV27" s="11">
        <v>37135</v>
      </c>
      <c r="AW27" s="3">
        <v>500000</v>
      </c>
      <c r="AX27" s="3">
        <v>412700.15999999997</v>
      </c>
      <c r="AY27">
        <v>0.1</v>
      </c>
      <c r="AZ27">
        <v>32</v>
      </c>
      <c r="BA27" s="38">
        <f t="shared" si="7"/>
        <v>0.10497171671268082</v>
      </c>
      <c r="BB27">
        <v>30</v>
      </c>
      <c r="BC27" s="8">
        <v>48823</v>
      </c>
      <c r="BD27">
        <v>0</v>
      </c>
      <c r="BE27" t="s">
        <v>43</v>
      </c>
      <c r="BF27">
        <v>0</v>
      </c>
      <c r="BG27" s="11">
        <v>0</v>
      </c>
      <c r="BH27" s="3">
        <v>0</v>
      </c>
      <c r="BI27" s="3">
        <v>0</v>
      </c>
      <c r="BJ27">
        <v>0</v>
      </c>
      <c r="BK27">
        <v>0</v>
      </c>
      <c r="BL27" s="38">
        <f t="shared" si="8"/>
        <v>0</v>
      </c>
      <c r="BM27">
        <v>0</v>
      </c>
      <c r="BN27" s="8">
        <v>0</v>
      </c>
      <c r="BO27">
        <v>0</v>
      </c>
      <c r="BP27" t="s">
        <v>46</v>
      </c>
      <c r="BQ27">
        <v>0</v>
      </c>
      <c r="BR27" s="3">
        <v>11166462</v>
      </c>
      <c r="BS27" t="s">
        <v>47</v>
      </c>
      <c r="BT27" s="19">
        <f t="shared" si="0"/>
        <v>9565389</v>
      </c>
      <c r="BU27" s="19">
        <f t="shared" si="1"/>
        <v>11616462</v>
      </c>
      <c r="BV27" s="13">
        <f t="shared" si="2"/>
        <v>1.0402992460817042</v>
      </c>
    </row>
    <row r="28" spans="1:74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3"/>
        <v>0</v>
      </c>
      <c r="U28" s="3">
        <v>0</v>
      </c>
      <c r="V28" s="3">
        <v>0</v>
      </c>
      <c r="W28" s="14">
        <f t="shared" si="4"/>
        <v>0</v>
      </c>
      <c r="X28" s="3">
        <v>0</v>
      </c>
      <c r="Y28" s="18">
        <f t="shared" si="5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 s="38">
        <f t="shared" si="6"/>
        <v>7.2648911490047222E-2</v>
      </c>
      <c r="AF28">
        <v>0</v>
      </c>
      <c r="AG28" s="10">
        <v>50587</v>
      </c>
      <c r="AH28">
        <v>0</v>
      </c>
      <c r="AI28" t="s">
        <v>100</v>
      </c>
      <c r="AJ28">
        <v>0</v>
      </c>
      <c r="AK28" s="8">
        <v>39630</v>
      </c>
      <c r="AL28" s="3">
        <v>1500000</v>
      </c>
      <c r="AM28" s="3">
        <v>152198</v>
      </c>
      <c r="AN28" t="s">
        <v>101</v>
      </c>
      <c r="AO28">
        <v>0</v>
      </c>
      <c r="AP28" s="38">
        <f t="shared" si="9"/>
        <v>0</v>
      </c>
      <c r="AQ28">
        <v>0</v>
      </c>
      <c r="AR28" s="8">
        <v>0</v>
      </c>
      <c r="AS28">
        <v>0</v>
      </c>
      <c r="AT28" t="s">
        <v>100</v>
      </c>
      <c r="AU28">
        <v>0</v>
      </c>
      <c r="AV28" s="11">
        <v>0</v>
      </c>
      <c r="AW28" s="3">
        <v>0</v>
      </c>
      <c r="AX28" s="3">
        <v>0</v>
      </c>
      <c r="AY28">
        <v>0</v>
      </c>
      <c r="AZ28">
        <v>0</v>
      </c>
      <c r="BA28" s="38">
        <f t="shared" si="7"/>
        <v>0</v>
      </c>
      <c r="BB28">
        <v>0</v>
      </c>
      <c r="BC28" s="8">
        <v>0</v>
      </c>
      <c r="BD28">
        <v>0</v>
      </c>
      <c r="BE28" t="s">
        <v>46</v>
      </c>
      <c r="BF28">
        <v>0</v>
      </c>
      <c r="BG28" s="11">
        <v>0</v>
      </c>
      <c r="BH28" s="3">
        <v>0</v>
      </c>
      <c r="BI28" s="3">
        <v>0</v>
      </c>
      <c r="BJ28">
        <v>0</v>
      </c>
      <c r="BK28">
        <v>0</v>
      </c>
      <c r="BL28" s="38">
        <f t="shared" si="8"/>
        <v>0</v>
      </c>
      <c r="BM28">
        <v>0</v>
      </c>
      <c r="BN28" s="8">
        <v>0</v>
      </c>
      <c r="BO28">
        <v>0</v>
      </c>
      <c r="BP28" t="s">
        <v>46</v>
      </c>
      <c r="BQ28">
        <v>0</v>
      </c>
      <c r="BR28" s="3">
        <v>0</v>
      </c>
      <c r="BS28">
        <v>0</v>
      </c>
      <c r="BT28" s="19">
        <f t="shared" si="0"/>
        <v>10450000</v>
      </c>
      <c r="BU28" s="19">
        <f t="shared" si="1"/>
        <v>10450000</v>
      </c>
      <c r="BV28" s="13">
        <f t="shared" si="2"/>
        <v>0</v>
      </c>
    </row>
    <row r="29" spans="1:74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3"/>
        <v>0</v>
      </c>
      <c r="U29" s="3">
        <v>0</v>
      </c>
      <c r="V29" s="3">
        <v>0</v>
      </c>
      <c r="W29" s="14">
        <f t="shared" si="4"/>
        <v>0</v>
      </c>
      <c r="X29" s="3">
        <v>0</v>
      </c>
      <c r="Y29" s="18">
        <f t="shared" si="5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 s="38">
        <f t="shared" si="6"/>
        <v>0.12365947561177036</v>
      </c>
      <c r="AF29">
        <v>30</v>
      </c>
      <c r="AG29" s="10">
        <v>45139</v>
      </c>
      <c r="AH29" t="s">
        <v>54</v>
      </c>
      <c r="AI29" t="s">
        <v>43</v>
      </c>
      <c r="AJ29">
        <v>0</v>
      </c>
      <c r="AK29" s="8">
        <v>0</v>
      </c>
      <c r="AL29" s="3">
        <v>0</v>
      </c>
      <c r="AM29" s="3">
        <v>0</v>
      </c>
      <c r="AN29">
        <v>0</v>
      </c>
      <c r="AO29" t="s">
        <v>45</v>
      </c>
      <c r="AP29" s="38">
        <f t="shared" si="9"/>
        <v>0</v>
      </c>
      <c r="AQ29">
        <v>0</v>
      </c>
      <c r="AR29" s="8">
        <v>0</v>
      </c>
      <c r="AS29">
        <v>0</v>
      </c>
      <c r="AT29" t="s">
        <v>46</v>
      </c>
      <c r="AU29">
        <v>0</v>
      </c>
      <c r="AV29" s="11">
        <v>0</v>
      </c>
      <c r="AW29" s="3">
        <v>0</v>
      </c>
      <c r="AX29" s="3">
        <v>0</v>
      </c>
      <c r="AY29">
        <v>0</v>
      </c>
      <c r="AZ29">
        <v>0</v>
      </c>
      <c r="BA29" s="38">
        <f t="shared" si="7"/>
        <v>0</v>
      </c>
      <c r="BB29">
        <v>0</v>
      </c>
      <c r="BC29" s="8">
        <v>0</v>
      </c>
      <c r="BD29">
        <v>0</v>
      </c>
      <c r="BE29" t="s">
        <v>46</v>
      </c>
      <c r="BF29">
        <v>0</v>
      </c>
      <c r="BG29" s="11">
        <v>0</v>
      </c>
      <c r="BH29" s="3">
        <v>0</v>
      </c>
      <c r="BI29" s="3">
        <v>0</v>
      </c>
      <c r="BJ29">
        <v>0</v>
      </c>
      <c r="BK29">
        <v>0</v>
      </c>
      <c r="BL29" s="38">
        <f t="shared" si="8"/>
        <v>0</v>
      </c>
      <c r="BM29">
        <v>0</v>
      </c>
      <c r="BN29" s="8">
        <v>0</v>
      </c>
      <c r="BO29">
        <v>0</v>
      </c>
      <c r="BP29" t="s">
        <v>46</v>
      </c>
      <c r="BQ29">
        <v>0</v>
      </c>
      <c r="BR29" s="3">
        <v>0</v>
      </c>
      <c r="BS29">
        <v>0</v>
      </c>
      <c r="BT29" s="19">
        <f t="shared" si="0"/>
        <v>5125000</v>
      </c>
      <c r="BU29" s="19">
        <f t="shared" si="1"/>
        <v>5125000</v>
      </c>
      <c r="BV29" s="13">
        <f t="shared" si="2"/>
        <v>0</v>
      </c>
    </row>
    <row r="30" spans="1:74" hidden="1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3"/>
        <v>0.2968129431449511</v>
      </c>
      <c r="U30" s="3">
        <v>18038398</v>
      </c>
      <c r="V30" s="3">
        <v>16094452</v>
      </c>
      <c r="W30" s="14">
        <f t="shared" si="4"/>
        <v>0.89223289119133531</v>
      </c>
      <c r="X30" s="3">
        <v>4755548</v>
      </c>
      <c r="Y30" s="18">
        <f t="shared" si="5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 s="38">
        <f t="shared" si="6"/>
        <v>4.9226870646460821E-2</v>
      </c>
      <c r="AF30">
        <v>35</v>
      </c>
      <c r="AG30" s="10">
        <v>52140</v>
      </c>
      <c r="AH30" t="s">
        <v>102</v>
      </c>
      <c r="AI30" t="s">
        <v>43</v>
      </c>
      <c r="AJ30" t="s">
        <v>44</v>
      </c>
      <c r="AK30" s="8">
        <v>39356</v>
      </c>
      <c r="AL30" s="3">
        <v>2132850</v>
      </c>
      <c r="AM30" s="3">
        <v>1063032.31</v>
      </c>
      <c r="AN30">
        <v>0</v>
      </c>
      <c r="AO30" t="s">
        <v>45</v>
      </c>
      <c r="AP30" s="38">
        <f t="shared" si="9"/>
        <v>0</v>
      </c>
      <c r="AQ30">
        <v>0</v>
      </c>
      <c r="AR30" s="8">
        <v>0</v>
      </c>
      <c r="AS30">
        <v>0</v>
      </c>
      <c r="AT30" t="s">
        <v>58</v>
      </c>
      <c r="AU30" t="s">
        <v>98</v>
      </c>
      <c r="AV30" s="11">
        <v>0</v>
      </c>
      <c r="AW30" s="3">
        <v>0</v>
      </c>
      <c r="AX30" s="3">
        <v>0</v>
      </c>
      <c r="AY30">
        <v>0</v>
      </c>
      <c r="AZ30">
        <v>0</v>
      </c>
      <c r="BA30" s="38">
        <f t="shared" si="7"/>
        <v>0</v>
      </c>
      <c r="BB30">
        <v>0</v>
      </c>
      <c r="BC30" s="8">
        <v>0</v>
      </c>
      <c r="BD30">
        <v>0</v>
      </c>
      <c r="BE30" t="s">
        <v>46</v>
      </c>
      <c r="BF30">
        <v>0</v>
      </c>
      <c r="BG30" s="11">
        <v>0</v>
      </c>
      <c r="BH30" s="3">
        <v>0</v>
      </c>
      <c r="BI30" s="3">
        <v>0</v>
      </c>
      <c r="BJ30">
        <v>0</v>
      </c>
      <c r="BK30">
        <v>0</v>
      </c>
      <c r="BL30" s="38">
        <f t="shared" si="8"/>
        <v>0</v>
      </c>
      <c r="BM30">
        <v>0</v>
      </c>
      <c r="BN30" s="8">
        <v>0</v>
      </c>
      <c r="BO30">
        <v>0</v>
      </c>
      <c r="BP30" t="s">
        <v>46</v>
      </c>
      <c r="BQ30">
        <v>0</v>
      </c>
      <c r="BR30" s="3">
        <v>18038398</v>
      </c>
      <c r="BS30" t="s">
        <v>47</v>
      </c>
      <c r="BT30" s="19">
        <f t="shared" si="0"/>
        <v>13282850</v>
      </c>
      <c r="BU30" s="19">
        <f t="shared" si="1"/>
        <v>18038398</v>
      </c>
      <c r="BV30" s="13">
        <f t="shared" si="2"/>
        <v>1</v>
      </c>
    </row>
    <row r="31" spans="1:74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3"/>
        <v>0</v>
      </c>
      <c r="U31" s="3" t="s">
        <v>104</v>
      </c>
      <c r="V31" s="3" t="s">
        <v>104</v>
      </c>
      <c r="W31" s="14">
        <f t="shared" si="4"/>
        <v>0</v>
      </c>
      <c r="X31" s="3">
        <v>0</v>
      </c>
      <c r="Y31" s="18">
        <f t="shared" si="5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 s="38">
        <f t="shared" si="6"/>
        <v>0</v>
      </c>
      <c r="AF31">
        <v>0</v>
      </c>
      <c r="AG31" s="10">
        <v>0</v>
      </c>
      <c r="AH31">
        <v>0</v>
      </c>
      <c r="AI31">
        <v>0</v>
      </c>
      <c r="AJ31">
        <v>0</v>
      </c>
      <c r="AK31" s="8">
        <v>0</v>
      </c>
      <c r="AL31" s="3">
        <v>0</v>
      </c>
      <c r="AM31" s="3">
        <v>0</v>
      </c>
      <c r="AN31">
        <v>0</v>
      </c>
      <c r="AO31">
        <v>0</v>
      </c>
      <c r="AP31" s="38">
        <f t="shared" si="9"/>
        <v>0</v>
      </c>
      <c r="AQ31">
        <v>0</v>
      </c>
      <c r="AR31" s="8">
        <v>0</v>
      </c>
      <c r="AS31">
        <v>0</v>
      </c>
      <c r="AT31">
        <v>0</v>
      </c>
      <c r="AU31">
        <v>0</v>
      </c>
      <c r="AV31" s="11">
        <v>0</v>
      </c>
      <c r="AW31" s="3">
        <v>0</v>
      </c>
      <c r="AX31" s="3">
        <v>0</v>
      </c>
      <c r="AY31">
        <v>0</v>
      </c>
      <c r="AZ31">
        <v>0</v>
      </c>
      <c r="BA31" s="38">
        <f t="shared" si="7"/>
        <v>0</v>
      </c>
      <c r="BB31">
        <v>0</v>
      </c>
      <c r="BC31" s="8">
        <v>0</v>
      </c>
      <c r="BD31">
        <v>0</v>
      </c>
      <c r="BE31">
        <v>0</v>
      </c>
      <c r="BF31">
        <v>0</v>
      </c>
      <c r="BG31" s="11">
        <v>0</v>
      </c>
      <c r="BH31" s="3">
        <v>0</v>
      </c>
      <c r="BI31" s="3">
        <v>0</v>
      </c>
      <c r="BJ31">
        <v>0</v>
      </c>
      <c r="BK31">
        <v>0</v>
      </c>
      <c r="BL31" s="38">
        <f t="shared" si="8"/>
        <v>0</v>
      </c>
      <c r="BM31">
        <v>0</v>
      </c>
      <c r="BN31" s="8">
        <v>0</v>
      </c>
      <c r="BO31">
        <v>0</v>
      </c>
      <c r="BP31" t="s">
        <v>46</v>
      </c>
      <c r="BQ31">
        <v>0</v>
      </c>
      <c r="BR31" s="3">
        <v>0</v>
      </c>
      <c r="BS31">
        <v>0</v>
      </c>
      <c r="BT31" s="19">
        <f t="shared" si="0"/>
        <v>0</v>
      </c>
      <c r="BU31" s="19">
        <f t="shared" si="1"/>
        <v>0</v>
      </c>
      <c r="BV31" s="13">
        <f t="shared" si="2"/>
        <v>0</v>
      </c>
    </row>
    <row r="32" spans="1:74" hidden="1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3"/>
        <v>0.28514433351538621</v>
      </c>
      <c r="U32" s="3">
        <v>23487684</v>
      </c>
      <c r="V32" s="3">
        <v>21396424</v>
      </c>
      <c r="W32" s="14">
        <f t="shared" si="4"/>
        <v>0.91096355008863372</v>
      </c>
      <c r="X32" s="3">
        <v>7887684</v>
      </c>
      <c r="Y32" s="18">
        <f t="shared" si="5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 s="38">
        <f t="shared" si="6"/>
        <v>9.4140897948373561E-2</v>
      </c>
      <c r="AF32">
        <v>35</v>
      </c>
      <c r="AG32" s="10">
        <v>48639</v>
      </c>
      <c r="AH32" t="s">
        <v>42</v>
      </c>
      <c r="AI32" t="s">
        <v>43</v>
      </c>
      <c r="AJ32" t="s">
        <v>44</v>
      </c>
      <c r="AK32" s="8">
        <v>0</v>
      </c>
      <c r="AL32" s="3">
        <v>0</v>
      </c>
      <c r="AM32" s="3">
        <v>0</v>
      </c>
      <c r="AN32">
        <v>0</v>
      </c>
      <c r="AO32" t="s">
        <v>45</v>
      </c>
      <c r="AP32" s="38">
        <f t="shared" si="9"/>
        <v>0</v>
      </c>
      <c r="AQ32">
        <v>0</v>
      </c>
      <c r="AR32" s="8">
        <v>0</v>
      </c>
      <c r="AS32">
        <v>0</v>
      </c>
      <c r="AT32" t="s">
        <v>46</v>
      </c>
      <c r="AU32">
        <v>0</v>
      </c>
      <c r="AV32" s="11">
        <v>0</v>
      </c>
      <c r="AW32" s="3">
        <v>0</v>
      </c>
      <c r="AX32" s="3">
        <v>0</v>
      </c>
      <c r="AY32">
        <v>0</v>
      </c>
      <c r="AZ32">
        <v>0</v>
      </c>
      <c r="BA32" s="38">
        <f t="shared" si="7"/>
        <v>0</v>
      </c>
      <c r="BB32">
        <v>0</v>
      </c>
      <c r="BC32" s="8">
        <v>0</v>
      </c>
      <c r="BD32">
        <v>0</v>
      </c>
      <c r="BE32" t="s">
        <v>46</v>
      </c>
      <c r="BF32">
        <v>0</v>
      </c>
      <c r="BG32" s="11">
        <v>0</v>
      </c>
      <c r="BH32" s="3">
        <v>0</v>
      </c>
      <c r="BI32" s="3">
        <v>0</v>
      </c>
      <c r="BJ32">
        <v>0</v>
      </c>
      <c r="BK32">
        <v>0</v>
      </c>
      <c r="BL32" s="38">
        <f t="shared" si="8"/>
        <v>0</v>
      </c>
      <c r="BM32">
        <v>0</v>
      </c>
      <c r="BN32" s="8">
        <v>0</v>
      </c>
      <c r="BO32">
        <v>0</v>
      </c>
      <c r="BP32" t="s">
        <v>46</v>
      </c>
      <c r="BQ32">
        <v>0</v>
      </c>
      <c r="BR32" s="3">
        <v>23487684</v>
      </c>
      <c r="BS32" t="s">
        <v>47</v>
      </c>
      <c r="BT32" s="19">
        <f t="shared" si="0"/>
        <v>15600000</v>
      </c>
      <c r="BU32" s="19">
        <f t="shared" si="1"/>
        <v>23487684</v>
      </c>
      <c r="BV32" s="13">
        <f t="shared" si="2"/>
        <v>1</v>
      </c>
    </row>
    <row r="33" spans="1:74" hidden="1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3"/>
        <v>3.615834425884E-2</v>
      </c>
      <c r="U33" s="3">
        <v>1655911</v>
      </c>
      <c r="V33" s="3">
        <v>1543181</v>
      </c>
      <c r="W33" s="14">
        <f t="shared" si="4"/>
        <v>0.93192266975700988</v>
      </c>
      <c r="X33" s="3">
        <v>345441</v>
      </c>
      <c r="Y33" s="18">
        <f t="shared" si="5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 s="38">
        <f t="shared" si="6"/>
        <v>0</v>
      </c>
      <c r="AF33">
        <v>0</v>
      </c>
      <c r="AG33" s="10">
        <v>0</v>
      </c>
      <c r="AH33">
        <v>0</v>
      </c>
      <c r="AI33" t="s">
        <v>46</v>
      </c>
      <c r="AJ33">
        <v>0</v>
      </c>
      <c r="AK33" s="8">
        <v>33451</v>
      </c>
      <c r="AL33" s="3">
        <v>1310470</v>
      </c>
      <c r="AM33" s="3">
        <v>1158825.17</v>
      </c>
      <c r="AN33">
        <v>8.7499999999999994E-2</v>
      </c>
      <c r="AO33">
        <v>50</v>
      </c>
      <c r="AP33" s="38">
        <f t="shared" si="9"/>
        <v>8.8840126787649978E-2</v>
      </c>
      <c r="AQ33">
        <v>0</v>
      </c>
      <c r="AR33" s="8">
        <v>51714</v>
      </c>
      <c r="AS33">
        <v>0</v>
      </c>
      <c r="AT33" t="s">
        <v>43</v>
      </c>
      <c r="AU33">
        <v>0</v>
      </c>
      <c r="AV33" s="11" t="s">
        <v>106</v>
      </c>
      <c r="AW33" s="3">
        <v>0</v>
      </c>
      <c r="AX33" s="3">
        <v>0</v>
      </c>
      <c r="AY33">
        <v>0</v>
      </c>
      <c r="AZ33">
        <v>0</v>
      </c>
      <c r="BA33" s="38">
        <f t="shared" si="7"/>
        <v>0</v>
      </c>
      <c r="BB33">
        <v>0</v>
      </c>
      <c r="BC33" s="8">
        <v>0</v>
      </c>
      <c r="BD33">
        <v>0</v>
      </c>
      <c r="BE33" t="s">
        <v>46</v>
      </c>
      <c r="BF33">
        <v>0</v>
      </c>
      <c r="BG33" s="11" t="s">
        <v>106</v>
      </c>
      <c r="BH33" s="3">
        <v>0</v>
      </c>
      <c r="BI33" s="3">
        <v>0</v>
      </c>
      <c r="BJ33">
        <v>0</v>
      </c>
      <c r="BK33">
        <v>0</v>
      </c>
      <c r="BL33" s="38">
        <f t="shared" si="8"/>
        <v>0</v>
      </c>
      <c r="BM33">
        <v>0</v>
      </c>
      <c r="BN33" s="8">
        <v>0</v>
      </c>
      <c r="BO33">
        <v>0</v>
      </c>
      <c r="BP33" t="s">
        <v>46</v>
      </c>
      <c r="BQ33">
        <v>0</v>
      </c>
      <c r="BR33" s="3">
        <v>1655911</v>
      </c>
      <c r="BS33" t="s">
        <v>47</v>
      </c>
      <c r="BT33" s="19">
        <f t="shared" si="0"/>
        <v>1310470</v>
      </c>
      <c r="BU33" s="19">
        <f t="shared" si="1"/>
        <v>1655911</v>
      </c>
      <c r="BV33" s="13">
        <f t="shared" si="2"/>
        <v>1</v>
      </c>
    </row>
    <row r="34" spans="1:74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3"/>
        <v>3.5856931292913882E-2</v>
      </c>
      <c r="U34" s="3">
        <v>668490</v>
      </c>
      <c r="V34" s="3">
        <v>617783</v>
      </c>
      <c r="W34" s="14">
        <f t="shared" si="4"/>
        <v>0.92414695806967939</v>
      </c>
      <c r="X34" s="3">
        <v>617783</v>
      </c>
      <c r="Y34" s="18">
        <f t="shared" si="5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 s="38">
        <f t="shared" si="6"/>
        <v>2.5512730928169743E-2</v>
      </c>
      <c r="AF34">
        <v>50</v>
      </c>
      <c r="AG34" s="10">
        <v>2041</v>
      </c>
      <c r="AH34" t="s">
        <v>54</v>
      </c>
      <c r="AI34" t="s">
        <v>108</v>
      </c>
      <c r="AJ34" t="s">
        <v>44</v>
      </c>
      <c r="AK34" s="8" t="s">
        <v>106</v>
      </c>
      <c r="AL34" s="3">
        <v>0</v>
      </c>
      <c r="AM34" s="3">
        <v>0</v>
      </c>
      <c r="AN34">
        <v>0</v>
      </c>
      <c r="AO34" t="s">
        <v>45</v>
      </c>
      <c r="AP34" s="38">
        <f t="shared" si="9"/>
        <v>0</v>
      </c>
      <c r="AQ34">
        <v>0</v>
      </c>
      <c r="AR34" s="8">
        <v>0</v>
      </c>
      <c r="AS34">
        <v>0</v>
      </c>
      <c r="AT34" t="s">
        <v>46</v>
      </c>
      <c r="AU34">
        <v>0</v>
      </c>
      <c r="AV34" s="11" t="s">
        <v>106</v>
      </c>
      <c r="AW34" s="3">
        <v>0</v>
      </c>
      <c r="AX34" s="3">
        <v>0</v>
      </c>
      <c r="AY34">
        <v>0</v>
      </c>
      <c r="AZ34">
        <v>0</v>
      </c>
      <c r="BA34" s="38">
        <f t="shared" si="7"/>
        <v>0</v>
      </c>
      <c r="BB34">
        <v>0</v>
      </c>
      <c r="BC34" s="8">
        <v>0</v>
      </c>
      <c r="BD34">
        <v>0</v>
      </c>
      <c r="BE34" t="s">
        <v>46</v>
      </c>
      <c r="BF34">
        <v>0</v>
      </c>
      <c r="BG34" s="11" t="s">
        <v>106</v>
      </c>
      <c r="BH34" s="3">
        <v>0</v>
      </c>
      <c r="BI34" s="3">
        <v>0</v>
      </c>
      <c r="BJ34">
        <v>0</v>
      </c>
      <c r="BK34">
        <v>0</v>
      </c>
      <c r="BL34" s="38">
        <f t="shared" si="8"/>
        <v>0</v>
      </c>
      <c r="BM34">
        <v>0</v>
      </c>
      <c r="BN34" s="8">
        <v>0</v>
      </c>
      <c r="BO34">
        <v>0</v>
      </c>
      <c r="BP34" t="s">
        <v>46</v>
      </c>
      <c r="BQ34">
        <v>0</v>
      </c>
      <c r="BR34" s="3">
        <v>0</v>
      </c>
      <c r="BS34">
        <v>0</v>
      </c>
      <c r="BT34" s="19">
        <f t="shared" si="0"/>
        <v>566778</v>
      </c>
      <c r="BU34" s="19">
        <f t="shared" si="1"/>
        <v>1184561</v>
      </c>
      <c r="BV34" s="13">
        <f t="shared" si="2"/>
        <v>1.7719950934194977</v>
      </c>
    </row>
    <row r="35" spans="1:74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3"/>
        <v>3.5856931292913882E-2</v>
      </c>
      <c r="U35" s="3">
        <v>668490</v>
      </c>
      <c r="V35" s="3">
        <v>617783</v>
      </c>
      <c r="W35" s="14">
        <f t="shared" si="4"/>
        <v>0.92414695806967939</v>
      </c>
      <c r="X35" s="3">
        <v>617783</v>
      </c>
      <c r="Y35" s="18">
        <f t="shared" si="5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 s="38">
        <f t="shared" si="6"/>
        <v>2.5512730928169743E-2</v>
      </c>
      <c r="AF35">
        <v>50</v>
      </c>
      <c r="AG35" s="10">
        <v>51715</v>
      </c>
      <c r="AH35" t="s">
        <v>54</v>
      </c>
      <c r="AI35" t="s">
        <v>109</v>
      </c>
      <c r="AJ35" t="s">
        <v>44</v>
      </c>
      <c r="AK35" s="8" t="s">
        <v>106</v>
      </c>
      <c r="AL35" s="3">
        <v>0</v>
      </c>
      <c r="AM35" s="3">
        <v>0</v>
      </c>
      <c r="AN35">
        <v>0</v>
      </c>
      <c r="AO35" t="s">
        <v>45</v>
      </c>
      <c r="AP35" s="38">
        <f t="shared" si="9"/>
        <v>0</v>
      </c>
      <c r="AQ35">
        <v>0</v>
      </c>
      <c r="AR35" s="8">
        <v>0</v>
      </c>
      <c r="AS35">
        <v>0</v>
      </c>
      <c r="AT35" t="s">
        <v>46</v>
      </c>
      <c r="AU35">
        <v>0</v>
      </c>
      <c r="AV35" s="11" t="s">
        <v>106</v>
      </c>
      <c r="AW35" s="3">
        <v>0</v>
      </c>
      <c r="AX35" s="3">
        <v>0</v>
      </c>
      <c r="AY35">
        <v>0</v>
      </c>
      <c r="AZ35">
        <v>0</v>
      </c>
      <c r="BA35" s="38">
        <f t="shared" si="7"/>
        <v>0</v>
      </c>
      <c r="BB35">
        <v>0</v>
      </c>
      <c r="BC35" s="8">
        <v>0</v>
      </c>
      <c r="BD35">
        <v>0</v>
      </c>
      <c r="BE35" t="s">
        <v>46</v>
      </c>
      <c r="BF35">
        <v>0</v>
      </c>
      <c r="BG35" s="11" t="s">
        <v>106</v>
      </c>
      <c r="BH35" s="3">
        <v>0</v>
      </c>
      <c r="BI35" s="3">
        <v>0</v>
      </c>
      <c r="BJ35">
        <v>0</v>
      </c>
      <c r="BK35">
        <v>0</v>
      </c>
      <c r="BL35" s="38">
        <f t="shared" si="8"/>
        <v>0</v>
      </c>
      <c r="BM35">
        <v>0</v>
      </c>
      <c r="BN35" s="8">
        <v>0</v>
      </c>
      <c r="BO35">
        <v>0</v>
      </c>
      <c r="BP35" t="s">
        <v>46</v>
      </c>
      <c r="BQ35">
        <v>0</v>
      </c>
      <c r="BR35" s="3">
        <v>658490</v>
      </c>
      <c r="BS35">
        <v>0</v>
      </c>
      <c r="BT35" s="19">
        <f t="shared" si="0"/>
        <v>566778</v>
      </c>
      <c r="BU35" s="19">
        <f t="shared" si="1"/>
        <v>1184561</v>
      </c>
      <c r="BV35" s="13">
        <f t="shared" si="2"/>
        <v>1.7719950934194977</v>
      </c>
    </row>
    <row r="36" spans="1:74" hidden="1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3"/>
        <v>3.5839233550748396E-2</v>
      </c>
      <c r="U36" s="3">
        <v>817484</v>
      </c>
      <c r="V36" s="3">
        <v>755098</v>
      </c>
      <c r="W36" s="14">
        <f t="shared" si="4"/>
        <v>0.9236853565329719</v>
      </c>
      <c r="X36" s="3">
        <v>155944</v>
      </c>
      <c r="Y36" s="18">
        <f t="shared" si="5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 s="38">
        <f t="shared" si="6"/>
        <v>0</v>
      </c>
      <c r="AF36">
        <v>0</v>
      </c>
      <c r="AG36" s="10">
        <v>0</v>
      </c>
      <c r="AH36">
        <v>0</v>
      </c>
      <c r="AI36" t="s">
        <v>46</v>
      </c>
      <c r="AJ36">
        <v>0</v>
      </c>
      <c r="AK36" s="8">
        <v>33573</v>
      </c>
      <c r="AL36" s="3">
        <v>661540</v>
      </c>
      <c r="AM36" s="3">
        <v>579072</v>
      </c>
      <c r="AN36">
        <v>8.2500000000000004E-2</v>
      </c>
      <c r="AO36">
        <v>50</v>
      </c>
      <c r="AP36" s="38">
        <f t="shared" si="9"/>
        <v>8.409730116139269E-2</v>
      </c>
      <c r="AQ36">
        <v>0</v>
      </c>
      <c r="AR36" s="8">
        <v>51836</v>
      </c>
      <c r="AS36">
        <v>0</v>
      </c>
      <c r="AT36" t="s">
        <v>43</v>
      </c>
      <c r="AU36">
        <v>0</v>
      </c>
      <c r="AV36" s="11" t="s">
        <v>106</v>
      </c>
      <c r="AW36" s="3">
        <v>0</v>
      </c>
      <c r="AX36" s="3">
        <v>0</v>
      </c>
      <c r="AY36">
        <v>0</v>
      </c>
      <c r="AZ36">
        <v>0</v>
      </c>
      <c r="BA36" s="38">
        <f t="shared" si="7"/>
        <v>0</v>
      </c>
      <c r="BB36">
        <v>0</v>
      </c>
      <c r="BC36" s="8">
        <v>0</v>
      </c>
      <c r="BD36">
        <v>0</v>
      </c>
      <c r="BE36" t="s">
        <v>46</v>
      </c>
      <c r="BF36">
        <v>0</v>
      </c>
      <c r="BG36" s="11" t="s">
        <v>106</v>
      </c>
      <c r="BH36" s="3">
        <v>0</v>
      </c>
      <c r="BI36" s="3">
        <v>0</v>
      </c>
      <c r="BJ36">
        <v>0</v>
      </c>
      <c r="BK36">
        <v>0</v>
      </c>
      <c r="BL36" s="38">
        <f t="shared" si="8"/>
        <v>0</v>
      </c>
      <c r="BM36">
        <v>0</v>
      </c>
      <c r="BN36" s="8">
        <v>0</v>
      </c>
      <c r="BO36">
        <v>0</v>
      </c>
      <c r="BP36" t="s">
        <v>46</v>
      </c>
      <c r="BQ36">
        <v>0</v>
      </c>
      <c r="BR36" s="3">
        <v>817484</v>
      </c>
      <c r="BS36" t="s">
        <v>47</v>
      </c>
      <c r="BT36" s="19">
        <f t="shared" si="0"/>
        <v>661540</v>
      </c>
      <c r="BU36" s="19">
        <f t="shared" si="1"/>
        <v>817484</v>
      </c>
      <c r="BV36" s="13">
        <f t="shared" si="2"/>
        <v>1</v>
      </c>
    </row>
    <row r="37" spans="1:74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3"/>
        <v>3.6195878464792289E-2</v>
      </c>
      <c r="U37" s="3">
        <v>966436</v>
      </c>
      <c r="V37" s="3">
        <v>901561</v>
      </c>
      <c r="W37" s="14">
        <f t="shared" si="4"/>
        <v>0.93287191288403992</v>
      </c>
      <c r="X37" s="3">
        <v>901561</v>
      </c>
      <c r="Y37" s="18">
        <f t="shared" si="5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 s="38">
        <f t="shared" si="6"/>
        <v>2.5512730928169743E-2</v>
      </c>
      <c r="AF37">
        <v>50</v>
      </c>
      <c r="AG37" s="10">
        <v>2040</v>
      </c>
      <c r="AH37" t="s">
        <v>54</v>
      </c>
      <c r="AI37" t="s">
        <v>114</v>
      </c>
      <c r="AJ37" t="s">
        <v>44</v>
      </c>
      <c r="AK37" s="8" t="s">
        <v>106</v>
      </c>
      <c r="AL37" s="3">
        <v>0</v>
      </c>
      <c r="AM37" s="3">
        <v>0</v>
      </c>
      <c r="AN37">
        <v>0</v>
      </c>
      <c r="AO37" t="s">
        <v>45</v>
      </c>
      <c r="AP37" s="38">
        <f t="shared" si="9"/>
        <v>0</v>
      </c>
      <c r="AQ37">
        <v>0</v>
      </c>
      <c r="AR37" s="8">
        <v>0</v>
      </c>
      <c r="AS37">
        <v>0</v>
      </c>
      <c r="AT37" t="s">
        <v>46</v>
      </c>
      <c r="AU37">
        <v>0</v>
      </c>
      <c r="AV37" s="11" t="s">
        <v>106</v>
      </c>
      <c r="AW37" s="3">
        <v>0</v>
      </c>
      <c r="AX37" s="3">
        <v>0</v>
      </c>
      <c r="AY37">
        <v>0</v>
      </c>
      <c r="AZ37">
        <v>0</v>
      </c>
      <c r="BA37" s="38">
        <f t="shared" si="7"/>
        <v>0</v>
      </c>
      <c r="BB37">
        <v>0</v>
      </c>
      <c r="BC37" s="8">
        <v>0</v>
      </c>
      <c r="BD37">
        <v>0</v>
      </c>
      <c r="BE37" t="s">
        <v>46</v>
      </c>
      <c r="BF37">
        <v>0</v>
      </c>
      <c r="BG37" s="11" t="s">
        <v>106</v>
      </c>
      <c r="BH37" s="3">
        <v>0</v>
      </c>
      <c r="BI37" s="3">
        <v>0</v>
      </c>
      <c r="BJ37">
        <v>0</v>
      </c>
      <c r="BK37">
        <v>0</v>
      </c>
      <c r="BL37" s="38">
        <f t="shared" si="8"/>
        <v>0</v>
      </c>
      <c r="BM37">
        <v>0</v>
      </c>
      <c r="BN37" s="8">
        <v>0</v>
      </c>
      <c r="BO37">
        <v>0</v>
      </c>
      <c r="BP37" t="s">
        <v>46</v>
      </c>
      <c r="BQ37">
        <v>0</v>
      </c>
      <c r="BR37" s="3">
        <v>966436</v>
      </c>
      <c r="BS37">
        <v>0</v>
      </c>
      <c r="BT37" s="19">
        <f t="shared" si="0"/>
        <v>858174</v>
      </c>
      <c r="BU37" s="19">
        <f t="shared" si="1"/>
        <v>1759735</v>
      </c>
      <c r="BV37" s="13">
        <f t="shared" si="2"/>
        <v>1.8208500097264588</v>
      </c>
    </row>
    <row r="38" spans="1:74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3"/>
        <v>3.6195878464792289E-2</v>
      </c>
      <c r="U38" s="3">
        <v>966436</v>
      </c>
      <c r="V38" s="3">
        <v>901561</v>
      </c>
      <c r="W38" s="14">
        <f t="shared" si="4"/>
        <v>0.93287191288403992</v>
      </c>
      <c r="X38" s="3">
        <v>901561</v>
      </c>
      <c r="Y38" s="18">
        <f t="shared" si="5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 s="38">
        <f t="shared" si="6"/>
        <v>0.50000000078416429</v>
      </c>
      <c r="AF38">
        <v>50</v>
      </c>
      <c r="AG38" s="10">
        <v>51349</v>
      </c>
      <c r="AH38" t="s">
        <v>54</v>
      </c>
      <c r="AI38" t="s">
        <v>115</v>
      </c>
      <c r="AJ38" t="s">
        <v>44</v>
      </c>
      <c r="AK38" s="8" t="s">
        <v>106</v>
      </c>
      <c r="AL38" s="3">
        <v>0</v>
      </c>
      <c r="AM38" s="3">
        <v>0</v>
      </c>
      <c r="AN38">
        <v>0</v>
      </c>
      <c r="AO38" t="s">
        <v>45</v>
      </c>
      <c r="AP38" s="38">
        <f t="shared" si="9"/>
        <v>0</v>
      </c>
      <c r="AQ38">
        <v>0</v>
      </c>
      <c r="AR38" s="8">
        <v>0</v>
      </c>
      <c r="AS38">
        <v>0</v>
      </c>
      <c r="AT38" t="s">
        <v>46</v>
      </c>
      <c r="AU38">
        <v>0</v>
      </c>
      <c r="AV38" s="11" t="s">
        <v>106</v>
      </c>
      <c r="AW38" s="3">
        <v>0</v>
      </c>
      <c r="AX38" s="3">
        <v>0</v>
      </c>
      <c r="AY38">
        <v>0</v>
      </c>
      <c r="AZ38">
        <v>0</v>
      </c>
      <c r="BA38" s="38">
        <f t="shared" si="7"/>
        <v>0</v>
      </c>
      <c r="BB38">
        <v>0</v>
      </c>
      <c r="BC38" s="8">
        <v>0</v>
      </c>
      <c r="BD38">
        <v>0</v>
      </c>
      <c r="BE38" t="s">
        <v>46</v>
      </c>
      <c r="BF38">
        <v>0</v>
      </c>
      <c r="BG38" s="11" t="s">
        <v>106</v>
      </c>
      <c r="BH38" s="3">
        <v>0</v>
      </c>
      <c r="BI38" s="3">
        <v>0</v>
      </c>
      <c r="BJ38">
        <v>0</v>
      </c>
      <c r="BK38">
        <v>0</v>
      </c>
      <c r="BL38" s="38">
        <f t="shared" si="8"/>
        <v>0</v>
      </c>
      <c r="BM38">
        <v>0</v>
      </c>
      <c r="BN38" s="8">
        <v>0</v>
      </c>
      <c r="BO38">
        <v>0</v>
      </c>
      <c r="BP38" t="s">
        <v>46</v>
      </c>
      <c r="BQ38">
        <v>0</v>
      </c>
      <c r="BR38" s="3">
        <v>966436</v>
      </c>
      <c r="BS38">
        <v>0</v>
      </c>
      <c r="BT38" s="19">
        <f t="shared" si="0"/>
        <v>685198.57</v>
      </c>
      <c r="BU38" s="19">
        <f t="shared" si="1"/>
        <v>1586759.5699999998</v>
      </c>
      <c r="BV38" s="13">
        <f t="shared" si="2"/>
        <v>1.6418672007251385</v>
      </c>
    </row>
    <row r="39" spans="1:74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3"/>
        <v>0</v>
      </c>
      <c r="U39" s="3">
        <v>0</v>
      </c>
      <c r="V39" s="3">
        <v>0</v>
      </c>
      <c r="W39" s="14">
        <f t="shared" si="4"/>
        <v>0</v>
      </c>
      <c r="X39" s="3">
        <v>8400</v>
      </c>
      <c r="Y39" s="18">
        <f t="shared" si="5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 s="38">
        <f t="shared" si="6"/>
        <v>0</v>
      </c>
      <c r="AF39">
        <v>0</v>
      </c>
      <c r="AG39" s="10">
        <v>0</v>
      </c>
      <c r="AH39">
        <v>0</v>
      </c>
      <c r="AI39" t="s">
        <v>46</v>
      </c>
      <c r="AJ39">
        <v>0</v>
      </c>
      <c r="AK39" s="8" t="s">
        <v>106</v>
      </c>
      <c r="AL39" s="3">
        <v>0</v>
      </c>
      <c r="AM39" s="3">
        <v>0</v>
      </c>
      <c r="AN39">
        <v>0</v>
      </c>
      <c r="AO39" t="s">
        <v>45</v>
      </c>
      <c r="AP39" s="38">
        <f t="shared" si="9"/>
        <v>0</v>
      </c>
      <c r="AQ39">
        <v>0</v>
      </c>
      <c r="AR39" s="8">
        <v>0</v>
      </c>
      <c r="AS39">
        <v>0</v>
      </c>
      <c r="AT39" t="s">
        <v>46</v>
      </c>
      <c r="AU39">
        <v>0</v>
      </c>
      <c r="AV39" s="11" t="s">
        <v>106</v>
      </c>
      <c r="AW39" s="3">
        <v>0</v>
      </c>
      <c r="AX39" s="3">
        <v>0</v>
      </c>
      <c r="AY39">
        <v>0</v>
      </c>
      <c r="AZ39">
        <v>0</v>
      </c>
      <c r="BA39" s="38">
        <f t="shared" si="7"/>
        <v>0</v>
      </c>
      <c r="BB39">
        <v>0</v>
      </c>
      <c r="BC39" s="8">
        <v>0</v>
      </c>
      <c r="BD39">
        <v>0</v>
      </c>
      <c r="BE39" t="s">
        <v>46</v>
      </c>
      <c r="BF39">
        <v>0</v>
      </c>
      <c r="BG39" s="11" t="s">
        <v>106</v>
      </c>
      <c r="BH39" s="3">
        <v>0</v>
      </c>
      <c r="BI39" s="3">
        <v>0</v>
      </c>
      <c r="BJ39">
        <v>0</v>
      </c>
      <c r="BK39">
        <v>0</v>
      </c>
      <c r="BL39" s="38">
        <f t="shared" si="8"/>
        <v>0</v>
      </c>
      <c r="BM39">
        <v>0</v>
      </c>
      <c r="BN39" s="8">
        <v>0</v>
      </c>
      <c r="BO39">
        <v>0</v>
      </c>
      <c r="BP39" t="s">
        <v>46</v>
      </c>
      <c r="BQ39">
        <v>0</v>
      </c>
      <c r="BR39" s="3">
        <v>0</v>
      </c>
      <c r="BS39">
        <v>0</v>
      </c>
      <c r="BT39" s="19">
        <f t="shared" si="0"/>
        <v>0</v>
      </c>
      <c r="BU39" s="19">
        <f t="shared" si="1"/>
        <v>8400</v>
      </c>
      <c r="BV39" s="13">
        <f t="shared" si="2"/>
        <v>0</v>
      </c>
    </row>
    <row r="40" spans="1:74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3"/>
        <v>1.3341557924862003E-2</v>
      </c>
      <c r="U40" s="3">
        <v>598206</v>
      </c>
      <c r="V40" s="3">
        <v>545496</v>
      </c>
      <c r="W40" s="14">
        <f t="shared" si="4"/>
        <v>0.91188654075686304</v>
      </c>
      <c r="X40" s="3">
        <v>0</v>
      </c>
      <c r="Y40" s="18">
        <f t="shared" si="5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 s="38">
        <f t="shared" si="6"/>
        <v>0</v>
      </c>
      <c r="AF40">
        <v>0</v>
      </c>
      <c r="AG40" s="8">
        <v>0</v>
      </c>
      <c r="AH40">
        <v>0</v>
      </c>
      <c r="AI40" t="s">
        <v>46</v>
      </c>
      <c r="AJ40" t="s">
        <v>121</v>
      </c>
      <c r="AK40" s="8">
        <v>0</v>
      </c>
      <c r="AL40" s="3">
        <v>0</v>
      </c>
      <c r="AM40" s="3">
        <v>0</v>
      </c>
      <c r="AN40">
        <v>0</v>
      </c>
      <c r="AO40" t="s">
        <v>45</v>
      </c>
      <c r="AP40" s="38">
        <f t="shared" si="9"/>
        <v>0</v>
      </c>
      <c r="AQ40">
        <v>0</v>
      </c>
      <c r="AR40" s="8">
        <v>0</v>
      </c>
      <c r="AS40">
        <v>0</v>
      </c>
      <c r="AT40" t="s">
        <v>46</v>
      </c>
      <c r="AU40">
        <v>0</v>
      </c>
      <c r="AV40" s="11" t="s">
        <v>106</v>
      </c>
      <c r="AW40" s="3">
        <v>0</v>
      </c>
      <c r="AX40" s="3">
        <v>0</v>
      </c>
      <c r="AY40">
        <v>0</v>
      </c>
      <c r="AZ40">
        <v>0</v>
      </c>
      <c r="BA40" s="38">
        <f t="shared" si="7"/>
        <v>0</v>
      </c>
      <c r="BB40">
        <v>0</v>
      </c>
      <c r="BC40" s="8">
        <v>0</v>
      </c>
      <c r="BD40">
        <v>0</v>
      </c>
      <c r="BE40" t="s">
        <v>46</v>
      </c>
      <c r="BF40">
        <v>0</v>
      </c>
      <c r="BG40" s="11" t="s">
        <v>106</v>
      </c>
      <c r="BH40" s="3">
        <v>0</v>
      </c>
      <c r="BI40" s="3">
        <v>0</v>
      </c>
      <c r="BJ40">
        <v>0</v>
      </c>
      <c r="BK40">
        <v>0</v>
      </c>
      <c r="BL40" s="38">
        <f t="shared" si="8"/>
        <v>0</v>
      </c>
      <c r="BM40">
        <v>0</v>
      </c>
      <c r="BN40" s="8">
        <v>0</v>
      </c>
      <c r="BO40">
        <v>0</v>
      </c>
      <c r="BP40" t="s">
        <v>46</v>
      </c>
      <c r="BQ40">
        <v>0</v>
      </c>
      <c r="BR40" s="3">
        <v>0</v>
      </c>
      <c r="BS40">
        <v>0</v>
      </c>
      <c r="BT40" s="19">
        <f t="shared" si="0"/>
        <v>538350</v>
      </c>
      <c r="BU40" s="19">
        <f t="shared" si="1"/>
        <v>538350</v>
      </c>
      <c r="BV40" s="13">
        <f t="shared" si="2"/>
        <v>0.89994082306095224</v>
      </c>
    </row>
    <row r="41" spans="1:74" hidden="1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3"/>
        <v>5.0037669891209351E-3</v>
      </c>
      <c r="U41" s="3">
        <v>829575</v>
      </c>
      <c r="V41" s="3">
        <v>78024</v>
      </c>
      <c r="W41" s="14">
        <f t="shared" si="4"/>
        <v>9.4052978934996839E-2</v>
      </c>
      <c r="X41" s="3">
        <v>24475</v>
      </c>
      <c r="Y41" s="18">
        <f t="shared" si="5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 s="38">
        <f t="shared" si="6"/>
        <v>9.122686808260394E-2</v>
      </c>
      <c r="AF41">
        <v>50</v>
      </c>
      <c r="AG41" s="10">
        <v>51288</v>
      </c>
      <c r="AH41">
        <v>14763</v>
      </c>
      <c r="AI41" t="s">
        <v>43</v>
      </c>
      <c r="AJ41" t="s">
        <v>122</v>
      </c>
      <c r="AK41" s="8" t="s">
        <v>106</v>
      </c>
      <c r="AL41" s="3">
        <v>0</v>
      </c>
      <c r="AM41" s="3">
        <v>0</v>
      </c>
      <c r="AN41">
        <v>0</v>
      </c>
      <c r="AO41" t="s">
        <v>45</v>
      </c>
      <c r="AP41" s="38">
        <f t="shared" si="9"/>
        <v>0</v>
      </c>
      <c r="AQ41">
        <v>0</v>
      </c>
      <c r="AR41" s="8">
        <v>0</v>
      </c>
      <c r="AS41">
        <v>0</v>
      </c>
      <c r="AT41" t="s">
        <v>46</v>
      </c>
      <c r="AU41">
        <v>0</v>
      </c>
      <c r="AV41" s="11" t="s">
        <v>106</v>
      </c>
      <c r="AW41" s="3">
        <v>0</v>
      </c>
      <c r="AX41" s="3">
        <v>0</v>
      </c>
      <c r="AY41">
        <v>0</v>
      </c>
      <c r="AZ41">
        <v>0</v>
      </c>
      <c r="BA41" s="38">
        <f t="shared" si="7"/>
        <v>0</v>
      </c>
      <c r="BB41">
        <v>0</v>
      </c>
      <c r="BC41" s="8">
        <v>0</v>
      </c>
      <c r="BD41">
        <v>0</v>
      </c>
      <c r="BE41" t="s">
        <v>46</v>
      </c>
      <c r="BF41">
        <v>0</v>
      </c>
      <c r="BG41" s="11" t="s">
        <v>106</v>
      </c>
      <c r="BH41" s="3">
        <v>0</v>
      </c>
      <c r="BI41" s="3">
        <v>0</v>
      </c>
      <c r="BJ41">
        <v>0</v>
      </c>
      <c r="BK41">
        <v>0</v>
      </c>
      <c r="BL41" s="38">
        <f t="shared" si="8"/>
        <v>0</v>
      </c>
      <c r="BM41">
        <v>0</v>
      </c>
      <c r="BN41" s="8">
        <v>0</v>
      </c>
      <c r="BO41">
        <v>0</v>
      </c>
      <c r="BP41" t="s">
        <v>46</v>
      </c>
      <c r="BQ41">
        <v>0</v>
      </c>
      <c r="BR41" s="3">
        <v>805100</v>
      </c>
      <c r="BS41">
        <v>0</v>
      </c>
      <c r="BT41" s="19">
        <f t="shared" si="0"/>
        <v>805100</v>
      </c>
      <c r="BU41" s="19">
        <f t="shared" si="1"/>
        <v>829575</v>
      </c>
      <c r="BV41" s="13">
        <f t="shared" si="2"/>
        <v>1</v>
      </c>
    </row>
    <row r="42" spans="1:74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3"/>
        <v>7.0085999999999996E-2</v>
      </c>
      <c r="U42" s="3">
        <v>500000</v>
      </c>
      <c r="V42" s="3">
        <v>472600</v>
      </c>
      <c r="W42" s="14">
        <f t="shared" si="4"/>
        <v>0.94520000000000004</v>
      </c>
      <c r="X42" s="3">
        <v>472600</v>
      </c>
      <c r="Y42" s="18">
        <f t="shared" si="5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 s="38">
        <f t="shared" si="6"/>
        <v>0</v>
      </c>
      <c r="AF42">
        <v>0</v>
      </c>
      <c r="AG42" s="10">
        <v>0</v>
      </c>
      <c r="AH42">
        <v>0</v>
      </c>
      <c r="AI42" t="s">
        <v>46</v>
      </c>
      <c r="AJ42">
        <v>0</v>
      </c>
      <c r="AK42" s="8" t="s">
        <v>106</v>
      </c>
      <c r="AL42" s="3">
        <v>0</v>
      </c>
      <c r="AM42" s="3">
        <v>0</v>
      </c>
      <c r="AN42">
        <v>0</v>
      </c>
      <c r="AO42" t="s">
        <v>45</v>
      </c>
      <c r="AP42" s="38">
        <f t="shared" si="9"/>
        <v>0</v>
      </c>
      <c r="AQ42">
        <v>0</v>
      </c>
      <c r="AR42" s="8">
        <v>0</v>
      </c>
      <c r="AS42">
        <v>0</v>
      </c>
      <c r="AT42" t="s">
        <v>46</v>
      </c>
      <c r="AU42">
        <v>0</v>
      </c>
      <c r="AV42" s="11" t="s">
        <v>106</v>
      </c>
      <c r="AW42" s="3">
        <v>0</v>
      </c>
      <c r="AX42" s="3">
        <v>0</v>
      </c>
      <c r="AY42">
        <v>0</v>
      </c>
      <c r="AZ42">
        <v>0</v>
      </c>
      <c r="BA42" s="38">
        <f t="shared" si="7"/>
        <v>0</v>
      </c>
      <c r="BB42">
        <v>0</v>
      </c>
      <c r="BC42" s="8">
        <v>0</v>
      </c>
      <c r="BD42">
        <v>0</v>
      </c>
      <c r="BE42" t="s">
        <v>46</v>
      </c>
      <c r="BF42">
        <v>0</v>
      </c>
      <c r="BG42" s="11" t="s">
        <v>106</v>
      </c>
      <c r="BH42" s="3">
        <v>0</v>
      </c>
      <c r="BI42" s="3">
        <v>0</v>
      </c>
      <c r="BJ42">
        <v>0</v>
      </c>
      <c r="BK42">
        <v>0</v>
      </c>
      <c r="BL42" s="38">
        <f t="shared" si="8"/>
        <v>0</v>
      </c>
      <c r="BM42">
        <v>0</v>
      </c>
      <c r="BN42" s="8">
        <v>0</v>
      </c>
      <c r="BO42">
        <v>0</v>
      </c>
      <c r="BP42" t="s">
        <v>46</v>
      </c>
      <c r="BQ42">
        <v>0</v>
      </c>
      <c r="BR42" s="3">
        <v>0</v>
      </c>
      <c r="BS42">
        <v>0</v>
      </c>
      <c r="BT42" s="19">
        <f t="shared" si="0"/>
        <v>0</v>
      </c>
      <c r="BU42" s="19">
        <f t="shared" si="1"/>
        <v>472600</v>
      </c>
      <c r="BV42" s="13">
        <f t="shared" si="2"/>
        <v>0.94520000000000004</v>
      </c>
    </row>
    <row r="43" spans="1:74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3"/>
        <v>2.8406183031936694E-2</v>
      </c>
      <c r="U43" s="3">
        <v>980878</v>
      </c>
      <c r="V43" s="3">
        <v>895400</v>
      </c>
      <c r="W43" s="14">
        <f t="shared" si="4"/>
        <v>0.91285562526634301</v>
      </c>
      <c r="X43" s="3">
        <v>167178</v>
      </c>
      <c r="Y43" s="18">
        <f t="shared" si="5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 s="38">
        <f t="shared" si="6"/>
        <v>0</v>
      </c>
      <c r="AF43">
        <v>0</v>
      </c>
      <c r="AG43" s="10">
        <v>0</v>
      </c>
      <c r="AH43">
        <v>0</v>
      </c>
      <c r="AI43" t="s">
        <v>46</v>
      </c>
      <c r="AJ43">
        <v>0</v>
      </c>
      <c r="AK43" s="8">
        <v>33178</v>
      </c>
      <c r="AL43" s="3">
        <v>813700</v>
      </c>
      <c r="AM43" s="3">
        <v>712456</v>
      </c>
      <c r="AN43">
        <v>8.7499999999999994E-2</v>
      </c>
      <c r="AO43">
        <v>50</v>
      </c>
      <c r="AP43" s="38">
        <f t="shared" si="9"/>
        <v>8.8840126787649978E-2</v>
      </c>
      <c r="AQ43">
        <v>0</v>
      </c>
      <c r="AR43" s="8">
        <v>51441</v>
      </c>
      <c r="AS43">
        <v>0</v>
      </c>
      <c r="AT43" t="s">
        <v>43</v>
      </c>
      <c r="AU43">
        <v>0</v>
      </c>
      <c r="AV43" s="11">
        <v>34731</v>
      </c>
      <c r="AW43" s="3">
        <v>575910</v>
      </c>
      <c r="AX43" s="3">
        <v>403013.26</v>
      </c>
      <c r="AY43">
        <v>7.2499999999999995E-2</v>
      </c>
      <c r="AZ43">
        <v>50</v>
      </c>
      <c r="BA43" s="38">
        <f t="shared" si="7"/>
        <v>7.4758368309622486E-2</v>
      </c>
      <c r="BB43">
        <v>0</v>
      </c>
      <c r="BC43" s="8">
        <v>52994</v>
      </c>
      <c r="BD43">
        <v>0</v>
      </c>
      <c r="BE43" t="s">
        <v>43</v>
      </c>
      <c r="BF43">
        <v>0</v>
      </c>
      <c r="BG43" s="11" t="s">
        <v>106</v>
      </c>
      <c r="BH43" s="3">
        <v>0</v>
      </c>
      <c r="BI43" s="3">
        <v>0</v>
      </c>
      <c r="BJ43">
        <v>0</v>
      </c>
      <c r="BK43">
        <v>0</v>
      </c>
      <c r="BL43" s="38">
        <f t="shared" si="8"/>
        <v>0</v>
      </c>
      <c r="BM43">
        <v>0</v>
      </c>
      <c r="BN43" s="8">
        <v>0</v>
      </c>
      <c r="BO43">
        <v>0</v>
      </c>
      <c r="BP43" t="s">
        <v>46</v>
      </c>
      <c r="BQ43">
        <v>0</v>
      </c>
      <c r="BR43" s="3">
        <v>980878</v>
      </c>
      <c r="BS43" t="s">
        <v>47</v>
      </c>
      <c r="BT43" s="19">
        <f t="shared" si="0"/>
        <v>1389610</v>
      </c>
      <c r="BU43" s="19">
        <f t="shared" si="1"/>
        <v>1556788</v>
      </c>
      <c r="BV43" s="13">
        <f t="shared" si="2"/>
        <v>1.5871372382702029</v>
      </c>
    </row>
    <row r="44" spans="1:74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3"/>
        <v>2.7240831353545526E-2</v>
      </c>
      <c r="U44" s="3">
        <v>317795</v>
      </c>
      <c r="V44" s="3">
        <v>280420</v>
      </c>
      <c r="W44" s="14">
        <f t="shared" si="4"/>
        <v>0.88239273745653646</v>
      </c>
      <c r="X44" s="3">
        <v>8490</v>
      </c>
      <c r="Y44" s="18">
        <f t="shared" si="5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 s="38">
        <f t="shared" si="6"/>
        <v>8.409730116139269E-2</v>
      </c>
      <c r="AF44">
        <v>50</v>
      </c>
      <c r="AG44" s="10">
        <v>52018</v>
      </c>
      <c r="AH44">
        <v>0</v>
      </c>
      <c r="AI44" t="s">
        <v>43</v>
      </c>
      <c r="AJ44">
        <v>0</v>
      </c>
      <c r="AK44" s="8" t="s">
        <v>106</v>
      </c>
      <c r="AL44" s="3">
        <v>0</v>
      </c>
      <c r="AM44" s="3">
        <v>0</v>
      </c>
      <c r="AN44">
        <v>0</v>
      </c>
      <c r="AO44" t="s">
        <v>45</v>
      </c>
      <c r="AP44" s="38">
        <f t="shared" si="9"/>
        <v>0</v>
      </c>
      <c r="AQ44">
        <v>0</v>
      </c>
      <c r="AR44" s="8">
        <v>0</v>
      </c>
      <c r="AS44">
        <v>0</v>
      </c>
      <c r="AT44" t="s">
        <v>46</v>
      </c>
      <c r="AU44">
        <v>0</v>
      </c>
      <c r="AV44" s="11" t="s">
        <v>106</v>
      </c>
      <c r="AW44" s="3">
        <v>0</v>
      </c>
      <c r="AX44" s="3">
        <v>0</v>
      </c>
      <c r="AY44">
        <v>0</v>
      </c>
      <c r="AZ44">
        <v>0</v>
      </c>
      <c r="BA44" s="38">
        <f t="shared" si="7"/>
        <v>0</v>
      </c>
      <c r="BB44">
        <v>0</v>
      </c>
      <c r="BC44" s="8">
        <v>0</v>
      </c>
      <c r="BD44">
        <v>0</v>
      </c>
      <c r="BE44" t="s">
        <v>46</v>
      </c>
      <c r="BF44">
        <v>0</v>
      </c>
      <c r="BG44" s="11" t="s">
        <v>106</v>
      </c>
      <c r="BH44" s="3">
        <v>0</v>
      </c>
      <c r="BI44" s="3">
        <v>0</v>
      </c>
      <c r="BJ44">
        <v>0</v>
      </c>
      <c r="BK44">
        <v>0</v>
      </c>
      <c r="BL44" s="38">
        <f t="shared" si="8"/>
        <v>0</v>
      </c>
      <c r="BM44">
        <v>0</v>
      </c>
      <c r="BN44" s="8">
        <v>0</v>
      </c>
      <c r="BO44">
        <v>0</v>
      </c>
      <c r="BP44" t="s">
        <v>46</v>
      </c>
      <c r="BQ44">
        <v>0</v>
      </c>
      <c r="BR44" s="3">
        <v>274510</v>
      </c>
      <c r="BS44">
        <v>0</v>
      </c>
      <c r="BT44" s="19">
        <f t="shared" si="0"/>
        <v>274510</v>
      </c>
      <c r="BU44" s="19">
        <f t="shared" si="1"/>
        <v>283000</v>
      </c>
      <c r="BV44" s="13">
        <f t="shared" si="2"/>
        <v>0.89051117858997153</v>
      </c>
    </row>
    <row r="45" spans="1:74" hidden="1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3"/>
        <v>3.5988165844465382E-2</v>
      </c>
      <c r="U45" s="3">
        <v>1443280</v>
      </c>
      <c r="V45" s="3">
        <v>1349104</v>
      </c>
      <c r="W45" s="14">
        <f t="shared" si="4"/>
        <v>0.93474862812482673</v>
      </c>
      <c r="X45" s="3">
        <v>305280</v>
      </c>
      <c r="Y45" s="18">
        <f t="shared" si="5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 s="38">
        <f t="shared" si="6"/>
        <v>0</v>
      </c>
      <c r="AF45">
        <v>0</v>
      </c>
      <c r="AG45" s="10">
        <v>0</v>
      </c>
      <c r="AH45">
        <v>0</v>
      </c>
      <c r="AI45" t="s">
        <v>46</v>
      </c>
      <c r="AJ45">
        <v>0</v>
      </c>
      <c r="AK45" s="8">
        <v>33450</v>
      </c>
      <c r="AL45" s="3">
        <v>1138000</v>
      </c>
      <c r="AM45" s="3">
        <v>1043440</v>
      </c>
      <c r="AN45">
        <v>8.7499999999999994E-2</v>
      </c>
      <c r="AO45">
        <v>50</v>
      </c>
      <c r="AP45" s="38">
        <f t="shared" si="9"/>
        <v>8.8840126787649978E-2</v>
      </c>
      <c r="AQ45">
        <v>0</v>
      </c>
      <c r="AR45" s="8">
        <v>51713</v>
      </c>
      <c r="AS45">
        <v>0</v>
      </c>
      <c r="AT45" t="s">
        <v>43</v>
      </c>
      <c r="AU45">
        <v>0</v>
      </c>
      <c r="AV45" s="11" t="s">
        <v>106</v>
      </c>
      <c r="AW45" s="3">
        <v>0</v>
      </c>
      <c r="AX45" s="3">
        <v>0</v>
      </c>
      <c r="AY45">
        <v>0</v>
      </c>
      <c r="AZ45">
        <v>0</v>
      </c>
      <c r="BA45" s="38">
        <f t="shared" si="7"/>
        <v>0</v>
      </c>
      <c r="BB45">
        <v>0</v>
      </c>
      <c r="BC45" s="8">
        <v>0</v>
      </c>
      <c r="BD45">
        <v>0</v>
      </c>
      <c r="BE45" t="s">
        <v>46</v>
      </c>
      <c r="BF45">
        <v>0</v>
      </c>
      <c r="BG45" s="11" t="s">
        <v>106</v>
      </c>
      <c r="BH45" s="3">
        <v>0</v>
      </c>
      <c r="BI45" s="3">
        <v>0</v>
      </c>
      <c r="BJ45">
        <v>0</v>
      </c>
      <c r="BK45">
        <v>0</v>
      </c>
      <c r="BL45" s="38">
        <f t="shared" si="8"/>
        <v>0</v>
      </c>
      <c r="BM45">
        <v>0</v>
      </c>
      <c r="BN45" s="8">
        <v>0</v>
      </c>
      <c r="BO45">
        <v>0</v>
      </c>
      <c r="BP45" t="s">
        <v>46</v>
      </c>
      <c r="BQ45">
        <v>0</v>
      </c>
      <c r="BR45" s="3">
        <v>1443280</v>
      </c>
      <c r="BS45" t="s">
        <v>47</v>
      </c>
      <c r="BT45" s="19">
        <f t="shared" si="0"/>
        <v>1138000</v>
      </c>
      <c r="BU45" s="19">
        <f t="shared" si="1"/>
        <v>1443280</v>
      </c>
      <c r="BV45" s="13">
        <f t="shared" si="2"/>
        <v>1</v>
      </c>
    </row>
    <row r="46" spans="1:74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3"/>
        <v>0.10025454864493991</v>
      </c>
      <c r="U46" s="3">
        <v>1743871</v>
      </c>
      <c r="V46" s="3">
        <v>1995787</v>
      </c>
      <c r="W46" s="14">
        <f t="shared" si="4"/>
        <v>1.1444579329549032</v>
      </c>
      <c r="X46" s="3">
        <v>0</v>
      </c>
      <c r="Y46" s="18">
        <f t="shared" si="5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 s="38">
        <f t="shared" si="6"/>
        <v>0.1012875108131331</v>
      </c>
      <c r="AF46">
        <v>0</v>
      </c>
      <c r="AG46" s="10">
        <v>44562</v>
      </c>
      <c r="AH46" t="s">
        <v>54</v>
      </c>
      <c r="AI46" t="s">
        <v>43</v>
      </c>
      <c r="AJ46" t="s">
        <v>122</v>
      </c>
      <c r="AK46" s="8" t="s">
        <v>106</v>
      </c>
      <c r="AL46" s="3">
        <v>360000</v>
      </c>
      <c r="AM46" s="3">
        <v>360000</v>
      </c>
      <c r="AN46">
        <v>0</v>
      </c>
      <c r="AO46">
        <v>30</v>
      </c>
      <c r="AP46" s="38">
        <f t="shared" si="9"/>
        <v>3.3333333333333333E-2</v>
      </c>
      <c r="AQ46">
        <v>15</v>
      </c>
      <c r="AR46" s="8">
        <v>45047</v>
      </c>
      <c r="AS46" t="s">
        <v>71</v>
      </c>
      <c r="AT46" t="s">
        <v>100</v>
      </c>
      <c r="AU46" t="s">
        <v>126</v>
      </c>
      <c r="AV46" s="11" t="s">
        <v>106</v>
      </c>
      <c r="AW46" s="3">
        <v>0</v>
      </c>
      <c r="AX46" s="3">
        <v>0</v>
      </c>
      <c r="AY46">
        <v>0</v>
      </c>
      <c r="AZ46">
        <v>0</v>
      </c>
      <c r="BA46" s="38">
        <f t="shared" si="7"/>
        <v>0</v>
      </c>
      <c r="BB46">
        <v>0</v>
      </c>
      <c r="BC46" s="8">
        <v>0</v>
      </c>
      <c r="BD46">
        <v>0</v>
      </c>
      <c r="BE46" t="s">
        <v>46</v>
      </c>
      <c r="BF46">
        <v>0</v>
      </c>
      <c r="BG46" s="11" t="s">
        <v>106</v>
      </c>
      <c r="BH46" s="3">
        <v>0</v>
      </c>
      <c r="BI46" s="3">
        <v>0</v>
      </c>
      <c r="BJ46">
        <v>0</v>
      </c>
      <c r="BK46">
        <v>0</v>
      </c>
      <c r="BL46" s="38">
        <f t="shared" si="8"/>
        <v>0</v>
      </c>
      <c r="BM46">
        <v>0</v>
      </c>
      <c r="BN46" s="8">
        <v>0</v>
      </c>
      <c r="BO46">
        <v>0</v>
      </c>
      <c r="BP46" t="s">
        <v>46</v>
      </c>
      <c r="BQ46">
        <v>0</v>
      </c>
      <c r="BR46" s="3">
        <v>471564</v>
      </c>
      <c r="BS46" t="s">
        <v>62</v>
      </c>
      <c r="BT46" s="19">
        <f t="shared" si="0"/>
        <v>640000</v>
      </c>
      <c r="BU46" s="19">
        <f t="shared" si="1"/>
        <v>640000</v>
      </c>
      <c r="BV46" s="13">
        <f t="shared" si="2"/>
        <v>0.36699962325194924</v>
      </c>
    </row>
    <row r="47" spans="1:74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3"/>
        <v>0</v>
      </c>
      <c r="U47" s="3">
        <v>0</v>
      </c>
      <c r="V47" s="3">
        <v>0</v>
      </c>
      <c r="W47" s="14">
        <f t="shared" si="4"/>
        <v>0</v>
      </c>
      <c r="X47" s="3">
        <v>0</v>
      </c>
      <c r="Y47" s="18">
        <f t="shared" si="5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 s="38">
        <f t="shared" si="6"/>
        <v>0.12452152275269443</v>
      </c>
      <c r="AF47">
        <v>20</v>
      </c>
      <c r="AG47" s="10">
        <v>46113</v>
      </c>
      <c r="AH47" t="s">
        <v>54</v>
      </c>
      <c r="AI47" t="s">
        <v>100</v>
      </c>
      <c r="AJ47" t="s">
        <v>122</v>
      </c>
      <c r="AK47" s="8" t="s">
        <v>106</v>
      </c>
      <c r="AL47" s="3">
        <v>360000</v>
      </c>
      <c r="AM47" s="3">
        <v>360000</v>
      </c>
      <c r="AN47">
        <v>0</v>
      </c>
      <c r="AO47">
        <v>0</v>
      </c>
      <c r="AP47" s="38">
        <f t="shared" si="9"/>
        <v>0</v>
      </c>
      <c r="AQ47">
        <v>0</v>
      </c>
      <c r="AR47" s="8" t="s">
        <v>129</v>
      </c>
      <c r="AS47" t="s">
        <v>71</v>
      </c>
      <c r="AT47" t="s">
        <v>100</v>
      </c>
      <c r="AU47" t="s">
        <v>126</v>
      </c>
      <c r="AV47" s="11" t="s">
        <v>106</v>
      </c>
      <c r="AW47" s="3">
        <v>0</v>
      </c>
      <c r="AX47" s="3">
        <v>0</v>
      </c>
      <c r="AY47">
        <v>0</v>
      </c>
      <c r="AZ47">
        <v>0</v>
      </c>
      <c r="BA47" s="38">
        <f t="shared" si="7"/>
        <v>0</v>
      </c>
      <c r="BB47">
        <v>0</v>
      </c>
      <c r="BC47" s="8">
        <v>0</v>
      </c>
      <c r="BD47">
        <v>0</v>
      </c>
      <c r="BE47" t="s">
        <v>46</v>
      </c>
      <c r="BF47">
        <v>0</v>
      </c>
      <c r="BG47" s="11" t="s">
        <v>106</v>
      </c>
      <c r="BH47" s="3">
        <v>0</v>
      </c>
      <c r="BI47" s="3">
        <v>0</v>
      </c>
      <c r="BJ47">
        <v>0</v>
      </c>
      <c r="BK47">
        <v>0</v>
      </c>
      <c r="BL47" s="38">
        <f t="shared" si="8"/>
        <v>0</v>
      </c>
      <c r="BM47">
        <v>0</v>
      </c>
      <c r="BN47" s="8">
        <v>0</v>
      </c>
      <c r="BO47">
        <v>0</v>
      </c>
      <c r="BP47" t="s">
        <v>46</v>
      </c>
      <c r="BQ47">
        <v>0</v>
      </c>
      <c r="BR47" s="3">
        <v>360000</v>
      </c>
      <c r="BS47" t="s">
        <v>62</v>
      </c>
      <c r="BT47" s="19">
        <f t="shared" si="0"/>
        <v>560000</v>
      </c>
      <c r="BU47" s="19">
        <f t="shared" si="1"/>
        <v>560000</v>
      </c>
      <c r="BV47" s="13">
        <f t="shared" si="2"/>
        <v>0</v>
      </c>
    </row>
    <row r="48" spans="1:74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3"/>
        <v>0</v>
      </c>
      <c r="U48" s="3">
        <v>0</v>
      </c>
      <c r="V48" s="3">
        <v>0</v>
      </c>
      <c r="W48" s="14">
        <f t="shared" si="4"/>
        <v>0</v>
      </c>
      <c r="X48" s="3">
        <v>0</v>
      </c>
      <c r="Y48" s="18">
        <f t="shared" si="5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 s="38">
        <f t="shared" si="6"/>
        <v>0</v>
      </c>
      <c r="AF48">
        <v>0</v>
      </c>
      <c r="AG48" s="10">
        <v>0</v>
      </c>
      <c r="AH48">
        <v>0</v>
      </c>
      <c r="AI48" t="s">
        <v>46</v>
      </c>
      <c r="AJ48">
        <v>0</v>
      </c>
      <c r="AK48" s="8" t="s">
        <v>106</v>
      </c>
      <c r="AL48" s="3">
        <v>0</v>
      </c>
      <c r="AM48" s="3">
        <v>0</v>
      </c>
      <c r="AN48">
        <v>0</v>
      </c>
      <c r="AO48" t="s">
        <v>45</v>
      </c>
      <c r="AP48" s="38">
        <f t="shared" si="9"/>
        <v>0</v>
      </c>
      <c r="AQ48">
        <v>0</v>
      </c>
      <c r="AR48" s="8">
        <v>0</v>
      </c>
      <c r="AS48">
        <v>0</v>
      </c>
      <c r="AT48" t="s">
        <v>46</v>
      </c>
      <c r="AU48">
        <v>0</v>
      </c>
      <c r="AV48" s="11" t="s">
        <v>106</v>
      </c>
      <c r="AW48" s="3">
        <v>0</v>
      </c>
      <c r="AX48" s="3">
        <v>0</v>
      </c>
      <c r="AY48">
        <v>0</v>
      </c>
      <c r="AZ48">
        <v>0</v>
      </c>
      <c r="BA48" s="38">
        <f t="shared" si="7"/>
        <v>0</v>
      </c>
      <c r="BB48">
        <v>0</v>
      </c>
      <c r="BC48" s="8">
        <v>0</v>
      </c>
      <c r="BD48">
        <v>0</v>
      </c>
      <c r="BE48" t="s">
        <v>46</v>
      </c>
      <c r="BF48">
        <v>0</v>
      </c>
      <c r="BG48" s="11" t="s">
        <v>106</v>
      </c>
      <c r="BH48" s="3">
        <v>0</v>
      </c>
      <c r="BI48" s="3">
        <v>0</v>
      </c>
      <c r="BJ48">
        <v>0</v>
      </c>
      <c r="BK48">
        <v>0</v>
      </c>
      <c r="BL48" s="38">
        <f t="shared" si="8"/>
        <v>0</v>
      </c>
      <c r="BM48">
        <v>0</v>
      </c>
      <c r="BN48" s="8">
        <v>0</v>
      </c>
      <c r="BO48">
        <v>0</v>
      </c>
      <c r="BP48" t="s">
        <v>46</v>
      </c>
      <c r="BQ48">
        <v>0</v>
      </c>
      <c r="BR48" s="3">
        <v>0</v>
      </c>
      <c r="BS48" t="s">
        <v>62</v>
      </c>
      <c r="BT48" s="19">
        <f t="shared" si="0"/>
        <v>0</v>
      </c>
      <c r="BU48" s="19">
        <f t="shared" si="1"/>
        <v>0</v>
      </c>
      <c r="BV48" s="13">
        <f t="shared" si="2"/>
        <v>0</v>
      </c>
    </row>
    <row r="49" spans="1:74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3"/>
        <v>0.10709429235999285</v>
      </c>
      <c r="U49" s="3">
        <v>1117800</v>
      </c>
      <c r="V49" s="3">
        <v>1001000</v>
      </c>
      <c r="W49" s="14">
        <f t="shared" si="4"/>
        <v>0.89550903560565398</v>
      </c>
      <c r="X49" s="3">
        <v>0</v>
      </c>
      <c r="Y49" s="18">
        <f t="shared" si="5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 s="38">
        <f t="shared" si="6"/>
        <v>0</v>
      </c>
      <c r="AF49">
        <v>0</v>
      </c>
      <c r="AG49" s="10">
        <v>0</v>
      </c>
      <c r="AH49">
        <v>0</v>
      </c>
      <c r="AI49" t="s">
        <v>46</v>
      </c>
      <c r="AJ49">
        <v>0</v>
      </c>
      <c r="AK49" s="8">
        <v>42501</v>
      </c>
      <c r="AL49" s="3">
        <v>336000</v>
      </c>
      <c r="AM49" s="3">
        <v>328000</v>
      </c>
      <c r="AN49">
        <v>4.7500000000000001E-2</v>
      </c>
      <c r="AO49">
        <v>20</v>
      </c>
      <c r="AP49" s="38">
        <f t="shared" si="9"/>
        <v>7.8550467263651655E-2</v>
      </c>
      <c r="AQ49">
        <v>20</v>
      </c>
      <c r="AR49" s="8">
        <v>44327</v>
      </c>
      <c r="AS49" t="s">
        <v>42</v>
      </c>
      <c r="AT49" t="s">
        <v>46</v>
      </c>
      <c r="AU49">
        <v>0</v>
      </c>
      <c r="AV49" s="11" t="s">
        <v>106</v>
      </c>
      <c r="AW49" s="3">
        <v>0</v>
      </c>
      <c r="AX49" s="3">
        <v>0</v>
      </c>
      <c r="AY49">
        <v>0</v>
      </c>
      <c r="AZ49">
        <v>0</v>
      </c>
      <c r="BA49" s="38">
        <f t="shared" si="7"/>
        <v>0</v>
      </c>
      <c r="BB49">
        <v>0</v>
      </c>
      <c r="BC49" s="8">
        <v>0</v>
      </c>
      <c r="BD49">
        <v>0</v>
      </c>
      <c r="BE49" t="s">
        <v>46</v>
      </c>
      <c r="BF49">
        <v>0</v>
      </c>
      <c r="BG49" s="11" t="s">
        <v>106</v>
      </c>
      <c r="BH49" s="3">
        <v>0</v>
      </c>
      <c r="BI49" s="3">
        <v>0</v>
      </c>
      <c r="BJ49">
        <v>0</v>
      </c>
      <c r="BK49">
        <v>0</v>
      </c>
      <c r="BL49" s="38">
        <f t="shared" si="8"/>
        <v>0</v>
      </c>
      <c r="BM49">
        <v>0</v>
      </c>
      <c r="BN49" s="8">
        <v>0</v>
      </c>
      <c r="BO49">
        <v>0</v>
      </c>
      <c r="BP49" t="s">
        <v>46</v>
      </c>
      <c r="BQ49">
        <v>0</v>
      </c>
      <c r="BR49" s="3">
        <v>0</v>
      </c>
      <c r="BS49" t="s">
        <v>47</v>
      </c>
      <c r="BT49" s="19">
        <f t="shared" si="0"/>
        <v>336000</v>
      </c>
      <c r="BU49" s="19">
        <f t="shared" si="1"/>
        <v>336000</v>
      </c>
      <c r="BV49" s="13">
        <f t="shared" si="2"/>
        <v>0.30059044551798175</v>
      </c>
    </row>
    <row r="50" spans="1:74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3"/>
        <v>7.781159900416898E-2</v>
      </c>
      <c r="U50" s="3">
        <v>2438968</v>
      </c>
      <c r="V50" s="3">
        <v>2232705</v>
      </c>
      <c r="W50" s="14">
        <f t="shared" si="4"/>
        <v>0.91543021474656494</v>
      </c>
      <c r="X50" s="3">
        <v>0</v>
      </c>
      <c r="Y50" s="18">
        <f t="shared" si="5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 s="38">
        <f t="shared" si="6"/>
        <v>0</v>
      </c>
      <c r="AF50">
        <v>0</v>
      </c>
      <c r="AG50" s="10">
        <v>0</v>
      </c>
      <c r="AH50">
        <v>0</v>
      </c>
      <c r="AI50" t="s">
        <v>43</v>
      </c>
      <c r="AJ50" t="s">
        <v>44</v>
      </c>
      <c r="AK50" s="8" t="s">
        <v>106</v>
      </c>
      <c r="AL50" s="3">
        <v>0</v>
      </c>
      <c r="AM50" s="3">
        <v>0</v>
      </c>
      <c r="AN50">
        <v>0</v>
      </c>
      <c r="AO50">
        <v>0</v>
      </c>
      <c r="AP50" s="38">
        <f t="shared" si="9"/>
        <v>0</v>
      </c>
      <c r="AQ50">
        <v>0</v>
      </c>
      <c r="AR50" s="8">
        <v>0</v>
      </c>
      <c r="AS50">
        <v>0</v>
      </c>
      <c r="AT50">
        <v>0</v>
      </c>
      <c r="AU50">
        <v>0</v>
      </c>
      <c r="AV50" s="11" t="s">
        <v>106</v>
      </c>
      <c r="AW50" s="3">
        <v>0</v>
      </c>
      <c r="AX50" s="3">
        <v>0</v>
      </c>
      <c r="AY50">
        <v>0</v>
      </c>
      <c r="AZ50">
        <v>0</v>
      </c>
      <c r="BA50" s="38">
        <f t="shared" si="7"/>
        <v>0</v>
      </c>
      <c r="BB50">
        <v>0</v>
      </c>
      <c r="BC50" s="8">
        <v>0</v>
      </c>
      <c r="BD50">
        <v>0</v>
      </c>
      <c r="BE50" t="s">
        <v>46</v>
      </c>
      <c r="BF50">
        <v>0</v>
      </c>
      <c r="BG50" s="11" t="s">
        <v>106</v>
      </c>
      <c r="BH50" s="3">
        <v>0</v>
      </c>
      <c r="BI50" s="3">
        <v>0</v>
      </c>
      <c r="BJ50">
        <v>0</v>
      </c>
      <c r="BK50">
        <v>0</v>
      </c>
      <c r="BL50" s="38">
        <f t="shared" si="8"/>
        <v>0</v>
      </c>
      <c r="BM50">
        <v>0</v>
      </c>
      <c r="BN50" s="8">
        <v>0</v>
      </c>
      <c r="BO50">
        <v>0</v>
      </c>
      <c r="BP50" t="s">
        <v>46</v>
      </c>
      <c r="BQ50">
        <v>0</v>
      </c>
      <c r="BR50" s="3">
        <v>0</v>
      </c>
      <c r="BS50">
        <v>0</v>
      </c>
      <c r="BT50" s="19">
        <f t="shared" si="0"/>
        <v>1040000</v>
      </c>
      <c r="BU50" s="19">
        <f t="shared" si="1"/>
        <v>1040000</v>
      </c>
      <c r="BV50" s="13">
        <f t="shared" si="2"/>
        <v>0.42640985859593072</v>
      </c>
    </row>
    <row r="51" spans="1:74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3"/>
        <v>0.10138198481983063</v>
      </c>
      <c r="U51" s="3">
        <v>3074274</v>
      </c>
      <c r="V51" s="3">
        <v>2867832</v>
      </c>
      <c r="W51" s="14">
        <f t="shared" si="4"/>
        <v>0.93284853594702355</v>
      </c>
      <c r="X51" s="3">
        <v>0</v>
      </c>
      <c r="Y51" s="18">
        <f t="shared" si="5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 s="38">
        <f t="shared" si="6"/>
        <v>0.1829737075416808</v>
      </c>
      <c r="AF51">
        <v>0</v>
      </c>
      <c r="AG51" s="10">
        <v>42979</v>
      </c>
      <c r="AH51" t="s">
        <v>54</v>
      </c>
      <c r="AI51" t="s">
        <v>43</v>
      </c>
      <c r="AJ51" t="s">
        <v>122</v>
      </c>
      <c r="AK51" s="8">
        <v>34304</v>
      </c>
      <c r="AL51" s="3">
        <v>680000</v>
      </c>
      <c r="AM51" s="3">
        <v>680000</v>
      </c>
      <c r="AN51">
        <v>0</v>
      </c>
      <c r="AO51">
        <v>40</v>
      </c>
      <c r="AP51" s="38">
        <f t="shared" si="9"/>
        <v>2.5000000000000001E-2</v>
      </c>
      <c r="AQ51">
        <v>30</v>
      </c>
      <c r="AR51" s="8">
        <v>46753</v>
      </c>
      <c r="AS51" t="s">
        <v>71</v>
      </c>
      <c r="AT51" t="s">
        <v>100</v>
      </c>
      <c r="AU51" t="s">
        <v>126</v>
      </c>
      <c r="AV51" s="11">
        <v>43039</v>
      </c>
      <c r="AW51" s="3">
        <v>247000</v>
      </c>
      <c r="AX51" s="3">
        <v>245219</v>
      </c>
      <c r="AY51">
        <v>5.3600000000000002E-2</v>
      </c>
      <c r="AZ51">
        <v>15</v>
      </c>
      <c r="BA51" s="38">
        <f t="shared" si="7"/>
        <v>9.8700799614802867E-2</v>
      </c>
      <c r="BB51">
        <v>15</v>
      </c>
      <c r="BC51" s="8">
        <v>48488</v>
      </c>
      <c r="BD51" t="s">
        <v>54</v>
      </c>
      <c r="BE51" t="s">
        <v>43</v>
      </c>
      <c r="BF51" t="s">
        <v>122</v>
      </c>
      <c r="BG51" s="11" t="s">
        <v>106</v>
      </c>
      <c r="BH51" s="3">
        <v>0</v>
      </c>
      <c r="BI51" s="3">
        <v>0</v>
      </c>
      <c r="BJ51">
        <v>0</v>
      </c>
      <c r="BK51">
        <v>0</v>
      </c>
      <c r="BL51" s="38">
        <f t="shared" si="8"/>
        <v>0</v>
      </c>
      <c r="BM51">
        <v>0</v>
      </c>
      <c r="BN51" s="8">
        <v>0</v>
      </c>
      <c r="BO51">
        <v>0</v>
      </c>
      <c r="BP51" t="s">
        <v>46</v>
      </c>
      <c r="BQ51">
        <v>0</v>
      </c>
      <c r="BR51" s="3">
        <v>1080000</v>
      </c>
      <c r="BS51" t="s">
        <v>62</v>
      </c>
      <c r="BT51" s="19">
        <f t="shared" si="0"/>
        <v>1327000</v>
      </c>
      <c r="BU51" s="19">
        <f t="shared" si="1"/>
        <v>1327000</v>
      </c>
      <c r="BV51" s="13">
        <f t="shared" si="2"/>
        <v>0.43164662616279487</v>
      </c>
    </row>
    <row r="52" spans="1:74" hidden="1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3"/>
        <v>3.3471209114707058E-2</v>
      </c>
      <c r="U52" s="3">
        <v>1073430</v>
      </c>
      <c r="V52" s="3">
        <v>1014946</v>
      </c>
      <c r="W52" s="14">
        <f t="shared" si="4"/>
        <v>0.94551670812256039</v>
      </c>
      <c r="X52" s="3">
        <v>189960</v>
      </c>
      <c r="Y52" s="18">
        <f t="shared" si="5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 s="38">
        <f t="shared" si="6"/>
        <v>0</v>
      </c>
      <c r="AF52">
        <v>0</v>
      </c>
      <c r="AG52" s="10">
        <v>0</v>
      </c>
      <c r="AH52">
        <v>0</v>
      </c>
      <c r="AI52" t="s">
        <v>46</v>
      </c>
      <c r="AJ52">
        <v>0</v>
      </c>
      <c r="AK52" s="8">
        <v>34535</v>
      </c>
      <c r="AL52" s="3">
        <v>883470</v>
      </c>
      <c r="AM52" s="3">
        <v>831476</v>
      </c>
      <c r="AN52">
        <v>7.2499999999999995E-2</v>
      </c>
      <c r="AO52">
        <v>50</v>
      </c>
      <c r="AP52" s="38">
        <f t="shared" si="9"/>
        <v>7.4758368309622486E-2</v>
      </c>
      <c r="AQ52">
        <v>0</v>
      </c>
      <c r="AR52" s="8">
        <v>52798</v>
      </c>
      <c r="AS52">
        <v>0</v>
      </c>
      <c r="AT52" t="s">
        <v>43</v>
      </c>
      <c r="AU52" t="s">
        <v>132</v>
      </c>
      <c r="AV52" s="11" t="s">
        <v>106</v>
      </c>
      <c r="AW52" s="3">
        <v>0</v>
      </c>
      <c r="AX52" s="3">
        <v>0</v>
      </c>
      <c r="AY52">
        <v>0</v>
      </c>
      <c r="AZ52">
        <v>0</v>
      </c>
      <c r="BA52" s="38">
        <f t="shared" si="7"/>
        <v>0</v>
      </c>
      <c r="BB52">
        <v>0</v>
      </c>
      <c r="BC52" s="8">
        <v>0</v>
      </c>
      <c r="BD52">
        <v>0</v>
      </c>
      <c r="BE52" t="s">
        <v>46</v>
      </c>
      <c r="BF52">
        <v>0</v>
      </c>
      <c r="BG52" s="11" t="s">
        <v>106</v>
      </c>
      <c r="BH52" s="3">
        <v>0</v>
      </c>
      <c r="BI52" s="3">
        <v>0</v>
      </c>
      <c r="BJ52">
        <v>0</v>
      </c>
      <c r="BK52">
        <v>0</v>
      </c>
      <c r="BL52" s="38">
        <f t="shared" si="8"/>
        <v>0</v>
      </c>
      <c r="BM52">
        <v>0</v>
      </c>
      <c r="BN52" s="8">
        <v>0</v>
      </c>
      <c r="BO52">
        <v>0</v>
      </c>
      <c r="BP52" t="s">
        <v>46</v>
      </c>
      <c r="BQ52">
        <v>0</v>
      </c>
      <c r="BR52" s="3">
        <v>1073430</v>
      </c>
      <c r="BS52" t="s">
        <v>47</v>
      </c>
      <c r="BT52" s="19">
        <f t="shared" si="0"/>
        <v>883470</v>
      </c>
      <c r="BU52" s="19">
        <f t="shared" si="1"/>
        <v>1073430</v>
      </c>
      <c r="BV52" s="13">
        <f t="shared" si="2"/>
        <v>1</v>
      </c>
    </row>
    <row r="53" spans="1:74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3"/>
        <v>3.2849422485959519E-2</v>
      </c>
      <c r="U53" s="3">
        <v>1019196</v>
      </c>
      <c r="V53" s="3">
        <v>945761</v>
      </c>
      <c r="W53" s="14">
        <f t="shared" si="4"/>
        <v>0.92794810811659389</v>
      </c>
      <c r="X53" s="3">
        <v>73435</v>
      </c>
      <c r="Y53" s="18">
        <f t="shared" si="5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 s="38">
        <f t="shared" si="6"/>
        <v>3.1823209703696571E-2</v>
      </c>
      <c r="AF53">
        <v>50</v>
      </c>
      <c r="AG53" s="10">
        <v>52943</v>
      </c>
      <c r="AH53" t="s">
        <v>54</v>
      </c>
      <c r="AI53" t="s">
        <v>114</v>
      </c>
      <c r="AJ53" t="s">
        <v>44</v>
      </c>
      <c r="AK53" s="8" t="s">
        <v>106</v>
      </c>
      <c r="AL53" s="3">
        <v>0</v>
      </c>
      <c r="AM53" s="3">
        <v>0</v>
      </c>
      <c r="AN53">
        <v>0</v>
      </c>
      <c r="AO53" t="s">
        <v>45</v>
      </c>
      <c r="AP53" s="38">
        <f t="shared" si="9"/>
        <v>0</v>
      </c>
      <c r="AQ53">
        <v>0</v>
      </c>
      <c r="AR53" s="8">
        <v>0</v>
      </c>
      <c r="AS53">
        <v>0</v>
      </c>
      <c r="AT53" t="s">
        <v>46</v>
      </c>
      <c r="AU53">
        <v>0</v>
      </c>
      <c r="AV53" s="11" t="s">
        <v>106</v>
      </c>
      <c r="AW53" s="3">
        <v>0</v>
      </c>
      <c r="AX53" s="3">
        <v>0</v>
      </c>
      <c r="AY53">
        <v>0</v>
      </c>
      <c r="AZ53">
        <v>0</v>
      </c>
      <c r="BA53" s="38">
        <f t="shared" si="7"/>
        <v>0</v>
      </c>
      <c r="BB53">
        <v>0</v>
      </c>
      <c r="BC53" s="8">
        <v>0</v>
      </c>
      <c r="BD53">
        <v>0</v>
      </c>
      <c r="BE53" t="s">
        <v>46</v>
      </c>
      <c r="BF53">
        <v>0</v>
      </c>
      <c r="BG53" s="11" t="s">
        <v>106</v>
      </c>
      <c r="BH53" s="3">
        <v>0</v>
      </c>
      <c r="BI53" s="3">
        <v>0</v>
      </c>
      <c r="BJ53">
        <v>0</v>
      </c>
      <c r="BK53">
        <v>0</v>
      </c>
      <c r="BL53" s="38">
        <f t="shared" si="8"/>
        <v>0</v>
      </c>
      <c r="BM53">
        <v>0</v>
      </c>
      <c r="BN53" s="8">
        <v>0</v>
      </c>
      <c r="BO53">
        <v>0</v>
      </c>
      <c r="BP53" t="s">
        <v>46</v>
      </c>
      <c r="BQ53">
        <v>0</v>
      </c>
      <c r="BR53" s="3">
        <v>0</v>
      </c>
      <c r="BS53">
        <v>0</v>
      </c>
      <c r="BT53" s="19">
        <f t="shared" si="0"/>
        <v>863634</v>
      </c>
      <c r="BU53" s="19">
        <f t="shared" si="1"/>
        <v>937069</v>
      </c>
      <c r="BV53" s="13">
        <f t="shared" si="2"/>
        <v>0.91941981718923549</v>
      </c>
    </row>
    <row r="54" spans="1:74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3"/>
        <v>3.2849422485959519E-2</v>
      </c>
      <c r="U54" s="3">
        <v>1019196</v>
      </c>
      <c r="V54" s="3">
        <v>945761</v>
      </c>
      <c r="W54" s="14">
        <f t="shared" si="4"/>
        <v>0.92794810811659389</v>
      </c>
      <c r="X54" s="3">
        <v>945751</v>
      </c>
      <c r="Y54" s="18">
        <f t="shared" si="5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 s="38">
        <f t="shared" si="6"/>
        <v>2.5512730928169743E-2</v>
      </c>
      <c r="AF54">
        <v>50</v>
      </c>
      <c r="AG54" s="10">
        <v>52943</v>
      </c>
      <c r="AH54" t="s">
        <v>54</v>
      </c>
      <c r="AI54" t="s">
        <v>134</v>
      </c>
      <c r="AJ54" t="s">
        <v>44</v>
      </c>
      <c r="AK54" s="8" t="s">
        <v>106</v>
      </c>
      <c r="AL54" s="3">
        <v>0</v>
      </c>
      <c r="AM54" s="3">
        <v>0</v>
      </c>
      <c r="AN54">
        <v>0</v>
      </c>
      <c r="AO54" t="s">
        <v>45</v>
      </c>
      <c r="AP54" s="38">
        <f t="shared" si="9"/>
        <v>0</v>
      </c>
      <c r="AQ54">
        <v>0</v>
      </c>
      <c r="AR54" s="8">
        <v>0</v>
      </c>
      <c r="AS54">
        <v>0</v>
      </c>
      <c r="AT54" t="s">
        <v>46</v>
      </c>
      <c r="AU54">
        <v>0</v>
      </c>
      <c r="AV54" s="11" t="s">
        <v>106</v>
      </c>
      <c r="AW54" s="3">
        <v>0</v>
      </c>
      <c r="AX54" s="3">
        <v>0</v>
      </c>
      <c r="AY54">
        <v>0</v>
      </c>
      <c r="AZ54">
        <v>0</v>
      </c>
      <c r="BA54" s="38">
        <f t="shared" si="7"/>
        <v>0</v>
      </c>
      <c r="BB54">
        <v>0</v>
      </c>
      <c r="BC54" s="8">
        <v>0</v>
      </c>
      <c r="BD54">
        <v>0</v>
      </c>
      <c r="BE54" t="s">
        <v>46</v>
      </c>
      <c r="BF54">
        <v>0</v>
      </c>
      <c r="BG54" s="11" t="s">
        <v>106</v>
      </c>
      <c r="BH54" s="3">
        <v>0</v>
      </c>
      <c r="BI54" s="3">
        <v>0</v>
      </c>
      <c r="BJ54">
        <v>0</v>
      </c>
      <c r="BK54">
        <v>0</v>
      </c>
      <c r="BL54" s="38">
        <f t="shared" si="8"/>
        <v>0</v>
      </c>
      <c r="BM54">
        <v>0</v>
      </c>
      <c r="BN54" s="8">
        <v>0</v>
      </c>
      <c r="BO54">
        <v>0</v>
      </c>
      <c r="BP54" t="s">
        <v>46</v>
      </c>
      <c r="BQ54">
        <v>0</v>
      </c>
      <c r="BR54" s="3">
        <v>1019196</v>
      </c>
      <c r="BS54">
        <v>0</v>
      </c>
      <c r="BT54" s="19">
        <f t="shared" si="0"/>
        <v>863634</v>
      </c>
      <c r="BU54" s="19">
        <f t="shared" si="1"/>
        <v>1809385</v>
      </c>
      <c r="BV54" s="13">
        <f t="shared" si="2"/>
        <v>1.7753062217669615</v>
      </c>
    </row>
    <row r="55" spans="1:74" hidden="1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3"/>
        <v>3.45641794669653E-2</v>
      </c>
      <c r="U55" s="3">
        <v>2075212</v>
      </c>
      <c r="V55" s="3">
        <v>1923003</v>
      </c>
      <c r="W55" s="14">
        <f t="shared" si="4"/>
        <v>0.92665375874850375</v>
      </c>
      <c r="X55" s="3">
        <v>363661</v>
      </c>
      <c r="Y55" s="18">
        <f t="shared" si="5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 s="38">
        <f t="shared" si="6"/>
        <v>7.4758368309622486E-2</v>
      </c>
      <c r="AF55">
        <v>50</v>
      </c>
      <c r="AG55" s="10">
        <v>53561</v>
      </c>
      <c r="AH55" t="s">
        <v>71</v>
      </c>
      <c r="AI55" t="s">
        <v>43</v>
      </c>
      <c r="AJ55" t="s">
        <v>137</v>
      </c>
      <c r="AK55" s="8">
        <v>35290</v>
      </c>
      <c r="AL55" s="3">
        <v>167800</v>
      </c>
      <c r="AM55" s="3">
        <v>36648.620000000003</v>
      </c>
      <c r="AN55">
        <v>4.4999999999999998E-2</v>
      </c>
      <c r="AO55">
        <v>7.17</v>
      </c>
      <c r="AP55" s="38">
        <f t="shared" si="9"/>
        <v>0.16626661257874809</v>
      </c>
      <c r="AQ55">
        <v>7.17</v>
      </c>
      <c r="AR55" s="8">
        <v>43866</v>
      </c>
      <c r="AS55" t="s">
        <v>54</v>
      </c>
      <c r="AT55" t="s">
        <v>43</v>
      </c>
      <c r="AU55" t="s">
        <v>137</v>
      </c>
      <c r="AV55" s="11">
        <v>35128</v>
      </c>
      <c r="AW55" s="3">
        <v>553200</v>
      </c>
      <c r="AX55" s="3">
        <v>553200</v>
      </c>
      <c r="AY55">
        <v>0</v>
      </c>
      <c r="AZ55">
        <v>50</v>
      </c>
      <c r="BA55" s="38">
        <f t="shared" si="7"/>
        <v>0.02</v>
      </c>
      <c r="BB55" t="s">
        <v>138</v>
      </c>
      <c r="BC55" s="8">
        <v>53387</v>
      </c>
      <c r="BD55" t="s">
        <v>75</v>
      </c>
      <c r="BE55" t="s">
        <v>100</v>
      </c>
      <c r="BF55" t="s">
        <v>137</v>
      </c>
      <c r="BG55" s="11" t="s">
        <v>106</v>
      </c>
      <c r="BH55" s="3">
        <v>0</v>
      </c>
      <c r="BI55" s="3">
        <v>0</v>
      </c>
      <c r="BJ55">
        <v>0</v>
      </c>
      <c r="BK55">
        <v>0</v>
      </c>
      <c r="BL55" s="38">
        <f t="shared" si="8"/>
        <v>0</v>
      </c>
      <c r="BM55">
        <v>0</v>
      </c>
      <c r="BN55" s="8">
        <v>0</v>
      </c>
      <c r="BO55">
        <v>0</v>
      </c>
      <c r="BP55" t="s">
        <v>46</v>
      </c>
      <c r="BQ55">
        <v>0</v>
      </c>
      <c r="BR55" s="3">
        <v>2075212</v>
      </c>
      <c r="BS55" t="s">
        <v>47</v>
      </c>
      <c r="BT55" s="19">
        <f t="shared" si="0"/>
        <v>1711000</v>
      </c>
      <c r="BU55" s="19">
        <f t="shared" si="1"/>
        <v>2074661</v>
      </c>
      <c r="BV55" s="13">
        <f t="shared" si="2"/>
        <v>0.99973448495864514</v>
      </c>
    </row>
    <row r="56" spans="1:74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3"/>
        <v>7.7227141939268648E-2</v>
      </c>
      <c r="U56" s="3">
        <v>3364918</v>
      </c>
      <c r="V56" s="3">
        <v>2960028</v>
      </c>
      <c r="W56" s="14">
        <f t="shared" si="4"/>
        <v>0.87967314508109851</v>
      </c>
      <c r="X56" s="3">
        <v>0</v>
      </c>
      <c r="Y56" s="18">
        <f t="shared" si="5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 s="38">
        <f t="shared" si="6"/>
        <v>0.11927366053435283</v>
      </c>
      <c r="AF56">
        <v>10</v>
      </c>
      <c r="AG56" s="10">
        <v>45992</v>
      </c>
      <c r="AH56" t="s">
        <v>54</v>
      </c>
      <c r="AI56" t="s">
        <v>43</v>
      </c>
      <c r="AJ56" t="s">
        <v>122</v>
      </c>
      <c r="AK56" s="8" t="s">
        <v>106</v>
      </c>
      <c r="AL56" s="3">
        <v>980000</v>
      </c>
      <c r="AM56" s="3">
        <v>389887</v>
      </c>
      <c r="AN56">
        <v>0</v>
      </c>
      <c r="AO56">
        <v>0</v>
      </c>
      <c r="AP56" s="38">
        <f t="shared" si="9"/>
        <v>0</v>
      </c>
      <c r="AQ56">
        <v>0</v>
      </c>
      <c r="AR56" s="8" t="s">
        <v>140</v>
      </c>
      <c r="AS56">
        <v>0</v>
      </c>
      <c r="AT56" t="s">
        <v>100</v>
      </c>
      <c r="AU56" t="s">
        <v>126</v>
      </c>
      <c r="AV56" s="11" t="s">
        <v>106</v>
      </c>
      <c r="AW56" s="3">
        <v>0</v>
      </c>
      <c r="AX56" s="3">
        <v>0</v>
      </c>
      <c r="AY56">
        <v>0</v>
      </c>
      <c r="AZ56">
        <v>0</v>
      </c>
      <c r="BA56" s="38">
        <f t="shared" si="7"/>
        <v>0</v>
      </c>
      <c r="BB56">
        <v>0</v>
      </c>
      <c r="BC56" s="8">
        <v>0</v>
      </c>
      <c r="BD56">
        <v>0</v>
      </c>
      <c r="BE56" t="s">
        <v>46</v>
      </c>
      <c r="BF56">
        <v>0</v>
      </c>
      <c r="BG56" s="11" t="s">
        <v>106</v>
      </c>
      <c r="BH56" s="3">
        <v>0</v>
      </c>
      <c r="BI56" s="3">
        <v>0</v>
      </c>
      <c r="BJ56">
        <v>0</v>
      </c>
      <c r="BK56">
        <v>0</v>
      </c>
      <c r="BL56" s="38">
        <f t="shared" si="8"/>
        <v>0</v>
      </c>
      <c r="BM56">
        <v>0</v>
      </c>
      <c r="BN56" s="8">
        <v>0</v>
      </c>
      <c r="BO56">
        <v>0</v>
      </c>
      <c r="BP56" t="s">
        <v>46</v>
      </c>
      <c r="BQ56">
        <v>0</v>
      </c>
      <c r="BR56" s="3">
        <v>1638224</v>
      </c>
      <c r="BS56" t="s">
        <v>62</v>
      </c>
      <c r="BT56" s="19">
        <f t="shared" si="0"/>
        <v>1638224</v>
      </c>
      <c r="BU56" s="19">
        <f t="shared" si="1"/>
        <v>1638224</v>
      </c>
      <c r="BV56" s="13">
        <f t="shared" si="2"/>
        <v>0.48685406301134232</v>
      </c>
    </row>
    <row r="57" spans="1:74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3"/>
        <v>0</v>
      </c>
      <c r="U57" s="3">
        <v>2403133</v>
      </c>
      <c r="V57" s="3">
        <v>2197782</v>
      </c>
      <c r="W57" s="14">
        <f t="shared" si="4"/>
        <v>0.91454863297204103</v>
      </c>
      <c r="X57" s="3">
        <v>0</v>
      </c>
      <c r="Y57" s="18">
        <f t="shared" si="5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 s="38">
        <f t="shared" si="6"/>
        <v>0.15545103846688169</v>
      </c>
      <c r="AF57">
        <v>9</v>
      </c>
      <c r="AG57" s="10">
        <v>42552</v>
      </c>
      <c r="AH57">
        <v>0</v>
      </c>
      <c r="AI57" t="s">
        <v>43</v>
      </c>
      <c r="AJ57">
        <v>0</v>
      </c>
      <c r="AK57" s="8">
        <v>34690</v>
      </c>
      <c r="AL57" s="3">
        <v>850000</v>
      </c>
      <c r="AM57" s="3">
        <v>850000</v>
      </c>
      <c r="AN57">
        <v>0.03</v>
      </c>
      <c r="AO57">
        <v>50</v>
      </c>
      <c r="AP57" s="38">
        <f t="shared" si="9"/>
        <v>3.8865494441675502E-2</v>
      </c>
      <c r="AQ57">
        <v>30</v>
      </c>
      <c r="AR57" s="8">
        <v>52597</v>
      </c>
      <c r="AS57">
        <v>0</v>
      </c>
      <c r="AT57" t="s">
        <v>100</v>
      </c>
      <c r="AU57" t="s">
        <v>142</v>
      </c>
      <c r="AV57" s="11" t="s">
        <v>106</v>
      </c>
      <c r="AW57" s="3">
        <v>0</v>
      </c>
      <c r="AX57" s="3">
        <v>0</v>
      </c>
      <c r="AY57">
        <v>0</v>
      </c>
      <c r="AZ57">
        <v>0</v>
      </c>
      <c r="BA57" s="38">
        <f t="shared" si="7"/>
        <v>0</v>
      </c>
      <c r="BB57">
        <v>0</v>
      </c>
      <c r="BC57" s="8">
        <v>0</v>
      </c>
      <c r="BD57">
        <v>0</v>
      </c>
      <c r="BE57" t="s">
        <v>46</v>
      </c>
      <c r="BF57">
        <v>0</v>
      </c>
      <c r="BG57" s="11" t="s">
        <v>106</v>
      </c>
      <c r="BH57" s="3">
        <v>0</v>
      </c>
      <c r="BI57" s="3">
        <v>0</v>
      </c>
      <c r="BJ57">
        <v>0</v>
      </c>
      <c r="BK57">
        <v>0</v>
      </c>
      <c r="BL57" s="38">
        <f t="shared" si="8"/>
        <v>0</v>
      </c>
      <c r="BM57">
        <v>0</v>
      </c>
      <c r="BN57" s="8">
        <v>0</v>
      </c>
      <c r="BO57">
        <v>0</v>
      </c>
      <c r="BP57" t="s">
        <v>46</v>
      </c>
      <c r="BQ57">
        <v>0</v>
      </c>
      <c r="BR57" s="3">
        <v>0</v>
      </c>
      <c r="BS57">
        <v>0</v>
      </c>
      <c r="BT57" s="19">
        <f t="shared" si="0"/>
        <v>850000</v>
      </c>
      <c r="BU57" s="19">
        <f t="shared" si="1"/>
        <v>850000</v>
      </c>
      <c r="BV57" s="13">
        <f t="shared" si="2"/>
        <v>0.35370493435028355</v>
      </c>
    </row>
    <row r="58" spans="1:74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3"/>
        <v>8.0732057436917595E-2</v>
      </c>
      <c r="U58" s="3">
        <v>998661.53</v>
      </c>
      <c r="V58" s="3">
        <v>928839.98</v>
      </c>
      <c r="W58" s="14">
        <f t="shared" si="4"/>
        <v>0.93008487069688162</v>
      </c>
      <c r="X58" s="3">
        <v>0</v>
      </c>
      <c r="Y58" s="18">
        <f t="shared" si="5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 s="38">
        <f t="shared" si="6"/>
        <v>0</v>
      </c>
      <c r="AF58">
        <v>0</v>
      </c>
      <c r="AG58" s="10">
        <v>0</v>
      </c>
      <c r="AH58">
        <v>0</v>
      </c>
      <c r="AI58" t="s">
        <v>46</v>
      </c>
      <c r="AJ58">
        <v>0</v>
      </c>
      <c r="AK58" s="8" t="s">
        <v>106</v>
      </c>
      <c r="AL58" s="3">
        <v>0</v>
      </c>
      <c r="AM58" s="3">
        <v>0</v>
      </c>
      <c r="AN58">
        <v>0</v>
      </c>
      <c r="AO58" t="s">
        <v>45</v>
      </c>
      <c r="AP58" s="38">
        <f t="shared" si="9"/>
        <v>0</v>
      </c>
      <c r="AQ58">
        <v>0</v>
      </c>
      <c r="AR58" s="8">
        <v>0</v>
      </c>
      <c r="AS58">
        <v>0</v>
      </c>
      <c r="AT58" t="s">
        <v>46</v>
      </c>
      <c r="AU58" t="s">
        <v>62</v>
      </c>
      <c r="AV58" s="11" t="s">
        <v>106</v>
      </c>
      <c r="AW58" s="3">
        <v>0</v>
      </c>
      <c r="AX58" s="3">
        <v>0</v>
      </c>
      <c r="AY58">
        <v>0</v>
      </c>
      <c r="AZ58">
        <v>0</v>
      </c>
      <c r="BA58" s="38">
        <f t="shared" si="7"/>
        <v>0</v>
      </c>
      <c r="BB58">
        <v>0</v>
      </c>
      <c r="BC58" s="8">
        <v>0</v>
      </c>
      <c r="BD58">
        <v>0</v>
      </c>
      <c r="BE58" t="s">
        <v>46</v>
      </c>
      <c r="BF58">
        <v>0</v>
      </c>
      <c r="BG58" s="11" t="s">
        <v>106</v>
      </c>
      <c r="BH58" s="3">
        <v>0</v>
      </c>
      <c r="BI58" s="3">
        <v>0</v>
      </c>
      <c r="BJ58">
        <v>0</v>
      </c>
      <c r="BK58">
        <v>0</v>
      </c>
      <c r="BL58" s="38">
        <f t="shared" si="8"/>
        <v>0</v>
      </c>
      <c r="BM58">
        <v>0</v>
      </c>
      <c r="BN58" s="8">
        <v>0</v>
      </c>
      <c r="BO58">
        <v>0</v>
      </c>
      <c r="BP58" t="s">
        <v>46</v>
      </c>
      <c r="BQ58">
        <v>0</v>
      </c>
      <c r="BR58" s="3">
        <v>998661.53</v>
      </c>
      <c r="BS58" t="s">
        <v>62</v>
      </c>
      <c r="BT58" s="19">
        <f t="shared" si="0"/>
        <v>0</v>
      </c>
      <c r="BU58" s="19">
        <f t="shared" si="1"/>
        <v>0</v>
      </c>
      <c r="BV58" s="13">
        <f t="shared" si="2"/>
        <v>0</v>
      </c>
    </row>
    <row r="59" spans="1:74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3"/>
        <v>3.140386230058774E-2</v>
      </c>
      <c r="U59" s="3">
        <v>595500</v>
      </c>
      <c r="V59" s="3">
        <v>557295</v>
      </c>
      <c r="W59" s="14">
        <f t="shared" si="4"/>
        <v>0.9358438287153652</v>
      </c>
      <c r="X59" s="3">
        <v>557295</v>
      </c>
      <c r="Y59" s="18">
        <f t="shared" si="5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 s="38">
        <f t="shared" si="6"/>
        <v>2.5512730928169743E-2</v>
      </c>
      <c r="AF59">
        <v>50</v>
      </c>
      <c r="AG59" s="10">
        <v>52932</v>
      </c>
      <c r="AH59" t="s">
        <v>54</v>
      </c>
      <c r="AI59" t="s">
        <v>144</v>
      </c>
      <c r="AJ59" t="s">
        <v>44</v>
      </c>
      <c r="AK59" s="8" t="s">
        <v>106</v>
      </c>
      <c r="AL59" s="3">
        <v>0</v>
      </c>
      <c r="AM59" s="3">
        <v>0</v>
      </c>
      <c r="AN59">
        <v>0</v>
      </c>
      <c r="AO59" t="s">
        <v>45</v>
      </c>
      <c r="AP59" s="38">
        <f t="shared" si="9"/>
        <v>0</v>
      </c>
      <c r="AQ59">
        <v>0</v>
      </c>
      <c r="AR59" s="8">
        <v>0</v>
      </c>
      <c r="AS59">
        <v>0</v>
      </c>
      <c r="AT59" t="s">
        <v>46</v>
      </c>
      <c r="AU59">
        <v>0</v>
      </c>
      <c r="AV59" s="11" t="s">
        <v>106</v>
      </c>
      <c r="AW59" s="3">
        <v>0</v>
      </c>
      <c r="AX59" s="3">
        <v>0</v>
      </c>
      <c r="AY59">
        <v>0</v>
      </c>
      <c r="AZ59">
        <v>0</v>
      </c>
      <c r="BA59" s="38">
        <f t="shared" si="7"/>
        <v>0</v>
      </c>
      <c r="BB59">
        <v>0</v>
      </c>
      <c r="BC59" s="8">
        <v>0</v>
      </c>
      <c r="BD59">
        <v>0</v>
      </c>
      <c r="BE59" t="s">
        <v>46</v>
      </c>
      <c r="BF59">
        <v>0</v>
      </c>
      <c r="BG59" s="11" t="s">
        <v>106</v>
      </c>
      <c r="BH59" s="3">
        <v>0</v>
      </c>
      <c r="BI59" s="3">
        <v>0</v>
      </c>
      <c r="BJ59">
        <v>0</v>
      </c>
      <c r="BK59">
        <v>0</v>
      </c>
      <c r="BL59" s="38">
        <f t="shared" si="8"/>
        <v>0</v>
      </c>
      <c r="BM59">
        <v>0</v>
      </c>
      <c r="BN59" s="8">
        <v>0</v>
      </c>
      <c r="BO59">
        <v>0</v>
      </c>
      <c r="BP59" t="s">
        <v>46</v>
      </c>
      <c r="BQ59">
        <v>0</v>
      </c>
      <c r="BR59" s="3">
        <v>595500</v>
      </c>
      <c r="BS59">
        <v>0</v>
      </c>
      <c r="BT59" s="19">
        <f t="shared" si="0"/>
        <v>523189</v>
      </c>
      <c r="BU59" s="19">
        <f t="shared" si="1"/>
        <v>1080484</v>
      </c>
      <c r="BV59" s="13">
        <f t="shared" si="2"/>
        <v>1.8144147774979009</v>
      </c>
    </row>
    <row r="60" spans="1:74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3"/>
        <v>3.140386230058774E-2</v>
      </c>
      <c r="U60" s="3">
        <v>595500</v>
      </c>
      <c r="V60" s="3">
        <v>557295</v>
      </c>
      <c r="W60" s="14">
        <f t="shared" si="4"/>
        <v>0.9358438287153652</v>
      </c>
      <c r="X60" s="3">
        <v>38205</v>
      </c>
      <c r="Y60" s="18">
        <f t="shared" si="5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 s="38">
        <f t="shared" si="6"/>
        <v>2.5512730928169743E-2</v>
      </c>
      <c r="AF60">
        <v>50</v>
      </c>
      <c r="AG60" s="10">
        <v>52932</v>
      </c>
      <c r="AH60" t="s">
        <v>145</v>
      </c>
      <c r="AI60" t="s">
        <v>146</v>
      </c>
      <c r="AJ60" t="s">
        <v>44</v>
      </c>
      <c r="AK60" s="8" t="s">
        <v>106</v>
      </c>
      <c r="AL60" s="3">
        <v>0</v>
      </c>
      <c r="AM60" s="3">
        <v>0</v>
      </c>
      <c r="AN60">
        <v>0</v>
      </c>
      <c r="AO60" t="s">
        <v>45</v>
      </c>
      <c r="AP60" s="38">
        <f t="shared" si="9"/>
        <v>0</v>
      </c>
      <c r="AQ60">
        <v>0</v>
      </c>
      <c r="AR60" s="8">
        <v>0</v>
      </c>
      <c r="AS60">
        <v>0</v>
      </c>
      <c r="AT60" t="s">
        <v>46</v>
      </c>
      <c r="AU60">
        <v>0</v>
      </c>
      <c r="AV60" s="11" t="s">
        <v>106</v>
      </c>
      <c r="AW60" s="3">
        <v>0</v>
      </c>
      <c r="AX60" s="3">
        <v>0</v>
      </c>
      <c r="AY60">
        <v>0</v>
      </c>
      <c r="AZ60">
        <v>0</v>
      </c>
      <c r="BA60" s="38">
        <f t="shared" si="7"/>
        <v>0</v>
      </c>
      <c r="BB60">
        <v>0</v>
      </c>
      <c r="BC60" s="8">
        <v>0</v>
      </c>
      <c r="BD60">
        <v>0</v>
      </c>
      <c r="BE60" t="s">
        <v>46</v>
      </c>
      <c r="BF60">
        <v>0</v>
      </c>
      <c r="BG60" s="11" t="s">
        <v>106</v>
      </c>
      <c r="BH60" s="3">
        <v>0</v>
      </c>
      <c r="BI60" s="3">
        <v>0</v>
      </c>
      <c r="BJ60">
        <v>0</v>
      </c>
      <c r="BK60">
        <v>0</v>
      </c>
      <c r="BL60" s="38">
        <f t="shared" si="8"/>
        <v>0</v>
      </c>
      <c r="BM60">
        <v>0</v>
      </c>
      <c r="BN60" s="8">
        <v>0</v>
      </c>
      <c r="BO60">
        <v>0</v>
      </c>
      <c r="BP60" t="s">
        <v>46</v>
      </c>
      <c r="BQ60">
        <v>0</v>
      </c>
      <c r="BR60" s="3">
        <v>0</v>
      </c>
      <c r="BS60">
        <v>0</v>
      </c>
      <c r="BT60" s="19">
        <f t="shared" si="0"/>
        <v>523189</v>
      </c>
      <c r="BU60" s="19">
        <f t="shared" si="1"/>
        <v>561394</v>
      </c>
      <c r="BV60" s="13">
        <f t="shared" si="2"/>
        <v>0.94272712006717041</v>
      </c>
    </row>
    <row r="61" spans="1:74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3"/>
        <v>7.5728307347922408E-2</v>
      </c>
      <c r="U61" s="3">
        <v>1417911</v>
      </c>
      <c r="V61" s="3">
        <v>1323082</v>
      </c>
      <c r="W61" s="14">
        <f t="shared" si="4"/>
        <v>0.93312062604775614</v>
      </c>
      <c r="X61" s="3">
        <v>828339</v>
      </c>
      <c r="Y61" s="18">
        <f t="shared" si="5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 s="38">
        <f t="shared" si="6"/>
        <v>0.25709245695674499</v>
      </c>
      <c r="AF61">
        <v>5</v>
      </c>
      <c r="AG61" s="10">
        <v>36996</v>
      </c>
      <c r="AH61">
        <v>0</v>
      </c>
      <c r="AI61" t="s">
        <v>43</v>
      </c>
      <c r="AJ61" t="s">
        <v>151</v>
      </c>
      <c r="AK61" s="8">
        <v>34890</v>
      </c>
      <c r="AL61" s="3">
        <v>422000</v>
      </c>
      <c r="AM61" s="3">
        <v>0</v>
      </c>
      <c r="AN61">
        <v>5.7500000000000002E-2</v>
      </c>
      <c r="AO61">
        <v>20</v>
      </c>
      <c r="AP61" s="38">
        <f t="shared" si="9"/>
        <v>8.5423498822483304E-2</v>
      </c>
      <c r="AQ61">
        <v>20</v>
      </c>
      <c r="AR61" s="8">
        <v>42283</v>
      </c>
      <c r="AS61">
        <v>0</v>
      </c>
      <c r="AT61" t="s">
        <v>58</v>
      </c>
      <c r="AU61" t="s">
        <v>152</v>
      </c>
      <c r="AV61" s="11">
        <v>34890</v>
      </c>
      <c r="AW61" s="3">
        <v>165630</v>
      </c>
      <c r="AX61" s="3">
        <v>0</v>
      </c>
      <c r="AY61">
        <v>0.08</v>
      </c>
      <c r="AZ61">
        <v>5</v>
      </c>
      <c r="BA61" s="38">
        <f t="shared" si="7"/>
        <v>0.25045645456683657</v>
      </c>
      <c r="BB61">
        <v>5</v>
      </c>
      <c r="BC61" s="8">
        <v>36996</v>
      </c>
      <c r="BD61">
        <v>0</v>
      </c>
      <c r="BE61" t="s">
        <v>43</v>
      </c>
      <c r="BF61">
        <v>0</v>
      </c>
      <c r="BG61" s="11">
        <v>35209</v>
      </c>
      <c r="BH61" s="3">
        <v>123800</v>
      </c>
      <c r="BI61" s="3">
        <v>0</v>
      </c>
      <c r="BJ61">
        <v>9.4899999999999998E-2</v>
      </c>
      <c r="BK61">
        <v>15</v>
      </c>
      <c r="BL61" s="38">
        <f t="shared" si="8"/>
        <v>0.12766955137152405</v>
      </c>
      <c r="BM61">
        <v>15</v>
      </c>
      <c r="BN61" s="8">
        <v>40678</v>
      </c>
      <c r="BO61">
        <v>0</v>
      </c>
      <c r="BP61" t="s">
        <v>43</v>
      </c>
      <c r="BQ61" t="s">
        <v>152</v>
      </c>
      <c r="BR61" s="3">
        <v>1417911</v>
      </c>
      <c r="BS61" t="s">
        <v>47</v>
      </c>
      <c r="BT61" s="19">
        <f t="shared" si="0"/>
        <v>1417911</v>
      </c>
      <c r="BU61" s="19">
        <f t="shared" si="1"/>
        <v>2246250</v>
      </c>
      <c r="BV61" s="13">
        <f t="shared" si="2"/>
        <v>1.5841967514181075</v>
      </c>
    </row>
    <row r="62" spans="1:74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3"/>
        <v>9.9340560909315548E-2</v>
      </c>
      <c r="U62" s="3">
        <v>3237600</v>
      </c>
      <c r="V62" s="3" t="e">
        <v>#REF!</v>
      </c>
      <c r="W62" s="14">
        <f t="shared" si="4"/>
        <v>0</v>
      </c>
      <c r="X62" s="3">
        <v>3108353</v>
      </c>
      <c r="Y62" s="18">
        <f t="shared" si="5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 s="38">
        <f t="shared" si="6"/>
        <v>0</v>
      </c>
      <c r="AF62">
        <v>0</v>
      </c>
      <c r="AG62" s="10">
        <v>44562</v>
      </c>
      <c r="AH62" t="s">
        <v>54</v>
      </c>
      <c r="AI62" t="s">
        <v>43</v>
      </c>
      <c r="AJ62" t="s">
        <v>122</v>
      </c>
      <c r="AK62" s="8">
        <v>35400</v>
      </c>
      <c r="AL62" s="3">
        <v>800000</v>
      </c>
      <c r="AM62" s="3">
        <v>800000</v>
      </c>
      <c r="AN62">
        <v>0</v>
      </c>
      <c r="AO62">
        <v>50</v>
      </c>
      <c r="AP62" s="38">
        <f t="shared" si="9"/>
        <v>0.02</v>
      </c>
      <c r="AQ62">
        <v>30</v>
      </c>
      <c r="AR62" s="8">
        <v>47849</v>
      </c>
      <c r="AS62" t="s">
        <v>71</v>
      </c>
      <c r="AT62" t="s">
        <v>100</v>
      </c>
      <c r="AU62" t="s">
        <v>153</v>
      </c>
      <c r="AV62" s="11" t="s">
        <v>106</v>
      </c>
      <c r="AW62" s="3">
        <v>0</v>
      </c>
      <c r="AX62" s="3">
        <v>0</v>
      </c>
      <c r="AY62">
        <v>0</v>
      </c>
      <c r="AZ62">
        <v>0</v>
      </c>
      <c r="BA62" s="38">
        <f t="shared" si="7"/>
        <v>0</v>
      </c>
      <c r="BB62">
        <v>0</v>
      </c>
      <c r="BC62" s="8">
        <v>0</v>
      </c>
      <c r="BD62">
        <v>0</v>
      </c>
      <c r="BE62" t="s">
        <v>46</v>
      </c>
      <c r="BF62">
        <v>0</v>
      </c>
      <c r="BG62" s="11" t="s">
        <v>106</v>
      </c>
      <c r="BH62" s="3">
        <v>0</v>
      </c>
      <c r="BI62" s="3">
        <v>0</v>
      </c>
      <c r="BJ62">
        <v>0</v>
      </c>
      <c r="BK62">
        <v>0</v>
      </c>
      <c r="BL62" s="38">
        <f t="shared" si="8"/>
        <v>0</v>
      </c>
      <c r="BM62">
        <v>0</v>
      </c>
      <c r="BN62" s="8">
        <v>0</v>
      </c>
      <c r="BO62">
        <v>0</v>
      </c>
      <c r="BP62" t="s">
        <v>46</v>
      </c>
      <c r="BQ62">
        <v>0</v>
      </c>
      <c r="BR62" s="3">
        <v>1268000</v>
      </c>
      <c r="BS62" t="s">
        <v>62</v>
      </c>
      <c r="BT62" s="19">
        <f t="shared" si="0"/>
        <v>1268000</v>
      </c>
      <c r="BU62" s="19">
        <f t="shared" si="1"/>
        <v>4376353</v>
      </c>
      <c r="BV62" s="13">
        <f t="shared" si="2"/>
        <v>1.3517275142080554</v>
      </c>
    </row>
    <row r="63" spans="1:74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3"/>
        <v>8.4724517176895622E-2</v>
      </c>
      <c r="U63" s="3">
        <v>2058259</v>
      </c>
      <c r="V63" s="3">
        <v>1990859</v>
      </c>
      <c r="W63" s="14">
        <f t="shared" si="4"/>
        <v>0.96725387815624764</v>
      </c>
      <c r="X63" s="3">
        <v>0</v>
      </c>
      <c r="Y63" s="18">
        <f t="shared" si="5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 s="38">
        <f t="shared" si="6"/>
        <v>0</v>
      </c>
      <c r="AF63">
        <v>0</v>
      </c>
      <c r="AG63" s="10">
        <v>0</v>
      </c>
      <c r="AH63">
        <v>0</v>
      </c>
      <c r="AI63" t="s">
        <v>46</v>
      </c>
      <c r="AJ63">
        <v>0</v>
      </c>
      <c r="AK63" s="8" t="s">
        <v>106</v>
      </c>
      <c r="AL63" s="3">
        <v>0</v>
      </c>
      <c r="AM63" s="3">
        <v>0</v>
      </c>
      <c r="AN63">
        <v>0</v>
      </c>
      <c r="AO63" t="s">
        <v>45</v>
      </c>
      <c r="AP63" s="38">
        <f t="shared" si="9"/>
        <v>0</v>
      </c>
      <c r="AQ63">
        <v>0</v>
      </c>
      <c r="AR63" s="8">
        <v>0</v>
      </c>
      <c r="AS63">
        <v>0</v>
      </c>
      <c r="AT63" t="s">
        <v>46</v>
      </c>
      <c r="AU63">
        <v>0</v>
      </c>
      <c r="AV63" s="11" t="s">
        <v>106</v>
      </c>
      <c r="AW63" s="3">
        <v>0</v>
      </c>
      <c r="AX63" s="3">
        <v>0</v>
      </c>
      <c r="AY63">
        <v>0</v>
      </c>
      <c r="AZ63">
        <v>0</v>
      </c>
      <c r="BA63" s="38">
        <f t="shared" si="7"/>
        <v>0</v>
      </c>
      <c r="BB63">
        <v>0</v>
      </c>
      <c r="BC63" s="8">
        <v>0</v>
      </c>
      <c r="BD63">
        <v>0</v>
      </c>
      <c r="BE63" t="s">
        <v>46</v>
      </c>
      <c r="BF63">
        <v>0</v>
      </c>
      <c r="BG63" s="11" t="s">
        <v>106</v>
      </c>
      <c r="BH63" s="3">
        <v>0</v>
      </c>
      <c r="BI63" s="3">
        <v>0</v>
      </c>
      <c r="BJ63">
        <v>0</v>
      </c>
      <c r="BK63">
        <v>0</v>
      </c>
      <c r="BL63" s="38">
        <f t="shared" si="8"/>
        <v>0</v>
      </c>
      <c r="BM63">
        <v>0</v>
      </c>
      <c r="BN63" s="8">
        <v>0</v>
      </c>
      <c r="BO63">
        <v>0</v>
      </c>
      <c r="BP63" t="s">
        <v>46</v>
      </c>
      <c r="BQ63">
        <v>0</v>
      </c>
      <c r="BR63" s="3">
        <v>0</v>
      </c>
      <c r="BS63" t="s">
        <v>62</v>
      </c>
      <c r="BT63" s="19">
        <f t="shared" si="0"/>
        <v>0</v>
      </c>
      <c r="BU63" s="19">
        <f t="shared" si="1"/>
        <v>0</v>
      </c>
      <c r="BV63" s="13">
        <f t="shared" si="2"/>
        <v>0</v>
      </c>
    </row>
    <row r="64" spans="1:74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3"/>
        <v>7.9317573497943578E-2</v>
      </c>
      <c r="U64" s="3">
        <v>689305</v>
      </c>
      <c r="V64" s="3">
        <v>654016</v>
      </c>
      <c r="W64" s="14">
        <f t="shared" si="4"/>
        <v>0.94880495571626489</v>
      </c>
      <c r="X64" s="3">
        <v>218072</v>
      </c>
      <c r="Y64" s="18">
        <f t="shared" si="5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 s="38">
        <f t="shared" si="6"/>
        <v>0</v>
      </c>
      <c r="AF64">
        <v>0</v>
      </c>
      <c r="AG64" s="10">
        <v>0</v>
      </c>
      <c r="AH64">
        <v>0</v>
      </c>
      <c r="AI64" t="s">
        <v>46</v>
      </c>
      <c r="AJ64">
        <v>0</v>
      </c>
      <c r="AK64" s="8" t="s">
        <v>106</v>
      </c>
      <c r="AL64" s="3">
        <v>0</v>
      </c>
      <c r="AM64" s="3">
        <v>0</v>
      </c>
      <c r="AN64">
        <v>0</v>
      </c>
      <c r="AO64" t="s">
        <v>45</v>
      </c>
      <c r="AP64" s="38">
        <f t="shared" si="9"/>
        <v>0</v>
      </c>
      <c r="AQ64">
        <v>0</v>
      </c>
      <c r="AR64" s="8">
        <v>0</v>
      </c>
      <c r="AS64">
        <v>0</v>
      </c>
      <c r="AT64" t="s">
        <v>46</v>
      </c>
      <c r="AU64">
        <v>0</v>
      </c>
      <c r="AV64" s="11" t="s">
        <v>106</v>
      </c>
      <c r="AW64" s="3">
        <v>0</v>
      </c>
      <c r="AX64" s="3">
        <v>0</v>
      </c>
      <c r="AY64">
        <v>0</v>
      </c>
      <c r="AZ64">
        <v>0</v>
      </c>
      <c r="BA64" s="38">
        <f t="shared" si="7"/>
        <v>0</v>
      </c>
      <c r="BB64">
        <v>0</v>
      </c>
      <c r="BC64" s="8">
        <v>0</v>
      </c>
      <c r="BD64">
        <v>0</v>
      </c>
      <c r="BE64" t="s">
        <v>46</v>
      </c>
      <c r="BF64">
        <v>0</v>
      </c>
      <c r="BG64" s="11" t="s">
        <v>106</v>
      </c>
      <c r="BH64" s="3">
        <v>0</v>
      </c>
      <c r="BI64" s="3">
        <v>0</v>
      </c>
      <c r="BJ64">
        <v>0</v>
      </c>
      <c r="BK64">
        <v>0</v>
      </c>
      <c r="BL64" s="38">
        <f t="shared" si="8"/>
        <v>0</v>
      </c>
      <c r="BM64">
        <v>0</v>
      </c>
      <c r="BN64" s="8">
        <v>0</v>
      </c>
      <c r="BO64">
        <v>0</v>
      </c>
      <c r="BP64" t="s">
        <v>46</v>
      </c>
      <c r="BQ64">
        <v>0</v>
      </c>
      <c r="BR64" s="3">
        <v>0</v>
      </c>
      <c r="BS64" t="s">
        <v>62</v>
      </c>
      <c r="BT64" s="19">
        <f t="shared" si="0"/>
        <v>0</v>
      </c>
      <c r="BU64" s="19">
        <f t="shared" si="1"/>
        <v>218072</v>
      </c>
      <c r="BV64" s="13">
        <f t="shared" si="2"/>
        <v>0.31636503434618929</v>
      </c>
    </row>
    <row r="65" spans="1:74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3"/>
        <v>0</v>
      </c>
      <c r="U65" s="3">
        <v>0</v>
      </c>
      <c r="V65" s="3">
        <v>0</v>
      </c>
      <c r="W65" s="14">
        <f t="shared" si="4"/>
        <v>0</v>
      </c>
      <c r="X65" s="3">
        <v>0</v>
      </c>
      <c r="Y65" s="18">
        <f t="shared" si="5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 s="38">
        <f t="shared" si="6"/>
        <v>0</v>
      </c>
      <c r="AF65">
        <v>0</v>
      </c>
      <c r="AG65" s="10">
        <v>0</v>
      </c>
      <c r="AH65">
        <v>0</v>
      </c>
      <c r="AI65" t="s">
        <v>46</v>
      </c>
      <c r="AJ65">
        <v>0</v>
      </c>
      <c r="AK65" s="8" t="s">
        <v>106</v>
      </c>
      <c r="AL65" s="3">
        <v>0</v>
      </c>
      <c r="AM65" s="3">
        <v>0</v>
      </c>
      <c r="AN65">
        <v>0</v>
      </c>
      <c r="AO65" t="s">
        <v>45</v>
      </c>
      <c r="AP65" s="38">
        <f t="shared" si="9"/>
        <v>0</v>
      </c>
      <c r="AQ65">
        <v>0</v>
      </c>
      <c r="AR65" s="8">
        <v>0</v>
      </c>
      <c r="AS65">
        <v>0</v>
      </c>
      <c r="AT65" t="s">
        <v>46</v>
      </c>
      <c r="AU65">
        <v>0</v>
      </c>
      <c r="AV65" s="11" t="s">
        <v>106</v>
      </c>
      <c r="AW65" s="3">
        <v>0</v>
      </c>
      <c r="AX65" s="3">
        <v>0</v>
      </c>
      <c r="AY65">
        <v>0</v>
      </c>
      <c r="AZ65">
        <v>0</v>
      </c>
      <c r="BA65" s="38">
        <f t="shared" si="7"/>
        <v>0</v>
      </c>
      <c r="BB65">
        <v>0</v>
      </c>
      <c r="BC65" s="8">
        <v>0</v>
      </c>
      <c r="BD65">
        <v>0</v>
      </c>
      <c r="BE65" t="s">
        <v>46</v>
      </c>
      <c r="BF65">
        <v>0</v>
      </c>
      <c r="BG65" s="11" t="s">
        <v>106</v>
      </c>
      <c r="BH65" s="3">
        <v>0</v>
      </c>
      <c r="BI65" s="3">
        <v>0</v>
      </c>
      <c r="BJ65">
        <v>0</v>
      </c>
      <c r="BK65">
        <v>0</v>
      </c>
      <c r="BL65" s="38">
        <f t="shared" si="8"/>
        <v>0</v>
      </c>
      <c r="BM65">
        <v>0</v>
      </c>
      <c r="BN65" s="8">
        <v>0</v>
      </c>
      <c r="BO65">
        <v>0</v>
      </c>
      <c r="BP65" t="s">
        <v>46</v>
      </c>
      <c r="BQ65">
        <v>0</v>
      </c>
      <c r="BR65" s="3">
        <v>0</v>
      </c>
      <c r="BS65">
        <v>0</v>
      </c>
      <c r="BT65" s="19">
        <f t="shared" si="0"/>
        <v>0</v>
      </c>
      <c r="BU65" s="19">
        <f t="shared" si="1"/>
        <v>0</v>
      </c>
      <c r="BV65" s="13">
        <f t="shared" si="2"/>
        <v>0</v>
      </c>
    </row>
    <row r="66" spans="1:74" hidden="1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3"/>
        <v>7.7069523529309958E-2</v>
      </c>
      <c r="U66" s="3">
        <v>462232</v>
      </c>
      <c r="V66" s="3">
        <v>401457</v>
      </c>
      <c r="W66" s="14">
        <f t="shared" si="4"/>
        <v>0.86851840634140431</v>
      </c>
      <c r="X66" s="3">
        <v>111863</v>
      </c>
      <c r="Y66" s="18">
        <f t="shared" si="5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 s="38">
        <f t="shared" si="6"/>
        <v>0.10375437372961856</v>
      </c>
      <c r="AF66">
        <v>0</v>
      </c>
      <c r="AG66" s="10">
        <v>42750</v>
      </c>
      <c r="AH66">
        <v>1</v>
      </c>
      <c r="AI66" t="s">
        <v>46</v>
      </c>
      <c r="AJ66" t="s">
        <v>44</v>
      </c>
      <c r="AK66" s="8" t="s">
        <v>106</v>
      </c>
      <c r="AL66" s="3">
        <v>0</v>
      </c>
      <c r="AM66" s="3">
        <v>0</v>
      </c>
      <c r="AN66">
        <v>0</v>
      </c>
      <c r="AO66" t="s">
        <v>45</v>
      </c>
      <c r="AP66" s="38">
        <f t="shared" si="9"/>
        <v>0</v>
      </c>
      <c r="AQ66">
        <v>0</v>
      </c>
      <c r="AR66" s="8">
        <v>0</v>
      </c>
      <c r="AS66">
        <v>0</v>
      </c>
      <c r="AT66" t="s">
        <v>46</v>
      </c>
      <c r="AU66">
        <v>0</v>
      </c>
      <c r="AV66" s="11" t="s">
        <v>106</v>
      </c>
      <c r="AW66" s="3">
        <v>0</v>
      </c>
      <c r="AX66" s="3">
        <v>0</v>
      </c>
      <c r="AY66">
        <v>0</v>
      </c>
      <c r="AZ66">
        <v>0</v>
      </c>
      <c r="BA66" s="38">
        <f t="shared" si="7"/>
        <v>0</v>
      </c>
      <c r="BB66">
        <v>0</v>
      </c>
      <c r="BC66" s="8">
        <v>0</v>
      </c>
      <c r="BD66">
        <v>0</v>
      </c>
      <c r="BE66" t="s">
        <v>46</v>
      </c>
      <c r="BF66">
        <v>0</v>
      </c>
      <c r="BG66" s="11" t="s">
        <v>106</v>
      </c>
      <c r="BH66" s="3">
        <v>0</v>
      </c>
      <c r="BI66" s="3">
        <v>0</v>
      </c>
      <c r="BJ66">
        <v>0</v>
      </c>
      <c r="BK66">
        <v>0</v>
      </c>
      <c r="BL66" s="38">
        <f t="shared" si="8"/>
        <v>0</v>
      </c>
      <c r="BM66">
        <v>0</v>
      </c>
      <c r="BN66" s="8">
        <v>0</v>
      </c>
      <c r="BO66">
        <v>0</v>
      </c>
      <c r="BP66" t="s">
        <v>46</v>
      </c>
      <c r="BQ66">
        <v>0</v>
      </c>
      <c r="BR66" s="3">
        <v>462232</v>
      </c>
      <c r="BS66">
        <v>0</v>
      </c>
      <c r="BT66" s="19">
        <f t="shared" si="0"/>
        <v>350369</v>
      </c>
      <c r="BU66" s="19">
        <f t="shared" si="1"/>
        <v>462232</v>
      </c>
      <c r="BV66" s="13">
        <f t="shared" si="2"/>
        <v>1</v>
      </c>
    </row>
    <row r="67" spans="1:74" hidden="1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3"/>
        <v>6.8717662498302995E-2</v>
      </c>
      <c r="U67" s="3">
        <v>265172</v>
      </c>
      <c r="V67" s="3">
        <v>243406</v>
      </c>
      <c r="W67" s="14">
        <f t="shared" si="4"/>
        <v>0.91791742717934022</v>
      </c>
      <c r="X67" s="3">
        <v>75000</v>
      </c>
      <c r="Y67" s="18">
        <f t="shared" si="5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 s="38">
        <f t="shared" si="6"/>
        <v>0</v>
      </c>
      <c r="AF67">
        <v>0</v>
      </c>
      <c r="AG67" s="10">
        <v>42750</v>
      </c>
      <c r="AH67">
        <v>1</v>
      </c>
      <c r="AI67" t="s">
        <v>46</v>
      </c>
      <c r="AJ67">
        <v>0</v>
      </c>
      <c r="AK67" s="8" t="s">
        <v>106</v>
      </c>
      <c r="AL67" s="3">
        <v>0</v>
      </c>
      <c r="AM67" s="3">
        <v>0</v>
      </c>
      <c r="AN67">
        <v>0</v>
      </c>
      <c r="AO67" t="s">
        <v>45</v>
      </c>
      <c r="AP67" s="38">
        <f t="shared" si="9"/>
        <v>0</v>
      </c>
      <c r="AQ67">
        <v>0</v>
      </c>
      <c r="AR67" s="8">
        <v>0</v>
      </c>
      <c r="AS67">
        <v>0</v>
      </c>
      <c r="AT67" t="s">
        <v>46</v>
      </c>
      <c r="AU67">
        <v>0</v>
      </c>
      <c r="AV67" s="11" t="s">
        <v>106</v>
      </c>
      <c r="AW67" s="3">
        <v>0</v>
      </c>
      <c r="AX67" s="3">
        <v>0</v>
      </c>
      <c r="AY67">
        <v>0</v>
      </c>
      <c r="AZ67">
        <v>0</v>
      </c>
      <c r="BA67" s="38">
        <f t="shared" si="7"/>
        <v>0</v>
      </c>
      <c r="BB67">
        <v>0</v>
      </c>
      <c r="BC67" s="8">
        <v>0</v>
      </c>
      <c r="BD67">
        <v>0</v>
      </c>
      <c r="BE67" t="s">
        <v>46</v>
      </c>
      <c r="BF67">
        <v>0</v>
      </c>
      <c r="BG67" s="11" t="s">
        <v>106</v>
      </c>
      <c r="BH67" s="3">
        <v>0</v>
      </c>
      <c r="BI67" s="3">
        <v>0</v>
      </c>
      <c r="BJ67">
        <v>0</v>
      </c>
      <c r="BK67">
        <v>0</v>
      </c>
      <c r="BL67" s="38">
        <f t="shared" si="8"/>
        <v>0</v>
      </c>
      <c r="BM67">
        <v>0</v>
      </c>
      <c r="BN67" s="8">
        <v>0</v>
      </c>
      <c r="BO67">
        <v>0</v>
      </c>
      <c r="BP67" t="s">
        <v>46</v>
      </c>
      <c r="BQ67">
        <v>0</v>
      </c>
      <c r="BR67" s="3">
        <v>265172</v>
      </c>
      <c r="BS67">
        <v>0</v>
      </c>
      <c r="BT67" s="19">
        <f t="shared" ref="BT67:BT130" si="10">+AA67+AL67+AW67+BH67</f>
        <v>190172</v>
      </c>
      <c r="BU67" s="19">
        <f t="shared" ref="BU67:BU130" si="11">+BT67+X67</f>
        <v>265172</v>
      </c>
      <c r="BV67" s="13">
        <f t="shared" ref="BV67:BV130" si="12">IFERROR(+BU67/U67,0)</f>
        <v>1</v>
      </c>
    </row>
    <row r="68" spans="1:74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13">IFERROR(H68/U68,0)</f>
        <v>7.8697777777777783E-2</v>
      </c>
      <c r="U68" s="3">
        <v>450000</v>
      </c>
      <c r="V68" s="3">
        <v>419597</v>
      </c>
      <c r="W68" s="14">
        <f t="shared" ref="W68:W131" si="14">IFERROR(+V68/U68,0)</f>
        <v>0.93243777777777781</v>
      </c>
      <c r="X68" s="3">
        <v>135000</v>
      </c>
      <c r="Y68" s="18">
        <f t="shared" ref="Y68:Y131" si="15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 s="38">
        <f t="shared" ref="AE68:AE131" si="16">-IFERROR(PMT(AC68,AD68,1), )</f>
        <v>0</v>
      </c>
      <c r="AF68">
        <v>0</v>
      </c>
      <c r="AG68" s="10">
        <v>0</v>
      </c>
      <c r="AH68">
        <v>0</v>
      </c>
      <c r="AI68" t="s">
        <v>46</v>
      </c>
      <c r="AJ68">
        <v>0</v>
      </c>
      <c r="AK68" s="8" t="s">
        <v>106</v>
      </c>
      <c r="AL68" s="3">
        <v>0</v>
      </c>
      <c r="AM68" s="3">
        <v>0</v>
      </c>
      <c r="AN68">
        <v>0</v>
      </c>
      <c r="AO68" t="s">
        <v>45</v>
      </c>
      <c r="AP68" s="38">
        <f t="shared" si="9"/>
        <v>0</v>
      </c>
      <c r="AQ68">
        <v>0</v>
      </c>
      <c r="AR68" s="8">
        <v>0</v>
      </c>
      <c r="AS68">
        <v>0</v>
      </c>
      <c r="AT68" t="s">
        <v>46</v>
      </c>
      <c r="AU68">
        <v>0</v>
      </c>
      <c r="AV68" s="11" t="s">
        <v>106</v>
      </c>
      <c r="AW68" s="3">
        <v>0</v>
      </c>
      <c r="AX68" s="3">
        <v>0</v>
      </c>
      <c r="AY68">
        <v>0</v>
      </c>
      <c r="AZ68">
        <v>0</v>
      </c>
      <c r="BA68" s="38">
        <f t="shared" ref="BA68:BA131" si="17">-IFERROR(PMT(AY68,AZ68,1),0)</f>
        <v>0</v>
      </c>
      <c r="BB68">
        <v>0</v>
      </c>
      <c r="BC68" s="8">
        <v>0</v>
      </c>
      <c r="BD68">
        <v>0</v>
      </c>
      <c r="BE68" t="s">
        <v>46</v>
      </c>
      <c r="BF68">
        <v>0</v>
      </c>
      <c r="BG68" s="11" t="s">
        <v>106</v>
      </c>
      <c r="BH68" s="3">
        <v>0</v>
      </c>
      <c r="BI68" s="3">
        <v>0</v>
      </c>
      <c r="BJ68">
        <v>0</v>
      </c>
      <c r="BK68">
        <v>0</v>
      </c>
      <c r="BL68" s="38">
        <f t="shared" ref="BL68:BL131" si="18">-IFERROR(PMT(BJ68,BK68,1),0)</f>
        <v>0</v>
      </c>
      <c r="BM68">
        <v>0</v>
      </c>
      <c r="BN68" s="8">
        <v>0</v>
      </c>
      <c r="BO68">
        <v>0</v>
      </c>
      <c r="BP68" t="s">
        <v>46</v>
      </c>
      <c r="BQ68">
        <v>0</v>
      </c>
      <c r="BR68" s="3">
        <v>0</v>
      </c>
      <c r="BS68">
        <v>0</v>
      </c>
      <c r="BT68" s="19">
        <f t="shared" si="10"/>
        <v>0</v>
      </c>
      <c r="BU68" s="19">
        <f t="shared" si="11"/>
        <v>135000</v>
      </c>
      <c r="BV68" s="13">
        <f t="shared" si="12"/>
        <v>0.3</v>
      </c>
    </row>
    <row r="69" spans="1:74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13"/>
        <v>7.7911397401723592E-2</v>
      </c>
      <c r="U69" s="3">
        <v>2520671</v>
      </c>
      <c r="V69" s="3">
        <v>2266693</v>
      </c>
      <c r="W69" s="14">
        <f t="shared" si="14"/>
        <v>0.89924190820618799</v>
      </c>
      <c r="X69" s="3">
        <v>1769732</v>
      </c>
      <c r="Y69" s="18">
        <f t="shared" si="15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s="38">
        <f t="shared" si="16"/>
        <v>5.7060216827412823E-2</v>
      </c>
      <c r="AF69" t="s">
        <v>69</v>
      </c>
      <c r="AG69" s="10" t="s">
        <v>169</v>
      </c>
      <c r="AH69" t="s">
        <v>170</v>
      </c>
      <c r="AI69" t="s">
        <v>43</v>
      </c>
      <c r="AJ69" t="s">
        <v>44</v>
      </c>
      <c r="AK69" s="8" t="s">
        <v>106</v>
      </c>
      <c r="AL69" s="3">
        <v>350000</v>
      </c>
      <c r="AM69" s="3">
        <v>201260</v>
      </c>
      <c r="AN69">
        <v>0</v>
      </c>
      <c r="AO69" t="s">
        <v>40</v>
      </c>
      <c r="AP69" s="38">
        <f t="shared" ref="AP69:AP132" si="19">-IFERROR(PMT(AN69,AO69,1),0)</f>
        <v>0</v>
      </c>
      <c r="AQ69" t="s">
        <v>62</v>
      </c>
      <c r="AR69" s="8">
        <v>46478</v>
      </c>
      <c r="AS69" t="s">
        <v>171</v>
      </c>
      <c r="AT69" t="s">
        <v>58</v>
      </c>
      <c r="AU69" t="s">
        <v>44</v>
      </c>
      <c r="AV69" s="11">
        <v>35490</v>
      </c>
      <c r="AW69" s="3">
        <v>90000</v>
      </c>
      <c r="AX69" s="3" t="s">
        <v>172</v>
      </c>
      <c r="AY69">
        <v>0</v>
      </c>
      <c r="AZ69">
        <v>0</v>
      </c>
      <c r="BA69" s="38">
        <f t="shared" si="17"/>
        <v>0</v>
      </c>
      <c r="BB69">
        <v>0</v>
      </c>
      <c r="BC69" s="8">
        <v>0</v>
      </c>
      <c r="BD69">
        <v>0</v>
      </c>
      <c r="BE69" t="s">
        <v>46</v>
      </c>
      <c r="BF69">
        <v>0</v>
      </c>
      <c r="BG69" s="11" t="s">
        <v>106</v>
      </c>
      <c r="BH69" s="3">
        <v>0</v>
      </c>
      <c r="BI69" s="3">
        <v>0</v>
      </c>
      <c r="BJ69">
        <v>0</v>
      </c>
      <c r="BK69">
        <v>0</v>
      </c>
      <c r="BL69" s="38">
        <f t="shared" si="18"/>
        <v>0</v>
      </c>
      <c r="BM69">
        <v>0</v>
      </c>
      <c r="BN69" s="8">
        <v>0</v>
      </c>
      <c r="BO69">
        <v>0</v>
      </c>
      <c r="BP69" t="s">
        <v>46</v>
      </c>
      <c r="BQ69">
        <v>0</v>
      </c>
      <c r="BR69" s="3">
        <v>2520671</v>
      </c>
      <c r="BS69">
        <v>0</v>
      </c>
      <c r="BT69" s="19">
        <f t="shared" si="10"/>
        <v>950000</v>
      </c>
      <c r="BU69" s="19">
        <f t="shared" si="11"/>
        <v>2719732</v>
      </c>
      <c r="BV69" s="13">
        <f t="shared" si="12"/>
        <v>1.0789714326066353</v>
      </c>
    </row>
    <row r="70" spans="1:74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13"/>
        <v>0</v>
      </c>
      <c r="U70" s="3">
        <v>0</v>
      </c>
      <c r="V70" s="3">
        <v>0</v>
      </c>
      <c r="W70" s="14">
        <f t="shared" si="14"/>
        <v>0</v>
      </c>
      <c r="X70" s="3">
        <v>0</v>
      </c>
      <c r="Y70" s="18">
        <f t="shared" si="15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 s="38">
        <f t="shared" si="16"/>
        <v>0.14852783204671291</v>
      </c>
      <c r="AF70">
        <v>8</v>
      </c>
      <c r="AG70" s="10">
        <v>44454</v>
      </c>
      <c r="AH70">
        <v>1</v>
      </c>
      <c r="AI70" t="s">
        <v>43</v>
      </c>
      <c r="AJ70">
        <v>0</v>
      </c>
      <c r="AK70" s="8" t="s">
        <v>106</v>
      </c>
      <c r="AL70" s="3">
        <v>0</v>
      </c>
      <c r="AM70" s="3">
        <v>0</v>
      </c>
      <c r="AN70">
        <v>0</v>
      </c>
      <c r="AO70" t="s">
        <v>45</v>
      </c>
      <c r="AP70" s="38">
        <f t="shared" si="19"/>
        <v>0</v>
      </c>
      <c r="AQ70">
        <v>0</v>
      </c>
      <c r="AR70" s="8">
        <v>0</v>
      </c>
      <c r="AS70">
        <v>0</v>
      </c>
      <c r="AT70" t="s">
        <v>46</v>
      </c>
      <c r="AU70">
        <v>0</v>
      </c>
      <c r="AV70" s="11" t="s">
        <v>106</v>
      </c>
      <c r="AW70" s="3">
        <v>0</v>
      </c>
      <c r="AX70" s="3">
        <v>0</v>
      </c>
      <c r="AY70">
        <v>0</v>
      </c>
      <c r="AZ70">
        <v>0</v>
      </c>
      <c r="BA70" s="38">
        <f t="shared" si="17"/>
        <v>0</v>
      </c>
      <c r="BB70">
        <v>0</v>
      </c>
      <c r="BC70" s="8">
        <v>0</v>
      </c>
      <c r="BD70">
        <v>0</v>
      </c>
      <c r="BE70" t="s">
        <v>46</v>
      </c>
      <c r="BF70">
        <v>0</v>
      </c>
      <c r="BG70" s="11" t="s">
        <v>106</v>
      </c>
      <c r="BH70" s="3">
        <v>0</v>
      </c>
      <c r="BI70" s="3">
        <v>0</v>
      </c>
      <c r="BJ70">
        <v>0</v>
      </c>
      <c r="BK70">
        <v>0</v>
      </c>
      <c r="BL70" s="38">
        <f t="shared" si="18"/>
        <v>0</v>
      </c>
      <c r="BM70">
        <v>0</v>
      </c>
      <c r="BN70" s="8">
        <v>0</v>
      </c>
      <c r="BO70">
        <v>0</v>
      </c>
      <c r="BP70" t="s">
        <v>46</v>
      </c>
      <c r="BQ70">
        <v>0</v>
      </c>
      <c r="BR70" s="3">
        <v>0</v>
      </c>
      <c r="BS70">
        <v>0</v>
      </c>
      <c r="BT70" s="19">
        <f t="shared" si="10"/>
        <v>546790</v>
      </c>
      <c r="BU70" s="19">
        <f t="shared" si="11"/>
        <v>546790</v>
      </c>
      <c r="BV70" s="13">
        <f t="shared" si="12"/>
        <v>0</v>
      </c>
    </row>
    <row r="71" spans="1:74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13"/>
        <v>0</v>
      </c>
      <c r="U71" s="3">
        <v>1993423</v>
      </c>
      <c r="V71" s="3">
        <v>1799809</v>
      </c>
      <c r="W71" s="14">
        <f t="shared" si="14"/>
        <v>0.90287359983305093</v>
      </c>
      <c r="X71" s="3">
        <v>0</v>
      </c>
      <c r="Y71" s="18">
        <f t="shared" si="15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 s="38">
        <f t="shared" si="16"/>
        <v>3.3333333333333333E-2</v>
      </c>
      <c r="AF71">
        <v>0</v>
      </c>
      <c r="AG71" s="10">
        <v>46204</v>
      </c>
      <c r="AH71">
        <v>0</v>
      </c>
      <c r="AI71" t="s">
        <v>100</v>
      </c>
      <c r="AJ71">
        <v>0</v>
      </c>
      <c r="AK71" s="8">
        <v>41091</v>
      </c>
      <c r="AL71" s="3">
        <v>119915</v>
      </c>
      <c r="AM71" s="3">
        <v>0</v>
      </c>
      <c r="AN71">
        <v>4.2500000000000003E-2</v>
      </c>
      <c r="AO71">
        <v>5</v>
      </c>
      <c r="AP71" s="38">
        <f t="shared" si="19"/>
        <v>0.22620703785244511</v>
      </c>
      <c r="AQ71">
        <v>5</v>
      </c>
      <c r="AR71" s="8">
        <v>42917</v>
      </c>
      <c r="AS71">
        <v>0</v>
      </c>
      <c r="AT71" t="s">
        <v>43</v>
      </c>
      <c r="AU71" t="s">
        <v>173</v>
      </c>
      <c r="AV71" s="11">
        <v>35003</v>
      </c>
      <c r="AW71" s="3">
        <v>475000</v>
      </c>
      <c r="AX71" s="3">
        <v>475000</v>
      </c>
      <c r="AY71">
        <v>0.01</v>
      </c>
      <c r="AZ71">
        <v>50</v>
      </c>
      <c r="BA71" s="38">
        <f t="shared" si="17"/>
        <v>2.5512730928169743E-2</v>
      </c>
      <c r="BB71">
        <v>30</v>
      </c>
      <c r="BC71" s="8">
        <v>53693</v>
      </c>
      <c r="BD71">
        <v>0</v>
      </c>
      <c r="BE71" t="s">
        <v>100</v>
      </c>
      <c r="BF71" t="s">
        <v>142</v>
      </c>
      <c r="BG71" s="11" t="s">
        <v>106</v>
      </c>
      <c r="BH71" s="3">
        <v>0</v>
      </c>
      <c r="BI71" s="3">
        <v>0</v>
      </c>
      <c r="BJ71">
        <v>0</v>
      </c>
      <c r="BK71">
        <v>0</v>
      </c>
      <c r="BL71" s="38">
        <f t="shared" si="18"/>
        <v>0</v>
      </c>
      <c r="BM71">
        <v>0</v>
      </c>
      <c r="BN71" s="8">
        <v>0</v>
      </c>
      <c r="BO71">
        <v>0</v>
      </c>
      <c r="BP71" t="s">
        <v>46</v>
      </c>
      <c r="BQ71">
        <v>0</v>
      </c>
      <c r="BR71" s="3">
        <v>0</v>
      </c>
      <c r="BS71">
        <v>0</v>
      </c>
      <c r="BT71" s="19">
        <f t="shared" si="10"/>
        <v>645265</v>
      </c>
      <c r="BU71" s="19">
        <f t="shared" si="11"/>
        <v>645265</v>
      </c>
      <c r="BV71" s="13">
        <f t="shared" si="12"/>
        <v>0.32369697751054344</v>
      </c>
    </row>
    <row r="72" spans="1:74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13"/>
        <v>7.7821406776270557E-2</v>
      </c>
      <c r="U72" s="3">
        <v>1969638</v>
      </c>
      <c r="V72" s="3">
        <v>1906237</v>
      </c>
      <c r="W72" s="14">
        <f t="shared" si="14"/>
        <v>0.96781083630596076</v>
      </c>
      <c r="X72" s="3">
        <v>1669638</v>
      </c>
      <c r="Y72" s="18">
        <f t="shared" si="15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 s="38">
        <f t="shared" si="16"/>
        <v>0</v>
      </c>
      <c r="AF72">
        <v>0</v>
      </c>
      <c r="AG72" s="10">
        <v>0</v>
      </c>
      <c r="AH72">
        <v>0</v>
      </c>
      <c r="AI72" t="s">
        <v>46</v>
      </c>
      <c r="AJ72">
        <v>0</v>
      </c>
      <c r="AK72" s="8" t="s">
        <v>106</v>
      </c>
      <c r="AL72" s="3">
        <v>0</v>
      </c>
      <c r="AM72" s="3">
        <v>0</v>
      </c>
      <c r="AN72">
        <v>0</v>
      </c>
      <c r="AO72" t="s">
        <v>45</v>
      </c>
      <c r="AP72" s="38">
        <f t="shared" si="19"/>
        <v>0</v>
      </c>
      <c r="AQ72">
        <v>0</v>
      </c>
      <c r="AR72" s="8">
        <v>0</v>
      </c>
      <c r="AS72">
        <v>0</v>
      </c>
      <c r="AT72" t="s">
        <v>46</v>
      </c>
      <c r="AU72">
        <v>0</v>
      </c>
      <c r="AV72" s="11" t="s">
        <v>106</v>
      </c>
      <c r="AW72" s="3">
        <v>0</v>
      </c>
      <c r="AX72" s="3">
        <v>0</v>
      </c>
      <c r="AY72">
        <v>0</v>
      </c>
      <c r="AZ72">
        <v>0</v>
      </c>
      <c r="BA72" s="38">
        <f t="shared" si="17"/>
        <v>0</v>
      </c>
      <c r="BB72">
        <v>0</v>
      </c>
      <c r="BC72" s="8">
        <v>0</v>
      </c>
      <c r="BD72">
        <v>0</v>
      </c>
      <c r="BE72" t="s">
        <v>46</v>
      </c>
      <c r="BF72">
        <v>0</v>
      </c>
      <c r="BG72" s="11" t="s">
        <v>106</v>
      </c>
      <c r="BH72" s="3">
        <v>0</v>
      </c>
      <c r="BI72" s="3">
        <v>0</v>
      </c>
      <c r="BJ72">
        <v>0</v>
      </c>
      <c r="BK72">
        <v>0</v>
      </c>
      <c r="BL72" s="38">
        <f t="shared" si="18"/>
        <v>0</v>
      </c>
      <c r="BM72">
        <v>0</v>
      </c>
      <c r="BN72" s="8">
        <v>0</v>
      </c>
      <c r="BO72">
        <v>0</v>
      </c>
      <c r="BP72" t="s">
        <v>46</v>
      </c>
      <c r="BQ72">
        <v>0</v>
      </c>
      <c r="BR72" s="3">
        <v>1669638</v>
      </c>
      <c r="BS72" t="s">
        <v>62</v>
      </c>
      <c r="BT72" s="19">
        <f t="shared" si="10"/>
        <v>0</v>
      </c>
      <c r="BU72" s="19">
        <f t="shared" si="11"/>
        <v>1669638</v>
      </c>
      <c r="BV72" s="13">
        <f t="shared" si="12"/>
        <v>0.84768774769780031</v>
      </c>
    </row>
    <row r="73" spans="1:74" hidden="1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13"/>
        <v>7.8633333333333333E-2</v>
      </c>
      <c r="U73" s="3">
        <v>240000</v>
      </c>
      <c r="V73" s="3">
        <v>230396</v>
      </c>
      <c r="W73" s="14">
        <f t="shared" si="14"/>
        <v>0.9599833333333333</v>
      </c>
      <c r="X73" s="3">
        <v>240000</v>
      </c>
      <c r="Y73" s="18">
        <f t="shared" si="15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 s="38">
        <f t="shared" si="16"/>
        <v>0</v>
      </c>
      <c r="AF73">
        <v>0</v>
      </c>
      <c r="AG73" s="10">
        <v>0</v>
      </c>
      <c r="AH73">
        <v>0</v>
      </c>
      <c r="AI73" t="s">
        <v>46</v>
      </c>
      <c r="AJ73">
        <v>0</v>
      </c>
      <c r="AK73" s="8" t="s">
        <v>106</v>
      </c>
      <c r="AL73" s="3">
        <v>0</v>
      </c>
      <c r="AM73" s="3">
        <v>0</v>
      </c>
      <c r="AN73">
        <v>0</v>
      </c>
      <c r="AO73" t="s">
        <v>45</v>
      </c>
      <c r="AP73" s="38">
        <f t="shared" si="19"/>
        <v>0</v>
      </c>
      <c r="AQ73">
        <v>0</v>
      </c>
      <c r="AR73" s="8">
        <v>0</v>
      </c>
      <c r="AS73">
        <v>0</v>
      </c>
      <c r="AT73" t="s">
        <v>46</v>
      </c>
      <c r="AU73">
        <v>0</v>
      </c>
      <c r="AV73" s="11" t="s">
        <v>106</v>
      </c>
      <c r="AW73" s="3">
        <v>0</v>
      </c>
      <c r="AX73" s="3">
        <v>0</v>
      </c>
      <c r="AY73">
        <v>0</v>
      </c>
      <c r="AZ73">
        <v>0</v>
      </c>
      <c r="BA73" s="38">
        <f t="shared" si="17"/>
        <v>0</v>
      </c>
      <c r="BB73">
        <v>0</v>
      </c>
      <c r="BC73" s="8">
        <v>0</v>
      </c>
      <c r="BD73">
        <v>0</v>
      </c>
      <c r="BE73" t="s">
        <v>46</v>
      </c>
      <c r="BF73">
        <v>0</v>
      </c>
      <c r="BG73" s="11" t="s">
        <v>106</v>
      </c>
      <c r="BH73" s="3">
        <v>0</v>
      </c>
      <c r="BI73" s="3">
        <v>0</v>
      </c>
      <c r="BJ73">
        <v>0</v>
      </c>
      <c r="BK73">
        <v>0</v>
      </c>
      <c r="BL73" s="38">
        <f t="shared" si="18"/>
        <v>0</v>
      </c>
      <c r="BM73">
        <v>0</v>
      </c>
      <c r="BN73" s="8">
        <v>0</v>
      </c>
      <c r="BO73">
        <v>0</v>
      </c>
      <c r="BP73" t="s">
        <v>46</v>
      </c>
      <c r="BQ73">
        <v>0</v>
      </c>
      <c r="BR73" s="3">
        <v>240000</v>
      </c>
      <c r="BS73" t="s">
        <v>62</v>
      </c>
      <c r="BT73" s="19">
        <f t="shared" si="10"/>
        <v>0</v>
      </c>
      <c r="BU73" s="19">
        <f t="shared" si="11"/>
        <v>240000</v>
      </c>
      <c r="BV73" s="13">
        <f t="shared" si="12"/>
        <v>1</v>
      </c>
    </row>
    <row r="74" spans="1:74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13"/>
        <v>0.84627577106408192</v>
      </c>
      <c r="U74" s="3">
        <v>519866</v>
      </c>
      <c r="V74" s="3">
        <v>494648</v>
      </c>
      <c r="W74" s="14">
        <f t="shared" si="14"/>
        <v>0.95149134584681438</v>
      </c>
      <c r="X74" s="3">
        <v>0</v>
      </c>
      <c r="Y74" s="18">
        <f t="shared" si="15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 s="38">
        <f t="shared" si="16"/>
        <v>7.017797582811533E-2</v>
      </c>
      <c r="AF74">
        <v>30</v>
      </c>
      <c r="AG74" s="10">
        <v>46113</v>
      </c>
      <c r="AH74" t="s">
        <v>47</v>
      </c>
      <c r="AI74" t="s">
        <v>43</v>
      </c>
      <c r="AJ74">
        <v>0</v>
      </c>
      <c r="AK74" s="8">
        <v>35156</v>
      </c>
      <c r="AL74" s="3">
        <v>120000</v>
      </c>
      <c r="AM74" s="3">
        <v>107484.05</v>
      </c>
      <c r="AN74">
        <v>6.7500000000000004E-2</v>
      </c>
      <c r="AO74">
        <v>50</v>
      </c>
      <c r="AP74" s="38">
        <f t="shared" si="19"/>
        <v>7.017797582811533E-2</v>
      </c>
      <c r="AQ74">
        <v>30</v>
      </c>
      <c r="AR74" s="8">
        <v>46113</v>
      </c>
      <c r="AS74" t="s">
        <v>47</v>
      </c>
      <c r="AT74" t="s">
        <v>43</v>
      </c>
      <c r="AU74">
        <v>0</v>
      </c>
      <c r="AV74" s="11" t="s">
        <v>106</v>
      </c>
      <c r="AW74" s="3">
        <v>0</v>
      </c>
      <c r="AX74" s="3">
        <v>0</v>
      </c>
      <c r="AY74">
        <v>0</v>
      </c>
      <c r="AZ74">
        <v>0</v>
      </c>
      <c r="BA74" s="38">
        <f t="shared" si="17"/>
        <v>0</v>
      </c>
      <c r="BB74">
        <v>0</v>
      </c>
      <c r="BC74" s="8">
        <v>0</v>
      </c>
      <c r="BD74">
        <v>0</v>
      </c>
      <c r="BE74" t="s">
        <v>46</v>
      </c>
      <c r="BF74">
        <v>0</v>
      </c>
      <c r="BG74" s="11" t="s">
        <v>106</v>
      </c>
      <c r="BH74" s="3">
        <v>0</v>
      </c>
      <c r="BI74" s="3">
        <v>0</v>
      </c>
      <c r="BJ74">
        <v>0</v>
      </c>
      <c r="BK74">
        <v>0</v>
      </c>
      <c r="BL74" s="38">
        <f t="shared" si="18"/>
        <v>0</v>
      </c>
      <c r="BM74">
        <v>0</v>
      </c>
      <c r="BN74" s="8">
        <v>0</v>
      </c>
      <c r="BO74">
        <v>0</v>
      </c>
      <c r="BP74" t="s">
        <v>46</v>
      </c>
      <c r="BQ74">
        <v>0</v>
      </c>
      <c r="BR74" s="3">
        <v>0</v>
      </c>
      <c r="BS74" t="s">
        <v>47</v>
      </c>
      <c r="BT74" s="19">
        <f t="shared" si="10"/>
        <v>330000</v>
      </c>
      <c r="BU74" s="19">
        <f t="shared" si="11"/>
        <v>330000</v>
      </c>
      <c r="BV74" s="13">
        <f t="shared" si="12"/>
        <v>0.6347789622710468</v>
      </c>
    </row>
    <row r="75" spans="1:74" hidden="1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13"/>
        <v>7.5523042397151741E-2</v>
      </c>
      <c r="U75" s="3">
        <v>651907</v>
      </c>
      <c r="V75" s="3">
        <v>597714</v>
      </c>
      <c r="W75" s="14">
        <f t="shared" si="14"/>
        <v>0.91687004434681629</v>
      </c>
      <c r="X75" s="3">
        <v>343937</v>
      </c>
      <c r="Y75" s="18">
        <f t="shared" si="15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 s="38">
        <f t="shared" si="16"/>
        <v>0.11861899584559316</v>
      </c>
      <c r="AF75">
        <v>0</v>
      </c>
      <c r="AG75" s="10">
        <v>41000</v>
      </c>
      <c r="AH75">
        <v>1</v>
      </c>
      <c r="AI75" t="s">
        <v>43</v>
      </c>
      <c r="AJ75" t="s">
        <v>180</v>
      </c>
      <c r="AK75" s="8">
        <v>35226</v>
      </c>
      <c r="AL75" s="3">
        <v>262970</v>
      </c>
      <c r="AM75" s="3">
        <v>405372.99</v>
      </c>
      <c r="AN75">
        <v>0.03</v>
      </c>
      <c r="AO75">
        <v>20</v>
      </c>
      <c r="AP75" s="38">
        <f t="shared" si="19"/>
        <v>6.7215707596859131E-2</v>
      </c>
      <c r="AQ75">
        <v>0</v>
      </c>
      <c r="AR75" s="8">
        <v>42535</v>
      </c>
      <c r="AS75">
        <v>2</v>
      </c>
      <c r="AT75" t="s">
        <v>58</v>
      </c>
      <c r="AU75" t="s">
        <v>181</v>
      </c>
      <c r="AV75" s="11" t="s">
        <v>106</v>
      </c>
      <c r="AW75" s="3">
        <v>0</v>
      </c>
      <c r="AX75" s="3">
        <v>0</v>
      </c>
      <c r="AY75">
        <v>0</v>
      </c>
      <c r="AZ75">
        <v>0</v>
      </c>
      <c r="BA75" s="38">
        <f t="shared" si="17"/>
        <v>0</v>
      </c>
      <c r="BB75">
        <v>0</v>
      </c>
      <c r="BC75" s="8">
        <v>0</v>
      </c>
      <c r="BD75">
        <v>0</v>
      </c>
      <c r="BE75" t="s">
        <v>46</v>
      </c>
      <c r="BF75">
        <v>0</v>
      </c>
      <c r="BG75" s="11" t="s">
        <v>106</v>
      </c>
      <c r="BH75" s="3">
        <v>0</v>
      </c>
      <c r="BI75" s="3">
        <v>0</v>
      </c>
      <c r="BJ75">
        <v>0</v>
      </c>
      <c r="BK75">
        <v>0</v>
      </c>
      <c r="BL75" s="38">
        <f t="shared" si="18"/>
        <v>0</v>
      </c>
      <c r="BM75">
        <v>0</v>
      </c>
      <c r="BN75" s="8">
        <v>0</v>
      </c>
      <c r="BO75">
        <v>0</v>
      </c>
      <c r="BP75" t="s">
        <v>46</v>
      </c>
      <c r="BQ75">
        <v>0</v>
      </c>
      <c r="BR75" s="3">
        <v>651907</v>
      </c>
      <c r="BS75">
        <v>0</v>
      </c>
      <c r="BT75" s="19">
        <f t="shared" si="10"/>
        <v>307970</v>
      </c>
      <c r="BU75" s="19">
        <f t="shared" si="11"/>
        <v>651907</v>
      </c>
      <c r="BV75" s="13">
        <f t="shared" si="12"/>
        <v>1</v>
      </c>
    </row>
    <row r="76" spans="1:74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13"/>
        <v>0</v>
      </c>
      <c r="U76" s="3">
        <v>0</v>
      </c>
      <c r="V76" s="3">
        <v>0</v>
      </c>
      <c r="W76" s="14">
        <f t="shared" si="14"/>
        <v>0</v>
      </c>
      <c r="X76" s="3">
        <v>0</v>
      </c>
      <c r="Y76" s="18">
        <f t="shared" si="15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 s="38">
        <f t="shared" si="16"/>
        <v>0</v>
      </c>
      <c r="AF76">
        <v>0</v>
      </c>
      <c r="AG76" s="10">
        <v>0</v>
      </c>
      <c r="AH76">
        <v>0</v>
      </c>
      <c r="AI76" t="s">
        <v>46</v>
      </c>
      <c r="AJ76">
        <v>0</v>
      </c>
      <c r="AK76" s="8" t="s">
        <v>106</v>
      </c>
      <c r="AL76" s="3">
        <v>0</v>
      </c>
      <c r="AM76" s="3">
        <v>0</v>
      </c>
      <c r="AN76">
        <v>0</v>
      </c>
      <c r="AO76" t="s">
        <v>45</v>
      </c>
      <c r="AP76" s="38">
        <f t="shared" si="19"/>
        <v>0</v>
      </c>
      <c r="AQ76">
        <v>0</v>
      </c>
      <c r="AR76" s="8">
        <v>0</v>
      </c>
      <c r="AS76">
        <v>0</v>
      </c>
      <c r="AT76" t="s">
        <v>46</v>
      </c>
      <c r="AU76">
        <v>0</v>
      </c>
      <c r="AV76" s="11" t="s">
        <v>106</v>
      </c>
      <c r="AW76" s="3">
        <v>0</v>
      </c>
      <c r="AX76" s="3">
        <v>0</v>
      </c>
      <c r="AY76">
        <v>0</v>
      </c>
      <c r="AZ76">
        <v>0</v>
      </c>
      <c r="BA76" s="38">
        <f t="shared" si="17"/>
        <v>0</v>
      </c>
      <c r="BB76">
        <v>0</v>
      </c>
      <c r="BC76" s="8">
        <v>0</v>
      </c>
      <c r="BD76">
        <v>0</v>
      </c>
      <c r="BE76" t="s">
        <v>46</v>
      </c>
      <c r="BF76">
        <v>0</v>
      </c>
      <c r="BG76" s="11" t="s">
        <v>106</v>
      </c>
      <c r="BH76" s="3">
        <v>0</v>
      </c>
      <c r="BI76" s="3">
        <v>0</v>
      </c>
      <c r="BJ76">
        <v>0</v>
      </c>
      <c r="BK76">
        <v>0</v>
      </c>
      <c r="BL76" s="38">
        <f t="shared" si="18"/>
        <v>0</v>
      </c>
      <c r="BM76">
        <v>0</v>
      </c>
      <c r="BN76" s="8">
        <v>0</v>
      </c>
      <c r="BO76">
        <v>0</v>
      </c>
      <c r="BP76" t="s">
        <v>46</v>
      </c>
      <c r="BQ76">
        <v>0</v>
      </c>
      <c r="BR76" s="3">
        <v>0</v>
      </c>
      <c r="BS76">
        <v>0</v>
      </c>
      <c r="BT76" s="19">
        <f t="shared" si="10"/>
        <v>0</v>
      </c>
      <c r="BU76" s="19">
        <f t="shared" si="11"/>
        <v>0</v>
      </c>
      <c r="BV76" s="13">
        <f t="shared" si="12"/>
        <v>0</v>
      </c>
    </row>
    <row r="77" spans="1:74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13"/>
        <v>0</v>
      </c>
      <c r="U77" s="3">
        <v>0</v>
      </c>
      <c r="V77" s="3">
        <v>0</v>
      </c>
      <c r="W77" s="14">
        <f t="shared" si="14"/>
        <v>0</v>
      </c>
      <c r="X77" s="3">
        <v>0</v>
      </c>
      <c r="Y77" s="18">
        <f t="shared" si="15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 s="38">
        <f t="shared" si="16"/>
        <v>0</v>
      </c>
      <c r="AF77">
        <v>0</v>
      </c>
      <c r="AG77" s="10">
        <v>0</v>
      </c>
      <c r="AH77">
        <v>0</v>
      </c>
      <c r="AI77" t="s">
        <v>46</v>
      </c>
      <c r="AJ77">
        <v>0</v>
      </c>
      <c r="AK77" s="8" t="s">
        <v>106</v>
      </c>
      <c r="AL77" s="3">
        <v>0</v>
      </c>
      <c r="AM77" s="3">
        <v>0</v>
      </c>
      <c r="AN77">
        <v>0</v>
      </c>
      <c r="AO77" t="s">
        <v>45</v>
      </c>
      <c r="AP77" s="38">
        <f t="shared" si="19"/>
        <v>0</v>
      </c>
      <c r="AQ77">
        <v>0</v>
      </c>
      <c r="AR77" s="8">
        <v>0</v>
      </c>
      <c r="AS77">
        <v>0</v>
      </c>
      <c r="AT77" t="s">
        <v>46</v>
      </c>
      <c r="AU77">
        <v>0</v>
      </c>
      <c r="AV77" s="11" t="s">
        <v>106</v>
      </c>
      <c r="AW77" s="3">
        <v>0</v>
      </c>
      <c r="AX77" s="3">
        <v>0</v>
      </c>
      <c r="AY77">
        <v>0</v>
      </c>
      <c r="AZ77">
        <v>0</v>
      </c>
      <c r="BA77" s="38">
        <f t="shared" si="17"/>
        <v>0</v>
      </c>
      <c r="BB77">
        <v>0</v>
      </c>
      <c r="BC77" s="8">
        <v>0</v>
      </c>
      <c r="BD77">
        <v>0</v>
      </c>
      <c r="BE77" t="s">
        <v>46</v>
      </c>
      <c r="BF77">
        <v>0</v>
      </c>
      <c r="BG77" s="11" t="s">
        <v>106</v>
      </c>
      <c r="BH77" s="3">
        <v>0</v>
      </c>
      <c r="BI77" s="3">
        <v>0</v>
      </c>
      <c r="BJ77">
        <v>0</v>
      </c>
      <c r="BK77">
        <v>0</v>
      </c>
      <c r="BL77" s="38">
        <f t="shared" si="18"/>
        <v>0</v>
      </c>
      <c r="BM77">
        <v>0</v>
      </c>
      <c r="BN77" s="8">
        <v>0</v>
      </c>
      <c r="BO77">
        <v>0</v>
      </c>
      <c r="BP77" t="s">
        <v>46</v>
      </c>
      <c r="BQ77">
        <v>0</v>
      </c>
      <c r="BR77" s="3">
        <v>0</v>
      </c>
      <c r="BS77">
        <v>0</v>
      </c>
      <c r="BT77" s="19">
        <f t="shared" si="10"/>
        <v>0</v>
      </c>
      <c r="BU77" s="19">
        <f t="shared" si="11"/>
        <v>0</v>
      </c>
      <c r="BV77" s="13">
        <f t="shared" si="12"/>
        <v>0</v>
      </c>
    </row>
    <row r="78" spans="1:74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13"/>
        <v>0</v>
      </c>
      <c r="U78" s="3">
        <v>2083010</v>
      </c>
      <c r="V78" s="3">
        <v>2402207</v>
      </c>
      <c r="W78" s="14">
        <f t="shared" si="14"/>
        <v>1.1532383425907702</v>
      </c>
      <c r="X78" s="3">
        <v>0</v>
      </c>
      <c r="Y78" s="18">
        <f t="shared" si="15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 s="38">
        <f t="shared" si="16"/>
        <v>0.22620703785244511</v>
      </c>
      <c r="AF78">
        <v>5</v>
      </c>
      <c r="AG78" s="10">
        <v>42948</v>
      </c>
      <c r="AH78">
        <v>0</v>
      </c>
      <c r="AI78" t="s">
        <v>43</v>
      </c>
      <c r="AJ78" t="s">
        <v>182</v>
      </c>
      <c r="AK78" s="8">
        <v>35209</v>
      </c>
      <c r="AL78" s="3">
        <v>325000</v>
      </c>
      <c r="AM78" s="3">
        <v>325000</v>
      </c>
      <c r="AN78">
        <v>0.01</v>
      </c>
      <c r="AO78">
        <v>50</v>
      </c>
      <c r="AP78" s="38">
        <f t="shared" si="19"/>
        <v>2.5512730928169743E-2</v>
      </c>
      <c r="AQ78">
        <v>30</v>
      </c>
      <c r="AR78" s="8">
        <v>54027</v>
      </c>
      <c r="AS78">
        <v>0</v>
      </c>
      <c r="AT78" t="s">
        <v>100</v>
      </c>
      <c r="AU78" t="s">
        <v>183</v>
      </c>
      <c r="AV78" s="11">
        <v>35261</v>
      </c>
      <c r="AW78" s="3">
        <v>75000</v>
      </c>
      <c r="AX78" s="3">
        <v>75000</v>
      </c>
      <c r="AY78">
        <v>0.01</v>
      </c>
      <c r="AZ78">
        <v>50</v>
      </c>
      <c r="BA78" s="38">
        <f t="shared" si="17"/>
        <v>2.5512730928169743E-2</v>
      </c>
      <c r="BB78">
        <v>30</v>
      </c>
      <c r="BC78" s="8">
        <v>54027</v>
      </c>
      <c r="BD78">
        <v>0</v>
      </c>
      <c r="BE78" t="s">
        <v>46</v>
      </c>
      <c r="BF78">
        <v>0</v>
      </c>
      <c r="BG78" s="11" t="s">
        <v>106</v>
      </c>
      <c r="BH78" s="3">
        <v>0</v>
      </c>
      <c r="BI78" s="3">
        <v>0</v>
      </c>
      <c r="BJ78">
        <v>0</v>
      </c>
      <c r="BK78">
        <v>0</v>
      </c>
      <c r="BL78" s="38">
        <f t="shared" si="18"/>
        <v>0</v>
      </c>
      <c r="BM78">
        <v>0</v>
      </c>
      <c r="BN78" s="8">
        <v>0</v>
      </c>
      <c r="BO78">
        <v>0</v>
      </c>
      <c r="BP78" t="s">
        <v>46</v>
      </c>
      <c r="BQ78">
        <v>0</v>
      </c>
      <c r="BR78" s="3">
        <v>0</v>
      </c>
      <c r="BS78">
        <v>0</v>
      </c>
      <c r="BT78" s="19">
        <f t="shared" si="10"/>
        <v>675000</v>
      </c>
      <c r="BU78" s="19">
        <f t="shared" si="11"/>
        <v>675000</v>
      </c>
      <c r="BV78" s="13">
        <f t="shared" si="12"/>
        <v>0.32405029260541235</v>
      </c>
    </row>
    <row r="79" spans="1:74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13"/>
        <v>7.5996086755421174E-2</v>
      </c>
      <c r="U79" s="3">
        <v>1915546</v>
      </c>
      <c r="V79" s="3">
        <v>1704623</v>
      </c>
      <c r="W79" s="14">
        <f t="shared" si="14"/>
        <v>0.8898888358723831</v>
      </c>
      <c r="X79" s="3">
        <v>0</v>
      </c>
      <c r="Y79" s="18">
        <f t="shared" si="15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 s="38">
        <f t="shared" si="16"/>
        <v>0.11927366053435283</v>
      </c>
      <c r="AF79">
        <v>10</v>
      </c>
      <c r="AG79" s="10">
        <v>45992</v>
      </c>
      <c r="AH79" t="s">
        <v>54</v>
      </c>
      <c r="AI79" t="s">
        <v>43</v>
      </c>
      <c r="AJ79" t="s">
        <v>122</v>
      </c>
      <c r="AK79" s="8">
        <v>35528</v>
      </c>
      <c r="AL79" s="3">
        <v>470000</v>
      </c>
      <c r="AM79" s="3">
        <v>186987</v>
      </c>
      <c r="AN79">
        <v>0</v>
      </c>
      <c r="AO79">
        <v>0</v>
      </c>
      <c r="AP79" s="38">
        <f t="shared" si="19"/>
        <v>0</v>
      </c>
      <c r="AQ79">
        <v>0</v>
      </c>
      <c r="AR79" s="8" t="s">
        <v>140</v>
      </c>
      <c r="AS79" t="s">
        <v>71</v>
      </c>
      <c r="AT79" t="s">
        <v>100</v>
      </c>
      <c r="AU79" t="s">
        <v>126</v>
      </c>
      <c r="AV79" s="11" t="s">
        <v>106</v>
      </c>
      <c r="AW79" s="3">
        <v>0</v>
      </c>
      <c r="AX79" s="3">
        <v>0</v>
      </c>
      <c r="AY79">
        <v>0</v>
      </c>
      <c r="AZ79">
        <v>0</v>
      </c>
      <c r="BA79" s="38">
        <f t="shared" si="17"/>
        <v>0</v>
      </c>
      <c r="BB79">
        <v>0</v>
      </c>
      <c r="BC79" s="8">
        <v>0</v>
      </c>
      <c r="BD79">
        <v>0</v>
      </c>
      <c r="BE79" t="s">
        <v>46</v>
      </c>
      <c r="BF79">
        <v>0</v>
      </c>
      <c r="BG79" s="11" t="s">
        <v>106</v>
      </c>
      <c r="BH79" s="3">
        <v>0</v>
      </c>
      <c r="BI79" s="3">
        <v>0</v>
      </c>
      <c r="BJ79">
        <v>0</v>
      </c>
      <c r="BK79">
        <v>0</v>
      </c>
      <c r="BL79" s="38">
        <f t="shared" si="18"/>
        <v>0</v>
      </c>
      <c r="BM79">
        <v>0</v>
      </c>
      <c r="BN79" s="8">
        <v>0</v>
      </c>
      <c r="BO79">
        <v>0</v>
      </c>
      <c r="BP79" t="s">
        <v>46</v>
      </c>
      <c r="BQ79">
        <v>0</v>
      </c>
      <c r="BR79" s="3">
        <v>811000</v>
      </c>
      <c r="BS79" t="s">
        <v>62</v>
      </c>
      <c r="BT79" s="19">
        <f t="shared" si="10"/>
        <v>811000</v>
      </c>
      <c r="BU79" s="19">
        <f t="shared" si="11"/>
        <v>811000</v>
      </c>
      <c r="BV79" s="13">
        <f t="shared" si="12"/>
        <v>0.42337798204793831</v>
      </c>
    </row>
    <row r="80" spans="1:74" hidden="1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13"/>
        <v>7.813479763503825E-2</v>
      </c>
      <c r="U80" s="3">
        <v>617177</v>
      </c>
      <c r="V80" s="3">
        <v>558787</v>
      </c>
      <c r="W80" s="14">
        <f t="shared" si="14"/>
        <v>0.90539180818468612</v>
      </c>
      <c r="X80" s="3">
        <v>332177</v>
      </c>
      <c r="Y80" s="18">
        <f t="shared" si="15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 s="38">
        <f t="shared" si="16"/>
        <v>6.6666666666666666E-2</v>
      </c>
      <c r="AF80">
        <v>25</v>
      </c>
      <c r="AG80" s="10">
        <v>42115</v>
      </c>
      <c r="AH80">
        <v>1</v>
      </c>
      <c r="AI80" t="s">
        <v>43</v>
      </c>
      <c r="AJ80" t="s">
        <v>187</v>
      </c>
      <c r="AK80" s="8">
        <v>35240</v>
      </c>
      <c r="AL80" s="3">
        <v>195000</v>
      </c>
      <c r="AM80" s="3">
        <v>357265.12</v>
      </c>
      <c r="AN80">
        <v>0.01</v>
      </c>
      <c r="AO80">
        <v>20</v>
      </c>
      <c r="AP80" s="38">
        <f t="shared" si="19"/>
        <v>5.5415314890551362E-2</v>
      </c>
      <c r="AQ80">
        <v>0</v>
      </c>
      <c r="AR80" s="8">
        <v>42551</v>
      </c>
      <c r="AS80">
        <v>2</v>
      </c>
      <c r="AT80" t="s">
        <v>58</v>
      </c>
      <c r="AU80" t="s">
        <v>181</v>
      </c>
      <c r="AV80" s="11" t="s">
        <v>106</v>
      </c>
      <c r="AW80" s="3">
        <v>0</v>
      </c>
      <c r="AX80" s="3">
        <v>0</v>
      </c>
      <c r="AY80">
        <v>0</v>
      </c>
      <c r="AZ80">
        <v>0</v>
      </c>
      <c r="BA80" s="38">
        <f t="shared" si="17"/>
        <v>0</v>
      </c>
      <c r="BB80">
        <v>0</v>
      </c>
      <c r="BC80" s="8">
        <v>0</v>
      </c>
      <c r="BD80">
        <v>0</v>
      </c>
      <c r="BE80" t="s">
        <v>46</v>
      </c>
      <c r="BF80">
        <v>0</v>
      </c>
      <c r="BG80" s="11" t="s">
        <v>106</v>
      </c>
      <c r="BH80" s="3">
        <v>0</v>
      </c>
      <c r="BI80" s="3">
        <v>0</v>
      </c>
      <c r="BJ80">
        <v>0</v>
      </c>
      <c r="BK80">
        <v>0</v>
      </c>
      <c r="BL80" s="38">
        <f t="shared" si="18"/>
        <v>0</v>
      </c>
      <c r="BM80">
        <v>0</v>
      </c>
      <c r="BN80" s="8">
        <v>0</v>
      </c>
      <c r="BO80">
        <v>0</v>
      </c>
      <c r="BP80" t="s">
        <v>46</v>
      </c>
      <c r="BQ80">
        <v>0</v>
      </c>
      <c r="BR80" s="3">
        <v>617177</v>
      </c>
      <c r="BS80">
        <v>0</v>
      </c>
      <c r="BT80" s="19">
        <f t="shared" si="10"/>
        <v>285000</v>
      </c>
      <c r="BU80" s="19">
        <f t="shared" si="11"/>
        <v>617177</v>
      </c>
      <c r="BV80" s="13">
        <f t="shared" si="12"/>
        <v>1</v>
      </c>
    </row>
    <row r="81" spans="1:74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13"/>
        <v>0</v>
      </c>
      <c r="U81" s="3">
        <v>0</v>
      </c>
      <c r="V81" s="3">
        <v>0</v>
      </c>
      <c r="W81" s="14">
        <f t="shared" si="14"/>
        <v>0</v>
      </c>
      <c r="X81" s="3">
        <v>0</v>
      </c>
      <c r="Y81" s="18">
        <f t="shared" si="15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 s="38">
        <f t="shared" si="16"/>
        <v>0.12421330509378226</v>
      </c>
      <c r="AF81">
        <v>30</v>
      </c>
      <c r="AG81" s="10">
        <v>46204</v>
      </c>
      <c r="AH81" t="s">
        <v>54</v>
      </c>
      <c r="AI81" t="s">
        <v>43</v>
      </c>
      <c r="AJ81">
        <v>0</v>
      </c>
      <c r="AK81" s="8" t="s">
        <v>106</v>
      </c>
      <c r="AL81" s="3">
        <v>0</v>
      </c>
      <c r="AM81" s="3">
        <v>0</v>
      </c>
      <c r="AN81">
        <v>0</v>
      </c>
      <c r="AO81" t="s">
        <v>45</v>
      </c>
      <c r="AP81" s="38">
        <f t="shared" si="19"/>
        <v>0</v>
      </c>
      <c r="AQ81">
        <v>0</v>
      </c>
      <c r="AR81" s="8">
        <v>0</v>
      </c>
      <c r="AS81">
        <v>0</v>
      </c>
      <c r="AT81" t="s">
        <v>46</v>
      </c>
      <c r="AU81">
        <v>0</v>
      </c>
      <c r="AV81" s="11" t="s">
        <v>106</v>
      </c>
      <c r="AW81" s="3">
        <v>0</v>
      </c>
      <c r="AX81" s="3">
        <v>0</v>
      </c>
      <c r="AY81">
        <v>0</v>
      </c>
      <c r="AZ81">
        <v>0</v>
      </c>
      <c r="BA81" s="38">
        <f t="shared" si="17"/>
        <v>0</v>
      </c>
      <c r="BB81">
        <v>0</v>
      </c>
      <c r="BC81" s="8">
        <v>0</v>
      </c>
      <c r="BD81">
        <v>0</v>
      </c>
      <c r="BE81" t="s">
        <v>46</v>
      </c>
      <c r="BF81">
        <v>0</v>
      </c>
      <c r="BG81" s="11" t="s">
        <v>106</v>
      </c>
      <c r="BH81" s="3">
        <v>0</v>
      </c>
      <c r="BI81" s="3">
        <v>0</v>
      </c>
      <c r="BJ81">
        <v>0</v>
      </c>
      <c r="BK81">
        <v>0</v>
      </c>
      <c r="BL81" s="38">
        <f t="shared" si="18"/>
        <v>0</v>
      </c>
      <c r="BM81">
        <v>0</v>
      </c>
      <c r="BN81" s="8">
        <v>0</v>
      </c>
      <c r="BO81">
        <v>0</v>
      </c>
      <c r="BP81" t="s">
        <v>46</v>
      </c>
      <c r="BQ81">
        <v>0</v>
      </c>
      <c r="BR81" s="3">
        <v>0</v>
      </c>
      <c r="BS81">
        <v>0</v>
      </c>
      <c r="BT81" s="19">
        <f t="shared" si="10"/>
        <v>3502000</v>
      </c>
      <c r="BU81" s="19">
        <f t="shared" si="11"/>
        <v>3502000</v>
      </c>
      <c r="BV81" s="13">
        <f t="shared" si="12"/>
        <v>0</v>
      </c>
    </row>
    <row r="82" spans="1:74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13"/>
        <v>7.2616837183428928E-2</v>
      </c>
      <c r="U82" s="3">
        <v>1729351</v>
      </c>
      <c r="V82" s="3">
        <v>1479164</v>
      </c>
      <c r="W82" s="14">
        <f t="shared" si="14"/>
        <v>0.85532896444966922</v>
      </c>
      <c r="X82" s="3">
        <v>0</v>
      </c>
      <c r="Y82" s="18">
        <f t="shared" si="15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 s="38">
        <f t="shared" si="16"/>
        <v>0</v>
      </c>
      <c r="AF82">
        <v>0</v>
      </c>
      <c r="AG82" s="10">
        <v>0</v>
      </c>
      <c r="AH82">
        <v>0</v>
      </c>
      <c r="AI82" t="s">
        <v>46</v>
      </c>
      <c r="AJ82">
        <v>0</v>
      </c>
      <c r="AK82" s="8" t="s">
        <v>106</v>
      </c>
      <c r="AL82" s="3">
        <v>0</v>
      </c>
      <c r="AM82" s="3">
        <v>0</v>
      </c>
      <c r="AN82">
        <v>0</v>
      </c>
      <c r="AO82" t="s">
        <v>45</v>
      </c>
      <c r="AP82" s="38">
        <f t="shared" si="19"/>
        <v>0</v>
      </c>
      <c r="AQ82">
        <v>0</v>
      </c>
      <c r="AR82" s="8">
        <v>0</v>
      </c>
      <c r="AS82">
        <v>0</v>
      </c>
      <c r="AT82" t="s">
        <v>46</v>
      </c>
      <c r="AU82">
        <v>0</v>
      </c>
      <c r="AV82" s="11" t="s">
        <v>106</v>
      </c>
      <c r="AW82" s="3">
        <v>0</v>
      </c>
      <c r="AX82" s="3">
        <v>0</v>
      </c>
      <c r="AY82">
        <v>0</v>
      </c>
      <c r="AZ82">
        <v>0</v>
      </c>
      <c r="BA82" s="38">
        <f t="shared" si="17"/>
        <v>0</v>
      </c>
      <c r="BB82">
        <v>0</v>
      </c>
      <c r="BC82" s="8">
        <v>0</v>
      </c>
      <c r="BD82">
        <v>0</v>
      </c>
      <c r="BE82" t="s">
        <v>46</v>
      </c>
      <c r="BF82">
        <v>0</v>
      </c>
      <c r="BG82" s="11" t="s">
        <v>106</v>
      </c>
      <c r="BH82" s="3">
        <v>0</v>
      </c>
      <c r="BI82" s="3">
        <v>0</v>
      </c>
      <c r="BJ82">
        <v>0</v>
      </c>
      <c r="BK82">
        <v>0</v>
      </c>
      <c r="BL82" s="38">
        <f t="shared" si="18"/>
        <v>0</v>
      </c>
      <c r="BM82">
        <v>0</v>
      </c>
      <c r="BN82" s="8">
        <v>0</v>
      </c>
      <c r="BO82">
        <v>0</v>
      </c>
      <c r="BP82" t="s">
        <v>46</v>
      </c>
      <c r="BQ82">
        <v>0</v>
      </c>
      <c r="BR82" s="3">
        <v>0</v>
      </c>
      <c r="BS82">
        <v>0</v>
      </c>
      <c r="BT82" s="19">
        <f t="shared" si="10"/>
        <v>0</v>
      </c>
      <c r="BU82" s="19">
        <f t="shared" si="11"/>
        <v>0</v>
      </c>
      <c r="BV82" s="13">
        <f t="shared" si="12"/>
        <v>0</v>
      </c>
    </row>
    <row r="83" spans="1:74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13"/>
        <v>7.2184890436659266E-2</v>
      </c>
      <c r="U83" s="3">
        <v>978612</v>
      </c>
      <c r="V83" s="3">
        <v>822363</v>
      </c>
      <c r="W83" s="14">
        <f t="shared" si="14"/>
        <v>0.84033610869271991</v>
      </c>
      <c r="X83" s="3">
        <v>978612</v>
      </c>
      <c r="Y83" s="18">
        <f t="shared" si="15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 s="38">
        <f t="shared" si="16"/>
        <v>0</v>
      </c>
      <c r="AF83">
        <v>0</v>
      </c>
      <c r="AG83" s="10">
        <v>0</v>
      </c>
      <c r="AH83">
        <v>0</v>
      </c>
      <c r="AI83" t="s">
        <v>46</v>
      </c>
      <c r="AJ83">
        <v>0</v>
      </c>
      <c r="AK83" s="8" t="s">
        <v>106</v>
      </c>
      <c r="AL83" s="3">
        <v>0</v>
      </c>
      <c r="AM83" s="3">
        <v>0</v>
      </c>
      <c r="AN83">
        <v>0</v>
      </c>
      <c r="AO83" t="s">
        <v>45</v>
      </c>
      <c r="AP83" s="38">
        <f t="shared" si="19"/>
        <v>0</v>
      </c>
      <c r="AQ83">
        <v>0</v>
      </c>
      <c r="AR83" s="8">
        <v>0</v>
      </c>
      <c r="AS83">
        <v>0</v>
      </c>
      <c r="AT83" t="s">
        <v>46</v>
      </c>
      <c r="AU83">
        <v>0</v>
      </c>
      <c r="AV83" s="11" t="s">
        <v>106</v>
      </c>
      <c r="AW83" s="3">
        <v>0</v>
      </c>
      <c r="AX83" s="3">
        <v>0</v>
      </c>
      <c r="AY83">
        <v>0</v>
      </c>
      <c r="AZ83">
        <v>0</v>
      </c>
      <c r="BA83" s="38">
        <f t="shared" si="17"/>
        <v>0</v>
      </c>
      <c r="BB83">
        <v>0</v>
      </c>
      <c r="BC83" s="8">
        <v>0</v>
      </c>
      <c r="BD83">
        <v>0</v>
      </c>
      <c r="BE83" t="s">
        <v>46</v>
      </c>
      <c r="BF83">
        <v>0</v>
      </c>
      <c r="BG83" s="11" t="s">
        <v>106</v>
      </c>
      <c r="BH83" s="3">
        <v>0</v>
      </c>
      <c r="BI83" s="3">
        <v>0</v>
      </c>
      <c r="BJ83">
        <v>0</v>
      </c>
      <c r="BK83">
        <v>0</v>
      </c>
      <c r="BL83" s="38">
        <f t="shared" si="18"/>
        <v>0</v>
      </c>
      <c r="BM83">
        <v>0</v>
      </c>
      <c r="BN83" s="8">
        <v>0</v>
      </c>
      <c r="BO83">
        <v>0</v>
      </c>
      <c r="BP83" t="s">
        <v>46</v>
      </c>
      <c r="BQ83">
        <v>0</v>
      </c>
      <c r="BR83" s="3">
        <v>0</v>
      </c>
      <c r="BS83">
        <v>0</v>
      </c>
      <c r="BT83" s="19">
        <f t="shared" si="10"/>
        <v>0</v>
      </c>
      <c r="BU83" s="19">
        <f t="shared" si="11"/>
        <v>978612</v>
      </c>
      <c r="BV83" s="13">
        <f t="shared" si="12"/>
        <v>1</v>
      </c>
    </row>
    <row r="84" spans="1:74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13"/>
        <v>3.2568256472444282E-2</v>
      </c>
      <c r="U84" s="3">
        <v>2038488</v>
      </c>
      <c r="V84" s="3">
        <v>1891425</v>
      </c>
      <c r="W84" s="14">
        <f t="shared" si="14"/>
        <v>0.92785682329255803</v>
      </c>
      <c r="X84" s="3">
        <v>0</v>
      </c>
      <c r="Y84" s="18">
        <f t="shared" si="15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 s="38">
        <f t="shared" si="16"/>
        <v>0</v>
      </c>
      <c r="AF84">
        <v>0</v>
      </c>
      <c r="AG84" s="10">
        <v>0</v>
      </c>
      <c r="AH84">
        <v>0</v>
      </c>
      <c r="AI84" t="s">
        <v>46</v>
      </c>
      <c r="AJ84">
        <v>0</v>
      </c>
      <c r="AK84" s="8">
        <v>37123</v>
      </c>
      <c r="AL84" s="3">
        <v>85465</v>
      </c>
      <c r="AM84" s="3">
        <v>0</v>
      </c>
      <c r="AN84">
        <v>6.8750000000000006E-2</v>
      </c>
      <c r="AO84" t="s">
        <v>45</v>
      </c>
      <c r="AP84" s="38">
        <f t="shared" si="19"/>
        <v>0</v>
      </c>
      <c r="AQ84">
        <v>0</v>
      </c>
      <c r="AR84" s="8">
        <v>0</v>
      </c>
      <c r="AS84">
        <v>0</v>
      </c>
      <c r="AT84" t="s">
        <v>46</v>
      </c>
      <c r="AU84">
        <v>0</v>
      </c>
      <c r="AV84" s="11" t="s">
        <v>106</v>
      </c>
      <c r="AW84" s="3">
        <v>400000</v>
      </c>
      <c r="AX84" s="3">
        <v>0</v>
      </c>
      <c r="AY84">
        <v>0.03</v>
      </c>
      <c r="AZ84">
        <v>20</v>
      </c>
      <c r="BA84" s="38">
        <f t="shared" si="17"/>
        <v>6.7215707596859131E-2</v>
      </c>
      <c r="BB84">
        <v>0</v>
      </c>
      <c r="BC84" s="8">
        <v>0</v>
      </c>
      <c r="BD84">
        <v>0</v>
      </c>
      <c r="BE84" t="s">
        <v>46</v>
      </c>
      <c r="BF84">
        <v>0</v>
      </c>
      <c r="BG84" s="11" t="s">
        <v>106</v>
      </c>
      <c r="BH84" s="3">
        <v>0</v>
      </c>
      <c r="BI84" s="3">
        <v>0</v>
      </c>
      <c r="BJ84">
        <v>0</v>
      </c>
      <c r="BK84">
        <v>0</v>
      </c>
      <c r="BL84" s="38">
        <f t="shared" si="18"/>
        <v>0</v>
      </c>
      <c r="BM84">
        <v>0</v>
      </c>
      <c r="BN84" s="8">
        <v>0</v>
      </c>
      <c r="BO84">
        <v>0</v>
      </c>
      <c r="BP84" t="s">
        <v>46</v>
      </c>
      <c r="BQ84">
        <v>0</v>
      </c>
      <c r="BR84" s="3">
        <v>1367759</v>
      </c>
      <c r="BS84">
        <v>0</v>
      </c>
      <c r="BT84" s="19">
        <f t="shared" si="10"/>
        <v>1367759</v>
      </c>
      <c r="BU84" s="19">
        <f t="shared" si="11"/>
        <v>1367759</v>
      </c>
      <c r="BV84" s="13">
        <f t="shared" si="12"/>
        <v>0.67096740329106674</v>
      </c>
    </row>
    <row r="85" spans="1:74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13"/>
        <v>7.9542233440732663E-2</v>
      </c>
      <c r="U85" s="3">
        <v>2077915</v>
      </c>
      <c r="V85" s="3">
        <v>2027695</v>
      </c>
      <c r="W85" s="14">
        <f t="shared" si="14"/>
        <v>0.97583154267619221</v>
      </c>
      <c r="X85" s="3">
        <v>50220</v>
      </c>
      <c r="Y85" s="18">
        <f t="shared" si="15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 s="38">
        <f t="shared" si="16"/>
        <v>9.6342287609244376E-2</v>
      </c>
      <c r="AF85">
        <v>30</v>
      </c>
      <c r="AG85" s="10">
        <v>44531</v>
      </c>
      <c r="AH85" t="s">
        <v>54</v>
      </c>
      <c r="AI85" t="s">
        <v>108</v>
      </c>
      <c r="AJ85" t="s">
        <v>44</v>
      </c>
      <c r="AK85" s="8">
        <v>42369</v>
      </c>
      <c r="AL85" s="3">
        <v>150000</v>
      </c>
      <c r="AM85" s="3">
        <v>148407.93</v>
      </c>
      <c r="AN85">
        <v>7.0000000000000007E-2</v>
      </c>
      <c r="AO85">
        <v>10</v>
      </c>
      <c r="AP85" s="38">
        <f t="shared" si="19"/>
        <v>0.14237750272736471</v>
      </c>
      <c r="AQ85">
        <v>30</v>
      </c>
      <c r="AR85" s="8">
        <v>47848</v>
      </c>
      <c r="AS85" t="s">
        <v>71</v>
      </c>
      <c r="AT85" t="s">
        <v>43</v>
      </c>
      <c r="AU85" t="s">
        <v>194</v>
      </c>
      <c r="AV85" s="11" t="s">
        <v>106</v>
      </c>
      <c r="AW85" s="3">
        <v>0</v>
      </c>
      <c r="AX85" s="3">
        <v>0</v>
      </c>
      <c r="AY85">
        <v>0</v>
      </c>
      <c r="AZ85">
        <v>0</v>
      </c>
      <c r="BA85" s="38">
        <f t="shared" si="17"/>
        <v>0</v>
      </c>
      <c r="BB85">
        <v>0</v>
      </c>
      <c r="BC85" s="8">
        <v>0</v>
      </c>
      <c r="BD85">
        <v>0</v>
      </c>
      <c r="BE85" t="s">
        <v>46</v>
      </c>
      <c r="BF85">
        <v>0</v>
      </c>
      <c r="BG85" s="11" t="s">
        <v>106</v>
      </c>
      <c r="BH85" s="3">
        <v>0</v>
      </c>
      <c r="BI85" s="3">
        <v>0</v>
      </c>
      <c r="BJ85">
        <v>0</v>
      </c>
      <c r="BK85">
        <v>0</v>
      </c>
      <c r="BL85" s="38">
        <f t="shared" si="18"/>
        <v>0</v>
      </c>
      <c r="BM85">
        <v>0</v>
      </c>
      <c r="BN85" s="8">
        <v>0</v>
      </c>
      <c r="BO85">
        <v>0</v>
      </c>
      <c r="BP85" t="s">
        <v>46</v>
      </c>
      <c r="BQ85">
        <v>0</v>
      </c>
      <c r="BR85" s="3">
        <v>2077915</v>
      </c>
      <c r="BS85">
        <v>0</v>
      </c>
      <c r="BT85" s="19">
        <f t="shared" si="10"/>
        <v>517000</v>
      </c>
      <c r="BU85" s="19">
        <f t="shared" si="11"/>
        <v>567220</v>
      </c>
      <c r="BV85" s="13">
        <f t="shared" si="12"/>
        <v>0.27297555482298363</v>
      </c>
    </row>
    <row r="86" spans="1:74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13"/>
        <v>0</v>
      </c>
      <c r="U86" s="3">
        <v>0</v>
      </c>
      <c r="V86" s="3">
        <v>0</v>
      </c>
      <c r="W86" s="14">
        <f t="shared" si="14"/>
        <v>0</v>
      </c>
      <c r="X86" s="3">
        <v>0</v>
      </c>
      <c r="Y86" s="18">
        <f t="shared" si="15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 s="38">
        <f t="shared" si="16"/>
        <v>0</v>
      </c>
      <c r="AF86">
        <v>0</v>
      </c>
      <c r="AG86" s="10">
        <v>0</v>
      </c>
      <c r="AH86">
        <v>0</v>
      </c>
      <c r="AI86" t="s">
        <v>46</v>
      </c>
      <c r="AJ86">
        <v>0</v>
      </c>
      <c r="AK86" s="8" t="s">
        <v>106</v>
      </c>
      <c r="AL86" s="3">
        <v>0</v>
      </c>
      <c r="AM86" s="3">
        <v>0</v>
      </c>
      <c r="AN86">
        <v>0</v>
      </c>
      <c r="AO86" t="s">
        <v>45</v>
      </c>
      <c r="AP86" s="38">
        <f t="shared" si="19"/>
        <v>0</v>
      </c>
      <c r="AQ86">
        <v>0</v>
      </c>
      <c r="AR86" s="8">
        <v>0</v>
      </c>
      <c r="AS86">
        <v>0</v>
      </c>
      <c r="AT86" t="s">
        <v>46</v>
      </c>
      <c r="AU86">
        <v>0</v>
      </c>
      <c r="AV86" s="11" t="s">
        <v>106</v>
      </c>
      <c r="AW86" s="3">
        <v>0</v>
      </c>
      <c r="AX86" s="3">
        <v>0</v>
      </c>
      <c r="AY86">
        <v>0</v>
      </c>
      <c r="AZ86">
        <v>0</v>
      </c>
      <c r="BA86" s="38">
        <f t="shared" si="17"/>
        <v>0</v>
      </c>
      <c r="BB86">
        <v>0</v>
      </c>
      <c r="BC86" s="8">
        <v>0</v>
      </c>
      <c r="BD86">
        <v>0</v>
      </c>
      <c r="BE86" t="s">
        <v>46</v>
      </c>
      <c r="BF86">
        <v>0</v>
      </c>
      <c r="BG86" s="11" t="s">
        <v>106</v>
      </c>
      <c r="BH86" s="3">
        <v>0</v>
      </c>
      <c r="BI86" s="3">
        <v>0</v>
      </c>
      <c r="BJ86">
        <v>0</v>
      </c>
      <c r="BK86">
        <v>0</v>
      </c>
      <c r="BL86" s="38">
        <f t="shared" si="18"/>
        <v>0</v>
      </c>
      <c r="BM86">
        <v>0</v>
      </c>
      <c r="BN86" s="8">
        <v>0</v>
      </c>
      <c r="BO86">
        <v>0</v>
      </c>
      <c r="BP86" t="s">
        <v>46</v>
      </c>
      <c r="BQ86">
        <v>0</v>
      </c>
      <c r="BR86" s="3">
        <v>0</v>
      </c>
      <c r="BS86">
        <v>0</v>
      </c>
      <c r="BT86" s="19">
        <f t="shared" si="10"/>
        <v>0</v>
      </c>
      <c r="BU86" s="19">
        <f t="shared" si="11"/>
        <v>0</v>
      </c>
      <c r="BV86" s="13">
        <f t="shared" si="12"/>
        <v>0</v>
      </c>
    </row>
    <row r="87" spans="1:74" hidden="1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13"/>
        <v>7.5444346688426242E-2</v>
      </c>
      <c r="U87" s="3">
        <v>1316202</v>
      </c>
      <c r="V87" s="3">
        <v>1181909</v>
      </c>
      <c r="W87" s="14">
        <f t="shared" si="14"/>
        <v>0.89796930866234814</v>
      </c>
      <c r="X87" s="3">
        <v>756476</v>
      </c>
      <c r="Y87" s="18">
        <f t="shared" si="15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 s="38">
        <f t="shared" si="16"/>
        <v>0.10185220882315063</v>
      </c>
      <c r="AF87">
        <v>0</v>
      </c>
      <c r="AG87" s="10">
        <v>43171</v>
      </c>
      <c r="AH87">
        <v>1</v>
      </c>
      <c r="AI87" t="s">
        <v>43</v>
      </c>
      <c r="AJ87" t="s">
        <v>187</v>
      </c>
      <c r="AK87" s="8">
        <v>35580</v>
      </c>
      <c r="AL87" s="3">
        <v>370000</v>
      </c>
      <c r="AM87" s="3">
        <v>572947.38</v>
      </c>
      <c r="AN87">
        <v>0.03</v>
      </c>
      <c r="AO87">
        <v>20</v>
      </c>
      <c r="AP87" s="38">
        <f t="shared" si="19"/>
        <v>6.7215707596859131E-2</v>
      </c>
      <c r="AQ87">
        <v>0</v>
      </c>
      <c r="AR87" s="8">
        <v>43174</v>
      </c>
      <c r="AS87">
        <v>2</v>
      </c>
      <c r="AT87" t="s">
        <v>58</v>
      </c>
      <c r="AU87" t="s">
        <v>181</v>
      </c>
      <c r="AV87" s="11">
        <v>35580</v>
      </c>
      <c r="AW87" s="3">
        <v>19226</v>
      </c>
      <c r="AX87" s="3">
        <v>15381</v>
      </c>
      <c r="AY87">
        <v>0</v>
      </c>
      <c r="AZ87">
        <v>5</v>
      </c>
      <c r="BA87" s="38">
        <f t="shared" si="17"/>
        <v>0.2</v>
      </c>
      <c r="BB87">
        <v>0</v>
      </c>
      <c r="BC87" s="8">
        <v>45185</v>
      </c>
      <c r="BD87">
        <v>3</v>
      </c>
      <c r="BE87" t="s">
        <v>58</v>
      </c>
      <c r="BF87" t="s">
        <v>198</v>
      </c>
      <c r="BG87" s="11" t="s">
        <v>106</v>
      </c>
      <c r="BH87" s="3">
        <v>0</v>
      </c>
      <c r="BI87" s="3">
        <v>0</v>
      </c>
      <c r="BJ87">
        <v>0</v>
      </c>
      <c r="BK87">
        <v>0</v>
      </c>
      <c r="BL87" s="38">
        <f t="shared" si="18"/>
        <v>0</v>
      </c>
      <c r="BM87">
        <v>0</v>
      </c>
      <c r="BN87" s="8">
        <v>0</v>
      </c>
      <c r="BO87">
        <v>0</v>
      </c>
      <c r="BP87" t="s">
        <v>46</v>
      </c>
      <c r="BQ87">
        <v>0</v>
      </c>
      <c r="BR87" s="3">
        <v>1316202</v>
      </c>
      <c r="BS87">
        <v>0</v>
      </c>
      <c r="BT87" s="19">
        <f t="shared" si="10"/>
        <v>559726</v>
      </c>
      <c r="BU87" s="19">
        <f t="shared" si="11"/>
        <v>1316202</v>
      </c>
      <c r="BV87" s="13">
        <f t="shared" si="12"/>
        <v>1</v>
      </c>
    </row>
    <row r="88" spans="1:74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13"/>
        <v>8.3930759128848301E-2</v>
      </c>
      <c r="U88" s="3">
        <v>2269180</v>
      </c>
      <c r="V88" s="3">
        <v>2201780</v>
      </c>
      <c r="W88" s="14">
        <f t="shared" si="14"/>
        <v>0.97029764055738199</v>
      </c>
      <c r="X88" s="3">
        <v>0</v>
      </c>
      <c r="Y88" s="18">
        <f t="shared" si="15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 s="38">
        <f t="shared" si="16"/>
        <v>0</v>
      </c>
      <c r="AF88">
        <v>0</v>
      </c>
      <c r="AG88" s="10">
        <v>0</v>
      </c>
      <c r="AH88">
        <v>0</v>
      </c>
      <c r="AI88" t="s">
        <v>46</v>
      </c>
      <c r="AJ88">
        <v>0</v>
      </c>
      <c r="AK88" s="8" t="s">
        <v>106</v>
      </c>
      <c r="AL88" s="3">
        <v>0</v>
      </c>
      <c r="AM88" s="3">
        <v>0</v>
      </c>
      <c r="AN88">
        <v>0</v>
      </c>
      <c r="AO88" t="s">
        <v>45</v>
      </c>
      <c r="AP88" s="38">
        <f t="shared" si="19"/>
        <v>0</v>
      </c>
      <c r="AQ88">
        <v>0</v>
      </c>
      <c r="AR88" s="8">
        <v>0</v>
      </c>
      <c r="AS88">
        <v>0</v>
      </c>
      <c r="AT88" t="s">
        <v>46</v>
      </c>
      <c r="AU88">
        <v>0</v>
      </c>
      <c r="AV88" s="11" t="s">
        <v>106</v>
      </c>
      <c r="AW88" s="3">
        <v>0</v>
      </c>
      <c r="AX88" s="3">
        <v>0</v>
      </c>
      <c r="AY88">
        <v>0</v>
      </c>
      <c r="AZ88">
        <v>0</v>
      </c>
      <c r="BA88" s="38">
        <f t="shared" si="17"/>
        <v>0</v>
      </c>
      <c r="BB88">
        <v>0</v>
      </c>
      <c r="BC88" s="8">
        <v>0</v>
      </c>
      <c r="BD88">
        <v>0</v>
      </c>
      <c r="BE88" t="s">
        <v>46</v>
      </c>
      <c r="BF88">
        <v>0</v>
      </c>
      <c r="BG88" s="11" t="s">
        <v>106</v>
      </c>
      <c r="BH88" s="3">
        <v>0</v>
      </c>
      <c r="BI88" s="3">
        <v>0</v>
      </c>
      <c r="BJ88">
        <v>0</v>
      </c>
      <c r="BK88">
        <v>0</v>
      </c>
      <c r="BL88" s="38">
        <f t="shared" si="18"/>
        <v>0</v>
      </c>
      <c r="BM88">
        <v>0</v>
      </c>
      <c r="BN88" s="8">
        <v>0</v>
      </c>
      <c r="BO88">
        <v>0</v>
      </c>
      <c r="BP88" t="s">
        <v>46</v>
      </c>
      <c r="BQ88">
        <v>0</v>
      </c>
      <c r="BR88" s="3">
        <v>0</v>
      </c>
      <c r="BS88" t="s">
        <v>62</v>
      </c>
      <c r="BT88" s="19">
        <f t="shared" si="10"/>
        <v>0</v>
      </c>
      <c r="BU88" s="19">
        <f t="shared" si="11"/>
        <v>0</v>
      </c>
      <c r="BV88" s="13">
        <f t="shared" si="12"/>
        <v>0</v>
      </c>
    </row>
    <row r="89" spans="1:74" hidden="1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13"/>
        <v>0</v>
      </c>
      <c r="U89" s="3">
        <v>3975026</v>
      </c>
      <c r="V89" s="3">
        <v>0</v>
      </c>
      <c r="W89" s="14">
        <f t="shared" si="14"/>
        <v>0</v>
      </c>
      <c r="X89" s="3">
        <v>0</v>
      </c>
      <c r="Y89" s="18">
        <f t="shared" si="15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 s="38">
        <f t="shared" si="16"/>
        <v>0.11328723625419035</v>
      </c>
      <c r="AF89">
        <v>15</v>
      </c>
      <c r="AG89" s="10">
        <v>41862</v>
      </c>
      <c r="AH89" t="s">
        <v>63</v>
      </c>
      <c r="AI89" t="s">
        <v>43</v>
      </c>
      <c r="AJ89" t="s">
        <v>44</v>
      </c>
      <c r="AK89" s="8">
        <v>36348</v>
      </c>
      <c r="AL89" s="3">
        <v>507004</v>
      </c>
      <c r="AM89" s="3">
        <v>345655</v>
      </c>
      <c r="AN89">
        <v>6.5000000000000002E-2</v>
      </c>
      <c r="AO89">
        <v>30</v>
      </c>
      <c r="AP89" s="38">
        <f t="shared" si="19"/>
        <v>7.6577442245910593E-2</v>
      </c>
      <c r="AQ89">
        <v>30</v>
      </c>
      <c r="AR89" s="8">
        <v>47270</v>
      </c>
      <c r="AS89" t="s">
        <v>63</v>
      </c>
      <c r="AT89" t="s">
        <v>43</v>
      </c>
      <c r="AU89" t="s">
        <v>199</v>
      </c>
      <c r="AV89" s="11" t="s">
        <v>106</v>
      </c>
      <c r="AW89" s="3">
        <v>0</v>
      </c>
      <c r="AX89" s="3">
        <v>0</v>
      </c>
      <c r="AY89">
        <v>0</v>
      </c>
      <c r="AZ89">
        <v>0</v>
      </c>
      <c r="BA89" s="38">
        <f t="shared" si="17"/>
        <v>0</v>
      </c>
      <c r="BB89">
        <v>0</v>
      </c>
      <c r="BC89" s="8">
        <v>0</v>
      </c>
      <c r="BD89">
        <v>0</v>
      </c>
      <c r="BE89" t="s">
        <v>46</v>
      </c>
      <c r="BF89">
        <v>0</v>
      </c>
      <c r="BG89" s="11" t="s">
        <v>106</v>
      </c>
      <c r="BH89" s="3">
        <v>0</v>
      </c>
      <c r="BI89" s="3">
        <v>0</v>
      </c>
      <c r="BJ89">
        <v>0</v>
      </c>
      <c r="BK89">
        <v>0</v>
      </c>
      <c r="BL89" s="38">
        <f t="shared" si="18"/>
        <v>0</v>
      </c>
      <c r="BM89">
        <v>0</v>
      </c>
      <c r="BN89" s="8">
        <v>0</v>
      </c>
      <c r="BO89">
        <v>0</v>
      </c>
      <c r="BP89" t="s">
        <v>46</v>
      </c>
      <c r="BQ89">
        <v>0</v>
      </c>
      <c r="BR89" s="3">
        <v>3975026</v>
      </c>
      <c r="BS89">
        <v>0</v>
      </c>
      <c r="BT89" s="19">
        <f t="shared" si="10"/>
        <v>3975026</v>
      </c>
      <c r="BU89" s="19">
        <f t="shared" si="11"/>
        <v>3975026</v>
      </c>
      <c r="BV89" s="13">
        <f t="shared" si="12"/>
        <v>1</v>
      </c>
    </row>
    <row r="90" spans="1:74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13"/>
        <v>5.4410855748951367E-2</v>
      </c>
      <c r="U90" s="3">
        <v>4662746</v>
      </c>
      <c r="V90" s="3">
        <v>4154982</v>
      </c>
      <c r="W90" s="14">
        <f t="shared" si="14"/>
        <v>0.89110193864302278</v>
      </c>
      <c r="X90" s="3">
        <v>3844998.42</v>
      </c>
      <c r="Y90" s="18">
        <f t="shared" si="15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s="38">
        <f t="shared" si="16"/>
        <v>0.22541648981537643</v>
      </c>
      <c r="AF90" t="s">
        <v>202</v>
      </c>
      <c r="AG90" s="10">
        <v>44776</v>
      </c>
      <c r="AH90">
        <v>0</v>
      </c>
      <c r="AI90" t="s">
        <v>43</v>
      </c>
      <c r="AJ90">
        <v>0</v>
      </c>
      <c r="AK90" s="8" t="s">
        <v>106</v>
      </c>
      <c r="AL90" s="3">
        <v>500000</v>
      </c>
      <c r="AM90" s="3">
        <v>500000</v>
      </c>
      <c r="AN90">
        <v>0</v>
      </c>
      <c r="AO90">
        <v>30</v>
      </c>
      <c r="AP90" s="38">
        <f t="shared" si="19"/>
        <v>3.3333333333333333E-2</v>
      </c>
      <c r="AQ90">
        <v>30</v>
      </c>
      <c r="AR90" s="8">
        <v>54393</v>
      </c>
      <c r="AS90">
        <v>0</v>
      </c>
      <c r="AT90" t="s">
        <v>100</v>
      </c>
      <c r="AU90">
        <v>0</v>
      </c>
      <c r="AV90" s="11" t="s">
        <v>106</v>
      </c>
      <c r="AW90" s="3">
        <v>0</v>
      </c>
      <c r="AX90" s="3">
        <v>0</v>
      </c>
      <c r="AY90">
        <v>0</v>
      </c>
      <c r="AZ90">
        <v>0</v>
      </c>
      <c r="BA90" s="38">
        <f t="shared" si="17"/>
        <v>0</v>
      </c>
      <c r="BB90">
        <v>0</v>
      </c>
      <c r="BC90" s="8">
        <v>0</v>
      </c>
      <c r="BD90">
        <v>0</v>
      </c>
      <c r="BE90" t="s">
        <v>46</v>
      </c>
      <c r="BF90">
        <v>0</v>
      </c>
      <c r="BG90" s="11" t="s">
        <v>106</v>
      </c>
      <c r="BH90" s="3">
        <v>0</v>
      </c>
      <c r="BI90" s="3">
        <v>0</v>
      </c>
      <c r="BJ90">
        <v>0</v>
      </c>
      <c r="BK90">
        <v>0</v>
      </c>
      <c r="BL90" s="38">
        <f t="shared" si="18"/>
        <v>0</v>
      </c>
      <c r="BM90">
        <v>0</v>
      </c>
      <c r="BN90" s="8">
        <v>0</v>
      </c>
      <c r="BO90">
        <v>0</v>
      </c>
      <c r="BP90" t="s">
        <v>46</v>
      </c>
      <c r="BQ90">
        <v>0</v>
      </c>
      <c r="BR90" s="3">
        <v>0</v>
      </c>
      <c r="BS90">
        <v>0</v>
      </c>
      <c r="BT90" s="19">
        <f t="shared" si="10"/>
        <v>3410832.5</v>
      </c>
      <c r="BU90" s="19">
        <f t="shared" si="11"/>
        <v>7255830.9199999999</v>
      </c>
      <c r="BV90" s="13">
        <f t="shared" si="12"/>
        <v>1.5561282814890625</v>
      </c>
    </row>
    <row r="91" spans="1:74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13"/>
        <v>0.78165629242187251</v>
      </c>
      <c r="U91" s="3">
        <v>1403315</v>
      </c>
      <c r="V91" s="3">
        <v>1305870</v>
      </c>
      <c r="W91" s="14">
        <f t="shared" si="14"/>
        <v>0.9305608505574301</v>
      </c>
      <c r="X91" s="3">
        <v>729824</v>
      </c>
      <c r="Y91" s="18">
        <f t="shared" si="15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 s="38">
        <f t="shared" si="16"/>
        <v>0.1204204613961629</v>
      </c>
      <c r="AF91">
        <v>15</v>
      </c>
      <c r="AG91" s="10">
        <v>43190</v>
      </c>
      <c r="AH91">
        <v>0</v>
      </c>
      <c r="AI91" t="s">
        <v>43</v>
      </c>
      <c r="AJ91" t="s">
        <v>205</v>
      </c>
      <c r="AK91" s="8" t="s">
        <v>106</v>
      </c>
      <c r="AL91" s="3">
        <v>0</v>
      </c>
      <c r="AM91" s="3">
        <v>0</v>
      </c>
      <c r="AN91">
        <v>0</v>
      </c>
      <c r="AO91" t="s">
        <v>45</v>
      </c>
      <c r="AP91" s="38">
        <f t="shared" si="19"/>
        <v>0</v>
      </c>
      <c r="AQ91">
        <v>0</v>
      </c>
      <c r="AR91" s="8">
        <v>0</v>
      </c>
      <c r="AS91">
        <v>0</v>
      </c>
      <c r="AT91" t="s">
        <v>46</v>
      </c>
      <c r="AU91">
        <v>0</v>
      </c>
      <c r="AV91" s="11" t="s">
        <v>106</v>
      </c>
      <c r="AW91" s="3">
        <v>0</v>
      </c>
      <c r="AX91" s="3">
        <v>0</v>
      </c>
      <c r="AY91">
        <v>0</v>
      </c>
      <c r="AZ91">
        <v>0</v>
      </c>
      <c r="BA91" s="38">
        <f t="shared" si="17"/>
        <v>0</v>
      </c>
      <c r="BB91">
        <v>0</v>
      </c>
      <c r="BC91" s="8">
        <v>0</v>
      </c>
      <c r="BD91">
        <v>0</v>
      </c>
      <c r="BE91" t="s">
        <v>46</v>
      </c>
      <c r="BF91">
        <v>0</v>
      </c>
      <c r="BG91" s="11" t="s">
        <v>106</v>
      </c>
      <c r="BH91" s="3">
        <v>0</v>
      </c>
      <c r="BI91" s="3">
        <v>0</v>
      </c>
      <c r="BJ91">
        <v>0</v>
      </c>
      <c r="BK91">
        <v>0</v>
      </c>
      <c r="BL91" s="38">
        <f t="shared" si="18"/>
        <v>0</v>
      </c>
      <c r="BM91">
        <v>0</v>
      </c>
      <c r="BN91" s="8">
        <v>0</v>
      </c>
      <c r="BO91">
        <v>0</v>
      </c>
      <c r="BP91" t="s">
        <v>46</v>
      </c>
      <c r="BQ91">
        <v>0</v>
      </c>
      <c r="BR91" s="3">
        <v>1403315</v>
      </c>
      <c r="BS91">
        <v>0</v>
      </c>
      <c r="BT91" s="19">
        <f t="shared" si="10"/>
        <v>500000</v>
      </c>
      <c r="BU91" s="19">
        <f t="shared" si="11"/>
        <v>1229824</v>
      </c>
      <c r="BV91" s="13">
        <f t="shared" si="12"/>
        <v>0.8763705939151224</v>
      </c>
    </row>
    <row r="92" spans="1:74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13"/>
        <v>4.8342669256485629E-2</v>
      </c>
      <c r="U92" s="3">
        <v>1977487</v>
      </c>
      <c r="V92" s="3">
        <v>2570733</v>
      </c>
      <c r="W92" s="14">
        <f t="shared" si="14"/>
        <v>1.2999999494307675</v>
      </c>
      <c r="X92" s="3">
        <v>0</v>
      </c>
      <c r="Y92" s="18">
        <f t="shared" si="15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 s="38">
        <f t="shared" si="16"/>
        <v>0.12743734978304377</v>
      </c>
      <c r="AF92">
        <v>10</v>
      </c>
      <c r="AG92" s="10">
        <v>45901</v>
      </c>
      <c r="AH92" t="s">
        <v>54</v>
      </c>
      <c r="AI92" t="s">
        <v>43</v>
      </c>
      <c r="AJ92" t="s">
        <v>122</v>
      </c>
      <c r="AK92" s="8">
        <v>35758</v>
      </c>
      <c r="AL92" s="3">
        <v>250000</v>
      </c>
      <c r="AM92" s="3">
        <v>250000</v>
      </c>
      <c r="AN92">
        <v>0.03</v>
      </c>
      <c r="AO92">
        <v>30</v>
      </c>
      <c r="AP92" s="38">
        <f t="shared" si="19"/>
        <v>5.1019259320252565E-2</v>
      </c>
      <c r="AQ92">
        <v>30</v>
      </c>
      <c r="AR92" s="8" t="s">
        <v>140</v>
      </c>
      <c r="AS92">
        <v>0</v>
      </c>
      <c r="AT92" t="s">
        <v>100</v>
      </c>
      <c r="AU92" t="s">
        <v>126</v>
      </c>
      <c r="AV92" s="11" t="s">
        <v>106</v>
      </c>
      <c r="AW92" s="3">
        <v>0</v>
      </c>
      <c r="AX92" s="3">
        <v>0</v>
      </c>
      <c r="AY92">
        <v>0</v>
      </c>
      <c r="AZ92">
        <v>0</v>
      </c>
      <c r="BA92" s="38">
        <f t="shared" si="17"/>
        <v>0</v>
      </c>
      <c r="BB92">
        <v>0</v>
      </c>
      <c r="BC92" s="8">
        <v>0</v>
      </c>
      <c r="BD92">
        <v>0</v>
      </c>
      <c r="BE92" t="s">
        <v>46</v>
      </c>
      <c r="BF92">
        <v>0</v>
      </c>
      <c r="BG92" s="11" t="s">
        <v>106</v>
      </c>
      <c r="BH92" s="3">
        <v>0</v>
      </c>
      <c r="BI92" s="3">
        <v>0</v>
      </c>
      <c r="BJ92">
        <v>0</v>
      </c>
      <c r="BK92">
        <v>0</v>
      </c>
      <c r="BL92" s="38">
        <f t="shared" si="18"/>
        <v>0</v>
      </c>
      <c r="BM92">
        <v>0</v>
      </c>
      <c r="BN92" s="8">
        <v>0</v>
      </c>
      <c r="BO92">
        <v>0</v>
      </c>
      <c r="BP92" t="s">
        <v>46</v>
      </c>
      <c r="BQ92">
        <v>0</v>
      </c>
      <c r="BR92" s="3">
        <v>570000</v>
      </c>
      <c r="BS92" t="s">
        <v>62</v>
      </c>
      <c r="BT92" s="19">
        <f t="shared" si="10"/>
        <v>570000</v>
      </c>
      <c r="BU92" s="19">
        <f t="shared" si="11"/>
        <v>570000</v>
      </c>
      <c r="BV92" s="13">
        <f t="shared" si="12"/>
        <v>0.28824462562838593</v>
      </c>
    </row>
    <row r="93" spans="1:74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13"/>
        <v>4.9265865631110101E-2</v>
      </c>
      <c r="U93" s="3">
        <v>2248839</v>
      </c>
      <c r="V93" s="3">
        <v>1355664</v>
      </c>
      <c r="W93" s="14">
        <f t="shared" si="14"/>
        <v>0.6028283927840099</v>
      </c>
      <c r="X93" s="3">
        <v>713094</v>
      </c>
      <c r="Y93" s="18">
        <f t="shared" si="15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 s="38">
        <f t="shared" si="16"/>
        <v>0.12322957605285305</v>
      </c>
      <c r="AF93">
        <v>16</v>
      </c>
      <c r="AG93" s="10">
        <v>11453</v>
      </c>
      <c r="AH93" t="s">
        <v>206</v>
      </c>
      <c r="AI93" t="s">
        <v>43</v>
      </c>
      <c r="AJ93" t="s">
        <v>207</v>
      </c>
      <c r="AK93" s="8">
        <v>42152</v>
      </c>
      <c r="AL93" s="3">
        <v>600000</v>
      </c>
      <c r="AM93" s="3">
        <v>600000</v>
      </c>
      <c r="AN93">
        <v>2.53E-2</v>
      </c>
      <c r="AO93">
        <v>15</v>
      </c>
      <c r="AP93" s="38">
        <f t="shared" si="19"/>
        <v>8.0944803251300448E-2</v>
      </c>
      <c r="AQ93">
        <v>15</v>
      </c>
      <c r="AR93" s="8">
        <v>11925</v>
      </c>
      <c r="AS93" t="s">
        <v>208</v>
      </c>
      <c r="AT93" t="s">
        <v>100</v>
      </c>
      <c r="AU93">
        <v>0</v>
      </c>
      <c r="AV93" s="11" t="s">
        <v>106</v>
      </c>
      <c r="AW93" s="3">
        <v>0</v>
      </c>
      <c r="AX93" s="3">
        <v>0</v>
      </c>
      <c r="AY93">
        <v>0</v>
      </c>
      <c r="AZ93">
        <v>0</v>
      </c>
      <c r="BA93" s="38">
        <f t="shared" si="17"/>
        <v>0</v>
      </c>
      <c r="BB93">
        <v>0</v>
      </c>
      <c r="BC93" s="8">
        <v>0</v>
      </c>
      <c r="BD93">
        <v>0</v>
      </c>
      <c r="BE93" t="s">
        <v>46</v>
      </c>
      <c r="BF93">
        <v>0</v>
      </c>
      <c r="BG93" s="11" t="s">
        <v>106</v>
      </c>
      <c r="BH93" s="3">
        <v>0</v>
      </c>
      <c r="BI93" s="3">
        <v>0</v>
      </c>
      <c r="BJ93">
        <v>0</v>
      </c>
      <c r="BK93">
        <v>0</v>
      </c>
      <c r="BL93" s="38">
        <f t="shared" si="18"/>
        <v>0</v>
      </c>
      <c r="BM93">
        <v>0</v>
      </c>
      <c r="BN93" s="8">
        <v>0</v>
      </c>
      <c r="BO93">
        <v>0</v>
      </c>
      <c r="BP93" t="s">
        <v>46</v>
      </c>
      <c r="BQ93">
        <v>0</v>
      </c>
      <c r="BR93" s="3">
        <v>0</v>
      </c>
      <c r="BS93" t="s">
        <v>209</v>
      </c>
      <c r="BT93" s="19">
        <f t="shared" si="10"/>
        <v>1115000</v>
      </c>
      <c r="BU93" s="19">
        <f t="shared" si="11"/>
        <v>1828094</v>
      </c>
      <c r="BV93" s="13">
        <f t="shared" si="12"/>
        <v>0.81290568155390408</v>
      </c>
    </row>
    <row r="94" spans="1:74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13"/>
        <v>6.1675089623380037E-2</v>
      </c>
      <c r="U94" s="3">
        <v>619537</v>
      </c>
      <c r="V94" s="3">
        <v>549424</v>
      </c>
      <c r="W94" s="14">
        <f t="shared" si="14"/>
        <v>0.88683000369630871</v>
      </c>
      <c r="X94" s="3">
        <v>387378</v>
      </c>
      <c r="Y94" s="18">
        <f t="shared" si="15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 s="38">
        <f t="shared" si="16"/>
        <v>0</v>
      </c>
      <c r="AF94">
        <v>0</v>
      </c>
      <c r="AG94" s="10">
        <v>0</v>
      </c>
      <c r="AH94">
        <v>0</v>
      </c>
      <c r="AI94" t="s">
        <v>46</v>
      </c>
      <c r="AJ94">
        <v>0</v>
      </c>
      <c r="AK94" s="8" t="s">
        <v>106</v>
      </c>
      <c r="AL94" s="3">
        <v>0</v>
      </c>
      <c r="AM94" s="3">
        <v>0</v>
      </c>
      <c r="AN94">
        <v>0</v>
      </c>
      <c r="AO94" t="s">
        <v>45</v>
      </c>
      <c r="AP94" s="38">
        <f t="shared" si="19"/>
        <v>0</v>
      </c>
      <c r="AQ94">
        <v>0</v>
      </c>
      <c r="AR94" s="8">
        <v>0</v>
      </c>
      <c r="AS94">
        <v>0</v>
      </c>
      <c r="AT94" t="s">
        <v>46</v>
      </c>
      <c r="AU94">
        <v>0</v>
      </c>
      <c r="AV94" s="11" t="s">
        <v>106</v>
      </c>
      <c r="AW94" s="3">
        <v>0</v>
      </c>
      <c r="AX94" s="3">
        <v>0</v>
      </c>
      <c r="AY94">
        <v>0</v>
      </c>
      <c r="AZ94">
        <v>0</v>
      </c>
      <c r="BA94" s="38">
        <f t="shared" si="17"/>
        <v>0</v>
      </c>
      <c r="BB94">
        <v>0</v>
      </c>
      <c r="BC94" s="8">
        <v>0</v>
      </c>
      <c r="BD94">
        <v>0</v>
      </c>
      <c r="BE94" t="s">
        <v>46</v>
      </c>
      <c r="BF94">
        <v>0</v>
      </c>
      <c r="BG94" s="11" t="s">
        <v>106</v>
      </c>
      <c r="BH94" s="3">
        <v>0</v>
      </c>
      <c r="BI94" s="3">
        <v>0</v>
      </c>
      <c r="BJ94">
        <v>0</v>
      </c>
      <c r="BK94">
        <v>0</v>
      </c>
      <c r="BL94" s="38">
        <f t="shared" si="18"/>
        <v>0</v>
      </c>
      <c r="BM94">
        <v>0</v>
      </c>
      <c r="BN94" s="8">
        <v>0</v>
      </c>
      <c r="BO94">
        <v>0</v>
      </c>
      <c r="BP94" t="s">
        <v>46</v>
      </c>
      <c r="BQ94">
        <v>0</v>
      </c>
      <c r="BR94" s="3">
        <v>619537</v>
      </c>
      <c r="BS94" t="s">
        <v>47</v>
      </c>
      <c r="BT94" s="19">
        <f t="shared" si="10"/>
        <v>0</v>
      </c>
      <c r="BU94" s="19">
        <f t="shared" si="11"/>
        <v>387378</v>
      </c>
      <c r="BV94" s="13">
        <f t="shared" si="12"/>
        <v>0.62527016142700109</v>
      </c>
    </row>
    <row r="95" spans="1:74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13"/>
        <v>0</v>
      </c>
      <c r="U95" s="3">
        <v>752079</v>
      </c>
      <c r="V95" s="3">
        <v>790533</v>
      </c>
      <c r="W95" s="14">
        <f t="shared" si="14"/>
        <v>1.0511302669001528</v>
      </c>
      <c r="X95" s="3">
        <v>0</v>
      </c>
      <c r="Y95" s="18">
        <f t="shared" si="15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 s="38">
        <f t="shared" si="16"/>
        <v>7.4600566873042409E-2</v>
      </c>
      <c r="AF95">
        <v>21</v>
      </c>
      <c r="AG95" s="10">
        <v>43709</v>
      </c>
      <c r="AH95">
        <v>0</v>
      </c>
      <c r="AI95" t="s">
        <v>43</v>
      </c>
      <c r="AJ95" t="s">
        <v>214</v>
      </c>
      <c r="AK95" s="8">
        <v>35933</v>
      </c>
      <c r="AL95" s="3">
        <v>180000</v>
      </c>
      <c r="AM95" s="3">
        <v>200000</v>
      </c>
      <c r="AN95">
        <v>0.01</v>
      </c>
      <c r="AO95">
        <v>50</v>
      </c>
      <c r="AP95" s="38">
        <f t="shared" si="19"/>
        <v>2.5512730928169743E-2</v>
      </c>
      <c r="AQ95">
        <v>30</v>
      </c>
      <c r="AR95" s="8">
        <v>54393</v>
      </c>
      <c r="AS95">
        <v>0</v>
      </c>
      <c r="AT95" t="s">
        <v>100</v>
      </c>
      <c r="AU95">
        <v>0</v>
      </c>
      <c r="AV95" s="11" t="s">
        <v>106</v>
      </c>
      <c r="AW95" s="3">
        <v>0</v>
      </c>
      <c r="AX95" s="3">
        <v>0</v>
      </c>
      <c r="AY95">
        <v>0</v>
      </c>
      <c r="AZ95">
        <v>0</v>
      </c>
      <c r="BA95" s="38">
        <f t="shared" si="17"/>
        <v>0</v>
      </c>
      <c r="BB95">
        <v>0</v>
      </c>
      <c r="BC95" s="8">
        <v>0</v>
      </c>
      <c r="BD95">
        <v>0</v>
      </c>
      <c r="BE95" t="s">
        <v>46</v>
      </c>
      <c r="BF95">
        <v>0</v>
      </c>
      <c r="BG95" s="11" t="s">
        <v>106</v>
      </c>
      <c r="BH95" s="3">
        <v>0</v>
      </c>
      <c r="BI95" s="3">
        <v>0</v>
      </c>
      <c r="BJ95">
        <v>0</v>
      </c>
      <c r="BK95">
        <v>0</v>
      </c>
      <c r="BL95" s="38">
        <f t="shared" si="18"/>
        <v>0</v>
      </c>
      <c r="BM95">
        <v>0</v>
      </c>
      <c r="BN95" s="8">
        <v>0</v>
      </c>
      <c r="BO95">
        <v>0</v>
      </c>
      <c r="BP95" t="s">
        <v>46</v>
      </c>
      <c r="BQ95">
        <v>0</v>
      </c>
      <c r="BR95" s="3">
        <v>0</v>
      </c>
      <c r="BS95">
        <v>0</v>
      </c>
      <c r="BT95" s="19">
        <f t="shared" si="10"/>
        <v>305000</v>
      </c>
      <c r="BU95" s="19">
        <f t="shared" si="11"/>
        <v>305000</v>
      </c>
      <c r="BV95" s="13">
        <f t="shared" si="12"/>
        <v>0.40554250284876986</v>
      </c>
    </row>
    <row r="96" spans="1:74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13"/>
        <v>6.1710688047418541E-2</v>
      </c>
      <c r="U96" s="3">
        <v>2018451</v>
      </c>
      <c r="V96" s="3">
        <v>1489952</v>
      </c>
      <c r="W96" s="14">
        <f t="shared" si="14"/>
        <v>0.73816604911389971</v>
      </c>
      <c r="X96" s="3">
        <v>0</v>
      </c>
      <c r="Y96" s="18">
        <f t="shared" si="15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 s="38">
        <f t="shared" si="16"/>
        <v>0.22557450576213001</v>
      </c>
      <c r="AF96">
        <v>0</v>
      </c>
      <c r="AG96" s="10">
        <v>43723</v>
      </c>
      <c r="AH96">
        <v>0</v>
      </c>
      <c r="AI96" t="s">
        <v>43</v>
      </c>
      <c r="AJ96">
        <v>0</v>
      </c>
      <c r="AK96" s="8" t="s">
        <v>106</v>
      </c>
      <c r="AL96" s="3">
        <v>0</v>
      </c>
      <c r="AM96" s="3">
        <v>0</v>
      </c>
      <c r="AN96">
        <v>0</v>
      </c>
      <c r="AO96">
        <v>0</v>
      </c>
      <c r="AP96" s="38">
        <f t="shared" si="19"/>
        <v>0</v>
      </c>
      <c r="AQ96">
        <v>0</v>
      </c>
      <c r="AR96" s="8">
        <v>0</v>
      </c>
      <c r="AS96">
        <v>0</v>
      </c>
      <c r="AT96">
        <v>0</v>
      </c>
      <c r="AU96">
        <v>0</v>
      </c>
      <c r="AV96" s="11" t="s">
        <v>106</v>
      </c>
      <c r="AW96" s="3">
        <v>0</v>
      </c>
      <c r="AX96" s="3">
        <v>0</v>
      </c>
      <c r="AY96">
        <v>0</v>
      </c>
      <c r="AZ96">
        <v>0</v>
      </c>
      <c r="BA96" s="38">
        <f t="shared" si="17"/>
        <v>0</v>
      </c>
      <c r="BB96">
        <v>0</v>
      </c>
      <c r="BC96" s="8">
        <v>0</v>
      </c>
      <c r="BD96">
        <v>0</v>
      </c>
      <c r="BE96" t="s">
        <v>46</v>
      </c>
      <c r="BF96">
        <v>0</v>
      </c>
      <c r="BG96" s="11" t="s">
        <v>106</v>
      </c>
      <c r="BH96" s="3">
        <v>0</v>
      </c>
      <c r="BI96" s="3">
        <v>0</v>
      </c>
      <c r="BJ96">
        <v>0</v>
      </c>
      <c r="BK96">
        <v>0</v>
      </c>
      <c r="BL96" s="38">
        <f t="shared" si="18"/>
        <v>0</v>
      </c>
      <c r="BM96">
        <v>0</v>
      </c>
      <c r="BN96" s="8">
        <v>0</v>
      </c>
      <c r="BO96">
        <v>0</v>
      </c>
      <c r="BP96" t="s">
        <v>46</v>
      </c>
      <c r="BQ96">
        <v>0</v>
      </c>
      <c r="BR96" s="3">
        <v>0</v>
      </c>
      <c r="BS96">
        <v>0</v>
      </c>
      <c r="BT96" s="19">
        <f t="shared" si="10"/>
        <v>505380</v>
      </c>
      <c r="BU96" s="19">
        <f t="shared" si="11"/>
        <v>505380</v>
      </c>
      <c r="BV96" s="13">
        <f t="shared" si="12"/>
        <v>0.25038011821936723</v>
      </c>
    </row>
    <row r="97" spans="1:74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13"/>
        <v>0</v>
      </c>
      <c r="U97" s="3">
        <v>0</v>
      </c>
      <c r="V97" s="3">
        <v>0</v>
      </c>
      <c r="W97" s="14">
        <f t="shared" si="14"/>
        <v>0</v>
      </c>
      <c r="X97" s="3">
        <v>0</v>
      </c>
      <c r="Y97" s="18">
        <f t="shared" si="15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 s="38">
        <f t="shared" si="16"/>
        <v>0</v>
      </c>
      <c r="AF97">
        <v>0</v>
      </c>
      <c r="AG97" s="10">
        <v>0</v>
      </c>
      <c r="AH97">
        <v>0</v>
      </c>
      <c r="AI97" t="s">
        <v>46</v>
      </c>
      <c r="AJ97">
        <v>0</v>
      </c>
      <c r="AK97" s="8" t="s">
        <v>106</v>
      </c>
      <c r="AL97" s="3">
        <v>0</v>
      </c>
      <c r="AM97" s="3">
        <v>0</v>
      </c>
      <c r="AN97">
        <v>0</v>
      </c>
      <c r="AO97" t="s">
        <v>45</v>
      </c>
      <c r="AP97" s="38">
        <f t="shared" si="19"/>
        <v>0</v>
      </c>
      <c r="AQ97">
        <v>0</v>
      </c>
      <c r="AR97" s="8">
        <v>0</v>
      </c>
      <c r="AS97">
        <v>0</v>
      </c>
      <c r="AT97" t="s">
        <v>46</v>
      </c>
      <c r="AU97">
        <v>0</v>
      </c>
      <c r="AV97" s="11" t="s">
        <v>106</v>
      </c>
      <c r="AW97" s="3">
        <v>0</v>
      </c>
      <c r="AX97" s="3">
        <v>0</v>
      </c>
      <c r="AY97">
        <v>0</v>
      </c>
      <c r="AZ97">
        <v>0</v>
      </c>
      <c r="BA97" s="38">
        <f t="shared" si="17"/>
        <v>0</v>
      </c>
      <c r="BB97">
        <v>0</v>
      </c>
      <c r="BC97" s="8">
        <v>0</v>
      </c>
      <c r="BD97">
        <v>0</v>
      </c>
      <c r="BE97" t="s">
        <v>46</v>
      </c>
      <c r="BF97">
        <v>0</v>
      </c>
      <c r="BG97" s="11" t="s">
        <v>106</v>
      </c>
      <c r="BH97" s="3">
        <v>0</v>
      </c>
      <c r="BI97" s="3">
        <v>0</v>
      </c>
      <c r="BJ97">
        <v>0</v>
      </c>
      <c r="BK97">
        <v>0</v>
      </c>
      <c r="BL97" s="38">
        <f t="shared" si="18"/>
        <v>0</v>
      </c>
      <c r="BM97">
        <v>0</v>
      </c>
      <c r="BN97" s="8">
        <v>0</v>
      </c>
      <c r="BO97">
        <v>0</v>
      </c>
      <c r="BP97" t="s">
        <v>46</v>
      </c>
      <c r="BQ97">
        <v>0</v>
      </c>
      <c r="BR97" s="3">
        <v>0</v>
      </c>
      <c r="BS97">
        <v>0</v>
      </c>
      <c r="BT97" s="19">
        <f t="shared" si="10"/>
        <v>0</v>
      </c>
      <c r="BU97" s="19">
        <f t="shared" si="11"/>
        <v>0</v>
      </c>
      <c r="BV97" s="13">
        <f t="shared" si="12"/>
        <v>0</v>
      </c>
    </row>
    <row r="98" spans="1:74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13"/>
        <v>6.1617888852351199E-2</v>
      </c>
      <c r="U98" s="3">
        <v>1824600</v>
      </c>
      <c r="V98" s="3">
        <v>1439871</v>
      </c>
      <c r="W98" s="14">
        <f t="shared" si="14"/>
        <v>0.78914337389016775</v>
      </c>
      <c r="X98" s="3">
        <v>0</v>
      </c>
      <c r="Y98" s="18">
        <f t="shared" si="15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 s="38">
        <f t="shared" si="16"/>
        <v>0.22557450576213001</v>
      </c>
      <c r="AF98">
        <v>0</v>
      </c>
      <c r="AG98" s="10">
        <v>43723</v>
      </c>
      <c r="AH98">
        <v>0</v>
      </c>
      <c r="AI98" t="s">
        <v>43</v>
      </c>
      <c r="AJ98">
        <v>0</v>
      </c>
      <c r="AK98" s="8" t="s">
        <v>106</v>
      </c>
      <c r="AL98" s="3">
        <v>0</v>
      </c>
      <c r="AM98" s="3">
        <v>0</v>
      </c>
      <c r="AN98">
        <v>0</v>
      </c>
      <c r="AO98">
        <v>0</v>
      </c>
      <c r="AP98" s="38">
        <f t="shared" si="19"/>
        <v>0</v>
      </c>
      <c r="AQ98">
        <v>0</v>
      </c>
      <c r="AR98" s="8">
        <v>0</v>
      </c>
      <c r="AS98">
        <v>0</v>
      </c>
      <c r="AT98">
        <v>0</v>
      </c>
      <c r="AU98">
        <v>0</v>
      </c>
      <c r="AV98" s="11" t="s">
        <v>106</v>
      </c>
      <c r="AW98" s="3">
        <v>0</v>
      </c>
      <c r="AX98" s="3">
        <v>0</v>
      </c>
      <c r="AY98">
        <v>0</v>
      </c>
      <c r="AZ98">
        <v>0</v>
      </c>
      <c r="BA98" s="38">
        <f t="shared" si="17"/>
        <v>0</v>
      </c>
      <c r="BB98">
        <v>0</v>
      </c>
      <c r="BC98" s="8">
        <v>0</v>
      </c>
      <c r="BD98">
        <v>0</v>
      </c>
      <c r="BE98" t="s">
        <v>46</v>
      </c>
      <c r="BF98">
        <v>0</v>
      </c>
      <c r="BG98" s="11" t="s">
        <v>106</v>
      </c>
      <c r="BH98" s="3">
        <v>0</v>
      </c>
      <c r="BI98" s="3">
        <v>0</v>
      </c>
      <c r="BJ98">
        <v>0</v>
      </c>
      <c r="BK98">
        <v>0</v>
      </c>
      <c r="BL98" s="38">
        <f t="shared" si="18"/>
        <v>0</v>
      </c>
      <c r="BM98">
        <v>0</v>
      </c>
      <c r="BN98" s="8">
        <v>0</v>
      </c>
      <c r="BO98">
        <v>0</v>
      </c>
      <c r="BP98" t="s">
        <v>46</v>
      </c>
      <c r="BQ98">
        <v>0</v>
      </c>
      <c r="BR98" s="3">
        <v>0</v>
      </c>
      <c r="BS98">
        <v>0</v>
      </c>
      <c r="BT98" s="19">
        <f t="shared" si="10"/>
        <v>492745</v>
      </c>
      <c r="BU98" s="19">
        <f t="shared" si="11"/>
        <v>492745</v>
      </c>
      <c r="BV98" s="13">
        <f t="shared" si="12"/>
        <v>0.27005645072892687</v>
      </c>
    </row>
    <row r="99" spans="1:74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13"/>
        <v>2.8725690910337175E-2</v>
      </c>
      <c r="U99" s="3">
        <v>3092876</v>
      </c>
      <c r="V99" s="3">
        <v>1095404</v>
      </c>
      <c r="W99" s="14">
        <f t="shared" si="14"/>
        <v>0.35417003462149793</v>
      </c>
      <c r="X99" s="3">
        <v>1257376</v>
      </c>
      <c r="Y99" s="18">
        <f t="shared" si="15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 s="38">
        <f t="shared" si="16"/>
        <v>8.2619619010995335E-2</v>
      </c>
      <c r="AF99">
        <v>48</v>
      </c>
      <c r="AG99" s="10">
        <v>47453</v>
      </c>
      <c r="AH99" t="s">
        <v>54</v>
      </c>
      <c r="AI99" t="s">
        <v>43</v>
      </c>
      <c r="AJ99" t="s">
        <v>137</v>
      </c>
      <c r="AK99" s="8">
        <v>36081</v>
      </c>
      <c r="AL99" s="3">
        <v>126000</v>
      </c>
      <c r="AM99" s="3">
        <v>126000</v>
      </c>
      <c r="AN99">
        <v>0.01</v>
      </c>
      <c r="AO99">
        <v>50</v>
      </c>
      <c r="AP99" s="38">
        <f t="shared" si="19"/>
        <v>2.5512730928169743E-2</v>
      </c>
      <c r="AQ99" t="s">
        <v>165</v>
      </c>
      <c r="AR99" s="8">
        <v>54363</v>
      </c>
      <c r="AS99" t="s">
        <v>71</v>
      </c>
      <c r="AT99" t="s">
        <v>100</v>
      </c>
      <c r="AU99" t="s">
        <v>137</v>
      </c>
      <c r="AV99" s="11">
        <v>36495</v>
      </c>
      <c r="AW99" s="3">
        <v>100000</v>
      </c>
      <c r="AX99" s="3">
        <v>100000</v>
      </c>
      <c r="AY99">
        <v>0</v>
      </c>
      <c r="AZ99">
        <v>30</v>
      </c>
      <c r="BA99" s="38">
        <f t="shared" si="17"/>
        <v>3.3333333333333333E-2</v>
      </c>
      <c r="BB99" t="s">
        <v>165</v>
      </c>
      <c r="BC99" s="8">
        <v>47423</v>
      </c>
      <c r="BD99" t="s">
        <v>75</v>
      </c>
      <c r="BE99" t="s">
        <v>100</v>
      </c>
      <c r="BF99" t="s">
        <v>137</v>
      </c>
      <c r="BG99" s="11">
        <v>36495</v>
      </c>
      <c r="BH99" s="3">
        <v>25000</v>
      </c>
      <c r="BI99" s="3">
        <v>25000</v>
      </c>
      <c r="BJ99">
        <v>0</v>
      </c>
      <c r="BK99">
        <v>30</v>
      </c>
      <c r="BL99" s="38">
        <f t="shared" si="18"/>
        <v>3.3333333333333333E-2</v>
      </c>
      <c r="BM99" t="s">
        <v>165</v>
      </c>
      <c r="BN99" s="8">
        <v>47423</v>
      </c>
      <c r="BO99" t="s">
        <v>75</v>
      </c>
      <c r="BP99" t="s">
        <v>100</v>
      </c>
      <c r="BQ99" t="s">
        <v>137</v>
      </c>
      <c r="BR99" s="3">
        <v>2745311.83</v>
      </c>
      <c r="BS99" t="s">
        <v>47</v>
      </c>
      <c r="BT99" s="19">
        <f t="shared" si="10"/>
        <v>1487935.83</v>
      </c>
      <c r="BU99" s="19">
        <f t="shared" si="11"/>
        <v>2745311.83</v>
      </c>
      <c r="BV99" s="13">
        <f t="shared" si="12"/>
        <v>0.88762427914989162</v>
      </c>
    </row>
    <row r="100" spans="1:74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13"/>
        <v>0.79867357009821871</v>
      </c>
      <c r="U100" s="3">
        <v>1005104</v>
      </c>
      <c r="V100" s="3">
        <v>986907</v>
      </c>
      <c r="W100" s="14">
        <f t="shared" si="14"/>
        <v>0.98189540584854895</v>
      </c>
      <c r="X100" s="3">
        <v>602062</v>
      </c>
      <c r="Y100" s="18">
        <f t="shared" si="15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 s="38">
        <f t="shared" si="16"/>
        <v>0.1204204613961629</v>
      </c>
      <c r="AF100">
        <v>25</v>
      </c>
      <c r="AG100" s="10">
        <v>43190</v>
      </c>
      <c r="AH100">
        <v>0</v>
      </c>
      <c r="AI100" t="s">
        <v>43</v>
      </c>
      <c r="AJ100" t="s">
        <v>205</v>
      </c>
      <c r="AK100" s="8">
        <v>36502</v>
      </c>
      <c r="AL100" s="3">
        <v>50000</v>
      </c>
      <c r="AM100" s="3">
        <v>50000</v>
      </c>
      <c r="AN100">
        <v>0.03</v>
      </c>
      <c r="AO100">
        <v>20</v>
      </c>
      <c r="AP100" s="38">
        <f t="shared" si="19"/>
        <v>6.7215707596859131E-2</v>
      </c>
      <c r="AQ100">
        <v>20</v>
      </c>
      <c r="AR100" s="8">
        <v>43830</v>
      </c>
      <c r="AS100">
        <v>0</v>
      </c>
      <c r="AT100" t="s">
        <v>100</v>
      </c>
      <c r="AU100" t="s">
        <v>205</v>
      </c>
      <c r="AV100" s="11" t="s">
        <v>106</v>
      </c>
      <c r="AW100" s="3">
        <v>0</v>
      </c>
      <c r="AX100" s="3">
        <v>0</v>
      </c>
      <c r="AY100">
        <v>0</v>
      </c>
      <c r="AZ100">
        <v>0</v>
      </c>
      <c r="BA100" s="38">
        <f t="shared" si="17"/>
        <v>0</v>
      </c>
      <c r="BB100">
        <v>0</v>
      </c>
      <c r="BC100" s="8">
        <v>0</v>
      </c>
      <c r="BD100">
        <v>0</v>
      </c>
      <c r="BE100" t="s">
        <v>46</v>
      </c>
      <c r="BF100">
        <v>0</v>
      </c>
      <c r="BG100" s="11" t="s">
        <v>106</v>
      </c>
      <c r="BH100" s="3">
        <v>0</v>
      </c>
      <c r="BI100" s="3">
        <v>0</v>
      </c>
      <c r="BJ100">
        <v>0</v>
      </c>
      <c r="BK100">
        <v>0</v>
      </c>
      <c r="BL100" s="38">
        <f t="shared" si="18"/>
        <v>0</v>
      </c>
      <c r="BM100">
        <v>0</v>
      </c>
      <c r="BN100" s="8">
        <v>0</v>
      </c>
      <c r="BO100">
        <v>0</v>
      </c>
      <c r="BP100" t="s">
        <v>46</v>
      </c>
      <c r="BQ100">
        <v>0</v>
      </c>
      <c r="BR100" s="3">
        <v>1005104</v>
      </c>
      <c r="BS100">
        <v>0</v>
      </c>
      <c r="BT100" s="19">
        <f t="shared" si="10"/>
        <v>338000</v>
      </c>
      <c r="BU100" s="19">
        <f t="shared" si="11"/>
        <v>940062</v>
      </c>
      <c r="BV100" s="13">
        <f t="shared" si="12"/>
        <v>0.93528828857511259</v>
      </c>
    </row>
    <row r="101" spans="1:74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13"/>
        <v>6.4316638262612663E-2</v>
      </c>
      <c r="U101" s="3">
        <v>2210952</v>
      </c>
      <c r="V101" s="3">
        <v>2210949</v>
      </c>
      <c r="W101" s="14">
        <f t="shared" si="14"/>
        <v>0.99999864311843945</v>
      </c>
      <c r="X101" s="3">
        <v>0</v>
      </c>
      <c r="Y101" s="18">
        <f t="shared" si="15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 s="38">
        <f t="shared" si="16"/>
        <v>4.9857645270672574E-2</v>
      </c>
      <c r="AF101">
        <v>35</v>
      </c>
      <c r="AG101" s="10">
        <v>18749</v>
      </c>
      <c r="AH101">
        <v>0</v>
      </c>
      <c r="AI101" t="s">
        <v>43</v>
      </c>
      <c r="AJ101" t="s">
        <v>44</v>
      </c>
      <c r="AK101" s="8">
        <v>36326</v>
      </c>
      <c r="AL101" s="3">
        <v>61704</v>
      </c>
      <c r="AM101" s="3">
        <v>61704</v>
      </c>
      <c r="AN101">
        <v>0.01</v>
      </c>
      <c r="AO101" t="s">
        <v>45</v>
      </c>
      <c r="AP101" s="38">
        <f t="shared" si="19"/>
        <v>0</v>
      </c>
      <c r="AQ101">
        <v>0</v>
      </c>
      <c r="AR101" s="8">
        <v>55274</v>
      </c>
      <c r="AS101">
        <v>0</v>
      </c>
      <c r="AT101" t="s">
        <v>100</v>
      </c>
      <c r="AU101">
        <v>0</v>
      </c>
      <c r="AV101" s="11">
        <v>36494</v>
      </c>
      <c r="AW101" s="3">
        <v>170000</v>
      </c>
      <c r="AX101" s="3">
        <v>170000</v>
      </c>
      <c r="AY101">
        <v>0.01</v>
      </c>
      <c r="AZ101">
        <v>47</v>
      </c>
      <c r="BA101" s="38">
        <f t="shared" si="17"/>
        <v>2.6771110342593669E-2</v>
      </c>
      <c r="BB101">
        <v>0</v>
      </c>
      <c r="BC101" s="8">
        <v>53328</v>
      </c>
      <c r="BE101" t="s">
        <v>58</v>
      </c>
      <c r="BF101">
        <v>0</v>
      </c>
      <c r="BG101" s="11">
        <v>36495</v>
      </c>
      <c r="BH101" s="3">
        <v>125312</v>
      </c>
      <c r="BI101" s="3">
        <v>125312</v>
      </c>
      <c r="BJ101">
        <v>0</v>
      </c>
      <c r="BK101">
        <v>20</v>
      </c>
      <c r="BL101" s="38">
        <f t="shared" si="18"/>
        <v>0.05</v>
      </c>
      <c r="BM101">
        <v>0</v>
      </c>
      <c r="BN101" s="8">
        <v>43435</v>
      </c>
      <c r="BO101">
        <v>0</v>
      </c>
      <c r="BP101" t="s">
        <v>100</v>
      </c>
      <c r="BQ101">
        <v>0</v>
      </c>
      <c r="BR101" s="3">
        <v>0</v>
      </c>
      <c r="BS101" t="s">
        <v>47</v>
      </c>
      <c r="BT101" s="19">
        <f t="shared" si="10"/>
        <v>3229016</v>
      </c>
      <c r="BU101" s="19">
        <f t="shared" si="11"/>
        <v>3229016</v>
      </c>
      <c r="BV101" s="13">
        <f t="shared" si="12"/>
        <v>1.460464089677207</v>
      </c>
    </row>
    <row r="102" spans="1:74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13"/>
        <v>6.9935683957008679E-2</v>
      </c>
      <c r="U102" s="3">
        <v>327601</v>
      </c>
      <c r="V102" s="3">
        <v>278384</v>
      </c>
      <c r="W102" s="14">
        <f t="shared" si="14"/>
        <v>0.84976541585648391</v>
      </c>
      <c r="X102" s="3">
        <v>0</v>
      </c>
      <c r="Y102" s="18">
        <f t="shared" si="15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 s="38">
        <f t="shared" si="16"/>
        <v>0</v>
      </c>
      <c r="AF102">
        <v>0</v>
      </c>
      <c r="AG102" s="10">
        <v>0</v>
      </c>
      <c r="AH102">
        <v>0</v>
      </c>
      <c r="AI102" t="s">
        <v>46</v>
      </c>
      <c r="AJ102">
        <v>0</v>
      </c>
      <c r="AK102" s="8" t="s">
        <v>106</v>
      </c>
      <c r="AL102" s="3">
        <v>0</v>
      </c>
      <c r="AM102" s="3">
        <v>0</v>
      </c>
      <c r="AN102">
        <v>0</v>
      </c>
      <c r="AO102" t="s">
        <v>45</v>
      </c>
      <c r="AP102" s="38">
        <f t="shared" si="19"/>
        <v>0</v>
      </c>
      <c r="AQ102">
        <v>0</v>
      </c>
      <c r="AR102" s="8">
        <v>0</v>
      </c>
      <c r="AS102">
        <v>0</v>
      </c>
      <c r="AT102" t="s">
        <v>46</v>
      </c>
      <c r="AU102">
        <v>0</v>
      </c>
      <c r="AV102" s="11" t="s">
        <v>106</v>
      </c>
      <c r="AW102" s="3">
        <v>0</v>
      </c>
      <c r="AX102" s="3">
        <v>0</v>
      </c>
      <c r="AY102">
        <v>0</v>
      </c>
      <c r="AZ102">
        <v>0</v>
      </c>
      <c r="BA102" s="38">
        <f t="shared" si="17"/>
        <v>0</v>
      </c>
      <c r="BB102">
        <v>0</v>
      </c>
      <c r="BC102" s="8">
        <v>0</v>
      </c>
      <c r="BD102">
        <v>0</v>
      </c>
      <c r="BE102" t="s">
        <v>46</v>
      </c>
      <c r="BF102">
        <v>0</v>
      </c>
      <c r="BG102" s="11" t="s">
        <v>106</v>
      </c>
      <c r="BH102" s="3">
        <v>0</v>
      </c>
      <c r="BI102" s="3">
        <v>0</v>
      </c>
      <c r="BJ102">
        <v>0</v>
      </c>
      <c r="BK102">
        <v>0</v>
      </c>
      <c r="BL102" s="38">
        <f t="shared" si="18"/>
        <v>0</v>
      </c>
      <c r="BM102">
        <v>0</v>
      </c>
      <c r="BN102" s="8">
        <v>0</v>
      </c>
      <c r="BO102">
        <v>0</v>
      </c>
      <c r="BP102" t="s">
        <v>46</v>
      </c>
      <c r="BQ102">
        <v>0</v>
      </c>
      <c r="BR102" s="3">
        <v>327601</v>
      </c>
      <c r="BS102" t="s">
        <v>47</v>
      </c>
      <c r="BT102" s="19">
        <f t="shared" si="10"/>
        <v>0</v>
      </c>
      <c r="BU102" s="19">
        <f t="shared" si="11"/>
        <v>0</v>
      </c>
      <c r="BV102" s="13">
        <f t="shared" si="12"/>
        <v>0</v>
      </c>
    </row>
    <row r="103" spans="1:74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13"/>
        <v>6.7097469196551296E-2</v>
      </c>
      <c r="U103" s="3">
        <v>1342301</v>
      </c>
      <c r="V103" s="3">
        <v>1050933</v>
      </c>
      <c r="W103" s="14">
        <f t="shared" si="14"/>
        <v>0.78293393210613715</v>
      </c>
      <c r="X103" s="3">
        <v>72000</v>
      </c>
      <c r="Y103" s="18">
        <f t="shared" si="15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 s="38">
        <f t="shared" si="16"/>
        <v>8.0242587190691328E-2</v>
      </c>
      <c r="AF103">
        <v>30</v>
      </c>
      <c r="AG103" s="10">
        <v>45778</v>
      </c>
      <c r="AH103" t="s">
        <v>63</v>
      </c>
      <c r="AI103" t="s">
        <v>114</v>
      </c>
      <c r="AJ103">
        <v>0</v>
      </c>
      <c r="AK103" s="8" t="s">
        <v>106</v>
      </c>
      <c r="AL103" s="3">
        <v>0</v>
      </c>
      <c r="AM103" s="3">
        <v>0</v>
      </c>
      <c r="AN103">
        <v>0</v>
      </c>
      <c r="AO103" t="s">
        <v>45</v>
      </c>
      <c r="AP103" s="38">
        <f t="shared" si="19"/>
        <v>0</v>
      </c>
      <c r="AQ103">
        <v>0</v>
      </c>
      <c r="AR103" s="8">
        <v>0</v>
      </c>
      <c r="AS103">
        <v>0</v>
      </c>
      <c r="AT103" t="s">
        <v>46</v>
      </c>
      <c r="AU103">
        <v>0</v>
      </c>
      <c r="AV103" s="11" t="s">
        <v>106</v>
      </c>
      <c r="AW103" s="3">
        <v>0</v>
      </c>
      <c r="AX103" s="3">
        <v>0</v>
      </c>
      <c r="AY103">
        <v>0</v>
      </c>
      <c r="AZ103">
        <v>0</v>
      </c>
      <c r="BA103" s="38">
        <f t="shared" si="17"/>
        <v>0</v>
      </c>
      <c r="BB103">
        <v>0</v>
      </c>
      <c r="BC103" s="8">
        <v>0</v>
      </c>
      <c r="BD103">
        <v>0</v>
      </c>
      <c r="BE103" t="s">
        <v>46</v>
      </c>
      <c r="BF103">
        <v>0</v>
      </c>
      <c r="BG103" s="11" t="s">
        <v>106</v>
      </c>
      <c r="BH103" s="3">
        <v>0</v>
      </c>
      <c r="BI103" s="3">
        <v>0</v>
      </c>
      <c r="BJ103">
        <v>0</v>
      </c>
      <c r="BK103">
        <v>0</v>
      </c>
      <c r="BL103" s="38">
        <f t="shared" si="18"/>
        <v>0</v>
      </c>
      <c r="BM103">
        <v>0</v>
      </c>
      <c r="BN103" s="8">
        <v>0</v>
      </c>
      <c r="BO103">
        <v>0</v>
      </c>
      <c r="BP103" t="s">
        <v>46</v>
      </c>
      <c r="BQ103">
        <v>0</v>
      </c>
      <c r="BR103" s="3">
        <v>1342301</v>
      </c>
      <c r="BS103">
        <v>0</v>
      </c>
      <c r="BT103" s="19">
        <f t="shared" si="10"/>
        <v>252000</v>
      </c>
      <c r="BU103" s="19">
        <f t="shared" si="11"/>
        <v>324000</v>
      </c>
      <c r="BV103" s="13">
        <f t="shared" si="12"/>
        <v>0.24137656159088014</v>
      </c>
    </row>
    <row r="104" spans="1:74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13"/>
        <v>6.7097469196551296E-2</v>
      </c>
      <c r="U104" s="3">
        <v>1342301</v>
      </c>
      <c r="V104" s="3">
        <v>1050933</v>
      </c>
      <c r="W104" s="14">
        <f t="shared" si="14"/>
        <v>0.78293393210613715</v>
      </c>
      <c r="X104" s="3">
        <v>1050933</v>
      </c>
      <c r="Y104" s="18">
        <f t="shared" si="15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 s="38">
        <f t="shared" si="16"/>
        <v>8.0242587190691328E-2</v>
      </c>
      <c r="AF104">
        <v>30</v>
      </c>
      <c r="AG104" s="10">
        <v>45778</v>
      </c>
      <c r="AH104" t="s">
        <v>54</v>
      </c>
      <c r="AI104" t="s">
        <v>115</v>
      </c>
      <c r="AJ104" t="s">
        <v>44</v>
      </c>
      <c r="AK104" s="8" t="s">
        <v>106</v>
      </c>
      <c r="AL104" s="3">
        <v>0</v>
      </c>
      <c r="AM104" s="3">
        <v>0</v>
      </c>
      <c r="AN104">
        <v>0</v>
      </c>
      <c r="AO104" t="s">
        <v>45</v>
      </c>
      <c r="AP104" s="38">
        <f t="shared" si="19"/>
        <v>0</v>
      </c>
      <c r="AQ104">
        <v>0</v>
      </c>
      <c r="AR104" s="8">
        <v>0</v>
      </c>
      <c r="AS104">
        <v>0</v>
      </c>
      <c r="AT104" t="s">
        <v>46</v>
      </c>
      <c r="AU104">
        <v>0</v>
      </c>
      <c r="AV104" s="11" t="s">
        <v>106</v>
      </c>
      <c r="AW104" s="3">
        <v>0</v>
      </c>
      <c r="AX104" s="3">
        <v>0</v>
      </c>
      <c r="AY104">
        <v>0</v>
      </c>
      <c r="AZ104">
        <v>0</v>
      </c>
      <c r="BA104" s="38">
        <f t="shared" si="17"/>
        <v>0</v>
      </c>
      <c r="BB104">
        <v>0</v>
      </c>
      <c r="BC104" s="8">
        <v>0</v>
      </c>
      <c r="BD104">
        <v>0</v>
      </c>
      <c r="BE104" t="s">
        <v>46</v>
      </c>
      <c r="BF104">
        <v>0</v>
      </c>
      <c r="BG104" s="11" t="s">
        <v>106</v>
      </c>
      <c r="BH104" s="3">
        <v>0</v>
      </c>
      <c r="BI104" s="3">
        <v>0</v>
      </c>
      <c r="BJ104">
        <v>0</v>
      </c>
      <c r="BK104">
        <v>0</v>
      </c>
      <c r="BL104" s="38">
        <f t="shared" si="18"/>
        <v>0</v>
      </c>
      <c r="BM104">
        <v>0</v>
      </c>
      <c r="BN104" s="8">
        <v>0</v>
      </c>
      <c r="BO104">
        <v>0</v>
      </c>
      <c r="BP104" t="s">
        <v>46</v>
      </c>
      <c r="BQ104">
        <v>0</v>
      </c>
      <c r="BR104" s="3">
        <v>1342301</v>
      </c>
      <c r="BS104">
        <v>0</v>
      </c>
      <c r="BT104" s="19">
        <f t="shared" si="10"/>
        <v>252000</v>
      </c>
      <c r="BU104" s="19">
        <f t="shared" si="11"/>
        <v>1302933</v>
      </c>
      <c r="BV104" s="13">
        <f t="shared" si="12"/>
        <v>0.97067125778793284</v>
      </c>
    </row>
    <row r="105" spans="1:74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13"/>
        <v>0</v>
      </c>
      <c r="U105" s="3">
        <v>801993</v>
      </c>
      <c r="V105" s="3">
        <v>437838</v>
      </c>
      <c r="W105" s="14">
        <f t="shared" si="14"/>
        <v>0.54593743336911915</v>
      </c>
      <c r="X105" s="3">
        <v>0</v>
      </c>
      <c r="Y105" s="18">
        <f t="shared" si="15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 s="38">
        <f t="shared" si="16"/>
        <v>0</v>
      </c>
      <c r="AF105">
        <v>0</v>
      </c>
      <c r="AG105" s="10">
        <v>0</v>
      </c>
      <c r="AH105">
        <v>0</v>
      </c>
      <c r="AI105" t="s">
        <v>46</v>
      </c>
      <c r="AJ105">
        <v>0</v>
      </c>
      <c r="AK105" s="8" t="s">
        <v>106</v>
      </c>
      <c r="AL105" s="3">
        <v>0</v>
      </c>
      <c r="AM105" s="3">
        <v>0</v>
      </c>
      <c r="AN105">
        <v>0</v>
      </c>
      <c r="AO105" t="s">
        <v>45</v>
      </c>
      <c r="AP105" s="38">
        <f t="shared" si="19"/>
        <v>0</v>
      </c>
      <c r="AQ105">
        <v>0</v>
      </c>
      <c r="AR105" s="8">
        <v>0</v>
      </c>
      <c r="AS105">
        <v>0</v>
      </c>
      <c r="AT105" t="s">
        <v>46</v>
      </c>
      <c r="AU105">
        <v>0</v>
      </c>
      <c r="AV105" s="11" t="s">
        <v>106</v>
      </c>
      <c r="AW105" s="3">
        <v>195000</v>
      </c>
      <c r="AX105" s="3">
        <v>139796.67000000001</v>
      </c>
      <c r="AY105">
        <v>5.2499999999999998E-2</v>
      </c>
      <c r="AZ105">
        <v>0</v>
      </c>
      <c r="BA105" s="38">
        <f t="shared" si="17"/>
        <v>0</v>
      </c>
      <c r="BB105">
        <v>0</v>
      </c>
      <c r="BC105" s="8">
        <v>45444</v>
      </c>
      <c r="BD105">
        <v>0</v>
      </c>
      <c r="BE105" t="s">
        <v>46</v>
      </c>
      <c r="BF105">
        <v>0</v>
      </c>
      <c r="BG105" s="11" t="s">
        <v>106</v>
      </c>
      <c r="BH105" s="3">
        <v>0</v>
      </c>
      <c r="BI105" s="3">
        <v>0</v>
      </c>
      <c r="BJ105">
        <v>0</v>
      </c>
      <c r="BK105">
        <v>0</v>
      </c>
      <c r="BL105" s="38">
        <f t="shared" si="18"/>
        <v>0</v>
      </c>
      <c r="BM105">
        <v>0</v>
      </c>
      <c r="BN105" s="8">
        <v>0</v>
      </c>
      <c r="BO105">
        <v>0</v>
      </c>
      <c r="BP105" t="s">
        <v>46</v>
      </c>
      <c r="BQ105">
        <v>0</v>
      </c>
      <c r="BR105" s="3">
        <v>0</v>
      </c>
      <c r="BS105">
        <v>0</v>
      </c>
      <c r="BT105" s="19">
        <f t="shared" si="10"/>
        <v>195000</v>
      </c>
      <c r="BU105" s="19">
        <f t="shared" si="11"/>
        <v>195000</v>
      </c>
      <c r="BV105" s="13">
        <f t="shared" si="12"/>
        <v>0.24314426684522183</v>
      </c>
    </row>
    <row r="106" spans="1:74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13"/>
        <v>0</v>
      </c>
      <c r="U106" s="3">
        <v>801993</v>
      </c>
      <c r="V106" s="3">
        <v>437838</v>
      </c>
      <c r="W106" s="14">
        <f t="shared" si="14"/>
        <v>0.54593743336911915</v>
      </c>
      <c r="X106" s="3">
        <v>0</v>
      </c>
      <c r="Y106" s="18">
        <f t="shared" si="15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 s="38">
        <f t="shared" si="16"/>
        <v>0</v>
      </c>
      <c r="AF106">
        <v>0</v>
      </c>
      <c r="AG106" s="10">
        <v>0</v>
      </c>
      <c r="AH106">
        <v>0</v>
      </c>
      <c r="AI106" t="s">
        <v>46</v>
      </c>
      <c r="AJ106">
        <v>0</v>
      </c>
      <c r="AK106" s="8" t="s">
        <v>106</v>
      </c>
      <c r="AL106" s="3">
        <v>0</v>
      </c>
      <c r="AM106" s="3">
        <v>0</v>
      </c>
      <c r="AN106">
        <v>0</v>
      </c>
      <c r="AO106" t="s">
        <v>45</v>
      </c>
      <c r="AP106" s="38">
        <f t="shared" si="19"/>
        <v>0</v>
      </c>
      <c r="AQ106">
        <v>0</v>
      </c>
      <c r="AR106" s="8">
        <v>0</v>
      </c>
      <c r="AS106">
        <v>0</v>
      </c>
      <c r="AT106" t="s">
        <v>46</v>
      </c>
      <c r="AU106">
        <v>0</v>
      </c>
      <c r="AV106" s="11" t="s">
        <v>106</v>
      </c>
      <c r="AW106" s="3">
        <v>195000</v>
      </c>
      <c r="AX106" s="3">
        <v>139796.67000000001</v>
      </c>
      <c r="AY106">
        <v>5.2499999999999998E-2</v>
      </c>
      <c r="AZ106">
        <v>0</v>
      </c>
      <c r="BA106" s="38">
        <f t="shared" si="17"/>
        <v>0</v>
      </c>
      <c r="BB106">
        <v>0</v>
      </c>
      <c r="BC106" s="8">
        <v>45444</v>
      </c>
      <c r="BD106">
        <v>0</v>
      </c>
      <c r="BE106" t="s">
        <v>46</v>
      </c>
      <c r="BF106">
        <v>0</v>
      </c>
      <c r="BG106" s="11" t="s">
        <v>106</v>
      </c>
      <c r="BH106" s="3">
        <v>0</v>
      </c>
      <c r="BI106" s="3">
        <v>0</v>
      </c>
      <c r="BJ106">
        <v>0</v>
      </c>
      <c r="BK106">
        <v>0</v>
      </c>
      <c r="BL106" s="38">
        <f t="shared" si="18"/>
        <v>0</v>
      </c>
      <c r="BM106">
        <v>0</v>
      </c>
      <c r="BN106" s="8">
        <v>0</v>
      </c>
      <c r="BO106">
        <v>0</v>
      </c>
      <c r="BP106" t="s">
        <v>46</v>
      </c>
      <c r="BQ106">
        <v>0</v>
      </c>
      <c r="BR106" s="3">
        <v>0</v>
      </c>
      <c r="BS106">
        <v>0</v>
      </c>
      <c r="BT106" s="19">
        <f t="shared" si="10"/>
        <v>195000</v>
      </c>
      <c r="BU106" s="19">
        <f t="shared" si="11"/>
        <v>195000</v>
      </c>
      <c r="BV106" s="13">
        <f t="shared" si="12"/>
        <v>0.24314426684522183</v>
      </c>
    </row>
    <row r="107" spans="1:74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13"/>
        <v>0</v>
      </c>
      <c r="U107" s="3">
        <v>0</v>
      </c>
      <c r="V107" s="3">
        <v>0</v>
      </c>
      <c r="W107" s="14">
        <f t="shared" si="14"/>
        <v>0</v>
      </c>
      <c r="X107" s="3">
        <v>0</v>
      </c>
      <c r="Y107" s="18">
        <f t="shared" si="15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 s="38">
        <f t="shared" si="16"/>
        <v>0.12731259036485174</v>
      </c>
      <c r="AF107">
        <v>20</v>
      </c>
      <c r="AG107" s="10">
        <v>45245</v>
      </c>
      <c r="AH107" t="s">
        <v>63</v>
      </c>
      <c r="AI107" t="s">
        <v>43</v>
      </c>
      <c r="AJ107" t="s">
        <v>228</v>
      </c>
      <c r="AK107" s="8" t="s">
        <v>106</v>
      </c>
      <c r="AL107" s="3">
        <v>0</v>
      </c>
      <c r="AM107" s="3">
        <v>0</v>
      </c>
      <c r="AN107">
        <v>0</v>
      </c>
      <c r="AO107" t="s">
        <v>45</v>
      </c>
      <c r="AP107" s="38">
        <f t="shared" si="19"/>
        <v>0</v>
      </c>
      <c r="AQ107">
        <v>0</v>
      </c>
      <c r="AR107" s="8">
        <v>0</v>
      </c>
      <c r="AS107">
        <v>0</v>
      </c>
      <c r="AT107" t="s">
        <v>46</v>
      </c>
      <c r="AU107">
        <v>0</v>
      </c>
      <c r="AV107" s="11" t="s">
        <v>106</v>
      </c>
      <c r="AW107" s="3">
        <v>0</v>
      </c>
      <c r="AX107" s="3">
        <v>0</v>
      </c>
      <c r="AY107">
        <v>0</v>
      </c>
      <c r="AZ107">
        <v>0</v>
      </c>
      <c r="BA107" s="38">
        <f t="shared" si="17"/>
        <v>0</v>
      </c>
      <c r="BB107">
        <v>0</v>
      </c>
      <c r="BC107" s="8">
        <v>0</v>
      </c>
      <c r="BD107">
        <v>0</v>
      </c>
      <c r="BE107" t="s">
        <v>46</v>
      </c>
      <c r="BF107">
        <v>0</v>
      </c>
      <c r="BG107" s="11" t="s">
        <v>106</v>
      </c>
      <c r="BH107" s="3">
        <v>0</v>
      </c>
      <c r="BI107" s="3">
        <v>0</v>
      </c>
      <c r="BJ107">
        <v>0</v>
      </c>
      <c r="BK107">
        <v>0</v>
      </c>
      <c r="BL107" s="38">
        <f t="shared" si="18"/>
        <v>0</v>
      </c>
      <c r="BM107">
        <v>0</v>
      </c>
      <c r="BN107" s="8">
        <v>0</v>
      </c>
      <c r="BO107">
        <v>0</v>
      </c>
      <c r="BP107" t="s">
        <v>46</v>
      </c>
      <c r="BQ107">
        <v>0</v>
      </c>
      <c r="BR107" s="3">
        <v>0</v>
      </c>
      <c r="BS107">
        <v>0</v>
      </c>
      <c r="BT107" s="19">
        <f t="shared" si="10"/>
        <v>181425.54</v>
      </c>
      <c r="BU107" s="19">
        <f t="shared" si="11"/>
        <v>181425.54</v>
      </c>
      <c r="BV107" s="13">
        <f t="shared" si="12"/>
        <v>0</v>
      </c>
    </row>
    <row r="108" spans="1:74" hidden="1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13"/>
        <v>7.4350658523782545E-2</v>
      </c>
      <c r="U108" s="3">
        <v>2017467</v>
      </c>
      <c r="V108" s="3">
        <v>1799723</v>
      </c>
      <c r="W108" s="14">
        <f t="shared" si="14"/>
        <v>0.89207060140264993</v>
      </c>
      <c r="X108" s="3">
        <v>1214219</v>
      </c>
      <c r="Y108" s="18">
        <f t="shared" si="15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 s="38">
        <f t="shared" si="16"/>
        <v>0.11590382433302752</v>
      </c>
      <c r="AF108">
        <v>25</v>
      </c>
      <c r="AG108" s="10">
        <v>44681</v>
      </c>
      <c r="AH108">
        <v>1</v>
      </c>
      <c r="AI108" t="s">
        <v>43</v>
      </c>
      <c r="AJ108">
        <v>0</v>
      </c>
      <c r="AK108" s="8">
        <v>36424</v>
      </c>
      <c r="AL108" s="3">
        <v>250000</v>
      </c>
      <c r="AM108" s="3">
        <v>332068.82</v>
      </c>
      <c r="AN108">
        <v>0.02</v>
      </c>
      <c r="AO108">
        <v>20</v>
      </c>
      <c r="AP108" s="38">
        <f t="shared" si="19"/>
        <v>6.1156718125290395E-2</v>
      </c>
      <c r="AQ108">
        <v>0</v>
      </c>
      <c r="AR108" s="8">
        <v>43729</v>
      </c>
      <c r="AS108">
        <v>2</v>
      </c>
      <c r="AT108" t="s">
        <v>58</v>
      </c>
      <c r="AU108" t="s">
        <v>229</v>
      </c>
      <c r="AV108" s="11">
        <v>36432</v>
      </c>
      <c r="AW108" s="3">
        <v>350000</v>
      </c>
      <c r="AX108" s="3">
        <v>464896.35</v>
      </c>
      <c r="AY108">
        <v>0.02</v>
      </c>
      <c r="AZ108">
        <v>20</v>
      </c>
      <c r="BA108" s="38">
        <f t="shared" si="17"/>
        <v>6.1156718125290395E-2</v>
      </c>
      <c r="BB108">
        <v>0</v>
      </c>
      <c r="BC108" s="8">
        <v>43737</v>
      </c>
      <c r="BD108">
        <v>3</v>
      </c>
      <c r="BE108" t="s">
        <v>58</v>
      </c>
      <c r="BF108" t="s">
        <v>181</v>
      </c>
      <c r="BG108" s="11">
        <v>36434</v>
      </c>
      <c r="BH108" s="3">
        <v>38248</v>
      </c>
      <c r="BI108" s="3">
        <v>38248</v>
      </c>
      <c r="BJ108">
        <v>0</v>
      </c>
      <c r="BK108">
        <v>20</v>
      </c>
      <c r="BL108" s="38">
        <f t="shared" si="18"/>
        <v>0.05</v>
      </c>
      <c r="BM108">
        <v>0</v>
      </c>
      <c r="BN108" s="8">
        <v>43739</v>
      </c>
      <c r="BO108">
        <v>4</v>
      </c>
      <c r="BP108" t="s">
        <v>58</v>
      </c>
      <c r="BQ108" t="s">
        <v>230</v>
      </c>
      <c r="BR108" s="3">
        <v>2017467</v>
      </c>
      <c r="BS108">
        <v>0</v>
      </c>
      <c r="BT108" s="19">
        <f t="shared" si="10"/>
        <v>803248</v>
      </c>
      <c r="BU108" s="19">
        <f t="shared" si="11"/>
        <v>2017467</v>
      </c>
      <c r="BV108" s="13">
        <f t="shared" si="12"/>
        <v>1</v>
      </c>
    </row>
    <row r="109" spans="1:74" hidden="1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13"/>
        <v>0.10118005800843759</v>
      </c>
      <c r="U109" s="3">
        <v>1759744</v>
      </c>
      <c r="V109" s="3">
        <v>2152977</v>
      </c>
      <c r="W109" s="14">
        <f t="shared" si="14"/>
        <v>1.2234603442318883</v>
      </c>
      <c r="X109" s="3">
        <v>0</v>
      </c>
      <c r="Y109" s="18">
        <f t="shared" si="15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 s="38">
        <f t="shared" si="16"/>
        <v>0</v>
      </c>
      <c r="AF109">
        <v>0</v>
      </c>
      <c r="AG109" s="10">
        <v>0</v>
      </c>
      <c r="AH109">
        <v>0</v>
      </c>
      <c r="AI109" t="s">
        <v>46</v>
      </c>
      <c r="AJ109">
        <v>0</v>
      </c>
      <c r="AK109" s="8" t="s">
        <v>106</v>
      </c>
      <c r="AL109" s="3">
        <v>250000</v>
      </c>
      <c r="AM109" s="3">
        <v>235781</v>
      </c>
      <c r="AN109">
        <v>0</v>
      </c>
      <c r="AO109" t="s">
        <v>45</v>
      </c>
      <c r="AP109" s="38">
        <f t="shared" si="19"/>
        <v>0</v>
      </c>
      <c r="AQ109">
        <v>0</v>
      </c>
      <c r="AR109" s="8">
        <v>0</v>
      </c>
      <c r="AS109">
        <v>0</v>
      </c>
      <c r="AT109" t="s">
        <v>46</v>
      </c>
      <c r="AU109">
        <v>0</v>
      </c>
      <c r="AV109" s="11" t="s">
        <v>106</v>
      </c>
      <c r="AW109" s="3">
        <v>1384744</v>
      </c>
      <c r="AX109" s="3">
        <v>0</v>
      </c>
      <c r="AY109">
        <v>0</v>
      </c>
      <c r="AZ109">
        <v>0</v>
      </c>
      <c r="BA109" s="38">
        <f t="shared" si="17"/>
        <v>0</v>
      </c>
      <c r="BB109">
        <v>0</v>
      </c>
      <c r="BC109" s="8">
        <v>0</v>
      </c>
      <c r="BD109">
        <v>0</v>
      </c>
      <c r="BE109" t="s">
        <v>46</v>
      </c>
      <c r="BF109">
        <v>0</v>
      </c>
      <c r="BG109" s="11" t="s">
        <v>106</v>
      </c>
      <c r="BH109" s="3">
        <v>0</v>
      </c>
      <c r="BI109" s="3">
        <v>0</v>
      </c>
      <c r="BJ109">
        <v>0</v>
      </c>
      <c r="BK109">
        <v>0</v>
      </c>
      <c r="BL109" s="38">
        <f t="shared" si="18"/>
        <v>0</v>
      </c>
      <c r="BM109">
        <v>0</v>
      </c>
      <c r="BN109" s="8">
        <v>0</v>
      </c>
      <c r="BO109">
        <v>0</v>
      </c>
      <c r="BP109" t="s">
        <v>46</v>
      </c>
      <c r="BQ109">
        <v>0</v>
      </c>
      <c r="BR109" s="3">
        <v>1759744</v>
      </c>
      <c r="BS109">
        <v>0</v>
      </c>
      <c r="BT109" s="19">
        <f t="shared" si="10"/>
        <v>1759744</v>
      </c>
      <c r="BU109" s="19">
        <f t="shared" si="11"/>
        <v>1759744</v>
      </c>
      <c r="BV109" s="13">
        <f t="shared" si="12"/>
        <v>1</v>
      </c>
    </row>
    <row r="110" spans="1:74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13"/>
        <v>0</v>
      </c>
      <c r="U110" s="3">
        <v>2556520</v>
      </c>
      <c r="V110" s="3">
        <v>3183313</v>
      </c>
      <c r="W110" s="14">
        <f t="shared" si="14"/>
        <v>1.245174299438299</v>
      </c>
      <c r="X110" s="3">
        <v>0</v>
      </c>
      <c r="Y110" s="18">
        <f t="shared" si="15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 s="38">
        <f t="shared" si="16"/>
        <v>0.19371773566915823</v>
      </c>
      <c r="AF110">
        <v>7</v>
      </c>
      <c r="AG110" s="10">
        <v>42370</v>
      </c>
      <c r="AH110">
        <v>0</v>
      </c>
      <c r="AI110" t="s">
        <v>43</v>
      </c>
      <c r="AJ110">
        <v>0</v>
      </c>
      <c r="AK110" s="8">
        <v>36325</v>
      </c>
      <c r="AL110" s="3">
        <v>500000</v>
      </c>
      <c r="AM110" s="3">
        <v>500000</v>
      </c>
      <c r="AN110">
        <v>0.01</v>
      </c>
      <c r="AO110">
        <v>50</v>
      </c>
      <c r="AP110" s="38">
        <f t="shared" si="19"/>
        <v>2.5512730928169743E-2</v>
      </c>
      <c r="AQ110">
        <v>30</v>
      </c>
      <c r="AR110" s="8">
        <v>54789</v>
      </c>
      <c r="AS110">
        <v>0</v>
      </c>
      <c r="AT110" t="s">
        <v>100</v>
      </c>
      <c r="AU110" t="s">
        <v>214</v>
      </c>
      <c r="AV110" s="11" t="s">
        <v>106</v>
      </c>
      <c r="AW110" s="3">
        <v>0</v>
      </c>
      <c r="AX110" s="3">
        <v>0</v>
      </c>
      <c r="AY110">
        <v>0</v>
      </c>
      <c r="AZ110">
        <v>0</v>
      </c>
      <c r="BA110" s="38">
        <f t="shared" si="17"/>
        <v>0</v>
      </c>
      <c r="BB110">
        <v>0</v>
      </c>
      <c r="BC110" s="8">
        <v>0</v>
      </c>
      <c r="BD110">
        <v>0</v>
      </c>
      <c r="BE110" t="s">
        <v>46</v>
      </c>
      <c r="BF110">
        <v>0</v>
      </c>
      <c r="BG110" s="11" t="s">
        <v>106</v>
      </c>
      <c r="BH110" s="3">
        <v>0</v>
      </c>
      <c r="BI110" s="3">
        <v>0</v>
      </c>
      <c r="BJ110">
        <v>0</v>
      </c>
      <c r="BK110">
        <v>0</v>
      </c>
      <c r="BL110" s="38">
        <f t="shared" si="18"/>
        <v>0</v>
      </c>
      <c r="BM110">
        <v>0</v>
      </c>
      <c r="BN110" s="8">
        <v>0</v>
      </c>
      <c r="BO110">
        <v>0</v>
      </c>
      <c r="BP110" t="s">
        <v>46</v>
      </c>
      <c r="BQ110">
        <v>0</v>
      </c>
      <c r="BR110" s="3">
        <v>0</v>
      </c>
      <c r="BS110">
        <v>0</v>
      </c>
      <c r="BT110" s="19">
        <f t="shared" si="10"/>
        <v>640000</v>
      </c>
      <c r="BU110" s="19">
        <f t="shared" si="11"/>
        <v>640000</v>
      </c>
      <c r="BV110" s="13">
        <f t="shared" si="12"/>
        <v>0.25034030635394988</v>
      </c>
    </row>
    <row r="111" spans="1:74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13"/>
        <v>0</v>
      </c>
      <c r="U111" s="3">
        <v>0</v>
      </c>
      <c r="V111" s="3">
        <v>0</v>
      </c>
      <c r="W111" s="14">
        <f t="shared" si="14"/>
        <v>0</v>
      </c>
      <c r="X111" s="3">
        <v>0</v>
      </c>
      <c r="Y111" s="18">
        <f t="shared" si="15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 s="38">
        <f t="shared" si="16"/>
        <v>0</v>
      </c>
      <c r="AF111">
        <v>0</v>
      </c>
      <c r="AG111" s="10">
        <v>0</v>
      </c>
      <c r="AH111">
        <v>0</v>
      </c>
      <c r="AI111" t="s">
        <v>46</v>
      </c>
      <c r="AJ111" t="s">
        <v>233</v>
      </c>
      <c r="AK111" s="8">
        <v>42064</v>
      </c>
      <c r="AL111" s="3">
        <v>25000</v>
      </c>
      <c r="AM111" s="3">
        <v>17880</v>
      </c>
      <c r="AN111">
        <v>4.4999999999999998E-2</v>
      </c>
      <c r="AO111">
        <v>0</v>
      </c>
      <c r="AP111" s="38">
        <f t="shared" si="19"/>
        <v>0</v>
      </c>
      <c r="AQ111">
        <v>0</v>
      </c>
      <c r="AR111" s="8">
        <v>0</v>
      </c>
      <c r="AS111">
        <v>0</v>
      </c>
      <c r="AT111" t="s">
        <v>43</v>
      </c>
      <c r="AU111" t="s">
        <v>44</v>
      </c>
      <c r="AV111" s="11" t="s">
        <v>106</v>
      </c>
      <c r="AW111" s="3">
        <v>0</v>
      </c>
      <c r="AX111" s="3">
        <v>0</v>
      </c>
      <c r="AY111">
        <v>0</v>
      </c>
      <c r="AZ111">
        <v>0</v>
      </c>
      <c r="BA111" s="38">
        <f t="shared" si="17"/>
        <v>0</v>
      </c>
      <c r="BB111">
        <v>0</v>
      </c>
      <c r="BC111" s="8">
        <v>0</v>
      </c>
      <c r="BD111">
        <v>0</v>
      </c>
      <c r="BE111" t="s">
        <v>46</v>
      </c>
      <c r="BF111">
        <v>0</v>
      </c>
      <c r="BG111" s="11" t="s">
        <v>106</v>
      </c>
      <c r="BH111" s="3">
        <v>0</v>
      </c>
      <c r="BI111" s="3">
        <v>0</v>
      </c>
      <c r="BJ111">
        <v>0</v>
      </c>
      <c r="BK111">
        <v>0</v>
      </c>
      <c r="BL111" s="38">
        <f t="shared" si="18"/>
        <v>0</v>
      </c>
      <c r="BM111">
        <v>0</v>
      </c>
      <c r="BN111" s="8">
        <v>0</v>
      </c>
      <c r="BO111">
        <v>0</v>
      </c>
      <c r="BP111" t="s">
        <v>46</v>
      </c>
      <c r="BQ111">
        <v>0</v>
      </c>
      <c r="BR111" s="3">
        <v>25000</v>
      </c>
      <c r="BS111">
        <v>0</v>
      </c>
      <c r="BT111" s="19">
        <f t="shared" si="10"/>
        <v>25000</v>
      </c>
      <c r="BU111" s="19">
        <f t="shared" si="11"/>
        <v>25000</v>
      </c>
      <c r="BV111" s="13">
        <f t="shared" si="12"/>
        <v>0</v>
      </c>
    </row>
    <row r="112" spans="1:74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13"/>
        <v>3.0479279291371786E-2</v>
      </c>
      <c r="U112" s="3">
        <v>3576036</v>
      </c>
      <c r="V112" s="3">
        <v>2240000</v>
      </c>
      <c r="W112" s="14">
        <f t="shared" si="14"/>
        <v>0.62639190433205927</v>
      </c>
      <c r="X112" s="3">
        <v>0</v>
      </c>
      <c r="Y112" s="18">
        <f t="shared" si="15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 s="38">
        <f t="shared" si="16"/>
        <v>3.7622954766717766E-2</v>
      </c>
      <c r="AF112">
        <v>0</v>
      </c>
      <c r="AG112" s="10">
        <v>19268</v>
      </c>
      <c r="AH112">
        <v>0</v>
      </c>
      <c r="AI112" t="s">
        <v>43</v>
      </c>
      <c r="AJ112">
        <v>0</v>
      </c>
      <c r="AK112" s="8" t="s">
        <v>106</v>
      </c>
      <c r="AL112" s="3">
        <v>0</v>
      </c>
      <c r="AM112" s="3">
        <v>0</v>
      </c>
      <c r="AN112">
        <v>0</v>
      </c>
      <c r="AO112" t="s">
        <v>45</v>
      </c>
      <c r="AP112" s="38">
        <f t="shared" si="19"/>
        <v>0</v>
      </c>
      <c r="AQ112">
        <v>0</v>
      </c>
      <c r="AR112" s="8">
        <v>0</v>
      </c>
      <c r="AS112">
        <v>0</v>
      </c>
      <c r="AT112" t="s">
        <v>46</v>
      </c>
      <c r="AU112">
        <v>0</v>
      </c>
      <c r="AV112" s="11" t="s">
        <v>106</v>
      </c>
      <c r="AW112" s="3">
        <v>0</v>
      </c>
      <c r="AX112" s="3">
        <v>0</v>
      </c>
      <c r="AY112">
        <v>0</v>
      </c>
      <c r="AZ112">
        <v>0</v>
      </c>
      <c r="BA112" s="38">
        <f t="shared" si="17"/>
        <v>0</v>
      </c>
      <c r="BB112">
        <v>0</v>
      </c>
      <c r="BC112" s="8">
        <v>0</v>
      </c>
      <c r="BD112">
        <v>0</v>
      </c>
      <c r="BE112" t="s">
        <v>46</v>
      </c>
      <c r="BF112">
        <v>0</v>
      </c>
      <c r="BG112" s="11" t="s">
        <v>106</v>
      </c>
      <c r="BH112" s="3">
        <v>0</v>
      </c>
      <c r="BI112" s="3">
        <v>0</v>
      </c>
      <c r="BJ112">
        <v>0</v>
      </c>
      <c r="BK112">
        <v>0</v>
      </c>
      <c r="BL112" s="38">
        <f t="shared" si="18"/>
        <v>0</v>
      </c>
      <c r="BM112">
        <v>0</v>
      </c>
      <c r="BN112" s="8">
        <v>0</v>
      </c>
      <c r="BO112">
        <v>0</v>
      </c>
      <c r="BP112" t="s">
        <v>46</v>
      </c>
      <c r="BQ112">
        <v>0</v>
      </c>
      <c r="BR112" s="3">
        <v>0</v>
      </c>
      <c r="BS112">
        <v>0</v>
      </c>
      <c r="BT112" s="19">
        <f t="shared" si="10"/>
        <v>1791813.13</v>
      </c>
      <c r="BU112" s="19">
        <f t="shared" si="11"/>
        <v>1791813.13</v>
      </c>
      <c r="BV112" s="13">
        <f t="shared" si="12"/>
        <v>0.50106126728030698</v>
      </c>
    </row>
    <row r="113" spans="1:74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13"/>
        <v>0</v>
      </c>
      <c r="U113" s="3">
        <v>0</v>
      </c>
      <c r="V113" s="3">
        <v>0</v>
      </c>
      <c r="W113" s="14">
        <f t="shared" si="14"/>
        <v>0</v>
      </c>
      <c r="X113" s="3">
        <v>0</v>
      </c>
      <c r="Y113" s="18">
        <f t="shared" si="15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 s="38">
        <f t="shared" si="16"/>
        <v>0</v>
      </c>
      <c r="AF113">
        <v>0</v>
      </c>
      <c r="AG113" s="10">
        <v>0</v>
      </c>
      <c r="AH113">
        <v>0</v>
      </c>
      <c r="AI113" t="s">
        <v>46</v>
      </c>
      <c r="AJ113">
        <v>0</v>
      </c>
      <c r="AK113" s="8" t="s">
        <v>106</v>
      </c>
      <c r="AL113" s="3">
        <v>0</v>
      </c>
      <c r="AM113" s="3">
        <v>0</v>
      </c>
      <c r="AN113">
        <v>0</v>
      </c>
      <c r="AO113" t="s">
        <v>45</v>
      </c>
      <c r="AP113" s="38">
        <f t="shared" si="19"/>
        <v>0</v>
      </c>
      <c r="AQ113">
        <v>0</v>
      </c>
      <c r="AR113" s="8">
        <v>0</v>
      </c>
      <c r="AS113">
        <v>0</v>
      </c>
      <c r="AT113" t="s">
        <v>46</v>
      </c>
      <c r="AU113">
        <v>0</v>
      </c>
      <c r="AV113" s="11" t="s">
        <v>106</v>
      </c>
      <c r="AW113" s="3">
        <v>0</v>
      </c>
      <c r="AX113" s="3">
        <v>0</v>
      </c>
      <c r="AY113">
        <v>0</v>
      </c>
      <c r="AZ113">
        <v>0</v>
      </c>
      <c r="BA113" s="38">
        <f t="shared" si="17"/>
        <v>0</v>
      </c>
      <c r="BB113">
        <v>0</v>
      </c>
      <c r="BC113" s="8">
        <v>0</v>
      </c>
      <c r="BD113">
        <v>0</v>
      </c>
      <c r="BE113" t="s">
        <v>46</v>
      </c>
      <c r="BF113">
        <v>0</v>
      </c>
      <c r="BG113" s="11" t="s">
        <v>106</v>
      </c>
      <c r="BH113" s="3">
        <v>0</v>
      </c>
      <c r="BI113" s="3">
        <v>0</v>
      </c>
      <c r="BJ113">
        <v>0</v>
      </c>
      <c r="BK113">
        <v>0</v>
      </c>
      <c r="BL113" s="38">
        <f t="shared" si="18"/>
        <v>0</v>
      </c>
      <c r="BM113">
        <v>0</v>
      </c>
      <c r="BN113" s="8">
        <v>0</v>
      </c>
      <c r="BO113">
        <v>0</v>
      </c>
      <c r="BP113" t="s">
        <v>46</v>
      </c>
      <c r="BQ113">
        <v>0</v>
      </c>
      <c r="BR113" s="3">
        <v>0</v>
      </c>
      <c r="BS113">
        <v>0</v>
      </c>
      <c r="BT113" s="19">
        <f t="shared" si="10"/>
        <v>0</v>
      </c>
      <c r="BU113" s="19">
        <f t="shared" si="11"/>
        <v>0</v>
      </c>
      <c r="BV113" s="13">
        <f t="shared" si="12"/>
        <v>0</v>
      </c>
    </row>
    <row r="114" spans="1:74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13"/>
        <v>7.8133798634027737E-2</v>
      </c>
      <c r="U114" s="3">
        <v>648183</v>
      </c>
      <c r="V114" s="3">
        <v>592358</v>
      </c>
      <c r="W114" s="14">
        <f t="shared" si="14"/>
        <v>0.91387463108412281</v>
      </c>
      <c r="X114" s="3">
        <v>40000</v>
      </c>
      <c r="Y114" s="18">
        <f t="shared" si="15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 s="38">
        <f t="shared" si="16"/>
        <v>0</v>
      </c>
      <c r="AF114">
        <v>0</v>
      </c>
      <c r="AG114" s="10">
        <v>42106</v>
      </c>
      <c r="AH114">
        <v>0</v>
      </c>
      <c r="AI114" t="s">
        <v>46</v>
      </c>
      <c r="AJ114">
        <v>0</v>
      </c>
      <c r="AK114" s="8">
        <v>36617</v>
      </c>
      <c r="AL114" s="3">
        <v>27000</v>
      </c>
      <c r="AM114" s="3">
        <v>0</v>
      </c>
      <c r="AN114">
        <v>0</v>
      </c>
      <c r="AO114">
        <v>20</v>
      </c>
      <c r="AP114" s="38">
        <f t="shared" si="19"/>
        <v>0.05</v>
      </c>
      <c r="AQ114">
        <v>20</v>
      </c>
      <c r="AR114" s="8">
        <v>43934</v>
      </c>
      <c r="AS114">
        <v>0</v>
      </c>
      <c r="AT114" t="s">
        <v>46</v>
      </c>
      <c r="AU114">
        <v>0</v>
      </c>
      <c r="AV114" s="11" t="s">
        <v>106</v>
      </c>
      <c r="AW114" s="3">
        <v>0</v>
      </c>
      <c r="AX114" s="3">
        <v>0</v>
      </c>
      <c r="AY114">
        <v>0</v>
      </c>
      <c r="AZ114">
        <v>0</v>
      </c>
      <c r="BA114" s="38">
        <f t="shared" si="17"/>
        <v>0</v>
      </c>
      <c r="BB114">
        <v>0</v>
      </c>
      <c r="BC114" s="8">
        <v>0</v>
      </c>
      <c r="BD114">
        <v>0</v>
      </c>
      <c r="BE114" t="s">
        <v>46</v>
      </c>
      <c r="BF114">
        <v>0</v>
      </c>
      <c r="BG114" s="11" t="s">
        <v>106</v>
      </c>
      <c r="BH114" s="3">
        <v>0</v>
      </c>
      <c r="BI114" s="3">
        <v>0</v>
      </c>
      <c r="BJ114">
        <v>0</v>
      </c>
      <c r="BK114">
        <v>0</v>
      </c>
      <c r="BL114" s="38">
        <f t="shared" si="18"/>
        <v>0</v>
      </c>
      <c r="BM114">
        <v>0</v>
      </c>
      <c r="BN114" s="8">
        <v>0</v>
      </c>
      <c r="BO114">
        <v>0</v>
      </c>
      <c r="BP114" t="s">
        <v>46</v>
      </c>
      <c r="BQ114">
        <v>0</v>
      </c>
      <c r="BR114" s="3">
        <v>0</v>
      </c>
      <c r="BS114">
        <v>0</v>
      </c>
      <c r="BT114" s="19">
        <f t="shared" si="10"/>
        <v>215500</v>
      </c>
      <c r="BU114" s="19">
        <f t="shared" si="11"/>
        <v>255500</v>
      </c>
      <c r="BV114" s="13">
        <f t="shared" si="12"/>
        <v>0.39417880444257253</v>
      </c>
    </row>
    <row r="115" spans="1:74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13"/>
        <v>9.6823264344050766E-2</v>
      </c>
      <c r="U115" s="3">
        <v>2576922</v>
      </c>
      <c r="V115" s="3">
        <v>2925051</v>
      </c>
      <c r="W115" s="14">
        <f t="shared" si="14"/>
        <v>1.1350948922784625</v>
      </c>
      <c r="X115" s="3">
        <v>0</v>
      </c>
      <c r="Y115" s="18">
        <f t="shared" si="15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 s="38">
        <f t="shared" si="16"/>
        <v>0</v>
      </c>
      <c r="AF115">
        <v>0</v>
      </c>
      <c r="AG115" s="10">
        <v>47635</v>
      </c>
      <c r="AH115" t="s">
        <v>54</v>
      </c>
      <c r="AI115" t="s">
        <v>43</v>
      </c>
      <c r="AJ115" t="s">
        <v>122</v>
      </c>
      <c r="AK115" s="8" t="s">
        <v>106</v>
      </c>
      <c r="AL115" s="3">
        <v>250000</v>
      </c>
      <c r="AM115" s="3">
        <v>250000</v>
      </c>
      <c r="AN115">
        <v>0.03</v>
      </c>
      <c r="AO115">
        <v>50</v>
      </c>
      <c r="AP115" s="38">
        <f t="shared" si="19"/>
        <v>3.8865494441675502E-2</v>
      </c>
      <c r="AQ115">
        <v>30</v>
      </c>
      <c r="AR115" s="8">
        <v>44197</v>
      </c>
      <c r="AS115" t="s">
        <v>238</v>
      </c>
      <c r="AT115" t="s">
        <v>100</v>
      </c>
      <c r="AU115" t="s">
        <v>153</v>
      </c>
      <c r="AV115" s="11" t="s">
        <v>106</v>
      </c>
      <c r="AW115" s="3">
        <v>0</v>
      </c>
      <c r="AX115" s="3">
        <v>0</v>
      </c>
      <c r="AY115">
        <v>0</v>
      </c>
      <c r="AZ115">
        <v>0</v>
      </c>
      <c r="BA115" s="38">
        <f t="shared" si="17"/>
        <v>0</v>
      </c>
      <c r="BB115">
        <v>0</v>
      </c>
      <c r="BC115" s="8">
        <v>0</v>
      </c>
      <c r="BD115">
        <v>0</v>
      </c>
      <c r="BE115" t="s">
        <v>46</v>
      </c>
      <c r="BF115">
        <v>0</v>
      </c>
      <c r="BG115" s="11" t="s">
        <v>106</v>
      </c>
      <c r="BH115" s="3">
        <v>0</v>
      </c>
      <c r="BI115" s="3">
        <v>0</v>
      </c>
      <c r="BJ115">
        <v>0</v>
      </c>
      <c r="BK115">
        <v>0</v>
      </c>
      <c r="BL115" s="38">
        <f t="shared" si="18"/>
        <v>0</v>
      </c>
      <c r="BM115">
        <v>0</v>
      </c>
      <c r="BN115" s="8">
        <v>0</v>
      </c>
      <c r="BO115">
        <v>0</v>
      </c>
      <c r="BP115" t="s">
        <v>46</v>
      </c>
      <c r="BQ115">
        <v>0</v>
      </c>
      <c r="BR115" s="3">
        <v>550000</v>
      </c>
      <c r="BS115" t="s">
        <v>62</v>
      </c>
      <c r="BT115" s="19">
        <f t="shared" si="10"/>
        <v>550000</v>
      </c>
      <c r="BU115" s="19">
        <f t="shared" si="11"/>
        <v>550000</v>
      </c>
      <c r="BV115" s="13">
        <f t="shared" si="12"/>
        <v>0.2134329250167448</v>
      </c>
    </row>
    <row r="116" spans="1:74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13"/>
        <v>3.4222121147619446E-2</v>
      </c>
      <c r="U116" s="3">
        <v>8789987</v>
      </c>
      <c r="V116" s="3">
        <v>3806320</v>
      </c>
      <c r="W116" s="14">
        <f t="shared" si="14"/>
        <v>0.43302908184050787</v>
      </c>
      <c r="X116" s="3">
        <v>1981980</v>
      </c>
      <c r="Y116" s="18">
        <f t="shared" si="15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 s="38">
        <f t="shared" si="16"/>
        <v>0.11339882422712903</v>
      </c>
      <c r="AF116">
        <v>30</v>
      </c>
      <c r="AG116" s="10">
        <v>46870</v>
      </c>
      <c r="AH116" t="s">
        <v>239</v>
      </c>
      <c r="AI116" t="s">
        <v>43</v>
      </c>
      <c r="AJ116" t="s">
        <v>122</v>
      </c>
      <c r="AK116" s="8" t="s">
        <v>106</v>
      </c>
      <c r="AL116" s="3">
        <v>0</v>
      </c>
      <c r="AM116" s="3">
        <v>0</v>
      </c>
      <c r="AN116">
        <v>0</v>
      </c>
      <c r="AO116" t="s">
        <v>45</v>
      </c>
      <c r="AP116" s="38">
        <f t="shared" si="19"/>
        <v>0</v>
      </c>
      <c r="AQ116">
        <v>0</v>
      </c>
      <c r="AR116" s="8">
        <v>0</v>
      </c>
      <c r="AS116">
        <v>0</v>
      </c>
      <c r="AT116" t="s">
        <v>46</v>
      </c>
      <c r="AU116">
        <v>0</v>
      </c>
      <c r="AV116" s="11" t="s">
        <v>106</v>
      </c>
      <c r="AW116" s="3">
        <v>0</v>
      </c>
      <c r="AX116" s="3">
        <v>0</v>
      </c>
      <c r="AY116">
        <v>0</v>
      </c>
      <c r="AZ116">
        <v>0</v>
      </c>
      <c r="BA116" s="38">
        <f t="shared" si="17"/>
        <v>0</v>
      </c>
      <c r="BB116">
        <v>0</v>
      </c>
      <c r="BC116" s="8">
        <v>0</v>
      </c>
      <c r="BD116">
        <v>0</v>
      </c>
      <c r="BE116" t="s">
        <v>46</v>
      </c>
      <c r="BF116">
        <v>0</v>
      </c>
      <c r="BG116" s="11" t="s">
        <v>106</v>
      </c>
      <c r="BH116" s="3">
        <v>0</v>
      </c>
      <c r="BI116" s="3">
        <v>0</v>
      </c>
      <c r="BJ116">
        <v>0</v>
      </c>
      <c r="BK116">
        <v>0</v>
      </c>
      <c r="BL116" s="38">
        <f t="shared" si="18"/>
        <v>0</v>
      </c>
      <c r="BM116">
        <v>0</v>
      </c>
      <c r="BN116" s="8">
        <v>0</v>
      </c>
      <c r="BO116">
        <v>0</v>
      </c>
      <c r="BP116" t="s">
        <v>46</v>
      </c>
      <c r="BQ116">
        <v>0</v>
      </c>
      <c r="BR116" s="3">
        <v>0</v>
      </c>
      <c r="BS116">
        <v>0</v>
      </c>
      <c r="BT116" s="19">
        <f t="shared" si="10"/>
        <v>9575000</v>
      </c>
      <c r="BU116" s="19">
        <f t="shared" si="11"/>
        <v>11556980</v>
      </c>
      <c r="BV116" s="13">
        <f t="shared" si="12"/>
        <v>1.3147892027599131</v>
      </c>
    </row>
    <row r="117" spans="1:74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13"/>
        <v>0</v>
      </c>
      <c r="U117" s="3">
        <v>0</v>
      </c>
      <c r="V117" s="3">
        <v>0</v>
      </c>
      <c r="W117" s="14">
        <f t="shared" si="14"/>
        <v>0</v>
      </c>
      <c r="X117" s="3">
        <v>0</v>
      </c>
      <c r="Y117" s="18">
        <f t="shared" si="15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 s="38">
        <f t="shared" si="16"/>
        <v>0.12298425621827962</v>
      </c>
      <c r="AF117">
        <v>10</v>
      </c>
      <c r="AG117" s="10">
        <v>46296</v>
      </c>
      <c r="AH117">
        <v>0</v>
      </c>
      <c r="AI117" t="s">
        <v>43</v>
      </c>
      <c r="AJ117">
        <v>0</v>
      </c>
      <c r="AK117" s="8" t="s">
        <v>106</v>
      </c>
      <c r="AL117" s="3">
        <v>0</v>
      </c>
      <c r="AM117" s="3">
        <v>380917</v>
      </c>
      <c r="AN117">
        <v>0</v>
      </c>
      <c r="AO117" t="s">
        <v>45</v>
      </c>
      <c r="AP117" s="38">
        <f t="shared" si="19"/>
        <v>0</v>
      </c>
      <c r="AQ117">
        <v>0</v>
      </c>
      <c r="AR117" s="8">
        <v>0</v>
      </c>
      <c r="AS117">
        <v>0</v>
      </c>
      <c r="AT117" t="s">
        <v>46</v>
      </c>
      <c r="AU117">
        <v>0</v>
      </c>
      <c r="AV117" s="11" t="s">
        <v>106</v>
      </c>
      <c r="AW117" s="3">
        <v>0</v>
      </c>
      <c r="AX117" s="3">
        <v>0</v>
      </c>
      <c r="AY117">
        <v>0</v>
      </c>
      <c r="AZ117">
        <v>0</v>
      </c>
      <c r="BA117" s="38">
        <f t="shared" si="17"/>
        <v>0</v>
      </c>
      <c r="BB117">
        <v>0</v>
      </c>
      <c r="BC117" s="8">
        <v>0</v>
      </c>
      <c r="BD117">
        <v>0</v>
      </c>
      <c r="BE117" t="s">
        <v>46</v>
      </c>
      <c r="BF117">
        <v>0</v>
      </c>
      <c r="BG117" s="11" t="s">
        <v>106</v>
      </c>
      <c r="BH117" s="3">
        <v>0</v>
      </c>
      <c r="BI117" s="3">
        <v>0</v>
      </c>
      <c r="BJ117">
        <v>0</v>
      </c>
      <c r="BK117">
        <v>0</v>
      </c>
      <c r="BL117" s="38">
        <f t="shared" si="18"/>
        <v>0</v>
      </c>
      <c r="BM117">
        <v>0</v>
      </c>
      <c r="BN117" s="8">
        <v>0</v>
      </c>
      <c r="BO117">
        <v>0</v>
      </c>
      <c r="BP117" t="s">
        <v>46</v>
      </c>
      <c r="BQ117">
        <v>0</v>
      </c>
      <c r="BR117" s="3">
        <v>0</v>
      </c>
      <c r="BS117">
        <v>0</v>
      </c>
      <c r="BT117" s="19">
        <f t="shared" si="10"/>
        <v>306603</v>
      </c>
      <c r="BU117" s="19">
        <f t="shared" si="11"/>
        <v>306603</v>
      </c>
      <c r="BV117" s="13">
        <f t="shared" si="12"/>
        <v>0</v>
      </c>
    </row>
    <row r="118" spans="1:74" hidden="1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13"/>
        <v>7.6720970011765907E-2</v>
      </c>
      <c r="U118" s="3">
        <v>1517095</v>
      </c>
      <c r="V118" s="3">
        <v>1414248</v>
      </c>
      <c r="W118" s="14">
        <f t="shared" si="14"/>
        <v>0.93220793687936487</v>
      </c>
      <c r="X118" s="3">
        <v>1517095</v>
      </c>
      <c r="Y118" s="18">
        <f t="shared" si="15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 s="38">
        <f t="shared" si="16"/>
        <v>0</v>
      </c>
      <c r="AF118">
        <v>0</v>
      </c>
      <c r="AG118" s="10">
        <v>0</v>
      </c>
      <c r="AH118">
        <v>0</v>
      </c>
      <c r="AI118" t="s">
        <v>46</v>
      </c>
      <c r="AJ118">
        <v>0</v>
      </c>
      <c r="AK118" s="8" t="s">
        <v>106</v>
      </c>
      <c r="AL118" s="3">
        <v>0</v>
      </c>
      <c r="AM118" s="3">
        <v>0</v>
      </c>
      <c r="AN118">
        <v>0</v>
      </c>
      <c r="AO118" t="s">
        <v>45</v>
      </c>
      <c r="AP118" s="38">
        <f t="shared" si="19"/>
        <v>0</v>
      </c>
      <c r="AQ118">
        <v>0</v>
      </c>
      <c r="AR118" s="8">
        <v>0</v>
      </c>
      <c r="AS118">
        <v>0</v>
      </c>
      <c r="AT118" t="s">
        <v>46</v>
      </c>
      <c r="AU118">
        <v>0</v>
      </c>
      <c r="AV118" s="11" t="s">
        <v>106</v>
      </c>
      <c r="AW118" s="3">
        <v>0</v>
      </c>
      <c r="AX118" s="3">
        <v>0</v>
      </c>
      <c r="AY118">
        <v>0</v>
      </c>
      <c r="AZ118">
        <v>0</v>
      </c>
      <c r="BA118" s="38">
        <f t="shared" si="17"/>
        <v>0</v>
      </c>
      <c r="BB118">
        <v>0</v>
      </c>
      <c r="BC118" s="8">
        <v>0</v>
      </c>
      <c r="BD118">
        <v>0</v>
      </c>
      <c r="BE118" t="s">
        <v>46</v>
      </c>
      <c r="BF118">
        <v>0</v>
      </c>
      <c r="BG118" s="11" t="s">
        <v>106</v>
      </c>
      <c r="BH118" s="3">
        <v>0</v>
      </c>
      <c r="BI118" s="3">
        <v>0</v>
      </c>
      <c r="BJ118">
        <v>0</v>
      </c>
      <c r="BK118">
        <v>0</v>
      </c>
      <c r="BL118" s="38">
        <f t="shared" si="18"/>
        <v>0</v>
      </c>
      <c r="BM118">
        <v>0</v>
      </c>
      <c r="BN118" s="8">
        <v>0</v>
      </c>
      <c r="BO118">
        <v>0</v>
      </c>
      <c r="BP118" t="s">
        <v>46</v>
      </c>
      <c r="BQ118">
        <v>0</v>
      </c>
      <c r="BR118" s="3">
        <v>1517095</v>
      </c>
      <c r="BS118" t="s">
        <v>62</v>
      </c>
      <c r="BT118" s="19">
        <f t="shared" si="10"/>
        <v>0</v>
      </c>
      <c r="BU118" s="19">
        <f t="shared" si="11"/>
        <v>1517095</v>
      </c>
      <c r="BV118" s="13">
        <f t="shared" si="12"/>
        <v>1</v>
      </c>
    </row>
    <row r="119" spans="1:74" hidden="1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13"/>
        <v>7.4628504961286687E-2</v>
      </c>
      <c r="U119" s="3">
        <v>956002</v>
      </c>
      <c r="V119" s="3">
        <v>861652</v>
      </c>
      <c r="W119" s="14">
        <f t="shared" si="14"/>
        <v>0.9013077378499208</v>
      </c>
      <c r="X119" s="3">
        <v>561316</v>
      </c>
      <c r="Y119" s="18">
        <f t="shared" si="15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 s="38">
        <f t="shared" si="16"/>
        <v>5.3030752207021949E-2</v>
      </c>
      <c r="AF119">
        <v>21</v>
      </c>
      <c r="AG119" s="10">
        <v>44926</v>
      </c>
      <c r="AH119">
        <v>0</v>
      </c>
      <c r="AI119" t="s">
        <v>58</v>
      </c>
      <c r="AJ119" t="s">
        <v>243</v>
      </c>
      <c r="AK119" s="8">
        <v>37104</v>
      </c>
      <c r="AL119" s="3">
        <v>165000</v>
      </c>
      <c r="AM119" s="3">
        <v>122153</v>
      </c>
      <c r="AN119">
        <v>8.3500000000000005E-2</v>
      </c>
      <c r="AO119">
        <v>15</v>
      </c>
      <c r="AP119" s="38">
        <f t="shared" si="19"/>
        <v>0.11933814803630612</v>
      </c>
      <c r="AQ119">
        <v>15</v>
      </c>
      <c r="AR119" s="8">
        <v>42583</v>
      </c>
      <c r="AS119" t="s">
        <v>63</v>
      </c>
      <c r="AT119" t="s">
        <v>43</v>
      </c>
      <c r="AU119" t="s">
        <v>244</v>
      </c>
      <c r="AV119" s="11" t="s">
        <v>106</v>
      </c>
      <c r="AW119" s="3">
        <v>19686</v>
      </c>
      <c r="AX119" s="3">
        <v>3633</v>
      </c>
      <c r="AY119">
        <v>0</v>
      </c>
      <c r="AZ119">
        <v>0</v>
      </c>
      <c r="BA119" s="38">
        <f t="shared" si="17"/>
        <v>0</v>
      </c>
      <c r="BB119">
        <v>0</v>
      </c>
      <c r="BC119" s="8">
        <v>42583</v>
      </c>
      <c r="BD119">
        <v>0</v>
      </c>
      <c r="BE119" t="s">
        <v>58</v>
      </c>
      <c r="BF119" t="s">
        <v>246</v>
      </c>
      <c r="BG119" s="11" t="s">
        <v>106</v>
      </c>
      <c r="BH119" s="3">
        <v>0</v>
      </c>
      <c r="BI119" s="3">
        <v>0</v>
      </c>
      <c r="BJ119">
        <v>0</v>
      </c>
      <c r="BK119">
        <v>0</v>
      </c>
      <c r="BL119" s="38">
        <f t="shared" si="18"/>
        <v>0</v>
      </c>
      <c r="BM119">
        <v>0</v>
      </c>
      <c r="BN119" s="8">
        <v>0</v>
      </c>
      <c r="BO119">
        <v>0</v>
      </c>
      <c r="BP119" t="s">
        <v>46</v>
      </c>
      <c r="BQ119">
        <v>0</v>
      </c>
      <c r="BR119" s="3">
        <v>956002</v>
      </c>
      <c r="BS119" t="s">
        <v>62</v>
      </c>
      <c r="BT119" s="19">
        <f t="shared" si="10"/>
        <v>394686</v>
      </c>
      <c r="BU119" s="19">
        <f t="shared" si="11"/>
        <v>956002</v>
      </c>
      <c r="BV119" s="13">
        <f t="shared" si="12"/>
        <v>1</v>
      </c>
    </row>
    <row r="120" spans="1:74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13"/>
        <v>7.7068750000000005E-2</v>
      </c>
      <c r="U120" s="3">
        <v>640000</v>
      </c>
      <c r="V120" s="3">
        <v>597157</v>
      </c>
      <c r="W120" s="14">
        <f t="shared" si="14"/>
        <v>0.93305781249999997</v>
      </c>
      <c r="X120" s="3">
        <v>387042</v>
      </c>
      <c r="Y120" s="18">
        <f t="shared" si="15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 s="38">
        <f t="shared" si="16"/>
        <v>6.7215707596859131E-2</v>
      </c>
      <c r="AF120">
        <v>20</v>
      </c>
      <c r="AG120" s="10">
        <v>36805</v>
      </c>
      <c r="AH120">
        <v>2</v>
      </c>
      <c r="AI120" t="s">
        <v>58</v>
      </c>
      <c r="AJ120">
        <v>0</v>
      </c>
      <c r="AK120" s="8">
        <v>37468</v>
      </c>
      <c r="AL120" s="3">
        <v>97757.58</v>
      </c>
      <c r="AM120" s="3">
        <v>69338.39</v>
      </c>
      <c r="AN120">
        <v>5.5E-2</v>
      </c>
      <c r="AO120">
        <v>30</v>
      </c>
      <c r="AP120" s="38">
        <f t="shared" si="19"/>
        <v>6.8805389679389567E-2</v>
      </c>
      <c r="AQ120">
        <v>30</v>
      </c>
      <c r="AR120" s="8">
        <v>49096</v>
      </c>
      <c r="AS120">
        <v>1</v>
      </c>
      <c r="AT120" t="s">
        <v>43</v>
      </c>
      <c r="AU120">
        <v>0</v>
      </c>
      <c r="AV120" s="11" t="s">
        <v>106</v>
      </c>
      <c r="AW120" s="3">
        <v>0</v>
      </c>
      <c r="AX120" s="3">
        <v>0</v>
      </c>
      <c r="AY120">
        <v>0</v>
      </c>
      <c r="AZ120">
        <v>0</v>
      </c>
      <c r="BA120" s="38">
        <f t="shared" si="17"/>
        <v>0</v>
      </c>
      <c r="BB120">
        <v>0</v>
      </c>
      <c r="BC120" s="8">
        <v>0</v>
      </c>
      <c r="BD120">
        <v>0</v>
      </c>
      <c r="BE120" t="s">
        <v>46</v>
      </c>
      <c r="BF120">
        <v>0</v>
      </c>
      <c r="BG120" s="11" t="s">
        <v>106</v>
      </c>
      <c r="BH120" s="3">
        <v>0</v>
      </c>
      <c r="BI120" s="3">
        <v>0</v>
      </c>
      <c r="BJ120">
        <v>0</v>
      </c>
      <c r="BK120">
        <v>0</v>
      </c>
      <c r="BL120" s="38">
        <f t="shared" si="18"/>
        <v>0</v>
      </c>
      <c r="BM120">
        <v>0</v>
      </c>
      <c r="BN120" s="8">
        <v>0</v>
      </c>
      <c r="BO120">
        <v>0</v>
      </c>
      <c r="BP120" t="s">
        <v>46</v>
      </c>
      <c r="BQ120">
        <v>0</v>
      </c>
      <c r="BR120" s="3">
        <v>649757.57999999996</v>
      </c>
      <c r="BS120">
        <v>0</v>
      </c>
      <c r="BT120" s="19">
        <f t="shared" si="10"/>
        <v>262715.58</v>
      </c>
      <c r="BU120" s="19">
        <f t="shared" si="11"/>
        <v>649757.58000000007</v>
      </c>
      <c r="BV120" s="13">
        <f t="shared" si="12"/>
        <v>1.0152462187500002</v>
      </c>
    </row>
    <row r="121" spans="1:74" hidden="1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13"/>
        <v>7.3233452491251391E-2</v>
      </c>
      <c r="U121" s="3">
        <v>4356124</v>
      </c>
      <c r="V121" s="3">
        <v>3938445</v>
      </c>
      <c r="W121" s="14">
        <f t="shared" si="14"/>
        <v>0.90411682495723267</v>
      </c>
      <c r="X121" s="3">
        <v>2856124</v>
      </c>
      <c r="Y121" s="18">
        <f t="shared" si="15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 s="38">
        <f t="shared" si="16"/>
        <v>6.1156718125290395E-2</v>
      </c>
      <c r="AF121">
        <v>20</v>
      </c>
      <c r="AG121" s="10">
        <v>44051</v>
      </c>
      <c r="AH121" t="s">
        <v>251</v>
      </c>
      <c r="AI121" t="s">
        <v>58</v>
      </c>
      <c r="AJ121">
        <v>0</v>
      </c>
      <c r="AK121" s="8">
        <v>36800</v>
      </c>
      <c r="AL121" s="3">
        <v>1000000</v>
      </c>
      <c r="AM121" s="3">
        <v>723564.11</v>
      </c>
      <c r="AN121">
        <v>5.2499999999999998E-2</v>
      </c>
      <c r="AO121">
        <v>30</v>
      </c>
      <c r="AP121" s="38">
        <f t="shared" si="19"/>
        <v>6.6916933523089597E-2</v>
      </c>
      <c r="AQ121">
        <v>30</v>
      </c>
      <c r="AR121" s="8">
        <v>48731</v>
      </c>
      <c r="AS121" t="s">
        <v>63</v>
      </c>
      <c r="AT121" t="s">
        <v>43</v>
      </c>
      <c r="AU121">
        <v>0</v>
      </c>
      <c r="AV121" s="11">
        <v>37226</v>
      </c>
      <c r="AW121" s="3">
        <v>250000</v>
      </c>
      <c r="AX121" s="3">
        <v>250000</v>
      </c>
      <c r="AY121" t="s">
        <v>165</v>
      </c>
      <c r="AZ121">
        <v>20</v>
      </c>
      <c r="BA121" s="38">
        <f t="shared" si="17"/>
        <v>0</v>
      </c>
      <c r="BB121">
        <v>30</v>
      </c>
      <c r="BC121" s="8">
        <v>55154</v>
      </c>
      <c r="BD121" t="s">
        <v>206</v>
      </c>
      <c r="BE121" t="s">
        <v>100</v>
      </c>
      <c r="BF121">
        <v>0</v>
      </c>
      <c r="BG121" s="11" t="s">
        <v>106</v>
      </c>
      <c r="BH121" s="3">
        <v>0</v>
      </c>
      <c r="BI121" s="3">
        <v>0</v>
      </c>
      <c r="BJ121">
        <v>0</v>
      </c>
      <c r="BK121">
        <v>0</v>
      </c>
      <c r="BL121" s="38">
        <f t="shared" si="18"/>
        <v>0</v>
      </c>
      <c r="BM121">
        <v>0</v>
      </c>
      <c r="BN121" s="8">
        <v>0</v>
      </c>
      <c r="BO121">
        <v>0</v>
      </c>
      <c r="BP121" t="s">
        <v>46</v>
      </c>
      <c r="BQ121">
        <v>0</v>
      </c>
      <c r="BR121" s="3">
        <v>4356124</v>
      </c>
      <c r="BS121" t="s">
        <v>47</v>
      </c>
      <c r="BT121" s="19">
        <f t="shared" si="10"/>
        <v>1500000</v>
      </c>
      <c r="BU121" s="19">
        <f t="shared" si="11"/>
        <v>4356124</v>
      </c>
      <c r="BV121" s="13">
        <f t="shared" si="12"/>
        <v>1</v>
      </c>
    </row>
    <row r="122" spans="1:74" hidden="1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13"/>
        <v>7.5330848638836712E-2</v>
      </c>
      <c r="U122" s="3">
        <v>1645541</v>
      </c>
      <c r="V122" s="3">
        <v>1473957</v>
      </c>
      <c r="W122" s="14">
        <f t="shared" si="14"/>
        <v>0.89572790954464221</v>
      </c>
      <c r="X122" s="3">
        <v>1261620</v>
      </c>
      <c r="Y122" s="18">
        <f t="shared" si="15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 s="38">
        <f t="shared" si="16"/>
        <v>9.472113441086942E-2</v>
      </c>
      <c r="AF122">
        <v>15</v>
      </c>
      <c r="AG122" s="10">
        <v>46996</v>
      </c>
      <c r="AH122" t="s">
        <v>54</v>
      </c>
      <c r="AI122" t="s">
        <v>43</v>
      </c>
      <c r="AJ122" t="s">
        <v>55</v>
      </c>
      <c r="AK122" s="8" t="s">
        <v>106</v>
      </c>
      <c r="AL122" s="3">
        <v>54400</v>
      </c>
      <c r="AM122" s="3">
        <v>54400</v>
      </c>
      <c r="AN122" t="s">
        <v>254</v>
      </c>
      <c r="AO122">
        <v>15</v>
      </c>
      <c r="AP122" s="38">
        <f t="shared" si="19"/>
        <v>0</v>
      </c>
      <c r="AQ122" t="s">
        <v>165</v>
      </c>
      <c r="AR122" s="8">
        <v>42490</v>
      </c>
      <c r="AS122" t="s">
        <v>75</v>
      </c>
      <c r="AT122" t="s">
        <v>100</v>
      </c>
      <c r="AU122" t="s">
        <v>255</v>
      </c>
      <c r="AV122" s="11" t="s">
        <v>106</v>
      </c>
      <c r="AW122" s="3">
        <v>168500</v>
      </c>
      <c r="AX122" s="3">
        <v>265143</v>
      </c>
      <c r="AY122">
        <v>0.03</v>
      </c>
      <c r="AZ122">
        <v>20</v>
      </c>
      <c r="BA122" s="38">
        <f t="shared" si="17"/>
        <v>6.7215707596859131E-2</v>
      </c>
      <c r="BB122" t="s">
        <v>165</v>
      </c>
      <c r="BC122" s="8">
        <v>44164</v>
      </c>
      <c r="BD122" t="s">
        <v>71</v>
      </c>
      <c r="BE122" t="s">
        <v>100</v>
      </c>
      <c r="BF122" t="s">
        <v>255</v>
      </c>
      <c r="BG122" s="11">
        <v>0</v>
      </c>
      <c r="BH122" s="3">
        <v>0</v>
      </c>
      <c r="BI122" s="3">
        <v>0</v>
      </c>
      <c r="BJ122">
        <v>0</v>
      </c>
      <c r="BK122">
        <v>0</v>
      </c>
      <c r="BL122" s="38">
        <f t="shared" si="18"/>
        <v>0</v>
      </c>
      <c r="BM122">
        <v>0</v>
      </c>
      <c r="BN122" s="8">
        <v>0</v>
      </c>
      <c r="BO122">
        <v>0</v>
      </c>
      <c r="BP122">
        <v>0</v>
      </c>
      <c r="BQ122">
        <v>0</v>
      </c>
      <c r="BR122" s="3">
        <v>1645541</v>
      </c>
      <c r="BS122" t="s">
        <v>47</v>
      </c>
      <c r="BT122" s="19">
        <f t="shared" si="10"/>
        <v>383921</v>
      </c>
      <c r="BU122" s="19">
        <f t="shared" si="11"/>
        <v>1645541</v>
      </c>
      <c r="BV122" s="13">
        <f t="shared" si="12"/>
        <v>1</v>
      </c>
    </row>
    <row r="123" spans="1:74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13"/>
        <v>7.5574962367870188E-2</v>
      </c>
      <c r="U123" s="3">
        <v>1078201</v>
      </c>
      <c r="V123" s="3">
        <v>1012230</v>
      </c>
      <c r="W123" s="14">
        <f t="shared" si="14"/>
        <v>0.93881382042865846</v>
      </c>
      <c r="X123" s="3">
        <v>661779</v>
      </c>
      <c r="Y123" s="18">
        <f t="shared" si="15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 s="38">
        <f t="shared" si="16"/>
        <v>0.1333569048362449</v>
      </c>
      <c r="AF123">
        <v>11</v>
      </c>
      <c r="AG123" s="10" t="s">
        <v>165</v>
      </c>
      <c r="AH123" t="s">
        <v>206</v>
      </c>
      <c r="AI123" t="s">
        <v>58</v>
      </c>
      <c r="AJ123" t="s">
        <v>55</v>
      </c>
      <c r="AK123" s="8">
        <v>36852</v>
      </c>
      <c r="AL123" s="3">
        <v>131251</v>
      </c>
      <c r="AM123" s="3">
        <v>211145.88</v>
      </c>
      <c r="AN123">
        <v>0.03</v>
      </c>
      <c r="AO123">
        <v>20</v>
      </c>
      <c r="AP123" s="38">
        <f t="shared" si="19"/>
        <v>6.7215707596859131E-2</v>
      </c>
      <c r="AQ123">
        <v>20</v>
      </c>
      <c r="AR123" s="8">
        <v>44162</v>
      </c>
      <c r="AS123" t="s">
        <v>63</v>
      </c>
      <c r="AT123" t="s">
        <v>58</v>
      </c>
      <c r="AU123" t="s">
        <v>259</v>
      </c>
      <c r="AV123" s="11" t="s">
        <v>106</v>
      </c>
      <c r="AW123" s="3">
        <v>0</v>
      </c>
      <c r="AX123" s="3">
        <v>0</v>
      </c>
      <c r="AY123">
        <v>0</v>
      </c>
      <c r="AZ123">
        <v>0</v>
      </c>
      <c r="BA123" s="38">
        <f t="shared" si="17"/>
        <v>0</v>
      </c>
      <c r="BB123">
        <v>0</v>
      </c>
      <c r="BC123" s="8">
        <v>0</v>
      </c>
      <c r="BD123">
        <v>0</v>
      </c>
      <c r="BE123" t="s">
        <v>46</v>
      </c>
      <c r="BF123">
        <v>0</v>
      </c>
      <c r="BG123" s="11" t="s">
        <v>106</v>
      </c>
      <c r="BH123" s="3">
        <v>0</v>
      </c>
      <c r="BI123" s="3">
        <v>0</v>
      </c>
      <c r="BJ123">
        <v>0</v>
      </c>
      <c r="BK123">
        <v>0</v>
      </c>
      <c r="BL123" s="38">
        <f t="shared" si="18"/>
        <v>0</v>
      </c>
      <c r="BM123">
        <v>0</v>
      </c>
      <c r="BN123" s="8">
        <v>0</v>
      </c>
      <c r="BO123">
        <v>0</v>
      </c>
      <c r="BP123" t="s">
        <v>46</v>
      </c>
      <c r="BQ123">
        <v>0</v>
      </c>
      <c r="BR123" s="3">
        <v>1078201</v>
      </c>
      <c r="BS123" t="s">
        <v>62</v>
      </c>
      <c r="BT123" s="19">
        <f t="shared" si="10"/>
        <v>328810.23</v>
      </c>
      <c r="BU123" s="19">
        <f t="shared" si="11"/>
        <v>990589.23</v>
      </c>
      <c r="BV123" s="13">
        <f t="shared" si="12"/>
        <v>0.91874263704077441</v>
      </c>
    </row>
    <row r="124" spans="1:74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13"/>
        <v>6.2243341973347591E-2</v>
      </c>
      <c r="U124" s="3">
        <v>5221442</v>
      </c>
      <c r="V124" s="3">
        <v>4876274</v>
      </c>
      <c r="W124" s="14">
        <f t="shared" si="14"/>
        <v>0.93389412350074941</v>
      </c>
      <c r="X124" s="3">
        <v>0</v>
      </c>
      <c r="Y124" s="18">
        <f t="shared" si="15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 s="38">
        <f t="shared" si="16"/>
        <v>9.8624781096056005E-2</v>
      </c>
      <c r="AF124">
        <v>0</v>
      </c>
      <c r="AG124" s="10">
        <v>44287</v>
      </c>
      <c r="AH124">
        <v>0</v>
      </c>
      <c r="AI124" t="s">
        <v>43</v>
      </c>
      <c r="AJ124" t="s">
        <v>262</v>
      </c>
      <c r="AK124" s="8">
        <v>39021</v>
      </c>
      <c r="AL124" s="3">
        <v>376000</v>
      </c>
      <c r="AM124" s="3">
        <v>376000</v>
      </c>
      <c r="AN124">
        <v>0</v>
      </c>
      <c r="AO124" t="s">
        <v>45</v>
      </c>
      <c r="AP124" s="38">
        <f t="shared" si="19"/>
        <v>0</v>
      </c>
      <c r="AQ124">
        <v>0</v>
      </c>
      <c r="AR124" s="8">
        <v>0</v>
      </c>
      <c r="AS124">
        <v>0</v>
      </c>
      <c r="AT124" t="s">
        <v>58</v>
      </c>
      <c r="AU124" t="s">
        <v>263</v>
      </c>
      <c r="AV124" s="11" t="s">
        <v>106</v>
      </c>
      <c r="AW124" s="3">
        <v>0</v>
      </c>
      <c r="AX124" s="3">
        <v>0</v>
      </c>
      <c r="AY124">
        <v>0</v>
      </c>
      <c r="AZ124">
        <v>0</v>
      </c>
      <c r="BA124" s="38">
        <f t="shared" si="17"/>
        <v>0</v>
      </c>
      <c r="BB124">
        <v>0</v>
      </c>
      <c r="BC124" s="8">
        <v>0</v>
      </c>
      <c r="BD124">
        <v>0</v>
      </c>
      <c r="BE124" t="s">
        <v>46</v>
      </c>
      <c r="BF124">
        <v>0</v>
      </c>
      <c r="BG124" s="11" t="s">
        <v>106</v>
      </c>
      <c r="BH124" s="3">
        <v>0</v>
      </c>
      <c r="BI124" s="3">
        <v>0</v>
      </c>
      <c r="BJ124">
        <v>0</v>
      </c>
      <c r="BK124">
        <v>0</v>
      </c>
      <c r="BL124" s="38">
        <f t="shared" si="18"/>
        <v>0</v>
      </c>
      <c r="BM124">
        <v>0</v>
      </c>
      <c r="BN124" s="8">
        <v>0</v>
      </c>
      <c r="BO124">
        <v>0</v>
      </c>
      <c r="BP124" t="s">
        <v>46</v>
      </c>
      <c r="BQ124">
        <v>0</v>
      </c>
      <c r="BR124" s="3">
        <v>0</v>
      </c>
      <c r="BS124">
        <v>0</v>
      </c>
      <c r="BT124" s="19">
        <f t="shared" si="10"/>
        <v>1359437</v>
      </c>
      <c r="BU124" s="19">
        <f t="shared" si="11"/>
        <v>1359437</v>
      </c>
      <c r="BV124" s="13">
        <f t="shared" si="12"/>
        <v>0.26035662179145147</v>
      </c>
    </row>
    <row r="125" spans="1:74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13"/>
        <v>7.9542233440732663E-2</v>
      </c>
      <c r="U125" s="3">
        <v>2077915</v>
      </c>
      <c r="V125" s="3">
        <v>2027695</v>
      </c>
      <c r="W125" s="14">
        <f t="shared" si="14"/>
        <v>0.97583154267619221</v>
      </c>
      <c r="X125" s="3">
        <v>2027695</v>
      </c>
      <c r="Y125" s="18">
        <f t="shared" si="15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 s="38">
        <f t="shared" si="16"/>
        <v>9.6342287609244376E-2</v>
      </c>
      <c r="AF125">
        <v>30</v>
      </c>
      <c r="AG125" s="10">
        <v>44531</v>
      </c>
      <c r="AH125" t="s">
        <v>54</v>
      </c>
      <c r="AI125" t="s">
        <v>115</v>
      </c>
      <c r="AJ125" t="s">
        <v>44</v>
      </c>
      <c r="AK125" s="8">
        <v>42369</v>
      </c>
      <c r="AL125" s="3">
        <v>150000</v>
      </c>
      <c r="AM125" s="3">
        <v>148407.93</v>
      </c>
      <c r="AN125">
        <v>7.0000000000000007E-2</v>
      </c>
      <c r="AO125">
        <v>10</v>
      </c>
      <c r="AP125" s="38">
        <f t="shared" si="19"/>
        <v>0.14237750272736471</v>
      </c>
      <c r="AQ125">
        <v>30</v>
      </c>
      <c r="AR125" s="8">
        <v>47848</v>
      </c>
      <c r="AS125" t="s">
        <v>71</v>
      </c>
      <c r="AT125" t="s">
        <v>43</v>
      </c>
      <c r="AU125" t="s">
        <v>44</v>
      </c>
      <c r="AV125" s="11" t="s">
        <v>106</v>
      </c>
      <c r="AW125" s="3">
        <v>0</v>
      </c>
      <c r="AX125" s="3">
        <v>0</v>
      </c>
      <c r="AY125">
        <v>0</v>
      </c>
      <c r="AZ125">
        <v>0</v>
      </c>
      <c r="BA125" s="38">
        <f t="shared" si="17"/>
        <v>0</v>
      </c>
      <c r="BB125">
        <v>0</v>
      </c>
      <c r="BC125" s="8">
        <v>0</v>
      </c>
      <c r="BD125">
        <v>0</v>
      </c>
      <c r="BE125" t="s">
        <v>46</v>
      </c>
      <c r="BF125">
        <v>0</v>
      </c>
      <c r="BG125" s="11" t="s">
        <v>106</v>
      </c>
      <c r="BH125" s="3">
        <v>0</v>
      </c>
      <c r="BI125" s="3">
        <v>0</v>
      </c>
      <c r="BJ125">
        <v>0</v>
      </c>
      <c r="BK125">
        <v>0</v>
      </c>
      <c r="BL125" s="38">
        <f t="shared" si="18"/>
        <v>0</v>
      </c>
      <c r="BM125">
        <v>0</v>
      </c>
      <c r="BN125" s="8">
        <v>0</v>
      </c>
      <c r="BO125">
        <v>0</v>
      </c>
      <c r="BP125" t="s">
        <v>46</v>
      </c>
      <c r="BQ125">
        <v>0</v>
      </c>
      <c r="BR125" s="3">
        <v>2077915</v>
      </c>
      <c r="BS125">
        <v>0</v>
      </c>
      <c r="BT125" s="19">
        <f t="shared" si="10"/>
        <v>517000</v>
      </c>
      <c r="BU125" s="19">
        <f t="shared" si="11"/>
        <v>2544695</v>
      </c>
      <c r="BV125" s="13">
        <f t="shared" si="12"/>
        <v>1.2246386401753682</v>
      </c>
    </row>
    <row r="126" spans="1:74" hidden="1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13"/>
        <v>7.6094323796521535E-2</v>
      </c>
      <c r="U126" s="3">
        <v>1863411</v>
      </c>
      <c r="V126" s="3">
        <v>1716646</v>
      </c>
      <c r="W126" s="14">
        <f t="shared" si="14"/>
        <v>0.92123852440497556</v>
      </c>
      <c r="X126" s="3">
        <v>1208772</v>
      </c>
      <c r="Y126" s="18">
        <f t="shared" si="15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 s="38">
        <f t="shared" si="16"/>
        <v>9.2421282093734194E-2</v>
      </c>
      <c r="AF126">
        <v>0</v>
      </c>
      <c r="AG126" s="10">
        <v>37496</v>
      </c>
      <c r="AH126">
        <v>1</v>
      </c>
      <c r="AI126" t="s">
        <v>43</v>
      </c>
      <c r="AJ126" t="s">
        <v>233</v>
      </c>
      <c r="AK126" s="8">
        <v>37062</v>
      </c>
      <c r="AL126" s="3">
        <v>100000</v>
      </c>
      <c r="AM126" s="3">
        <v>56389.3</v>
      </c>
      <c r="AN126">
        <v>0.02</v>
      </c>
      <c r="AO126">
        <v>18</v>
      </c>
      <c r="AP126" s="38">
        <f t="shared" si="19"/>
        <v>6.6702102150790935E-2</v>
      </c>
      <c r="AQ126">
        <v>0</v>
      </c>
      <c r="AR126" s="8">
        <v>44013</v>
      </c>
      <c r="AS126">
        <v>2</v>
      </c>
      <c r="AT126" t="s">
        <v>43</v>
      </c>
      <c r="AU126" t="s">
        <v>44</v>
      </c>
      <c r="AV126" s="11">
        <v>37027</v>
      </c>
      <c r="AW126" s="3">
        <v>400000</v>
      </c>
      <c r="AX126" s="3">
        <v>807678.51</v>
      </c>
      <c r="AY126">
        <v>5.2999999999999999E-2</v>
      </c>
      <c r="AZ126">
        <v>15</v>
      </c>
      <c r="BA126" s="38">
        <f t="shared" si="17"/>
        <v>9.8305755594035801E-2</v>
      </c>
      <c r="BB126">
        <v>0</v>
      </c>
      <c r="BC126" s="8">
        <v>42519</v>
      </c>
      <c r="BD126">
        <v>3</v>
      </c>
      <c r="BE126" t="s">
        <v>58</v>
      </c>
      <c r="BF126" t="s">
        <v>240</v>
      </c>
      <c r="BG126" s="11">
        <v>37382</v>
      </c>
      <c r="BH126" s="3">
        <v>63189</v>
      </c>
      <c r="BI126" s="3">
        <v>63189</v>
      </c>
      <c r="BJ126">
        <v>0</v>
      </c>
      <c r="BK126">
        <v>15</v>
      </c>
      <c r="BL126" s="38">
        <f t="shared" si="18"/>
        <v>6.6666666666666666E-2</v>
      </c>
      <c r="BM126">
        <v>0</v>
      </c>
      <c r="BN126" s="8">
        <v>42887</v>
      </c>
      <c r="BO126">
        <v>4</v>
      </c>
      <c r="BP126" t="s">
        <v>100</v>
      </c>
      <c r="BQ126" t="s">
        <v>266</v>
      </c>
      <c r="BR126" s="3">
        <v>1863411</v>
      </c>
      <c r="BS126">
        <v>0</v>
      </c>
      <c r="BT126" s="19">
        <f t="shared" si="10"/>
        <v>654639</v>
      </c>
      <c r="BU126" s="19">
        <f t="shared" si="11"/>
        <v>1863411</v>
      </c>
      <c r="BV126" s="13">
        <f t="shared" si="12"/>
        <v>1</v>
      </c>
    </row>
    <row r="127" spans="1:74" hidden="1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13"/>
        <v>7.6094323796521535E-2</v>
      </c>
      <c r="U127" s="3">
        <v>1863411</v>
      </c>
      <c r="V127" s="3">
        <v>1716646</v>
      </c>
      <c r="W127" s="14">
        <f t="shared" si="14"/>
        <v>0.92123852440497556</v>
      </c>
      <c r="X127" s="3">
        <v>1208772</v>
      </c>
      <c r="Y127" s="18">
        <f t="shared" si="15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 s="38">
        <f t="shared" si="16"/>
        <v>9.2421282093734194E-2</v>
      </c>
      <c r="AF127">
        <v>0</v>
      </c>
      <c r="AG127" s="10">
        <v>37496</v>
      </c>
      <c r="AH127">
        <v>1</v>
      </c>
      <c r="AI127" t="s">
        <v>43</v>
      </c>
      <c r="AJ127" t="s">
        <v>233</v>
      </c>
      <c r="AK127" s="8">
        <v>37062</v>
      </c>
      <c r="AL127" s="3">
        <v>100000</v>
      </c>
      <c r="AM127" s="3">
        <v>56389.3</v>
      </c>
      <c r="AN127">
        <v>0.02</v>
      </c>
      <c r="AO127">
        <v>18</v>
      </c>
      <c r="AP127" s="38">
        <f t="shared" si="19"/>
        <v>6.6702102150790935E-2</v>
      </c>
      <c r="AQ127">
        <v>0</v>
      </c>
      <c r="AR127" s="8">
        <v>44013</v>
      </c>
      <c r="AS127">
        <v>2</v>
      </c>
      <c r="AT127" t="s">
        <v>43</v>
      </c>
      <c r="AU127" t="s">
        <v>44</v>
      </c>
      <c r="AV127" s="11">
        <v>37027</v>
      </c>
      <c r="AW127" s="3">
        <v>400000</v>
      </c>
      <c r="AX127" s="3">
        <v>807678.51</v>
      </c>
      <c r="AY127">
        <v>5.2999999999999999E-2</v>
      </c>
      <c r="AZ127">
        <v>15</v>
      </c>
      <c r="BA127" s="38">
        <f t="shared" si="17"/>
        <v>9.8305755594035801E-2</v>
      </c>
      <c r="BB127">
        <v>0</v>
      </c>
      <c r="BC127" s="8">
        <v>42519</v>
      </c>
      <c r="BD127">
        <v>3</v>
      </c>
      <c r="BE127" t="s">
        <v>58</v>
      </c>
      <c r="BF127" t="s">
        <v>240</v>
      </c>
      <c r="BG127" s="11">
        <v>37382</v>
      </c>
      <c r="BH127" s="3">
        <v>63189</v>
      </c>
      <c r="BI127" s="3">
        <v>63189</v>
      </c>
      <c r="BJ127">
        <v>0</v>
      </c>
      <c r="BK127">
        <v>15</v>
      </c>
      <c r="BL127" s="38">
        <f t="shared" si="18"/>
        <v>6.6666666666666666E-2</v>
      </c>
      <c r="BM127">
        <v>0</v>
      </c>
      <c r="BN127" s="8">
        <v>42887</v>
      </c>
      <c r="BO127">
        <v>4</v>
      </c>
      <c r="BP127" t="s">
        <v>100</v>
      </c>
      <c r="BQ127" t="s">
        <v>266</v>
      </c>
      <c r="BR127" s="3">
        <v>1863411</v>
      </c>
      <c r="BS127">
        <v>0</v>
      </c>
      <c r="BT127" s="19">
        <f t="shared" si="10"/>
        <v>654639</v>
      </c>
      <c r="BU127" s="19">
        <f t="shared" si="11"/>
        <v>1863411</v>
      </c>
      <c r="BV127" s="13">
        <f t="shared" si="12"/>
        <v>1</v>
      </c>
    </row>
    <row r="128" spans="1:74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13"/>
        <v>0.78179251513291459</v>
      </c>
      <c r="U128" s="3">
        <v>1717118</v>
      </c>
      <c r="V128" s="3">
        <v>1637044</v>
      </c>
      <c r="W128" s="14">
        <f t="shared" si="14"/>
        <v>0.95336721180489636</v>
      </c>
      <c r="X128" s="3">
        <v>1032650</v>
      </c>
      <c r="Y128" s="18">
        <f t="shared" si="15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 s="38">
        <f t="shared" si="16"/>
        <v>0.1204204613961629</v>
      </c>
      <c r="AF128">
        <v>30</v>
      </c>
      <c r="AG128" s="10" t="s">
        <v>269</v>
      </c>
      <c r="AH128">
        <v>0</v>
      </c>
      <c r="AI128" t="s">
        <v>43</v>
      </c>
      <c r="AJ128" t="s">
        <v>205</v>
      </c>
      <c r="AK128" s="8">
        <v>37111</v>
      </c>
      <c r="AL128" s="3">
        <v>250000</v>
      </c>
      <c r="AM128" s="3">
        <v>250000</v>
      </c>
      <c r="AN128">
        <v>0.03</v>
      </c>
      <c r="AO128">
        <v>20</v>
      </c>
      <c r="AP128" s="38">
        <f t="shared" si="19"/>
        <v>6.7215707596859131E-2</v>
      </c>
      <c r="AQ128">
        <v>20</v>
      </c>
      <c r="AR128" s="8">
        <v>44439</v>
      </c>
      <c r="AS128">
        <v>0</v>
      </c>
      <c r="AT128" t="s">
        <v>58</v>
      </c>
      <c r="AU128" t="s">
        <v>205</v>
      </c>
      <c r="AV128" s="11" t="s">
        <v>106</v>
      </c>
      <c r="AW128" s="3">
        <v>0</v>
      </c>
      <c r="AX128" s="3">
        <v>0</v>
      </c>
      <c r="AY128">
        <v>0</v>
      </c>
      <c r="AZ128">
        <v>0</v>
      </c>
      <c r="BA128" s="38">
        <f t="shared" si="17"/>
        <v>0</v>
      </c>
      <c r="BB128">
        <v>0</v>
      </c>
      <c r="BC128" s="8">
        <v>0</v>
      </c>
      <c r="BD128">
        <v>0</v>
      </c>
      <c r="BE128" t="s">
        <v>46</v>
      </c>
      <c r="BF128">
        <v>0</v>
      </c>
      <c r="BG128" s="11" t="s">
        <v>106</v>
      </c>
      <c r="BH128" s="3">
        <v>0</v>
      </c>
      <c r="BI128" s="3">
        <v>0</v>
      </c>
      <c r="BJ128">
        <v>0</v>
      </c>
      <c r="BK128">
        <v>0</v>
      </c>
      <c r="BL128" s="38">
        <f t="shared" si="18"/>
        <v>0</v>
      </c>
      <c r="BM128">
        <v>0</v>
      </c>
      <c r="BN128" s="8">
        <v>0</v>
      </c>
      <c r="BO128">
        <v>0</v>
      </c>
      <c r="BP128" t="s">
        <v>46</v>
      </c>
      <c r="BQ128">
        <v>0</v>
      </c>
      <c r="BR128" s="3">
        <v>1717118</v>
      </c>
      <c r="BS128">
        <v>0</v>
      </c>
      <c r="BT128" s="19">
        <f t="shared" si="10"/>
        <v>635000</v>
      </c>
      <c r="BU128" s="19">
        <f t="shared" si="11"/>
        <v>1667650</v>
      </c>
      <c r="BV128" s="13">
        <f t="shared" si="12"/>
        <v>0.97119126350081941</v>
      </c>
    </row>
    <row r="129" spans="1:74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13"/>
        <v>0</v>
      </c>
      <c r="U129" s="3">
        <v>2035507</v>
      </c>
      <c r="V129" s="3">
        <v>2646159</v>
      </c>
      <c r="W129" s="14">
        <f t="shared" si="14"/>
        <v>1.2999999508721907</v>
      </c>
      <c r="X129" s="3">
        <v>0</v>
      </c>
      <c r="Y129" s="18">
        <f t="shared" si="15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 s="38">
        <f t="shared" si="16"/>
        <v>0.10635278296506247</v>
      </c>
      <c r="AF129">
        <v>15</v>
      </c>
      <c r="AG129" s="10">
        <v>43221</v>
      </c>
      <c r="AH129">
        <v>0</v>
      </c>
      <c r="AI129" t="s">
        <v>43</v>
      </c>
      <c r="AJ129" t="s">
        <v>270</v>
      </c>
      <c r="AK129" s="8">
        <v>37197</v>
      </c>
      <c r="AL129" s="3">
        <v>630000</v>
      </c>
      <c r="AM129" s="3">
        <v>613000</v>
      </c>
      <c r="AN129">
        <v>0</v>
      </c>
      <c r="AO129">
        <v>50</v>
      </c>
      <c r="AP129" s="38">
        <f t="shared" si="19"/>
        <v>0.02</v>
      </c>
      <c r="AQ129">
        <v>30</v>
      </c>
      <c r="AR129" s="8">
        <v>55519</v>
      </c>
      <c r="AS129">
        <v>0</v>
      </c>
      <c r="AT129">
        <v>0</v>
      </c>
      <c r="AU129" t="s">
        <v>142</v>
      </c>
      <c r="AV129" s="11">
        <v>37431</v>
      </c>
      <c r="AW129" s="3">
        <v>100000</v>
      </c>
      <c r="AX129" s="3">
        <v>100000</v>
      </c>
      <c r="AY129">
        <v>0</v>
      </c>
      <c r="AZ129">
        <v>15</v>
      </c>
      <c r="BA129" s="38">
        <f t="shared" si="17"/>
        <v>6.6666666666666666E-2</v>
      </c>
      <c r="BB129">
        <v>0</v>
      </c>
      <c r="BC129" s="8">
        <v>42917</v>
      </c>
      <c r="BD129">
        <v>0</v>
      </c>
      <c r="BE129" t="s">
        <v>100</v>
      </c>
      <c r="BF129">
        <v>0</v>
      </c>
      <c r="BG129" s="11">
        <v>37740</v>
      </c>
      <c r="BH129" s="3">
        <v>120000</v>
      </c>
      <c r="BI129" s="3">
        <v>0</v>
      </c>
      <c r="BJ129">
        <v>6.25E-2</v>
      </c>
      <c r="BK129">
        <v>14</v>
      </c>
      <c r="BL129" s="38">
        <f t="shared" si="18"/>
        <v>0.10925652777692882</v>
      </c>
      <c r="BM129">
        <v>14</v>
      </c>
      <c r="BN129" s="8">
        <v>42870</v>
      </c>
      <c r="BO129">
        <v>0</v>
      </c>
      <c r="BP129" t="s">
        <v>43</v>
      </c>
      <c r="BQ129" t="s">
        <v>271</v>
      </c>
      <c r="BR129" s="3">
        <v>0</v>
      </c>
      <c r="BS129">
        <v>0</v>
      </c>
      <c r="BT129" s="19">
        <f t="shared" si="10"/>
        <v>964000</v>
      </c>
      <c r="BU129" s="19">
        <f t="shared" si="11"/>
        <v>964000</v>
      </c>
      <c r="BV129" s="13">
        <f t="shared" si="12"/>
        <v>0.4735920829552539</v>
      </c>
    </row>
    <row r="130" spans="1:74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13"/>
        <v>0</v>
      </c>
      <c r="U130" s="3">
        <v>0</v>
      </c>
      <c r="V130" s="3">
        <v>0</v>
      </c>
      <c r="W130" s="14">
        <f t="shared" si="14"/>
        <v>0</v>
      </c>
      <c r="X130" s="3">
        <v>0</v>
      </c>
      <c r="Y130" s="18">
        <f t="shared" si="15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 s="38">
        <f t="shared" si="16"/>
        <v>0.1317149056147163</v>
      </c>
      <c r="AF130">
        <v>20</v>
      </c>
      <c r="AG130" s="10">
        <v>44661</v>
      </c>
      <c r="AH130">
        <v>0</v>
      </c>
      <c r="AI130" t="s">
        <v>43</v>
      </c>
      <c r="AJ130">
        <v>0</v>
      </c>
      <c r="AK130" s="8">
        <v>32904</v>
      </c>
      <c r="AL130" s="3">
        <v>364706</v>
      </c>
      <c r="AM130" s="3">
        <v>554408</v>
      </c>
      <c r="AN130">
        <v>0.03</v>
      </c>
      <c r="AO130">
        <v>40</v>
      </c>
      <c r="AP130" s="38">
        <f t="shared" si="19"/>
        <v>4.3262377890462875E-2</v>
      </c>
      <c r="AQ130">
        <v>40</v>
      </c>
      <c r="AR130" s="8">
        <v>43861</v>
      </c>
      <c r="AS130">
        <v>0</v>
      </c>
      <c r="AT130" t="s">
        <v>58</v>
      </c>
      <c r="AU130">
        <v>0</v>
      </c>
      <c r="AV130" s="11" t="s">
        <v>106</v>
      </c>
      <c r="AW130" s="3">
        <v>0</v>
      </c>
      <c r="AX130" s="3">
        <v>0</v>
      </c>
      <c r="AY130">
        <v>0</v>
      </c>
      <c r="AZ130">
        <v>0</v>
      </c>
      <c r="BA130" s="38">
        <f t="shared" si="17"/>
        <v>0</v>
      </c>
      <c r="BB130">
        <v>0</v>
      </c>
      <c r="BC130" s="8">
        <v>0</v>
      </c>
      <c r="BD130">
        <v>0</v>
      </c>
      <c r="BE130" t="s">
        <v>46</v>
      </c>
      <c r="BF130">
        <v>0</v>
      </c>
      <c r="BG130" s="11" t="s">
        <v>106</v>
      </c>
      <c r="BH130" s="3">
        <v>0</v>
      </c>
      <c r="BI130" s="3">
        <v>0</v>
      </c>
      <c r="BJ130">
        <v>0</v>
      </c>
      <c r="BK130">
        <v>0</v>
      </c>
      <c r="BL130" s="38">
        <f t="shared" si="18"/>
        <v>0</v>
      </c>
      <c r="BM130">
        <v>0</v>
      </c>
      <c r="BN130" s="8">
        <v>0</v>
      </c>
      <c r="BO130">
        <v>0</v>
      </c>
      <c r="BP130" t="s">
        <v>46</v>
      </c>
      <c r="BQ130">
        <v>0</v>
      </c>
      <c r="BR130" s="3">
        <v>0</v>
      </c>
      <c r="BS130">
        <v>0</v>
      </c>
      <c r="BT130" s="19">
        <f t="shared" si="10"/>
        <v>639706</v>
      </c>
      <c r="BU130" s="19">
        <f t="shared" si="11"/>
        <v>639706</v>
      </c>
      <c r="BV130" s="13">
        <f t="shared" si="12"/>
        <v>0</v>
      </c>
    </row>
    <row r="131" spans="1:74" hidden="1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13"/>
        <v>7.4407950188966523E-2</v>
      </c>
      <c r="U131" s="3">
        <v>735580</v>
      </c>
      <c r="V131" s="3">
        <v>667473</v>
      </c>
      <c r="W131" s="14">
        <f t="shared" si="14"/>
        <v>0.90741047880584025</v>
      </c>
      <c r="X131" s="3">
        <v>436865</v>
      </c>
      <c r="Y131" s="18">
        <f t="shared" si="15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 s="38">
        <f t="shared" si="16"/>
        <v>6.7215707596859131E-2</v>
      </c>
      <c r="AF131">
        <v>20</v>
      </c>
      <c r="AG131" s="10">
        <v>44409</v>
      </c>
      <c r="AH131">
        <v>0</v>
      </c>
      <c r="AI131" t="s">
        <v>58</v>
      </c>
      <c r="AJ131" t="s">
        <v>274</v>
      </c>
      <c r="AK131" s="8">
        <v>38412</v>
      </c>
      <c r="AL131" s="3">
        <v>77215</v>
      </c>
      <c r="AM131" s="3">
        <v>56727</v>
      </c>
      <c r="AN131">
        <v>4.7500000000000001E-2</v>
      </c>
      <c r="AO131">
        <v>10</v>
      </c>
      <c r="AP131" s="38">
        <f t="shared" si="19"/>
        <v>0.12793699085374205</v>
      </c>
      <c r="AQ131">
        <v>360</v>
      </c>
      <c r="AR131" s="8">
        <v>46631</v>
      </c>
      <c r="AS131" t="s">
        <v>63</v>
      </c>
      <c r="AT131" t="s">
        <v>43</v>
      </c>
      <c r="AU131" t="s">
        <v>275</v>
      </c>
      <c r="AV131" s="11" t="s">
        <v>106</v>
      </c>
      <c r="AW131" s="3">
        <v>0</v>
      </c>
      <c r="AX131" s="3">
        <v>0</v>
      </c>
      <c r="AY131">
        <v>0</v>
      </c>
      <c r="AZ131">
        <v>0</v>
      </c>
      <c r="BA131" s="38">
        <f t="shared" si="17"/>
        <v>0</v>
      </c>
      <c r="BB131">
        <v>0</v>
      </c>
      <c r="BC131" s="8">
        <v>0</v>
      </c>
      <c r="BD131">
        <v>0</v>
      </c>
      <c r="BE131" t="s">
        <v>46</v>
      </c>
      <c r="BF131">
        <v>0</v>
      </c>
      <c r="BG131" s="11" t="s">
        <v>106</v>
      </c>
      <c r="BH131" s="3">
        <v>0</v>
      </c>
      <c r="BI131" s="3">
        <v>0</v>
      </c>
      <c r="BJ131">
        <v>0</v>
      </c>
      <c r="BK131">
        <v>0</v>
      </c>
      <c r="BL131" s="38">
        <f t="shared" si="18"/>
        <v>0</v>
      </c>
      <c r="BM131">
        <v>0</v>
      </c>
      <c r="BN131" s="8">
        <v>0</v>
      </c>
      <c r="BO131">
        <v>0</v>
      </c>
      <c r="BP131" t="s">
        <v>46</v>
      </c>
      <c r="BQ131">
        <v>0</v>
      </c>
      <c r="BR131" s="3">
        <v>735580</v>
      </c>
      <c r="BS131" t="s">
        <v>62</v>
      </c>
      <c r="BT131" s="19">
        <f t="shared" ref="BT131:BT194" si="20">+AA131+AL131+AW131+BH131</f>
        <v>298715</v>
      </c>
      <c r="BU131" s="19">
        <f t="shared" ref="BU131:BU194" si="21">+BT131+X131</f>
        <v>735580</v>
      </c>
      <c r="BV131" s="13">
        <f t="shared" ref="BV131:BV194" si="22">IFERROR(+BU131/U131,0)</f>
        <v>1</v>
      </c>
    </row>
    <row r="132" spans="1:74" hidden="1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23">IFERROR(H132/U132,0)</f>
        <v>7.1370509293990164E-2</v>
      </c>
      <c r="U132" s="3">
        <v>1499625</v>
      </c>
      <c r="V132" s="3">
        <v>1347972</v>
      </c>
      <c r="W132" s="14">
        <f t="shared" ref="W132:W195" si="24">IFERROR(+V132/U132,0)</f>
        <v>0.89887271817954484</v>
      </c>
      <c r="X132" s="3">
        <v>886625</v>
      </c>
      <c r="Y132" s="18">
        <f t="shared" ref="Y132:Y195" si="25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 s="38">
        <f t="shared" ref="AE132:AE195" si="26">-IFERROR(PMT(AC132,AD132,1), )</f>
        <v>0.10807744784039244</v>
      </c>
      <c r="AF132">
        <v>11</v>
      </c>
      <c r="AG132" s="10">
        <v>44457</v>
      </c>
      <c r="AH132">
        <v>0</v>
      </c>
      <c r="AI132" t="s">
        <v>58</v>
      </c>
      <c r="AJ132" t="s">
        <v>229</v>
      </c>
      <c r="AK132" s="8">
        <v>37959</v>
      </c>
      <c r="AL132" s="3">
        <v>240000</v>
      </c>
      <c r="AM132" s="3">
        <v>178158</v>
      </c>
      <c r="AN132">
        <v>5.5E-2</v>
      </c>
      <c r="AO132">
        <v>15</v>
      </c>
      <c r="AP132" s="38">
        <f t="shared" si="19"/>
        <v>9.962559760481117E-2</v>
      </c>
      <c r="AQ132">
        <v>15</v>
      </c>
      <c r="AR132" s="8">
        <v>43419</v>
      </c>
      <c r="AS132" t="s">
        <v>63</v>
      </c>
      <c r="AT132" t="s">
        <v>43</v>
      </c>
      <c r="AU132" t="s">
        <v>244</v>
      </c>
      <c r="AV132" s="11" t="s">
        <v>106</v>
      </c>
      <c r="AW132" s="3">
        <v>0</v>
      </c>
      <c r="AX132" s="3">
        <v>0</v>
      </c>
      <c r="AY132">
        <v>0</v>
      </c>
      <c r="AZ132">
        <v>0</v>
      </c>
      <c r="BA132" s="38">
        <f t="shared" ref="BA132:BA195" si="27">-IFERROR(PMT(AY132,AZ132,1),0)</f>
        <v>0</v>
      </c>
      <c r="BB132">
        <v>0</v>
      </c>
      <c r="BC132" s="8">
        <v>0</v>
      </c>
      <c r="BD132">
        <v>0</v>
      </c>
      <c r="BE132" t="s">
        <v>46</v>
      </c>
      <c r="BF132" t="s">
        <v>276</v>
      </c>
      <c r="BG132" s="11" t="s">
        <v>106</v>
      </c>
      <c r="BH132" s="3">
        <v>0</v>
      </c>
      <c r="BI132" s="3">
        <v>0</v>
      </c>
      <c r="BJ132">
        <v>0</v>
      </c>
      <c r="BK132">
        <v>0</v>
      </c>
      <c r="BL132" s="38">
        <f t="shared" ref="BL132:BL195" si="28">-IFERROR(PMT(BJ132,BK132,1),0)</f>
        <v>0</v>
      </c>
      <c r="BM132">
        <v>0</v>
      </c>
      <c r="BN132" s="8">
        <v>0</v>
      </c>
      <c r="BO132">
        <v>0</v>
      </c>
      <c r="BP132" t="s">
        <v>46</v>
      </c>
      <c r="BQ132">
        <v>0</v>
      </c>
      <c r="BR132" s="3">
        <v>1499625</v>
      </c>
      <c r="BS132" t="s">
        <v>62</v>
      </c>
      <c r="BT132" s="19">
        <f t="shared" si="20"/>
        <v>613000</v>
      </c>
      <c r="BU132" s="19">
        <f t="shared" si="21"/>
        <v>1499625</v>
      </c>
      <c r="BV132" s="13">
        <f t="shared" si="22"/>
        <v>1</v>
      </c>
    </row>
    <row r="133" spans="1:74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23"/>
        <v>8.097672706732599E-2</v>
      </c>
      <c r="U133" s="3">
        <v>2896326</v>
      </c>
      <c r="V133" s="3">
        <v>3038145</v>
      </c>
      <c r="W133" s="14">
        <f t="shared" si="24"/>
        <v>1.0489651372117641</v>
      </c>
      <c r="X133" s="3">
        <v>0</v>
      </c>
      <c r="Y133" s="18">
        <f t="shared" si="25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 s="38">
        <f t="shared" si="26"/>
        <v>0.11048911948747585</v>
      </c>
      <c r="AF133">
        <v>30</v>
      </c>
      <c r="AG133" s="10">
        <v>43200</v>
      </c>
      <c r="AH133" t="s">
        <v>54</v>
      </c>
      <c r="AI133" t="s">
        <v>43</v>
      </c>
      <c r="AJ133" t="s">
        <v>122</v>
      </c>
      <c r="AK133" s="8">
        <v>37772</v>
      </c>
      <c r="AL133" s="3">
        <v>400000</v>
      </c>
      <c r="AM133" s="3">
        <v>400000</v>
      </c>
      <c r="AN133">
        <v>5.3900000000000003E-2</v>
      </c>
      <c r="AO133">
        <v>45</v>
      </c>
      <c r="AP133" s="38">
        <f t="shared" ref="AP133:AP196" si="29">-IFERROR(PMT(AN133,AO133,1),0)</f>
        <v>5.9505066105379582E-2</v>
      </c>
      <c r="AQ133">
        <v>30</v>
      </c>
      <c r="AR133" s="8">
        <v>54393</v>
      </c>
      <c r="AS133">
        <v>0</v>
      </c>
      <c r="AT133" t="s">
        <v>100</v>
      </c>
      <c r="AU133" t="s">
        <v>126</v>
      </c>
      <c r="AV133" s="11" t="s">
        <v>106</v>
      </c>
      <c r="AW133" s="3">
        <v>152121</v>
      </c>
      <c r="AX133" s="3">
        <v>152121</v>
      </c>
      <c r="AY133">
        <v>7.0000000000000007E-2</v>
      </c>
      <c r="AZ133">
        <v>0</v>
      </c>
      <c r="BA133" s="38">
        <f t="shared" si="27"/>
        <v>0</v>
      </c>
      <c r="BB133">
        <v>0</v>
      </c>
      <c r="BC133" s="8">
        <v>0</v>
      </c>
      <c r="BD133">
        <v>0</v>
      </c>
      <c r="BE133" t="s">
        <v>58</v>
      </c>
      <c r="BF133" t="s">
        <v>277</v>
      </c>
      <c r="BG133" s="11" t="s">
        <v>106</v>
      </c>
      <c r="BH133" s="3">
        <v>0</v>
      </c>
      <c r="BI133" s="3">
        <v>0</v>
      </c>
      <c r="BJ133">
        <v>0</v>
      </c>
      <c r="BK133">
        <v>0</v>
      </c>
      <c r="BL133" s="38">
        <f t="shared" si="28"/>
        <v>0</v>
      </c>
      <c r="BM133">
        <v>0</v>
      </c>
      <c r="BN133" s="8">
        <v>0</v>
      </c>
      <c r="BO133">
        <v>0</v>
      </c>
      <c r="BP133" t="s">
        <v>46</v>
      </c>
      <c r="BQ133">
        <v>0</v>
      </c>
      <c r="BR133" s="3">
        <v>800000</v>
      </c>
      <c r="BS133" t="s">
        <v>62</v>
      </c>
      <c r="BT133" s="19">
        <f t="shared" si="20"/>
        <v>952121</v>
      </c>
      <c r="BU133" s="19">
        <f t="shared" si="21"/>
        <v>952121</v>
      </c>
      <c r="BV133" s="13">
        <f t="shared" si="22"/>
        <v>0.32873405825172997</v>
      </c>
    </row>
    <row r="134" spans="1:74" hidden="1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23"/>
        <v>0</v>
      </c>
      <c r="U134" s="3">
        <v>2063838</v>
      </c>
      <c r="V134" s="3">
        <v>2525780</v>
      </c>
      <c r="W134" s="14">
        <f t="shared" si="24"/>
        <v>1.223826676318587</v>
      </c>
      <c r="X134" s="3">
        <v>71954</v>
      </c>
      <c r="Y134" s="18">
        <f t="shared" si="25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 s="38">
        <f t="shared" si="26"/>
        <v>0</v>
      </c>
      <c r="AF134">
        <v>0</v>
      </c>
      <c r="AG134" s="10">
        <v>53662</v>
      </c>
      <c r="AH134">
        <v>0</v>
      </c>
      <c r="AI134" t="s">
        <v>46</v>
      </c>
      <c r="AJ134">
        <v>0</v>
      </c>
      <c r="AK134" s="8" t="s">
        <v>106</v>
      </c>
      <c r="AL134" s="3">
        <v>185000</v>
      </c>
      <c r="AM134" s="3">
        <v>79519</v>
      </c>
      <c r="AN134">
        <v>7.0000000000000007E-2</v>
      </c>
      <c r="AO134" t="s">
        <v>45</v>
      </c>
      <c r="AP134" s="38">
        <f t="shared" si="29"/>
        <v>0</v>
      </c>
      <c r="AQ134">
        <v>0</v>
      </c>
      <c r="AR134" s="8">
        <v>44927</v>
      </c>
      <c r="AS134">
        <v>0</v>
      </c>
      <c r="AT134" t="s">
        <v>46</v>
      </c>
      <c r="AU134">
        <v>0</v>
      </c>
      <c r="AV134" s="11" t="s">
        <v>106</v>
      </c>
      <c r="AW134" s="3">
        <v>1586883</v>
      </c>
      <c r="AX134" s="3">
        <v>0</v>
      </c>
      <c r="AY134">
        <v>0</v>
      </c>
      <c r="AZ134">
        <v>0</v>
      </c>
      <c r="BA134" s="38">
        <f t="shared" si="27"/>
        <v>0</v>
      </c>
      <c r="BB134">
        <v>0</v>
      </c>
      <c r="BC134" s="8">
        <v>0</v>
      </c>
      <c r="BD134">
        <v>0</v>
      </c>
      <c r="BE134" t="s">
        <v>46</v>
      </c>
      <c r="BF134">
        <v>0</v>
      </c>
      <c r="BG134" s="11" t="s">
        <v>106</v>
      </c>
      <c r="BH134" s="3">
        <v>0</v>
      </c>
      <c r="BI134" s="3">
        <v>0</v>
      </c>
      <c r="BJ134">
        <v>0</v>
      </c>
      <c r="BK134">
        <v>0</v>
      </c>
      <c r="BL134" s="38">
        <f t="shared" si="28"/>
        <v>0</v>
      </c>
      <c r="BM134">
        <v>0</v>
      </c>
      <c r="BN134" s="8">
        <v>0</v>
      </c>
      <c r="BO134">
        <v>0</v>
      </c>
      <c r="BP134" t="s">
        <v>46</v>
      </c>
      <c r="BQ134">
        <v>0</v>
      </c>
      <c r="BR134" s="3">
        <v>2063837</v>
      </c>
      <c r="BS134">
        <v>0</v>
      </c>
      <c r="BT134" s="19">
        <f t="shared" si="20"/>
        <v>1991883</v>
      </c>
      <c r="BU134" s="19">
        <f t="shared" si="21"/>
        <v>2063837</v>
      </c>
      <c r="BV134" s="13">
        <f t="shared" si="22"/>
        <v>0.99999951546584565</v>
      </c>
    </row>
    <row r="135" spans="1:74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23"/>
        <v>0</v>
      </c>
      <c r="U135" s="3">
        <v>2305379</v>
      </c>
      <c r="V135" s="3">
        <v>2754193</v>
      </c>
      <c r="W135" s="14">
        <f t="shared" si="24"/>
        <v>1.1946812216125853</v>
      </c>
      <c r="X135" s="3">
        <v>0</v>
      </c>
      <c r="Y135" s="18">
        <f t="shared" si="25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 s="38">
        <f t="shared" si="26"/>
        <v>0.10635278296506247</v>
      </c>
      <c r="AF135">
        <v>15</v>
      </c>
      <c r="AG135" s="10">
        <v>43435</v>
      </c>
      <c r="AH135">
        <v>0</v>
      </c>
      <c r="AI135" t="s">
        <v>43</v>
      </c>
      <c r="AJ135" t="s">
        <v>214</v>
      </c>
      <c r="AK135" s="8">
        <v>37242</v>
      </c>
      <c r="AL135" s="3">
        <v>375000</v>
      </c>
      <c r="AM135" s="3">
        <v>375000</v>
      </c>
      <c r="AN135">
        <v>0.01</v>
      </c>
      <c r="AO135">
        <v>50</v>
      </c>
      <c r="AP135" s="38">
        <f t="shared" si="29"/>
        <v>2.5512730928169743E-2</v>
      </c>
      <c r="AQ135">
        <v>30</v>
      </c>
      <c r="AR135" s="8">
        <v>55519</v>
      </c>
      <c r="AS135">
        <v>0</v>
      </c>
      <c r="AT135" t="s">
        <v>100</v>
      </c>
      <c r="AU135" t="s">
        <v>142</v>
      </c>
      <c r="AV135" s="11" t="s">
        <v>106</v>
      </c>
      <c r="AW135" s="3">
        <v>0</v>
      </c>
      <c r="AX135" s="3">
        <v>0</v>
      </c>
      <c r="AY135">
        <v>0</v>
      </c>
      <c r="AZ135">
        <v>0</v>
      </c>
      <c r="BA135" s="38">
        <f t="shared" si="27"/>
        <v>0</v>
      </c>
      <c r="BB135">
        <v>0</v>
      </c>
      <c r="BC135" s="8">
        <v>0</v>
      </c>
      <c r="BD135">
        <v>0</v>
      </c>
      <c r="BE135" t="s">
        <v>46</v>
      </c>
      <c r="BF135">
        <v>0</v>
      </c>
      <c r="BG135" s="11" t="s">
        <v>106</v>
      </c>
      <c r="BH135" s="3">
        <v>0</v>
      </c>
      <c r="BI135" s="3">
        <v>0</v>
      </c>
      <c r="BJ135">
        <v>0</v>
      </c>
      <c r="BK135">
        <v>0</v>
      </c>
      <c r="BL135" s="38">
        <f t="shared" si="28"/>
        <v>0</v>
      </c>
      <c r="BM135">
        <v>0</v>
      </c>
      <c r="BN135" s="8">
        <v>0</v>
      </c>
      <c r="BO135">
        <v>0</v>
      </c>
      <c r="BP135" t="s">
        <v>46</v>
      </c>
      <c r="BQ135">
        <v>0</v>
      </c>
      <c r="BR135" s="3">
        <v>0</v>
      </c>
      <c r="BS135">
        <v>0</v>
      </c>
      <c r="BT135" s="19">
        <f t="shared" si="20"/>
        <v>525000</v>
      </c>
      <c r="BU135" s="19">
        <f t="shared" si="21"/>
        <v>525000</v>
      </c>
      <c r="BV135" s="13">
        <f t="shared" si="22"/>
        <v>0.2277282824212418</v>
      </c>
    </row>
    <row r="136" spans="1:74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23"/>
        <v>9.0399149790439906E-2</v>
      </c>
      <c r="U136" s="3">
        <v>3525719</v>
      </c>
      <c r="V136" s="3">
        <v>3112746</v>
      </c>
      <c r="W136" s="14">
        <f t="shared" si="24"/>
        <v>0.8828684305243838</v>
      </c>
      <c r="X136" s="3">
        <v>2801870</v>
      </c>
      <c r="Y136" s="18">
        <f t="shared" si="25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 s="38">
        <f t="shared" si="26"/>
        <v>0</v>
      </c>
      <c r="AF136">
        <v>0</v>
      </c>
      <c r="AG136" s="10">
        <v>43250</v>
      </c>
      <c r="AH136" t="s">
        <v>75</v>
      </c>
      <c r="AI136" t="s">
        <v>278</v>
      </c>
      <c r="AJ136" t="s">
        <v>55</v>
      </c>
      <c r="AK136" s="8" t="s">
        <v>106</v>
      </c>
      <c r="AL136" s="3">
        <v>170000</v>
      </c>
      <c r="AM136" s="3">
        <v>0</v>
      </c>
      <c r="AN136">
        <v>6.7500000000000004E-2</v>
      </c>
      <c r="AO136">
        <v>15</v>
      </c>
      <c r="AP136" s="38">
        <f t="shared" si="29"/>
        <v>0.10806729129838037</v>
      </c>
      <c r="AQ136">
        <v>15</v>
      </c>
      <c r="AR136" s="8">
        <v>43070</v>
      </c>
      <c r="AS136" t="s">
        <v>71</v>
      </c>
      <c r="AT136" t="s">
        <v>58</v>
      </c>
      <c r="AU136" t="s">
        <v>55</v>
      </c>
      <c r="AV136" s="11" t="s">
        <v>106</v>
      </c>
      <c r="AW136" s="3">
        <v>770622</v>
      </c>
      <c r="AX136" s="3">
        <v>624045</v>
      </c>
      <c r="AY136">
        <v>6.3200000000000006E-2</v>
      </c>
      <c r="AZ136">
        <v>9</v>
      </c>
      <c r="BA136" s="38">
        <f t="shared" si="27"/>
        <v>0.14907656555380305</v>
      </c>
      <c r="BB136">
        <v>0</v>
      </c>
      <c r="BC136" s="8">
        <v>43565</v>
      </c>
      <c r="BD136" t="s">
        <v>54</v>
      </c>
      <c r="BE136" t="s">
        <v>43</v>
      </c>
      <c r="BF136" t="s">
        <v>55</v>
      </c>
      <c r="BG136" s="11" t="s">
        <v>106</v>
      </c>
      <c r="BH136" s="3">
        <v>0</v>
      </c>
      <c r="BI136" s="3">
        <v>0</v>
      </c>
      <c r="BJ136">
        <v>0</v>
      </c>
      <c r="BK136">
        <v>0</v>
      </c>
      <c r="BL136" s="38">
        <f t="shared" si="28"/>
        <v>0</v>
      </c>
      <c r="BM136">
        <v>0</v>
      </c>
      <c r="BN136" s="8">
        <v>0</v>
      </c>
      <c r="BO136">
        <v>0</v>
      </c>
      <c r="BP136" t="s">
        <v>46</v>
      </c>
      <c r="BQ136">
        <v>0</v>
      </c>
      <c r="BR136" s="3">
        <v>3525719</v>
      </c>
      <c r="BS136" t="s">
        <v>47</v>
      </c>
      <c r="BT136" s="19">
        <f t="shared" si="20"/>
        <v>1035122</v>
      </c>
      <c r="BU136" s="19">
        <f t="shared" si="21"/>
        <v>3836992</v>
      </c>
      <c r="BV136" s="13">
        <f t="shared" si="22"/>
        <v>1.0882863892442931</v>
      </c>
    </row>
    <row r="137" spans="1:74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23"/>
        <v>7.3410509990718659E-2</v>
      </c>
      <c r="U137" s="3">
        <v>4427159</v>
      </c>
      <c r="V137" s="3">
        <v>4193059</v>
      </c>
      <c r="W137" s="14">
        <f t="shared" si="24"/>
        <v>0.94712184495745466</v>
      </c>
      <c r="X137" s="3">
        <v>275902</v>
      </c>
      <c r="Y137" s="18">
        <f t="shared" si="25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 s="38">
        <f t="shared" si="26"/>
        <v>9.6490671361383187E-2</v>
      </c>
      <c r="AF137">
        <v>0</v>
      </c>
      <c r="AG137" s="10">
        <v>44866</v>
      </c>
      <c r="AH137" t="s">
        <v>279</v>
      </c>
      <c r="AI137" t="s">
        <v>43</v>
      </c>
      <c r="AJ137">
        <v>0</v>
      </c>
      <c r="AK137" s="8">
        <v>37726</v>
      </c>
      <c r="AL137" s="3">
        <v>400000</v>
      </c>
      <c r="AM137" s="3">
        <v>400000</v>
      </c>
      <c r="AN137" t="s">
        <v>280</v>
      </c>
      <c r="AO137">
        <v>35</v>
      </c>
      <c r="AP137" s="38">
        <f t="shared" si="29"/>
        <v>0</v>
      </c>
      <c r="AQ137">
        <v>0</v>
      </c>
      <c r="AR137" s="8">
        <v>50510</v>
      </c>
      <c r="AS137" t="s">
        <v>281</v>
      </c>
      <c r="AT137" t="s">
        <v>58</v>
      </c>
      <c r="AU137">
        <v>0</v>
      </c>
      <c r="AV137" s="11" t="s">
        <v>106</v>
      </c>
      <c r="AW137" s="3">
        <v>0</v>
      </c>
      <c r="AX137" s="3">
        <v>0</v>
      </c>
      <c r="AY137">
        <v>0</v>
      </c>
      <c r="AZ137">
        <v>0</v>
      </c>
      <c r="BA137" s="38">
        <f t="shared" si="27"/>
        <v>0</v>
      </c>
      <c r="BB137">
        <v>0</v>
      </c>
      <c r="BC137" s="8">
        <v>0</v>
      </c>
      <c r="BD137">
        <v>0</v>
      </c>
      <c r="BE137" t="s">
        <v>46</v>
      </c>
      <c r="BF137">
        <v>0</v>
      </c>
      <c r="BG137" s="11" t="s">
        <v>106</v>
      </c>
      <c r="BH137" s="3">
        <v>0</v>
      </c>
      <c r="BI137" s="3">
        <v>0</v>
      </c>
      <c r="BJ137">
        <v>0</v>
      </c>
      <c r="BK137">
        <v>0</v>
      </c>
      <c r="BL137" s="38">
        <f t="shared" si="28"/>
        <v>0</v>
      </c>
      <c r="BM137">
        <v>0</v>
      </c>
      <c r="BN137" s="8">
        <v>0</v>
      </c>
      <c r="BO137">
        <v>0</v>
      </c>
      <c r="BP137" t="s">
        <v>46</v>
      </c>
      <c r="BQ137">
        <v>0</v>
      </c>
      <c r="BR137" s="3">
        <v>4427159</v>
      </c>
      <c r="BS137" t="s">
        <v>62</v>
      </c>
      <c r="BT137" s="19">
        <f t="shared" si="20"/>
        <v>1667734</v>
      </c>
      <c r="BU137" s="19">
        <f t="shared" si="21"/>
        <v>1943636</v>
      </c>
      <c r="BV137" s="13">
        <f t="shared" si="22"/>
        <v>0.43902556921944752</v>
      </c>
    </row>
    <row r="138" spans="1:74" hidden="1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23"/>
        <v>7.0287757444097418E-2</v>
      </c>
      <c r="U138" s="3">
        <v>2094888.29</v>
      </c>
      <c r="V138" s="3">
        <v>1863133.92</v>
      </c>
      <c r="W138" s="14">
        <f t="shared" si="24"/>
        <v>0.88937149006642258</v>
      </c>
      <c r="X138" s="3">
        <v>1316391</v>
      </c>
      <c r="Y138" s="18">
        <f t="shared" si="25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 s="38">
        <f t="shared" si="26"/>
        <v>0.10696852023932002</v>
      </c>
      <c r="AF138">
        <v>15</v>
      </c>
      <c r="AG138" s="10">
        <v>43358</v>
      </c>
      <c r="AH138">
        <v>1</v>
      </c>
      <c r="AI138" t="s">
        <v>43</v>
      </c>
      <c r="AJ138" t="s">
        <v>233</v>
      </c>
      <c r="AK138" s="8">
        <v>37586</v>
      </c>
      <c r="AL138" s="3">
        <v>585000</v>
      </c>
      <c r="AM138" s="3">
        <v>985154.53</v>
      </c>
      <c r="AN138">
        <v>4.5999999999999999E-2</v>
      </c>
      <c r="AO138">
        <v>20</v>
      </c>
      <c r="AP138" s="38">
        <f t="shared" si="29"/>
        <v>7.7543723904589801E-2</v>
      </c>
      <c r="AQ138">
        <v>20</v>
      </c>
      <c r="AR138" s="8">
        <v>44891</v>
      </c>
      <c r="AS138">
        <v>2</v>
      </c>
      <c r="AT138" t="s">
        <v>58</v>
      </c>
      <c r="AU138">
        <v>0</v>
      </c>
      <c r="AV138" s="11" t="s">
        <v>106</v>
      </c>
      <c r="AW138" s="3">
        <v>0</v>
      </c>
      <c r="AX138" s="3">
        <v>0</v>
      </c>
      <c r="AY138">
        <v>0</v>
      </c>
      <c r="AZ138">
        <v>0</v>
      </c>
      <c r="BA138" s="38">
        <f t="shared" si="27"/>
        <v>0</v>
      </c>
      <c r="BB138">
        <v>0</v>
      </c>
      <c r="BC138" s="8">
        <v>0</v>
      </c>
      <c r="BD138">
        <v>0</v>
      </c>
      <c r="BE138" t="s">
        <v>46</v>
      </c>
      <c r="BF138">
        <v>0</v>
      </c>
      <c r="BG138" s="11" t="s">
        <v>106</v>
      </c>
      <c r="BH138" s="3">
        <v>0</v>
      </c>
      <c r="BI138" s="3">
        <v>0</v>
      </c>
      <c r="BJ138">
        <v>0</v>
      </c>
      <c r="BK138">
        <v>0</v>
      </c>
      <c r="BL138" s="38">
        <f t="shared" si="28"/>
        <v>0</v>
      </c>
      <c r="BM138">
        <v>0</v>
      </c>
      <c r="BN138" s="8">
        <v>0</v>
      </c>
      <c r="BO138">
        <v>0</v>
      </c>
      <c r="BP138" t="s">
        <v>46</v>
      </c>
      <c r="BQ138">
        <v>0</v>
      </c>
      <c r="BR138" s="3">
        <v>2094888</v>
      </c>
      <c r="BS138">
        <v>0</v>
      </c>
      <c r="BT138" s="19">
        <f t="shared" si="20"/>
        <v>778497</v>
      </c>
      <c r="BU138" s="19">
        <f t="shared" si="21"/>
        <v>2094888</v>
      </c>
      <c r="BV138" s="13">
        <f t="shared" si="22"/>
        <v>0.99999986156779752</v>
      </c>
    </row>
    <row r="139" spans="1:74" hidden="1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23"/>
        <v>7.5738761524027087E-2</v>
      </c>
      <c r="U139" s="3">
        <v>1225700</v>
      </c>
      <c r="V139" s="3">
        <v>1178598</v>
      </c>
      <c r="W139" s="14">
        <f t="shared" si="24"/>
        <v>0.96157134698539615</v>
      </c>
      <c r="X139" s="3">
        <v>780409</v>
      </c>
      <c r="Y139" s="18">
        <f t="shared" si="25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 s="38">
        <f t="shared" si="26"/>
        <v>8.7751902465868767E-2</v>
      </c>
      <c r="AF139">
        <v>25</v>
      </c>
      <c r="AG139" s="10" t="s">
        <v>282</v>
      </c>
      <c r="AH139" t="s">
        <v>63</v>
      </c>
      <c r="AI139" t="s">
        <v>43</v>
      </c>
      <c r="AJ139">
        <v>0</v>
      </c>
      <c r="AK139" s="8">
        <v>37603</v>
      </c>
      <c r="AL139" s="3">
        <v>275000</v>
      </c>
      <c r="AM139" s="3">
        <v>521861.19</v>
      </c>
      <c r="AN139">
        <v>4.9200000000000001E-2</v>
      </c>
      <c r="AO139">
        <v>15</v>
      </c>
      <c r="AP139" s="38">
        <f t="shared" si="29"/>
        <v>9.5822021412474298E-2</v>
      </c>
      <c r="AQ139">
        <v>15</v>
      </c>
      <c r="AR139" s="8" t="s">
        <v>283</v>
      </c>
      <c r="AS139" t="s">
        <v>206</v>
      </c>
      <c r="AT139" t="s">
        <v>58</v>
      </c>
      <c r="AU139" t="s">
        <v>284</v>
      </c>
      <c r="AV139" s="11" t="s">
        <v>106</v>
      </c>
      <c r="AW139" s="3">
        <v>0</v>
      </c>
      <c r="AX139" s="3">
        <v>0</v>
      </c>
      <c r="AY139">
        <v>0</v>
      </c>
      <c r="AZ139">
        <v>0</v>
      </c>
      <c r="BA139" s="38">
        <f t="shared" si="27"/>
        <v>0</v>
      </c>
      <c r="BB139">
        <v>0</v>
      </c>
      <c r="BC139" s="8">
        <v>0</v>
      </c>
      <c r="BD139">
        <v>0</v>
      </c>
      <c r="BE139" t="s">
        <v>46</v>
      </c>
      <c r="BF139">
        <v>0</v>
      </c>
      <c r="BG139" s="11" t="s">
        <v>106</v>
      </c>
      <c r="BH139" s="3">
        <v>0</v>
      </c>
      <c r="BI139" s="3">
        <v>0</v>
      </c>
      <c r="BJ139">
        <v>0</v>
      </c>
      <c r="BK139">
        <v>0</v>
      </c>
      <c r="BL139" s="38">
        <f t="shared" si="28"/>
        <v>0</v>
      </c>
      <c r="BM139">
        <v>0</v>
      </c>
      <c r="BN139" s="8">
        <v>0</v>
      </c>
      <c r="BO139">
        <v>0</v>
      </c>
      <c r="BP139" t="s">
        <v>46</v>
      </c>
      <c r="BQ139">
        <v>0</v>
      </c>
      <c r="BR139" s="3">
        <v>1225700</v>
      </c>
      <c r="BS139" t="s">
        <v>62</v>
      </c>
      <c r="BT139" s="19">
        <f t="shared" si="20"/>
        <v>445291</v>
      </c>
      <c r="BU139" s="19">
        <f t="shared" si="21"/>
        <v>1225700</v>
      </c>
      <c r="BV139" s="13">
        <f t="shared" si="22"/>
        <v>1</v>
      </c>
    </row>
    <row r="140" spans="1:74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23"/>
        <v>6.6710246185948688E-2</v>
      </c>
      <c r="U140" s="3">
        <v>4347608</v>
      </c>
      <c r="V140" s="3">
        <v>3667252</v>
      </c>
      <c r="W140" s="14">
        <f t="shared" si="24"/>
        <v>0.84351027047516702</v>
      </c>
      <c r="X140" s="3">
        <v>2531280</v>
      </c>
      <c r="Y140" s="18">
        <f t="shared" si="25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 s="38">
        <f t="shared" si="26"/>
        <v>3.3333333333333333E-2</v>
      </c>
      <c r="AF140">
        <v>0</v>
      </c>
      <c r="AG140" s="10">
        <v>49596</v>
      </c>
      <c r="AH140">
        <v>0</v>
      </c>
      <c r="AI140" t="s">
        <v>100</v>
      </c>
      <c r="AJ140" t="s">
        <v>287</v>
      </c>
      <c r="AK140" s="8">
        <v>38322</v>
      </c>
      <c r="AL140" s="3">
        <v>345000</v>
      </c>
      <c r="AM140" s="3">
        <v>345000</v>
      </c>
      <c r="AN140">
        <v>0.01</v>
      </c>
      <c r="AO140">
        <v>30</v>
      </c>
      <c r="AP140" s="38">
        <f t="shared" si="29"/>
        <v>3.8748113215847139E-2</v>
      </c>
      <c r="AQ140">
        <v>0</v>
      </c>
      <c r="AR140" s="8">
        <v>49263</v>
      </c>
      <c r="AS140" t="s">
        <v>54</v>
      </c>
      <c r="AT140" t="s">
        <v>100</v>
      </c>
      <c r="AU140" t="s">
        <v>288</v>
      </c>
      <c r="AV140" s="11">
        <v>38322</v>
      </c>
      <c r="AW140" s="3">
        <v>152000</v>
      </c>
      <c r="AX140" s="3">
        <v>152000</v>
      </c>
      <c r="AY140">
        <v>0.01</v>
      </c>
      <c r="AZ140">
        <v>30</v>
      </c>
      <c r="BA140" s="38">
        <f t="shared" si="27"/>
        <v>3.8748113215847139E-2</v>
      </c>
      <c r="BB140">
        <v>0</v>
      </c>
      <c r="BC140" s="8">
        <v>49263</v>
      </c>
      <c r="BD140">
        <v>0</v>
      </c>
      <c r="BE140" t="s">
        <v>100</v>
      </c>
      <c r="BF140" t="s">
        <v>289</v>
      </c>
      <c r="BG140" s="11">
        <v>38322</v>
      </c>
      <c r="BH140" s="3">
        <v>202000</v>
      </c>
      <c r="BI140" s="3">
        <v>202000</v>
      </c>
      <c r="BJ140">
        <v>0.01</v>
      </c>
      <c r="BK140">
        <v>30</v>
      </c>
      <c r="BL140" s="38">
        <f t="shared" si="28"/>
        <v>3.8748113215847139E-2</v>
      </c>
      <c r="BM140">
        <v>0</v>
      </c>
      <c r="BN140" s="8">
        <v>49263</v>
      </c>
      <c r="BO140">
        <v>0</v>
      </c>
      <c r="BP140" t="s">
        <v>100</v>
      </c>
      <c r="BQ140" t="s">
        <v>289</v>
      </c>
      <c r="BR140" s="3">
        <v>0</v>
      </c>
      <c r="BS140">
        <v>0</v>
      </c>
      <c r="BT140" s="19">
        <f t="shared" si="20"/>
        <v>814000</v>
      </c>
      <c r="BU140" s="19">
        <f t="shared" si="21"/>
        <v>3345280</v>
      </c>
      <c r="BV140" s="13">
        <f t="shared" si="22"/>
        <v>0.76945299576226744</v>
      </c>
    </row>
    <row r="141" spans="1:74" hidden="1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23"/>
        <v>7.9499833721316929E-2</v>
      </c>
      <c r="U141" s="3">
        <v>1503500</v>
      </c>
      <c r="V141" s="3">
        <v>1699421</v>
      </c>
      <c r="W141" s="14">
        <f t="shared" si="24"/>
        <v>1.1303099434652477</v>
      </c>
      <c r="X141" s="3">
        <v>797000</v>
      </c>
      <c r="Y141" s="18">
        <f t="shared" si="25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 s="38">
        <f t="shared" si="26"/>
        <v>6.9813880562058769E-2</v>
      </c>
      <c r="AF141">
        <v>19</v>
      </c>
      <c r="AG141" s="10">
        <v>44913</v>
      </c>
      <c r="AH141">
        <v>0</v>
      </c>
      <c r="AI141" t="s">
        <v>58</v>
      </c>
      <c r="AJ141">
        <v>0</v>
      </c>
      <c r="AK141" s="8">
        <v>37894</v>
      </c>
      <c r="AL141" s="3">
        <v>126500</v>
      </c>
      <c r="AM141" s="3">
        <v>12882</v>
      </c>
      <c r="AN141">
        <v>0.06</v>
      </c>
      <c r="AO141">
        <v>15</v>
      </c>
      <c r="AP141" s="38">
        <f t="shared" si="29"/>
        <v>0.10296276395531272</v>
      </c>
      <c r="AQ141">
        <v>15</v>
      </c>
      <c r="AR141" s="8">
        <v>43449</v>
      </c>
      <c r="AS141">
        <v>0</v>
      </c>
      <c r="AT141" t="s">
        <v>46</v>
      </c>
      <c r="AU141" t="s">
        <v>290</v>
      </c>
      <c r="AV141" s="11">
        <v>38625</v>
      </c>
      <c r="AW141" s="3">
        <v>180000</v>
      </c>
      <c r="AX141" s="3">
        <v>109096</v>
      </c>
      <c r="AY141">
        <v>6.5000000000000002E-2</v>
      </c>
      <c r="AZ141">
        <v>14</v>
      </c>
      <c r="BA141" s="38">
        <f t="shared" si="27"/>
        <v>0.11094048058054966</v>
      </c>
      <c r="BB141">
        <v>14</v>
      </c>
      <c r="BC141" s="8">
        <v>43770</v>
      </c>
      <c r="BD141" t="s">
        <v>63</v>
      </c>
      <c r="BE141" t="s">
        <v>43</v>
      </c>
      <c r="BF141" t="s">
        <v>291</v>
      </c>
      <c r="BG141" s="11" t="s">
        <v>106</v>
      </c>
      <c r="BH141" s="3">
        <v>0</v>
      </c>
      <c r="BI141" s="3">
        <v>0</v>
      </c>
      <c r="BJ141">
        <v>0</v>
      </c>
      <c r="BK141">
        <v>0</v>
      </c>
      <c r="BL141" s="38">
        <f t="shared" si="28"/>
        <v>0</v>
      </c>
      <c r="BM141">
        <v>0</v>
      </c>
      <c r="BN141" s="8">
        <v>0</v>
      </c>
      <c r="BO141">
        <v>0</v>
      </c>
      <c r="BP141" t="s">
        <v>46</v>
      </c>
      <c r="BQ141">
        <v>0</v>
      </c>
      <c r="BR141" s="3">
        <v>1503500</v>
      </c>
      <c r="BS141" t="s">
        <v>255</v>
      </c>
      <c r="BT141" s="19">
        <f t="shared" si="20"/>
        <v>706500</v>
      </c>
      <c r="BU141" s="19">
        <f t="shared" si="21"/>
        <v>1503500</v>
      </c>
      <c r="BV141" s="13">
        <f t="shared" si="22"/>
        <v>1</v>
      </c>
    </row>
    <row r="142" spans="1:74" hidden="1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23"/>
        <v>7.461093571419658E-2</v>
      </c>
      <c r="U142" s="3">
        <v>1362307</v>
      </c>
      <c r="V142" s="3">
        <v>1288249</v>
      </c>
      <c r="W142" s="14">
        <f t="shared" si="24"/>
        <v>0.94563780410729736</v>
      </c>
      <c r="X142" s="3">
        <v>816198</v>
      </c>
      <c r="Y142" s="18">
        <f t="shared" si="25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 s="38">
        <f t="shared" si="26"/>
        <v>6.9813880562058769E-2</v>
      </c>
      <c r="AF142">
        <v>19</v>
      </c>
      <c r="AG142" s="10">
        <v>44786</v>
      </c>
      <c r="AH142">
        <v>0</v>
      </c>
      <c r="AI142" t="s">
        <v>100</v>
      </c>
      <c r="AJ142" t="s">
        <v>229</v>
      </c>
      <c r="AK142" s="8">
        <v>37722</v>
      </c>
      <c r="AL142" s="3">
        <v>144709</v>
      </c>
      <c r="AM142" s="3">
        <v>108205</v>
      </c>
      <c r="AN142">
        <v>7.0000000000000007E-2</v>
      </c>
      <c r="AO142">
        <v>15</v>
      </c>
      <c r="AP142" s="38">
        <f t="shared" si="29"/>
        <v>0.10979462470100654</v>
      </c>
      <c r="AQ142">
        <v>15</v>
      </c>
      <c r="AR142" s="8">
        <v>43205</v>
      </c>
      <c r="AS142" t="s">
        <v>63</v>
      </c>
      <c r="AT142" t="s">
        <v>43</v>
      </c>
      <c r="AU142" t="s">
        <v>244</v>
      </c>
      <c r="AV142" s="11" t="s">
        <v>106</v>
      </c>
      <c r="AW142" s="3">
        <v>0</v>
      </c>
      <c r="AX142" s="3">
        <v>0</v>
      </c>
      <c r="AY142">
        <v>0</v>
      </c>
      <c r="AZ142">
        <v>0</v>
      </c>
      <c r="BA142" s="38">
        <f t="shared" si="27"/>
        <v>0</v>
      </c>
      <c r="BB142">
        <v>0</v>
      </c>
      <c r="BC142" s="8">
        <v>0</v>
      </c>
      <c r="BD142">
        <v>0</v>
      </c>
      <c r="BE142" t="s">
        <v>46</v>
      </c>
      <c r="BF142">
        <v>0</v>
      </c>
      <c r="BG142" s="11" t="s">
        <v>106</v>
      </c>
      <c r="BH142" s="3">
        <v>0</v>
      </c>
      <c r="BI142" s="3">
        <v>0</v>
      </c>
      <c r="BJ142">
        <v>0</v>
      </c>
      <c r="BK142">
        <v>0</v>
      </c>
      <c r="BL142" s="38">
        <f t="shared" si="28"/>
        <v>0</v>
      </c>
      <c r="BM142">
        <v>0</v>
      </c>
      <c r="BN142" s="8">
        <v>0</v>
      </c>
      <c r="BO142">
        <v>0</v>
      </c>
      <c r="BP142" t="s">
        <v>46</v>
      </c>
      <c r="BQ142">
        <v>0</v>
      </c>
      <c r="BR142" s="3">
        <v>1362307</v>
      </c>
      <c r="BS142" t="s">
        <v>62</v>
      </c>
      <c r="BT142" s="19">
        <f t="shared" si="20"/>
        <v>546109</v>
      </c>
      <c r="BU142" s="19">
        <f t="shared" si="21"/>
        <v>1362307</v>
      </c>
      <c r="BV142" s="13">
        <f t="shared" si="22"/>
        <v>1</v>
      </c>
    </row>
    <row r="143" spans="1:74" hidden="1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23"/>
        <v>7.250432686429574E-2</v>
      </c>
      <c r="U143" s="3">
        <v>2363721</v>
      </c>
      <c r="V143" s="3">
        <v>2155691</v>
      </c>
      <c r="W143" s="14">
        <f t="shared" si="24"/>
        <v>0.91199045911086796</v>
      </c>
      <c r="X143" s="3">
        <v>1405721</v>
      </c>
      <c r="Y143" s="18">
        <f t="shared" si="25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 s="38">
        <f t="shared" si="26"/>
        <v>9.161431790362462E-2</v>
      </c>
      <c r="AF143">
        <v>16</v>
      </c>
      <c r="AG143" s="10">
        <v>43480</v>
      </c>
      <c r="AH143">
        <v>0</v>
      </c>
      <c r="AI143" t="s">
        <v>58</v>
      </c>
      <c r="AJ143" t="s">
        <v>243</v>
      </c>
      <c r="AK143" s="8">
        <v>38329</v>
      </c>
      <c r="AL143" s="3">
        <v>108000</v>
      </c>
      <c r="AM143" s="3">
        <v>112259</v>
      </c>
      <c r="AN143">
        <v>0.01</v>
      </c>
      <c r="AO143">
        <v>30</v>
      </c>
      <c r="AP143" s="38">
        <f t="shared" si="29"/>
        <v>3.8748113215847139E-2</v>
      </c>
      <c r="AQ143">
        <v>30</v>
      </c>
      <c r="AR143" s="8">
        <v>49309</v>
      </c>
      <c r="AS143">
        <v>0</v>
      </c>
      <c r="AT143" t="s">
        <v>58</v>
      </c>
      <c r="AU143" t="s">
        <v>240</v>
      </c>
      <c r="AV143" s="11">
        <v>37968</v>
      </c>
      <c r="AW143" s="3">
        <v>450000</v>
      </c>
      <c r="AX143" s="3">
        <v>348168</v>
      </c>
      <c r="AY143">
        <v>7.2499999999999995E-2</v>
      </c>
      <c r="AZ143">
        <v>15</v>
      </c>
      <c r="BA143" s="38">
        <f t="shared" si="27"/>
        <v>0.11153465086684602</v>
      </c>
      <c r="BB143">
        <v>15</v>
      </c>
      <c r="BC143" s="8">
        <v>43475</v>
      </c>
      <c r="BD143" t="s">
        <v>63</v>
      </c>
      <c r="BE143" t="s">
        <v>43</v>
      </c>
      <c r="BF143" t="s">
        <v>294</v>
      </c>
      <c r="BG143" s="11" t="s">
        <v>106</v>
      </c>
      <c r="BH143" s="3">
        <v>0</v>
      </c>
      <c r="BI143" s="3">
        <v>0</v>
      </c>
      <c r="BJ143">
        <v>0</v>
      </c>
      <c r="BK143">
        <v>0</v>
      </c>
      <c r="BL143" s="38">
        <f t="shared" si="28"/>
        <v>0</v>
      </c>
      <c r="BM143">
        <v>0</v>
      </c>
      <c r="BN143" s="8">
        <v>0</v>
      </c>
      <c r="BO143">
        <v>0</v>
      </c>
      <c r="BP143" t="s">
        <v>46</v>
      </c>
      <c r="BQ143">
        <v>0</v>
      </c>
      <c r="BR143" s="3">
        <v>2363721</v>
      </c>
      <c r="BS143" t="s">
        <v>62</v>
      </c>
      <c r="BT143" s="19">
        <f t="shared" si="20"/>
        <v>958000</v>
      </c>
      <c r="BU143" s="19">
        <f t="shared" si="21"/>
        <v>2363721</v>
      </c>
      <c r="BV143" s="13">
        <f t="shared" si="22"/>
        <v>1</v>
      </c>
    </row>
    <row r="144" spans="1:74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23"/>
        <v>5.4557124518613609E-2</v>
      </c>
      <c r="U144" s="3">
        <v>15580000</v>
      </c>
      <c r="V144" s="3">
        <v>10690183</v>
      </c>
      <c r="W144" s="14">
        <f t="shared" si="24"/>
        <v>0.6861478177150192</v>
      </c>
      <c r="X144" s="3">
        <v>0</v>
      </c>
      <c r="Y144" s="18">
        <f t="shared" si="25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 s="38">
        <f t="shared" si="26"/>
        <v>0</v>
      </c>
      <c r="AF144">
        <v>0</v>
      </c>
      <c r="AG144" s="10">
        <v>44409</v>
      </c>
      <c r="AH144">
        <v>0</v>
      </c>
      <c r="AI144" t="s">
        <v>43</v>
      </c>
      <c r="AJ144" t="s">
        <v>295</v>
      </c>
      <c r="AK144" s="8" t="s">
        <v>106</v>
      </c>
      <c r="AL144" s="3">
        <v>1800000</v>
      </c>
      <c r="AM144" s="3">
        <v>390470.33</v>
      </c>
      <c r="AN144">
        <v>6.4699999999999994E-2</v>
      </c>
      <c r="AO144" t="s">
        <v>45</v>
      </c>
      <c r="AP144" s="38">
        <f t="shared" si="29"/>
        <v>0</v>
      </c>
      <c r="AQ144">
        <v>0</v>
      </c>
      <c r="AR144" s="8">
        <v>43862</v>
      </c>
      <c r="AS144">
        <v>0</v>
      </c>
      <c r="AT144">
        <v>0</v>
      </c>
      <c r="AU144" t="s">
        <v>295</v>
      </c>
      <c r="AV144" s="11" t="s">
        <v>106</v>
      </c>
      <c r="AW144" s="3">
        <v>129600</v>
      </c>
      <c r="AX144" s="3">
        <v>129600</v>
      </c>
      <c r="AY144">
        <v>5.0799999999999998E-2</v>
      </c>
      <c r="AZ144">
        <v>0</v>
      </c>
      <c r="BA144" s="38">
        <f t="shared" si="27"/>
        <v>0</v>
      </c>
      <c r="BB144">
        <v>0</v>
      </c>
      <c r="BC144" s="8">
        <v>54176</v>
      </c>
      <c r="BD144">
        <v>0</v>
      </c>
      <c r="BE144" t="s">
        <v>100</v>
      </c>
      <c r="BF144" t="s">
        <v>295</v>
      </c>
      <c r="BG144" s="11" t="s">
        <v>106</v>
      </c>
      <c r="BH144" s="3">
        <v>880000</v>
      </c>
      <c r="BI144" s="3">
        <v>880000</v>
      </c>
      <c r="BJ144">
        <v>0</v>
      </c>
      <c r="BK144">
        <v>0</v>
      </c>
      <c r="BL144" s="38">
        <f t="shared" si="28"/>
        <v>0</v>
      </c>
      <c r="BM144">
        <v>0</v>
      </c>
      <c r="BN144" s="8">
        <v>56219</v>
      </c>
      <c r="BO144">
        <v>0</v>
      </c>
      <c r="BP144" t="s">
        <v>46</v>
      </c>
      <c r="BQ144" t="s">
        <v>296</v>
      </c>
      <c r="BR144" s="3">
        <v>0</v>
      </c>
      <c r="BS144">
        <v>0</v>
      </c>
      <c r="BT144" s="19">
        <f t="shared" si="20"/>
        <v>5559600</v>
      </c>
      <c r="BU144" s="19">
        <f t="shared" si="21"/>
        <v>5559600</v>
      </c>
      <c r="BV144" s="13">
        <f t="shared" si="22"/>
        <v>0.3568421052631579</v>
      </c>
    </row>
    <row r="145" spans="1:74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23"/>
        <v>0</v>
      </c>
      <c r="U145" s="3">
        <v>1156100</v>
      </c>
      <c r="V145" s="3">
        <v>1076000</v>
      </c>
      <c r="W145" s="14">
        <f t="shared" si="24"/>
        <v>0.9307153360435948</v>
      </c>
      <c r="X145" s="3">
        <v>0</v>
      </c>
      <c r="Y145" s="18">
        <f t="shared" si="25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 s="38">
        <f t="shared" si="26"/>
        <v>9.7977148946865864E-2</v>
      </c>
      <c r="AF145">
        <v>15</v>
      </c>
      <c r="AG145" s="10">
        <v>43709</v>
      </c>
      <c r="AH145" t="s">
        <v>63</v>
      </c>
      <c r="AI145" t="s">
        <v>43</v>
      </c>
      <c r="AJ145">
        <v>0</v>
      </c>
      <c r="AK145" s="8" t="s">
        <v>106</v>
      </c>
      <c r="AL145" s="3">
        <v>0</v>
      </c>
      <c r="AM145" s="3">
        <v>0</v>
      </c>
      <c r="AN145">
        <v>0</v>
      </c>
      <c r="AO145" t="s">
        <v>45</v>
      </c>
      <c r="AP145" s="38">
        <f t="shared" si="29"/>
        <v>0</v>
      </c>
      <c r="AQ145">
        <v>0</v>
      </c>
      <c r="AR145" s="8">
        <v>0</v>
      </c>
      <c r="AS145">
        <v>0</v>
      </c>
      <c r="AT145" t="s">
        <v>46</v>
      </c>
      <c r="AU145">
        <v>0</v>
      </c>
      <c r="AV145" s="11" t="s">
        <v>106</v>
      </c>
      <c r="AW145" s="3">
        <v>0</v>
      </c>
      <c r="AX145" s="3">
        <v>0</v>
      </c>
      <c r="AY145">
        <v>0</v>
      </c>
      <c r="AZ145">
        <v>0</v>
      </c>
      <c r="BA145" s="38">
        <f t="shared" si="27"/>
        <v>0</v>
      </c>
      <c r="BB145">
        <v>0</v>
      </c>
      <c r="BC145" s="8">
        <v>0</v>
      </c>
      <c r="BD145">
        <v>0</v>
      </c>
      <c r="BE145" t="s">
        <v>46</v>
      </c>
      <c r="BF145">
        <v>0</v>
      </c>
      <c r="BG145" s="11" t="s">
        <v>106</v>
      </c>
      <c r="BH145" s="3">
        <v>0</v>
      </c>
      <c r="BI145" s="3">
        <v>0</v>
      </c>
      <c r="BJ145">
        <v>0</v>
      </c>
      <c r="BK145">
        <v>0</v>
      </c>
      <c r="BL145" s="38">
        <f t="shared" si="28"/>
        <v>0</v>
      </c>
      <c r="BM145">
        <v>0</v>
      </c>
      <c r="BN145" s="8">
        <v>0</v>
      </c>
      <c r="BO145">
        <v>0</v>
      </c>
      <c r="BP145" t="s">
        <v>46</v>
      </c>
      <c r="BQ145">
        <v>0</v>
      </c>
      <c r="BR145" s="3">
        <v>0</v>
      </c>
      <c r="BS145">
        <v>0</v>
      </c>
      <c r="BT145" s="19">
        <f t="shared" si="20"/>
        <v>210000</v>
      </c>
      <c r="BU145" s="19">
        <f t="shared" si="21"/>
        <v>210000</v>
      </c>
      <c r="BV145" s="13">
        <f t="shared" si="22"/>
        <v>0.18164518640256033</v>
      </c>
    </row>
    <row r="146" spans="1:74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23"/>
        <v>7.5003892396851485E-2</v>
      </c>
      <c r="U146" s="3">
        <v>1156100</v>
      </c>
      <c r="V146" s="3">
        <v>1076000</v>
      </c>
      <c r="W146" s="14">
        <f t="shared" si="24"/>
        <v>0.9307153360435948</v>
      </c>
      <c r="X146" s="3">
        <v>0</v>
      </c>
      <c r="Y146" s="18">
        <f t="shared" si="25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 s="38">
        <f t="shared" si="26"/>
        <v>9.7977148946865864E-2</v>
      </c>
      <c r="AF146">
        <v>15</v>
      </c>
      <c r="AG146" s="10">
        <v>43709</v>
      </c>
      <c r="AH146" t="s">
        <v>63</v>
      </c>
      <c r="AI146" t="s">
        <v>298</v>
      </c>
      <c r="AJ146" t="s">
        <v>299</v>
      </c>
      <c r="AK146" s="8" t="s">
        <v>106</v>
      </c>
      <c r="AL146" s="3">
        <v>0</v>
      </c>
      <c r="AM146" s="3">
        <v>0</v>
      </c>
      <c r="AN146">
        <v>0</v>
      </c>
      <c r="AO146" t="s">
        <v>45</v>
      </c>
      <c r="AP146" s="38">
        <f t="shared" si="29"/>
        <v>0</v>
      </c>
      <c r="AQ146">
        <v>0</v>
      </c>
      <c r="AR146" s="8">
        <v>0</v>
      </c>
      <c r="AS146">
        <v>0</v>
      </c>
      <c r="AT146" t="s">
        <v>46</v>
      </c>
      <c r="AU146">
        <v>0</v>
      </c>
      <c r="AV146" s="11" t="s">
        <v>106</v>
      </c>
      <c r="AW146" s="3">
        <v>0</v>
      </c>
      <c r="AX146" s="3">
        <v>0</v>
      </c>
      <c r="AY146">
        <v>0</v>
      </c>
      <c r="AZ146">
        <v>0</v>
      </c>
      <c r="BA146" s="38">
        <f t="shared" si="27"/>
        <v>0</v>
      </c>
      <c r="BB146">
        <v>0</v>
      </c>
      <c r="BC146" s="8">
        <v>0</v>
      </c>
      <c r="BD146">
        <v>0</v>
      </c>
      <c r="BE146" t="s">
        <v>46</v>
      </c>
      <c r="BF146">
        <v>0</v>
      </c>
      <c r="BG146" s="11" t="s">
        <v>106</v>
      </c>
      <c r="BH146" s="3">
        <v>0</v>
      </c>
      <c r="BI146" s="3">
        <v>0</v>
      </c>
      <c r="BJ146">
        <v>0</v>
      </c>
      <c r="BK146">
        <v>0</v>
      </c>
      <c r="BL146" s="38">
        <f t="shared" si="28"/>
        <v>0</v>
      </c>
      <c r="BM146">
        <v>0</v>
      </c>
      <c r="BN146" s="8">
        <v>0</v>
      </c>
      <c r="BO146">
        <v>0</v>
      </c>
      <c r="BP146" t="s">
        <v>46</v>
      </c>
      <c r="BQ146">
        <v>0</v>
      </c>
      <c r="BR146" s="3">
        <v>0</v>
      </c>
      <c r="BS146" t="s">
        <v>300</v>
      </c>
      <c r="BT146" s="19">
        <f t="shared" si="20"/>
        <v>210000</v>
      </c>
      <c r="BU146" s="19">
        <f t="shared" si="21"/>
        <v>210000</v>
      </c>
      <c r="BV146" s="13">
        <f t="shared" si="22"/>
        <v>0.18164518640256033</v>
      </c>
    </row>
    <row r="147" spans="1:74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23"/>
        <v>0</v>
      </c>
      <c r="U147" s="3">
        <v>0</v>
      </c>
      <c r="V147" s="3">
        <v>0</v>
      </c>
      <c r="W147" s="14">
        <f t="shared" si="24"/>
        <v>0</v>
      </c>
      <c r="X147" s="3">
        <v>0</v>
      </c>
      <c r="Y147" s="18">
        <f t="shared" si="25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 s="38">
        <f t="shared" si="26"/>
        <v>0.10499049840831309</v>
      </c>
      <c r="AF147">
        <v>20</v>
      </c>
      <c r="AG147" s="10">
        <v>43770</v>
      </c>
      <c r="AH147">
        <v>0</v>
      </c>
      <c r="AI147" t="s">
        <v>43</v>
      </c>
      <c r="AJ147" t="s">
        <v>214</v>
      </c>
      <c r="AK147" s="8">
        <v>37895</v>
      </c>
      <c r="AL147" s="3">
        <v>900000</v>
      </c>
      <c r="AM147" s="3">
        <v>900000</v>
      </c>
      <c r="AN147">
        <v>0.01</v>
      </c>
      <c r="AO147">
        <v>50</v>
      </c>
      <c r="AP147" s="38">
        <f t="shared" si="29"/>
        <v>2.5512730928169743E-2</v>
      </c>
      <c r="AQ147">
        <v>30</v>
      </c>
      <c r="AR147" s="8">
        <v>56158</v>
      </c>
      <c r="AS147">
        <v>56158</v>
      </c>
      <c r="AT147" t="s">
        <v>100</v>
      </c>
      <c r="AU147" t="s">
        <v>142</v>
      </c>
      <c r="AV147" s="11">
        <v>37782</v>
      </c>
      <c r="AW147" s="3">
        <v>180000</v>
      </c>
      <c r="AX147" s="3">
        <v>180000</v>
      </c>
      <c r="AY147">
        <v>0</v>
      </c>
      <c r="AZ147">
        <v>15</v>
      </c>
      <c r="BA147" s="38">
        <f t="shared" si="27"/>
        <v>6.6666666666666666E-2</v>
      </c>
      <c r="BB147">
        <v>0</v>
      </c>
      <c r="BC147" s="8">
        <v>43261</v>
      </c>
      <c r="BD147">
        <v>0</v>
      </c>
      <c r="BE147" t="s">
        <v>100</v>
      </c>
      <c r="BF147">
        <v>0</v>
      </c>
      <c r="BG147" s="11" t="s">
        <v>106</v>
      </c>
      <c r="BH147" s="3">
        <v>0</v>
      </c>
      <c r="BI147" s="3">
        <v>0</v>
      </c>
      <c r="BJ147">
        <v>0</v>
      </c>
      <c r="BK147">
        <v>0</v>
      </c>
      <c r="BL147" s="38">
        <f t="shared" si="28"/>
        <v>0</v>
      </c>
      <c r="BM147">
        <v>0</v>
      </c>
      <c r="BN147" s="8">
        <v>0</v>
      </c>
      <c r="BO147">
        <v>0</v>
      </c>
      <c r="BP147" t="s">
        <v>46</v>
      </c>
      <c r="BQ147">
        <v>0</v>
      </c>
      <c r="BR147" s="3">
        <v>0</v>
      </c>
      <c r="BS147">
        <v>0</v>
      </c>
      <c r="BT147" s="19">
        <f t="shared" si="20"/>
        <v>1680000</v>
      </c>
      <c r="BU147" s="19">
        <f t="shared" si="21"/>
        <v>1680000</v>
      </c>
      <c r="BV147" s="13">
        <f t="shared" si="22"/>
        <v>0</v>
      </c>
    </row>
    <row r="148" spans="1:74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23"/>
        <v>0.73994707898491097</v>
      </c>
      <c r="U148" s="3">
        <v>4392206</v>
      </c>
      <c r="V148" s="3">
        <v>4052450</v>
      </c>
      <c r="W148" s="14">
        <f t="shared" si="24"/>
        <v>0.92264570468689311</v>
      </c>
      <c r="X148" s="3">
        <v>2826588</v>
      </c>
      <c r="Y148" s="18">
        <f t="shared" si="25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 s="38">
        <f t="shared" si="26"/>
        <v>9.6915786229061995E-2</v>
      </c>
      <c r="AF148">
        <v>30</v>
      </c>
      <c r="AG148" s="10">
        <v>44824</v>
      </c>
      <c r="AH148" t="s">
        <v>279</v>
      </c>
      <c r="AI148" t="s">
        <v>43</v>
      </c>
      <c r="AJ148">
        <v>0</v>
      </c>
      <c r="AK148" s="8">
        <v>38001</v>
      </c>
      <c r="AL148" s="3">
        <v>350000</v>
      </c>
      <c r="AM148" s="3">
        <v>0</v>
      </c>
      <c r="AN148">
        <v>5.0099999999999999E-2</v>
      </c>
      <c r="AO148">
        <v>30</v>
      </c>
      <c r="AP148" s="38">
        <f t="shared" si="29"/>
        <v>6.5125607190114856E-2</v>
      </c>
      <c r="AQ148">
        <v>30</v>
      </c>
      <c r="AR148" s="8">
        <v>48959</v>
      </c>
      <c r="AS148" t="s">
        <v>281</v>
      </c>
      <c r="AT148" t="s">
        <v>58</v>
      </c>
      <c r="AU148">
        <v>0</v>
      </c>
      <c r="AV148" s="11" t="s">
        <v>106</v>
      </c>
      <c r="AW148" s="3">
        <v>0</v>
      </c>
      <c r="AX148" s="3">
        <v>0</v>
      </c>
      <c r="AY148">
        <v>0</v>
      </c>
      <c r="AZ148">
        <v>0</v>
      </c>
      <c r="BA148" s="38">
        <f t="shared" si="27"/>
        <v>0</v>
      </c>
      <c r="BB148">
        <v>0</v>
      </c>
      <c r="BC148" s="8">
        <v>0</v>
      </c>
      <c r="BD148">
        <v>0</v>
      </c>
      <c r="BE148" t="s">
        <v>46</v>
      </c>
      <c r="BF148">
        <v>0</v>
      </c>
      <c r="BG148" s="11" t="s">
        <v>106</v>
      </c>
      <c r="BH148" s="3">
        <v>0</v>
      </c>
      <c r="BI148" s="3">
        <v>0</v>
      </c>
      <c r="BJ148">
        <v>0</v>
      </c>
      <c r="BK148">
        <v>0</v>
      </c>
      <c r="BL148" s="38">
        <f t="shared" si="28"/>
        <v>0</v>
      </c>
      <c r="BM148">
        <v>0</v>
      </c>
      <c r="BN148" s="8">
        <v>0</v>
      </c>
      <c r="BO148">
        <v>0</v>
      </c>
      <c r="BP148" t="s">
        <v>46</v>
      </c>
      <c r="BQ148">
        <v>0</v>
      </c>
      <c r="BR148" s="3">
        <v>4392206</v>
      </c>
      <c r="BS148" t="s">
        <v>62</v>
      </c>
      <c r="BT148" s="19">
        <f t="shared" si="20"/>
        <v>1491500</v>
      </c>
      <c r="BU148" s="19">
        <f t="shared" si="21"/>
        <v>4318088</v>
      </c>
      <c r="BV148" s="13">
        <f t="shared" si="22"/>
        <v>0.98312510843070655</v>
      </c>
    </row>
    <row r="149" spans="1:74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23"/>
        <v>8.8784959442610237E-2</v>
      </c>
      <c r="U149" s="3">
        <v>2141410</v>
      </c>
      <c r="V149" s="3">
        <v>2364426</v>
      </c>
      <c r="W149" s="14">
        <f t="shared" si="24"/>
        <v>1.1041444655624097</v>
      </c>
      <c r="X149" s="3">
        <v>1612931</v>
      </c>
      <c r="Y149" s="18">
        <f t="shared" si="25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 s="38">
        <f t="shared" si="26"/>
        <v>0.10806729129838037</v>
      </c>
      <c r="AF149">
        <v>15</v>
      </c>
      <c r="AG149" s="10">
        <v>43800</v>
      </c>
      <c r="AH149" t="s">
        <v>71</v>
      </c>
      <c r="AI149" t="s">
        <v>58</v>
      </c>
      <c r="AJ149" t="s">
        <v>55</v>
      </c>
      <c r="AK149" s="8" t="s">
        <v>106</v>
      </c>
      <c r="AL149" s="3">
        <v>580000</v>
      </c>
      <c r="AM149" s="3">
        <v>461275</v>
      </c>
      <c r="AN149">
        <v>7.3999999999999996E-2</v>
      </c>
      <c r="AO149">
        <v>15</v>
      </c>
      <c r="AP149" s="38">
        <f t="shared" si="29"/>
        <v>0.11258470358779432</v>
      </c>
      <c r="AQ149">
        <v>30</v>
      </c>
      <c r="AR149" s="8">
        <v>43718</v>
      </c>
      <c r="AS149" t="s">
        <v>54</v>
      </c>
      <c r="AT149" t="s">
        <v>43</v>
      </c>
      <c r="AU149" t="s">
        <v>55</v>
      </c>
      <c r="AV149" s="11" t="s">
        <v>106</v>
      </c>
      <c r="AW149" s="3">
        <v>0</v>
      </c>
      <c r="AX149" s="3">
        <v>0</v>
      </c>
      <c r="AY149">
        <v>0</v>
      </c>
      <c r="AZ149">
        <v>0</v>
      </c>
      <c r="BA149" s="38">
        <f t="shared" si="27"/>
        <v>0</v>
      </c>
      <c r="BB149">
        <v>0</v>
      </c>
      <c r="BC149" s="8">
        <v>0</v>
      </c>
      <c r="BD149">
        <v>0</v>
      </c>
      <c r="BE149" t="s">
        <v>46</v>
      </c>
      <c r="BF149">
        <v>0</v>
      </c>
      <c r="BG149" s="11" t="s">
        <v>106</v>
      </c>
      <c r="BH149" s="3">
        <v>0</v>
      </c>
      <c r="BI149" s="3">
        <v>0</v>
      </c>
      <c r="BJ149">
        <v>0</v>
      </c>
      <c r="BK149">
        <v>0</v>
      </c>
      <c r="BL149" s="38">
        <f t="shared" si="28"/>
        <v>0</v>
      </c>
      <c r="BM149">
        <v>0</v>
      </c>
      <c r="BN149" s="8">
        <v>0</v>
      </c>
      <c r="BO149">
        <v>0</v>
      </c>
      <c r="BP149" t="s">
        <v>46</v>
      </c>
      <c r="BQ149">
        <v>0</v>
      </c>
      <c r="BR149" s="3">
        <v>2141410</v>
      </c>
      <c r="BS149" t="s">
        <v>47</v>
      </c>
      <c r="BT149" s="19">
        <f t="shared" si="20"/>
        <v>636000</v>
      </c>
      <c r="BU149" s="19">
        <f t="shared" si="21"/>
        <v>2248931</v>
      </c>
      <c r="BV149" s="13">
        <f t="shared" si="22"/>
        <v>1.0502103754068581</v>
      </c>
    </row>
    <row r="150" spans="1:74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23"/>
        <v>0.77213643164407131</v>
      </c>
      <c r="U150" s="3">
        <v>2355348</v>
      </c>
      <c r="V150" s="3">
        <v>2253591</v>
      </c>
      <c r="W150" s="14">
        <f t="shared" si="24"/>
        <v>0.95679746687113754</v>
      </c>
      <c r="X150" s="3">
        <v>1300367</v>
      </c>
      <c r="Y150" s="18">
        <f t="shared" si="25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 s="38">
        <f t="shared" si="26"/>
        <v>0.10979462470100654</v>
      </c>
      <c r="AF150">
        <v>15</v>
      </c>
      <c r="AG150" s="10">
        <v>44256</v>
      </c>
      <c r="AH150">
        <v>0</v>
      </c>
      <c r="AI150" t="s">
        <v>58</v>
      </c>
      <c r="AJ150" t="s">
        <v>205</v>
      </c>
      <c r="AK150" s="8">
        <v>38777</v>
      </c>
      <c r="AL150" s="3">
        <v>65000</v>
      </c>
      <c r="AM150" s="3">
        <v>59462</v>
      </c>
      <c r="AN150">
        <v>7.7399999999999997E-2</v>
      </c>
      <c r="AO150">
        <v>15</v>
      </c>
      <c r="AP150" s="38">
        <f t="shared" si="29"/>
        <v>0.11498140893472064</v>
      </c>
      <c r="AQ150">
        <v>30</v>
      </c>
      <c r="AR150" s="8">
        <v>44256</v>
      </c>
      <c r="AS150">
        <v>0</v>
      </c>
      <c r="AT150" t="s">
        <v>58</v>
      </c>
      <c r="AU150" t="s">
        <v>205</v>
      </c>
      <c r="AV150" s="11">
        <v>38336</v>
      </c>
      <c r="AW150" s="3">
        <v>300000</v>
      </c>
      <c r="AX150" s="3">
        <v>300000</v>
      </c>
      <c r="AY150">
        <v>5.3400000000000003E-2</v>
      </c>
      <c r="AZ150">
        <v>30</v>
      </c>
      <c r="BA150" s="38">
        <f t="shared" si="27"/>
        <v>6.7594162414095021E-2</v>
      </c>
      <c r="BB150">
        <v>50</v>
      </c>
      <c r="BC150" s="8">
        <v>49293</v>
      </c>
      <c r="BD150">
        <v>0</v>
      </c>
      <c r="BE150" t="s">
        <v>100</v>
      </c>
      <c r="BF150" t="s">
        <v>205</v>
      </c>
      <c r="BG150" s="11">
        <v>38336</v>
      </c>
      <c r="BH150" s="3">
        <v>260000</v>
      </c>
      <c r="BI150" s="3">
        <v>260000</v>
      </c>
      <c r="BJ150">
        <v>5.3400000000000003E-2</v>
      </c>
      <c r="BK150">
        <v>30</v>
      </c>
      <c r="BL150" s="38">
        <f t="shared" si="28"/>
        <v>6.7594162414095021E-2</v>
      </c>
      <c r="BM150">
        <v>30</v>
      </c>
      <c r="BN150" s="8">
        <v>49293</v>
      </c>
      <c r="BO150">
        <v>0</v>
      </c>
      <c r="BP150" t="s">
        <v>100</v>
      </c>
      <c r="BQ150" t="s">
        <v>205</v>
      </c>
      <c r="BR150" s="3">
        <v>2355348</v>
      </c>
      <c r="BS150">
        <v>0</v>
      </c>
      <c r="BT150" s="19">
        <f t="shared" si="20"/>
        <v>825000</v>
      </c>
      <c r="BU150" s="19">
        <f t="shared" si="21"/>
        <v>2125367</v>
      </c>
      <c r="BV150" s="13">
        <f t="shared" si="22"/>
        <v>0.90235795304982536</v>
      </c>
    </row>
    <row r="151" spans="1:74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23"/>
        <v>5.9622208136869879E-2</v>
      </c>
      <c r="U151" s="3">
        <v>9862097</v>
      </c>
      <c r="V151" s="3">
        <v>7517472</v>
      </c>
      <c r="W151" s="14">
        <f t="shared" si="24"/>
        <v>0.76225898001206027</v>
      </c>
      <c r="X151" s="3">
        <v>0</v>
      </c>
      <c r="Y151" s="18">
        <f t="shared" si="25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 s="38">
        <f t="shared" si="26"/>
        <v>4.187486821806051E-2</v>
      </c>
      <c r="AF151">
        <v>40</v>
      </c>
      <c r="AG151" s="10">
        <v>55975</v>
      </c>
      <c r="AH151">
        <v>0</v>
      </c>
      <c r="AI151" t="s">
        <v>43</v>
      </c>
      <c r="AJ151">
        <v>0</v>
      </c>
      <c r="AK151" s="8" t="s">
        <v>106</v>
      </c>
      <c r="AL151" s="3">
        <v>0</v>
      </c>
      <c r="AM151" s="3">
        <v>0</v>
      </c>
      <c r="AN151">
        <v>0</v>
      </c>
      <c r="AO151" t="s">
        <v>45</v>
      </c>
      <c r="AP151" s="38">
        <f t="shared" si="29"/>
        <v>0</v>
      </c>
      <c r="AQ151">
        <v>0</v>
      </c>
      <c r="AR151" s="8">
        <v>0</v>
      </c>
      <c r="AS151">
        <v>0</v>
      </c>
      <c r="AT151" t="s">
        <v>46</v>
      </c>
      <c r="AU151">
        <v>0</v>
      </c>
      <c r="AV151" s="11" t="s">
        <v>106</v>
      </c>
      <c r="AW151" s="3">
        <v>0</v>
      </c>
      <c r="AX151" s="3">
        <v>0</v>
      </c>
      <c r="AY151">
        <v>0</v>
      </c>
      <c r="AZ151">
        <v>0</v>
      </c>
      <c r="BA151" s="38">
        <f t="shared" si="27"/>
        <v>0</v>
      </c>
      <c r="BB151">
        <v>0</v>
      </c>
      <c r="BC151" s="8">
        <v>0</v>
      </c>
      <c r="BD151">
        <v>0</v>
      </c>
      <c r="BE151" t="s">
        <v>46</v>
      </c>
      <c r="BF151">
        <v>0</v>
      </c>
      <c r="BG151" s="11" t="s">
        <v>106</v>
      </c>
      <c r="BH151" s="3">
        <v>0</v>
      </c>
      <c r="BI151" s="3">
        <v>0</v>
      </c>
      <c r="BJ151">
        <v>0</v>
      </c>
      <c r="BK151">
        <v>0</v>
      </c>
      <c r="BL151" s="38">
        <f t="shared" si="28"/>
        <v>0</v>
      </c>
      <c r="BM151">
        <v>0</v>
      </c>
      <c r="BN151" s="8">
        <v>0</v>
      </c>
      <c r="BO151">
        <v>0</v>
      </c>
      <c r="BP151" t="s">
        <v>46</v>
      </c>
      <c r="BQ151">
        <v>0</v>
      </c>
      <c r="BR151" s="3">
        <v>0</v>
      </c>
      <c r="BS151">
        <v>0</v>
      </c>
      <c r="BT151" s="19">
        <f t="shared" si="20"/>
        <v>4800600</v>
      </c>
      <c r="BU151" s="19">
        <f t="shared" si="21"/>
        <v>4800600</v>
      </c>
      <c r="BV151" s="13">
        <f t="shared" si="22"/>
        <v>0.48677274214601618</v>
      </c>
    </row>
    <row r="152" spans="1:74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23"/>
        <v>0</v>
      </c>
      <c r="U152" s="3">
        <v>0</v>
      </c>
      <c r="V152" s="3">
        <v>0</v>
      </c>
      <c r="W152" s="14">
        <f t="shared" si="24"/>
        <v>0</v>
      </c>
      <c r="X152" s="3">
        <v>0</v>
      </c>
      <c r="Y152" s="18">
        <f t="shared" si="25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 s="38">
        <f t="shared" si="26"/>
        <v>0.1056706000358157</v>
      </c>
      <c r="AF152">
        <v>15</v>
      </c>
      <c r="AG152" s="10">
        <v>43982</v>
      </c>
      <c r="AH152">
        <v>0</v>
      </c>
      <c r="AI152" t="s">
        <v>43</v>
      </c>
      <c r="AJ152">
        <v>0</v>
      </c>
      <c r="AK152" s="8" t="s">
        <v>306</v>
      </c>
      <c r="AL152" s="3">
        <v>668000</v>
      </c>
      <c r="AM152" s="3">
        <v>137454</v>
      </c>
      <c r="AN152">
        <v>6.7400000000000002E-2</v>
      </c>
      <c r="AO152" t="s">
        <v>45</v>
      </c>
      <c r="AP152" s="38">
        <f t="shared" si="29"/>
        <v>0</v>
      </c>
      <c r="AQ152">
        <v>0</v>
      </c>
      <c r="AR152" s="8">
        <v>43800</v>
      </c>
      <c r="AS152">
        <v>0</v>
      </c>
      <c r="AT152" t="s">
        <v>43</v>
      </c>
      <c r="AU152">
        <v>0</v>
      </c>
      <c r="AV152" s="11" t="s">
        <v>106</v>
      </c>
      <c r="AW152" s="3">
        <v>300000</v>
      </c>
      <c r="AX152" s="3">
        <v>300000</v>
      </c>
      <c r="AY152">
        <v>0</v>
      </c>
      <c r="AZ152">
        <v>0</v>
      </c>
      <c r="BA152" s="38">
        <f t="shared" si="27"/>
        <v>0</v>
      </c>
      <c r="BB152">
        <v>0</v>
      </c>
      <c r="BC152" s="8">
        <v>43830</v>
      </c>
      <c r="BD152">
        <v>0</v>
      </c>
      <c r="BE152" t="s">
        <v>46</v>
      </c>
      <c r="BF152">
        <v>0</v>
      </c>
      <c r="BG152" s="11" t="s">
        <v>106</v>
      </c>
      <c r="BH152" s="3">
        <v>150000</v>
      </c>
      <c r="BI152" s="3">
        <v>0</v>
      </c>
      <c r="BJ152">
        <v>0</v>
      </c>
      <c r="BK152">
        <v>0</v>
      </c>
      <c r="BL152" s="38">
        <f t="shared" si="28"/>
        <v>0</v>
      </c>
      <c r="BM152">
        <v>0</v>
      </c>
      <c r="BN152" s="8">
        <v>43982</v>
      </c>
      <c r="BO152">
        <v>0</v>
      </c>
      <c r="BP152" t="s">
        <v>46</v>
      </c>
      <c r="BQ152">
        <v>0</v>
      </c>
      <c r="BR152" s="3">
        <v>0</v>
      </c>
      <c r="BS152">
        <v>0</v>
      </c>
      <c r="BT152" s="19">
        <f t="shared" si="20"/>
        <v>2327790</v>
      </c>
      <c r="BU152" s="19">
        <f t="shared" si="21"/>
        <v>2327790</v>
      </c>
      <c r="BV152" s="13">
        <f t="shared" si="22"/>
        <v>0</v>
      </c>
    </row>
    <row r="153" spans="1:74" hidden="1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23"/>
        <v>7.0431911114885712E-2</v>
      </c>
      <c r="U153" s="3">
        <v>800674</v>
      </c>
      <c r="V153" s="3">
        <v>736050</v>
      </c>
      <c r="W153" s="14">
        <f t="shared" si="24"/>
        <v>0.91928799986011789</v>
      </c>
      <c r="X153" s="3">
        <v>458363</v>
      </c>
      <c r="Y153" s="18">
        <f t="shared" si="25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 s="38">
        <f t="shared" si="26"/>
        <v>9.3113808114768812E-2</v>
      </c>
      <c r="AF153">
        <v>0</v>
      </c>
      <c r="AG153" s="10">
        <v>44337</v>
      </c>
      <c r="AH153">
        <v>0</v>
      </c>
      <c r="AI153" t="s">
        <v>100</v>
      </c>
      <c r="AJ153">
        <v>0</v>
      </c>
      <c r="AK153" s="8">
        <v>38275</v>
      </c>
      <c r="AL153" s="3">
        <v>30000</v>
      </c>
      <c r="AM153" s="3">
        <v>30000</v>
      </c>
      <c r="AN153">
        <v>0</v>
      </c>
      <c r="AO153">
        <v>15</v>
      </c>
      <c r="AP153" s="38">
        <f t="shared" si="29"/>
        <v>6.6666666666666666E-2</v>
      </c>
      <c r="AQ153">
        <v>0</v>
      </c>
      <c r="AR153" s="8">
        <v>43753</v>
      </c>
      <c r="AS153">
        <v>0</v>
      </c>
      <c r="AT153" t="s">
        <v>100</v>
      </c>
      <c r="AU153">
        <v>0</v>
      </c>
      <c r="AV153" s="11" t="s">
        <v>106</v>
      </c>
      <c r="AW153" s="3">
        <v>0</v>
      </c>
      <c r="AX153" s="3">
        <v>0</v>
      </c>
      <c r="AY153">
        <v>0</v>
      </c>
      <c r="AZ153">
        <v>0</v>
      </c>
      <c r="BA153" s="38">
        <f t="shared" si="27"/>
        <v>0</v>
      </c>
      <c r="BB153">
        <v>0</v>
      </c>
      <c r="BC153" s="8">
        <v>0</v>
      </c>
      <c r="BD153">
        <v>0</v>
      </c>
      <c r="BE153" t="s">
        <v>46</v>
      </c>
      <c r="BF153">
        <v>0</v>
      </c>
      <c r="BG153" s="11" t="s">
        <v>106</v>
      </c>
      <c r="BH153" s="3">
        <v>0</v>
      </c>
      <c r="BI153" s="3">
        <v>0</v>
      </c>
      <c r="BJ153">
        <v>0</v>
      </c>
      <c r="BK153">
        <v>0</v>
      </c>
      <c r="BL153" s="38">
        <f t="shared" si="28"/>
        <v>0</v>
      </c>
      <c r="BM153">
        <v>0</v>
      </c>
      <c r="BN153" s="8">
        <v>0</v>
      </c>
      <c r="BO153">
        <v>0</v>
      </c>
      <c r="BP153" t="s">
        <v>46</v>
      </c>
      <c r="BQ153">
        <v>0</v>
      </c>
      <c r="BR153" s="3">
        <v>800674</v>
      </c>
      <c r="BS153" t="s">
        <v>47</v>
      </c>
      <c r="BT153" s="19">
        <f t="shared" si="20"/>
        <v>342311</v>
      </c>
      <c r="BU153" s="19">
        <f t="shared" si="21"/>
        <v>800674</v>
      </c>
      <c r="BV153" s="13">
        <f t="shared" si="22"/>
        <v>1</v>
      </c>
    </row>
    <row r="154" spans="1:74" hidden="1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23"/>
        <v>7.2265724829539066E-2</v>
      </c>
      <c r="U154" s="3">
        <v>782584</v>
      </c>
      <c r="V154" s="3">
        <v>729313</v>
      </c>
      <c r="W154" s="14">
        <f t="shared" si="24"/>
        <v>0.93192935199288507</v>
      </c>
      <c r="X154" s="3">
        <v>459363</v>
      </c>
      <c r="Y154" s="18">
        <f t="shared" si="25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 s="38">
        <f t="shared" si="26"/>
        <v>6.1391542908593145E-2</v>
      </c>
      <c r="AF154">
        <v>20</v>
      </c>
      <c r="AG154" s="10">
        <v>49084</v>
      </c>
      <c r="AH154">
        <v>0</v>
      </c>
      <c r="AI154" t="s">
        <v>58</v>
      </c>
      <c r="AJ154">
        <v>0</v>
      </c>
      <c r="AK154" s="8">
        <v>38275</v>
      </c>
      <c r="AL154" s="3">
        <v>30000</v>
      </c>
      <c r="AM154" s="3">
        <v>0</v>
      </c>
      <c r="AN154">
        <v>0</v>
      </c>
      <c r="AO154">
        <v>15</v>
      </c>
      <c r="AP154" s="38">
        <f t="shared" si="29"/>
        <v>6.6666666666666666E-2</v>
      </c>
      <c r="AQ154">
        <v>0</v>
      </c>
      <c r="AR154" s="8">
        <v>43753</v>
      </c>
      <c r="AS154">
        <v>0</v>
      </c>
      <c r="AT154" t="s">
        <v>100</v>
      </c>
      <c r="AU154">
        <v>0</v>
      </c>
      <c r="AV154" s="11" t="s">
        <v>106</v>
      </c>
      <c r="AW154" s="3">
        <v>0</v>
      </c>
      <c r="AX154" s="3">
        <v>0</v>
      </c>
      <c r="AY154">
        <v>0</v>
      </c>
      <c r="AZ154">
        <v>0</v>
      </c>
      <c r="BA154" s="38">
        <f t="shared" si="27"/>
        <v>0</v>
      </c>
      <c r="BB154">
        <v>0</v>
      </c>
      <c r="BC154" s="8">
        <v>0</v>
      </c>
      <c r="BD154">
        <v>0</v>
      </c>
      <c r="BE154" t="s">
        <v>46</v>
      </c>
      <c r="BF154">
        <v>0</v>
      </c>
      <c r="BG154" s="11" t="s">
        <v>106</v>
      </c>
      <c r="BH154" s="3">
        <v>0</v>
      </c>
      <c r="BI154" s="3">
        <v>0</v>
      </c>
      <c r="BJ154">
        <v>0</v>
      </c>
      <c r="BK154">
        <v>0</v>
      </c>
      <c r="BL154" s="38">
        <f t="shared" si="28"/>
        <v>0</v>
      </c>
      <c r="BM154">
        <v>0</v>
      </c>
      <c r="BN154" s="8">
        <v>0</v>
      </c>
      <c r="BO154">
        <v>0</v>
      </c>
      <c r="BP154" t="s">
        <v>46</v>
      </c>
      <c r="BQ154">
        <v>0</v>
      </c>
      <c r="BR154" s="3">
        <v>782584</v>
      </c>
      <c r="BS154" t="s">
        <v>47</v>
      </c>
      <c r="BT154" s="19">
        <f t="shared" si="20"/>
        <v>323211</v>
      </c>
      <c r="BU154" s="19">
        <f t="shared" si="21"/>
        <v>782574</v>
      </c>
      <c r="BV154" s="13">
        <f t="shared" si="22"/>
        <v>0.99998722181899957</v>
      </c>
    </row>
    <row r="155" spans="1:74" hidden="1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23"/>
        <v>7.2281336673482161E-2</v>
      </c>
      <c r="U155" s="3">
        <v>2041426</v>
      </c>
      <c r="V155" s="3">
        <v>1849048</v>
      </c>
      <c r="W155" s="14">
        <f t="shared" si="24"/>
        <v>0.90576293238158034</v>
      </c>
      <c r="X155" s="3">
        <v>1335196</v>
      </c>
      <c r="Y155" s="18">
        <f t="shared" si="25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 s="38">
        <f t="shared" si="26"/>
        <v>7.9944484235370997E-2</v>
      </c>
      <c r="AF155">
        <v>25</v>
      </c>
      <c r="AG155" s="10">
        <v>47480</v>
      </c>
      <c r="AH155">
        <v>1</v>
      </c>
      <c r="AI155" t="s">
        <v>43</v>
      </c>
      <c r="AJ155" t="s">
        <v>309</v>
      </c>
      <c r="AK155" s="8" t="s">
        <v>106</v>
      </c>
      <c r="AL155" s="3">
        <v>500000</v>
      </c>
      <c r="AM155" s="3">
        <v>833384.07</v>
      </c>
      <c r="AN155">
        <v>4.6800000000000001E-2</v>
      </c>
      <c r="AO155">
        <v>15</v>
      </c>
      <c r="AP155" s="38">
        <f t="shared" si="29"/>
        <v>9.4269684240541204E-2</v>
      </c>
      <c r="AQ155">
        <v>15</v>
      </c>
      <c r="AR155" s="8">
        <v>44227</v>
      </c>
      <c r="AS155">
        <v>2</v>
      </c>
      <c r="AT155" t="s">
        <v>58</v>
      </c>
      <c r="AU155" t="s">
        <v>240</v>
      </c>
      <c r="AV155" s="11">
        <v>38700</v>
      </c>
      <c r="AW155" s="3">
        <v>35000</v>
      </c>
      <c r="AX155" s="3">
        <v>15837.4</v>
      </c>
      <c r="AY155">
        <v>0.02</v>
      </c>
      <c r="AZ155">
        <v>20</v>
      </c>
      <c r="BA155" s="38">
        <f t="shared" si="27"/>
        <v>6.1156718125290395E-2</v>
      </c>
      <c r="BB155">
        <v>20</v>
      </c>
      <c r="BC155" s="8">
        <v>45658</v>
      </c>
      <c r="BD155">
        <v>2</v>
      </c>
      <c r="BE155" t="s">
        <v>43</v>
      </c>
      <c r="BF155">
        <v>0</v>
      </c>
      <c r="BG155" s="11" t="s">
        <v>106</v>
      </c>
      <c r="BH155" s="3">
        <v>0</v>
      </c>
      <c r="BI155" s="3">
        <v>0</v>
      </c>
      <c r="BJ155">
        <v>0</v>
      </c>
      <c r="BK155">
        <v>0</v>
      </c>
      <c r="BL155" s="38">
        <f t="shared" si="28"/>
        <v>0</v>
      </c>
      <c r="BM155">
        <v>0</v>
      </c>
      <c r="BN155" s="8">
        <v>0</v>
      </c>
      <c r="BO155">
        <v>0</v>
      </c>
      <c r="BP155" t="s">
        <v>46</v>
      </c>
      <c r="BQ155">
        <v>0</v>
      </c>
      <c r="BR155" s="3">
        <v>2041426</v>
      </c>
      <c r="BS155">
        <v>0</v>
      </c>
      <c r="BT155" s="19">
        <f t="shared" si="20"/>
        <v>706230</v>
      </c>
      <c r="BU155" s="19">
        <f t="shared" si="21"/>
        <v>2041426</v>
      </c>
      <c r="BV155" s="13">
        <f t="shared" si="22"/>
        <v>1</v>
      </c>
    </row>
    <row r="156" spans="1:74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23"/>
        <v>7.1012330714901747E-2</v>
      </c>
      <c r="U156" s="3">
        <v>1887644</v>
      </c>
      <c r="V156" s="3">
        <v>100</v>
      </c>
      <c r="W156" s="14">
        <f t="shared" si="24"/>
        <v>5.2976090830686297E-5</v>
      </c>
      <c r="X156" s="3">
        <v>143209</v>
      </c>
      <c r="Y156" s="18">
        <f t="shared" si="25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 s="38">
        <f t="shared" si="26"/>
        <v>9.6342287609244376E-2</v>
      </c>
      <c r="AF156">
        <v>30</v>
      </c>
      <c r="AG156" s="10">
        <v>43922</v>
      </c>
      <c r="AH156" t="s">
        <v>54</v>
      </c>
      <c r="AI156" t="s">
        <v>313</v>
      </c>
      <c r="AJ156" t="s">
        <v>44</v>
      </c>
      <c r="AK156" s="8">
        <v>38443</v>
      </c>
      <c r="AL156" s="3">
        <v>450000</v>
      </c>
      <c r="AM156" s="3">
        <v>450000</v>
      </c>
      <c r="AN156">
        <v>0.05</v>
      </c>
      <c r="AO156">
        <v>20</v>
      </c>
      <c r="AP156" s="38">
        <f t="shared" si="29"/>
        <v>8.0242587190691328E-2</v>
      </c>
      <c r="AQ156">
        <v>20</v>
      </c>
      <c r="AR156" s="8">
        <v>45748</v>
      </c>
      <c r="AS156" t="s">
        <v>71</v>
      </c>
      <c r="AT156" t="s">
        <v>100</v>
      </c>
      <c r="AU156" t="s">
        <v>194</v>
      </c>
      <c r="AV156" s="11">
        <v>38443</v>
      </c>
      <c r="AW156" s="3">
        <v>143209</v>
      </c>
      <c r="AX156" s="3">
        <v>143209</v>
      </c>
      <c r="AY156">
        <v>0.05</v>
      </c>
      <c r="AZ156">
        <v>15</v>
      </c>
      <c r="BA156" s="38">
        <f t="shared" si="27"/>
        <v>9.6342287609244376E-2</v>
      </c>
      <c r="BB156">
        <v>15</v>
      </c>
      <c r="BC156" s="8">
        <v>45748</v>
      </c>
      <c r="BD156" t="s">
        <v>75</v>
      </c>
      <c r="BE156" t="s">
        <v>100</v>
      </c>
      <c r="BF156" t="s">
        <v>194</v>
      </c>
      <c r="BG156" s="11">
        <v>38443</v>
      </c>
      <c r="BH156" s="3">
        <v>1105978</v>
      </c>
      <c r="BI156" s="3">
        <v>0</v>
      </c>
      <c r="BJ156">
        <v>0</v>
      </c>
      <c r="BK156">
        <v>10</v>
      </c>
      <c r="BL156" s="38">
        <f t="shared" si="28"/>
        <v>0.1</v>
      </c>
      <c r="BM156">
        <v>10</v>
      </c>
      <c r="BN156" s="8">
        <v>42095</v>
      </c>
      <c r="BO156">
        <v>0</v>
      </c>
      <c r="BP156" t="s">
        <v>100</v>
      </c>
      <c r="BQ156" t="s">
        <v>194</v>
      </c>
      <c r="BR156" s="3">
        <v>1887644</v>
      </c>
      <c r="BS156">
        <v>0</v>
      </c>
      <c r="BT156" s="19">
        <f t="shared" si="20"/>
        <v>1887644</v>
      </c>
      <c r="BU156" s="19">
        <f t="shared" si="21"/>
        <v>2030853</v>
      </c>
      <c r="BV156" s="13">
        <f t="shared" si="22"/>
        <v>1.0758665299177175</v>
      </c>
    </row>
    <row r="157" spans="1:74" hidden="1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23"/>
        <v>7.1012330714901747E-2</v>
      </c>
      <c r="U157" s="3">
        <v>1887644</v>
      </c>
      <c r="V157" s="3">
        <v>169887.96</v>
      </c>
      <c r="W157" s="14">
        <f t="shared" si="24"/>
        <v>0.09</v>
      </c>
      <c r="X157" s="3">
        <v>1105978</v>
      </c>
      <c r="Y157" s="18">
        <f t="shared" si="25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 s="38">
        <f t="shared" si="26"/>
        <v>9.6342287609244376E-2</v>
      </c>
      <c r="AF157">
        <v>30</v>
      </c>
      <c r="AG157" s="10">
        <v>43922</v>
      </c>
      <c r="AH157" t="s">
        <v>54</v>
      </c>
      <c r="AI157" t="s">
        <v>115</v>
      </c>
      <c r="AJ157" t="s">
        <v>44</v>
      </c>
      <c r="AK157" s="8">
        <v>38443</v>
      </c>
      <c r="AL157" s="3">
        <v>450000</v>
      </c>
      <c r="AM157" s="3">
        <v>450000</v>
      </c>
      <c r="AN157">
        <v>0.05</v>
      </c>
      <c r="AO157">
        <v>20</v>
      </c>
      <c r="AP157" s="38">
        <f t="shared" si="29"/>
        <v>8.0242587190691328E-2</v>
      </c>
      <c r="AQ157">
        <v>20</v>
      </c>
      <c r="AR157" s="8">
        <v>45748</v>
      </c>
      <c r="AS157" t="s">
        <v>71</v>
      </c>
      <c r="AT157" t="s">
        <v>100</v>
      </c>
      <c r="AU157" t="s">
        <v>194</v>
      </c>
      <c r="AV157" s="11">
        <v>38443</v>
      </c>
      <c r="AW157" s="3">
        <v>143209</v>
      </c>
      <c r="AX157" s="3">
        <v>143209</v>
      </c>
      <c r="AY157">
        <v>0.05</v>
      </c>
      <c r="AZ157">
        <v>15</v>
      </c>
      <c r="BA157" s="38">
        <f t="shared" si="27"/>
        <v>9.6342287609244376E-2</v>
      </c>
      <c r="BB157">
        <v>15</v>
      </c>
      <c r="BC157" s="8">
        <v>45748</v>
      </c>
      <c r="BD157" t="s">
        <v>75</v>
      </c>
      <c r="BE157" t="s">
        <v>100</v>
      </c>
      <c r="BF157" t="s">
        <v>194</v>
      </c>
      <c r="BG157" s="11" t="s">
        <v>106</v>
      </c>
      <c r="BH157" s="3">
        <v>0</v>
      </c>
      <c r="BI157" s="3">
        <v>0</v>
      </c>
      <c r="BJ157">
        <v>0</v>
      </c>
      <c r="BK157">
        <v>0</v>
      </c>
      <c r="BL157" s="38">
        <f t="shared" si="28"/>
        <v>0</v>
      </c>
      <c r="BM157">
        <v>0</v>
      </c>
      <c r="BN157" s="8">
        <v>0</v>
      </c>
      <c r="BO157">
        <v>0</v>
      </c>
      <c r="BP157" t="s">
        <v>46</v>
      </c>
      <c r="BQ157">
        <v>0</v>
      </c>
      <c r="BR157" s="3">
        <v>1887644</v>
      </c>
      <c r="BS157">
        <v>0</v>
      </c>
      <c r="BT157" s="19">
        <f t="shared" si="20"/>
        <v>781666</v>
      </c>
      <c r="BU157" s="19">
        <f t="shared" si="21"/>
        <v>1887644</v>
      </c>
      <c r="BV157" s="13">
        <f t="shared" si="22"/>
        <v>1</v>
      </c>
    </row>
    <row r="158" spans="1:74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23"/>
        <v>7.5986824638761052E-2</v>
      </c>
      <c r="U158" s="3">
        <v>6271403</v>
      </c>
      <c r="V158" s="3">
        <v>5981870</v>
      </c>
      <c r="W158" s="14">
        <f t="shared" si="24"/>
        <v>0.95383281858939695</v>
      </c>
      <c r="X158" s="3">
        <v>4437098</v>
      </c>
      <c r="Y158" s="18">
        <f t="shared" si="25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 s="38">
        <f t="shared" si="26"/>
        <v>0.12038889149066806</v>
      </c>
      <c r="AF158">
        <v>11</v>
      </c>
      <c r="AG158" s="10">
        <v>42369</v>
      </c>
      <c r="AH158">
        <v>0</v>
      </c>
      <c r="AI158" t="s">
        <v>43</v>
      </c>
      <c r="AJ158" t="s">
        <v>315</v>
      </c>
      <c r="AK158" s="8" t="s">
        <v>106</v>
      </c>
      <c r="AL158" s="3">
        <v>275000</v>
      </c>
      <c r="AM158" s="3">
        <v>476222</v>
      </c>
      <c r="AN158">
        <v>0.05</v>
      </c>
      <c r="AO158" t="s">
        <v>45</v>
      </c>
      <c r="AP158" s="38">
        <f t="shared" si="29"/>
        <v>0</v>
      </c>
      <c r="AQ158">
        <v>0</v>
      </c>
      <c r="AR158" s="8">
        <v>44208</v>
      </c>
      <c r="AS158">
        <v>0</v>
      </c>
      <c r="AT158" t="s">
        <v>100</v>
      </c>
      <c r="AU158" t="s">
        <v>316</v>
      </c>
      <c r="AV158" s="11" t="s">
        <v>106</v>
      </c>
      <c r="AW158" s="3">
        <v>194875</v>
      </c>
      <c r="AX158" s="3">
        <v>194875</v>
      </c>
      <c r="AY158">
        <v>0</v>
      </c>
      <c r="AZ158">
        <v>0</v>
      </c>
      <c r="BA158" s="38">
        <f t="shared" si="27"/>
        <v>0</v>
      </c>
      <c r="BB158">
        <v>0</v>
      </c>
      <c r="BC158" s="8">
        <v>42369</v>
      </c>
      <c r="BD158">
        <v>0</v>
      </c>
      <c r="BE158" t="s">
        <v>58</v>
      </c>
      <c r="BF158" t="s">
        <v>317</v>
      </c>
      <c r="BG158" s="11">
        <v>38649</v>
      </c>
      <c r="BH158" s="3">
        <v>1459305</v>
      </c>
      <c r="BI158" s="3">
        <v>1103936</v>
      </c>
      <c r="BJ158">
        <v>4.7500000000000001E-2</v>
      </c>
      <c r="BK158">
        <v>15</v>
      </c>
      <c r="BL158" s="38">
        <f t="shared" si="28"/>
        <v>9.472113441086942E-2</v>
      </c>
      <c r="BM158">
        <v>15</v>
      </c>
      <c r="BN158" s="8">
        <v>44136</v>
      </c>
      <c r="BO158" t="s">
        <v>63</v>
      </c>
      <c r="BP158" t="s">
        <v>43</v>
      </c>
      <c r="BQ158" t="s">
        <v>309</v>
      </c>
      <c r="BR158" s="3">
        <v>6466278</v>
      </c>
      <c r="BS158" t="s">
        <v>62</v>
      </c>
      <c r="BT158" s="19">
        <f t="shared" si="20"/>
        <v>2029180</v>
      </c>
      <c r="BU158" s="19">
        <f t="shared" si="21"/>
        <v>6466278</v>
      </c>
      <c r="BV158" s="13">
        <f t="shared" si="22"/>
        <v>1.0310735891155456</v>
      </c>
    </row>
    <row r="159" spans="1:74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23"/>
        <v>6.1192694003381176E-2</v>
      </c>
      <c r="U159" s="3">
        <v>3197702</v>
      </c>
      <c r="V159" s="3">
        <v>2050502</v>
      </c>
      <c r="W159" s="14">
        <f t="shared" si="24"/>
        <v>0.64124236717492744</v>
      </c>
      <c r="X159" s="3">
        <v>0</v>
      </c>
      <c r="Y159" s="18">
        <f t="shared" si="25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 s="38">
        <f t="shared" si="26"/>
        <v>0.11351950871144534</v>
      </c>
      <c r="AF159">
        <v>15</v>
      </c>
      <c r="AG159" s="10">
        <v>44013</v>
      </c>
      <c r="AH159">
        <v>0</v>
      </c>
      <c r="AI159" t="s">
        <v>43</v>
      </c>
      <c r="AJ159" t="s">
        <v>44</v>
      </c>
      <c r="AK159" s="8" t="s">
        <v>106</v>
      </c>
      <c r="AL159" s="3">
        <v>0</v>
      </c>
      <c r="AM159" s="3">
        <v>0</v>
      </c>
      <c r="AN159">
        <v>0</v>
      </c>
      <c r="AO159">
        <v>0</v>
      </c>
      <c r="AP159" s="38">
        <f t="shared" si="29"/>
        <v>0</v>
      </c>
      <c r="AQ159">
        <v>0</v>
      </c>
      <c r="AR159" s="8">
        <v>0</v>
      </c>
      <c r="AS159">
        <v>0</v>
      </c>
      <c r="AT159">
        <v>0</v>
      </c>
      <c r="AU159">
        <v>0</v>
      </c>
      <c r="AV159" s="11" t="s">
        <v>106</v>
      </c>
      <c r="AW159" s="3">
        <v>0</v>
      </c>
      <c r="AX159" s="3">
        <v>0</v>
      </c>
      <c r="AY159">
        <v>0</v>
      </c>
      <c r="AZ159">
        <v>0</v>
      </c>
      <c r="BA159" s="38">
        <f t="shared" si="27"/>
        <v>0</v>
      </c>
      <c r="BB159">
        <v>0</v>
      </c>
      <c r="BC159" s="8">
        <v>0</v>
      </c>
      <c r="BD159">
        <v>0</v>
      </c>
      <c r="BE159" t="s">
        <v>46</v>
      </c>
      <c r="BF159">
        <v>0</v>
      </c>
      <c r="BG159" s="11" t="s">
        <v>106</v>
      </c>
      <c r="BH159" s="3">
        <v>0</v>
      </c>
      <c r="BI159" s="3">
        <v>0</v>
      </c>
      <c r="BJ159">
        <v>0</v>
      </c>
      <c r="BK159">
        <v>0</v>
      </c>
      <c r="BL159" s="38">
        <f t="shared" si="28"/>
        <v>0</v>
      </c>
      <c r="BM159">
        <v>0</v>
      </c>
      <c r="BN159" s="8">
        <v>0</v>
      </c>
      <c r="BO159">
        <v>0</v>
      </c>
      <c r="BP159" t="s">
        <v>46</v>
      </c>
      <c r="BQ159">
        <v>0</v>
      </c>
      <c r="BR159" s="3">
        <v>0</v>
      </c>
      <c r="BS159">
        <v>0</v>
      </c>
      <c r="BT159" s="19">
        <f t="shared" si="20"/>
        <v>1500000</v>
      </c>
      <c r="BU159" s="19">
        <f t="shared" si="21"/>
        <v>1500000</v>
      </c>
      <c r="BV159" s="13">
        <f t="shared" si="22"/>
        <v>0.46908686300349439</v>
      </c>
    </row>
    <row r="160" spans="1:74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23"/>
        <v>0</v>
      </c>
      <c r="U160" s="3">
        <v>7171212</v>
      </c>
      <c r="V160" s="3">
        <v>7450720</v>
      </c>
      <c r="W160" s="14">
        <f t="shared" si="24"/>
        <v>1.0389763961796137</v>
      </c>
      <c r="X160" s="3">
        <v>5403608</v>
      </c>
      <c r="Y160" s="18">
        <f t="shared" si="25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 s="38">
        <f t="shared" si="26"/>
        <v>7.8214171923740833E-2</v>
      </c>
      <c r="AF160">
        <v>30</v>
      </c>
      <c r="AG160" s="10">
        <v>49143</v>
      </c>
      <c r="AH160" t="s">
        <v>279</v>
      </c>
      <c r="AI160" t="s">
        <v>43</v>
      </c>
      <c r="AJ160" t="s">
        <v>319</v>
      </c>
      <c r="AK160" s="8">
        <v>38443</v>
      </c>
      <c r="AL160" s="3">
        <v>400000</v>
      </c>
      <c r="AM160" s="3">
        <v>400000</v>
      </c>
      <c r="AN160">
        <v>0</v>
      </c>
      <c r="AO160">
        <v>20</v>
      </c>
      <c r="AP160" s="38">
        <f t="shared" si="29"/>
        <v>0.05</v>
      </c>
      <c r="AQ160">
        <v>0</v>
      </c>
      <c r="AR160" s="8">
        <v>45748</v>
      </c>
      <c r="AS160">
        <v>0</v>
      </c>
      <c r="AT160" t="s">
        <v>100</v>
      </c>
      <c r="AU160">
        <v>0</v>
      </c>
      <c r="AV160" s="11">
        <v>38650</v>
      </c>
      <c r="AW160" s="3">
        <v>350828</v>
      </c>
      <c r="AX160" s="3" t="s">
        <v>320</v>
      </c>
      <c r="AY160">
        <v>0.08</v>
      </c>
      <c r="AZ160">
        <v>13</v>
      </c>
      <c r="BA160" s="38">
        <f t="shared" si="27"/>
        <v>0.1265218051965557</v>
      </c>
      <c r="BB160">
        <v>0</v>
      </c>
      <c r="BC160" s="8">
        <v>43388</v>
      </c>
      <c r="BD160" t="s">
        <v>321</v>
      </c>
      <c r="BE160" t="s">
        <v>58</v>
      </c>
      <c r="BF160">
        <v>0</v>
      </c>
      <c r="BG160" s="11" t="s">
        <v>106</v>
      </c>
      <c r="BH160" s="3">
        <v>0</v>
      </c>
      <c r="BI160" s="3">
        <v>0</v>
      </c>
      <c r="BJ160">
        <v>0</v>
      </c>
      <c r="BK160">
        <v>0</v>
      </c>
      <c r="BL160" s="38">
        <f t="shared" si="28"/>
        <v>0</v>
      </c>
      <c r="BM160">
        <v>0</v>
      </c>
      <c r="BN160" s="8">
        <v>0</v>
      </c>
      <c r="BO160">
        <v>0</v>
      </c>
      <c r="BP160" t="s">
        <v>46</v>
      </c>
      <c r="BQ160">
        <v>0</v>
      </c>
      <c r="BR160" s="3">
        <v>7171212</v>
      </c>
      <c r="BS160" t="s">
        <v>62</v>
      </c>
      <c r="BT160" s="19">
        <f t="shared" si="20"/>
        <v>2150828</v>
      </c>
      <c r="BU160" s="19">
        <f t="shared" si="21"/>
        <v>7554436</v>
      </c>
      <c r="BV160" s="13">
        <f t="shared" si="22"/>
        <v>1.0534392233837182</v>
      </c>
    </row>
    <row r="161" spans="1:74" hidden="1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23"/>
        <v>6.4189700744627515E-2</v>
      </c>
      <c r="U161" s="3">
        <v>1274597</v>
      </c>
      <c r="V161" s="3">
        <v>1340033</v>
      </c>
      <c r="W161" s="14">
        <f t="shared" si="24"/>
        <v>1.0513385799589987</v>
      </c>
      <c r="X161" s="3">
        <v>76096</v>
      </c>
      <c r="Y161" s="18">
        <f t="shared" si="25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 s="38">
        <f t="shared" si="26"/>
        <v>0.11328723625419035</v>
      </c>
      <c r="AF161">
        <v>0</v>
      </c>
      <c r="AG161" s="10">
        <v>0</v>
      </c>
      <c r="AH161">
        <v>0</v>
      </c>
      <c r="AI161" t="s">
        <v>43</v>
      </c>
      <c r="AJ161">
        <v>0</v>
      </c>
      <c r="AK161" s="8" t="s">
        <v>106</v>
      </c>
      <c r="AL161" s="3">
        <v>143972.51999999999</v>
      </c>
      <c r="AM161" s="3">
        <v>0</v>
      </c>
      <c r="AN161">
        <v>5.5E-2</v>
      </c>
      <c r="AO161">
        <v>10</v>
      </c>
      <c r="AP161" s="38">
        <f t="shared" si="29"/>
        <v>0.13266776870339805</v>
      </c>
      <c r="AQ161">
        <v>0</v>
      </c>
      <c r="AR161" s="8">
        <v>0</v>
      </c>
      <c r="AS161">
        <v>0</v>
      </c>
      <c r="AT161" t="s">
        <v>46</v>
      </c>
      <c r="AU161">
        <v>0</v>
      </c>
      <c r="AV161" s="11" t="s">
        <v>106</v>
      </c>
      <c r="AW161" s="3">
        <v>654528</v>
      </c>
      <c r="AX161" s="3">
        <v>0</v>
      </c>
      <c r="AY161">
        <v>0</v>
      </c>
      <c r="AZ161">
        <v>0</v>
      </c>
      <c r="BA161" s="38">
        <f t="shared" si="27"/>
        <v>0</v>
      </c>
      <c r="BB161">
        <v>0</v>
      </c>
      <c r="BC161" s="8">
        <v>0</v>
      </c>
      <c r="BD161">
        <v>0</v>
      </c>
      <c r="BE161" t="s">
        <v>46</v>
      </c>
      <c r="BF161">
        <v>0</v>
      </c>
      <c r="BG161" s="11" t="s">
        <v>106</v>
      </c>
      <c r="BH161" s="3">
        <v>0</v>
      </c>
      <c r="BI161" s="3">
        <v>0</v>
      </c>
      <c r="BJ161">
        <v>0</v>
      </c>
      <c r="BK161">
        <v>0</v>
      </c>
      <c r="BL161" s="38">
        <f t="shared" si="28"/>
        <v>0</v>
      </c>
      <c r="BM161">
        <v>0</v>
      </c>
      <c r="BN161" s="8">
        <v>0</v>
      </c>
      <c r="BO161">
        <v>0</v>
      </c>
      <c r="BP161" t="s">
        <v>46</v>
      </c>
      <c r="BQ161">
        <v>0</v>
      </c>
      <c r="BR161" s="3">
        <v>1274596.52</v>
      </c>
      <c r="BS161">
        <v>0</v>
      </c>
      <c r="BT161" s="19">
        <f t="shared" si="20"/>
        <v>1198500.52</v>
      </c>
      <c r="BU161" s="19">
        <f t="shared" si="21"/>
        <v>1274596.52</v>
      </c>
      <c r="BV161" s="13">
        <f t="shared" si="22"/>
        <v>0.99999962341037996</v>
      </c>
    </row>
    <row r="162" spans="1:74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23"/>
        <v>9.941277929191189E-2</v>
      </c>
      <c r="U162" s="3">
        <v>1822824</v>
      </c>
      <c r="V162" s="3">
        <v>2256690</v>
      </c>
      <c r="W162" s="14">
        <f t="shared" si="24"/>
        <v>1.2380185909336283</v>
      </c>
      <c r="X162" s="3">
        <v>15007</v>
      </c>
      <c r="Y162" s="18">
        <f t="shared" si="25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 s="38">
        <f t="shared" si="26"/>
        <v>0</v>
      </c>
      <c r="AF162">
        <v>0</v>
      </c>
      <c r="AG162" s="10">
        <v>55123</v>
      </c>
      <c r="AH162">
        <v>0</v>
      </c>
      <c r="AI162" t="s">
        <v>46</v>
      </c>
      <c r="AJ162">
        <v>0</v>
      </c>
      <c r="AK162" s="8" t="s">
        <v>106</v>
      </c>
      <c r="AL162" s="3">
        <v>1467817</v>
      </c>
      <c r="AM162" s="3">
        <v>97857</v>
      </c>
      <c r="AN162">
        <v>7.0000000000000007E-2</v>
      </c>
      <c r="AO162" t="s">
        <v>45</v>
      </c>
      <c r="AP162" s="38">
        <f t="shared" si="29"/>
        <v>0</v>
      </c>
      <c r="AQ162">
        <v>0</v>
      </c>
      <c r="AR162" s="8">
        <v>45962</v>
      </c>
      <c r="AS162">
        <v>0</v>
      </c>
      <c r="AT162" t="s">
        <v>46</v>
      </c>
      <c r="AU162">
        <v>0</v>
      </c>
      <c r="AV162" s="11" t="s">
        <v>106</v>
      </c>
      <c r="AW162" s="3">
        <v>1467817</v>
      </c>
      <c r="AX162" s="3">
        <v>0</v>
      </c>
      <c r="AY162">
        <v>0</v>
      </c>
      <c r="AZ162">
        <v>0</v>
      </c>
      <c r="BA162" s="38">
        <f t="shared" si="27"/>
        <v>0</v>
      </c>
      <c r="BB162">
        <v>0</v>
      </c>
      <c r="BC162" s="8">
        <v>0</v>
      </c>
      <c r="BD162">
        <v>0</v>
      </c>
      <c r="BE162" t="s">
        <v>46</v>
      </c>
      <c r="BF162">
        <v>0</v>
      </c>
      <c r="BG162" s="11" t="s">
        <v>106</v>
      </c>
      <c r="BH162" s="3">
        <v>0</v>
      </c>
      <c r="BI162" s="3">
        <v>0</v>
      </c>
      <c r="BJ162">
        <v>0</v>
      </c>
      <c r="BK162">
        <v>0</v>
      </c>
      <c r="BL162" s="38">
        <f t="shared" si="28"/>
        <v>0</v>
      </c>
      <c r="BM162">
        <v>0</v>
      </c>
      <c r="BN162" s="8">
        <v>0</v>
      </c>
      <c r="BO162">
        <v>0</v>
      </c>
      <c r="BP162" t="s">
        <v>46</v>
      </c>
      <c r="BQ162">
        <v>0</v>
      </c>
      <c r="BR162" s="3">
        <v>1822824</v>
      </c>
      <c r="BS162">
        <v>0</v>
      </c>
      <c r="BT162" s="19">
        <f t="shared" si="20"/>
        <v>3155634</v>
      </c>
      <c r="BU162" s="19">
        <f t="shared" si="21"/>
        <v>3170641</v>
      </c>
      <c r="BV162" s="13">
        <f t="shared" si="22"/>
        <v>1.7394114845975257</v>
      </c>
    </row>
    <row r="163" spans="1:74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23"/>
        <v>6.753838672573835E-2</v>
      </c>
      <c r="U163" s="3">
        <v>2786445</v>
      </c>
      <c r="V163" s="3">
        <v>2329110</v>
      </c>
      <c r="W163" s="14">
        <f t="shared" si="24"/>
        <v>0.8358715137029441</v>
      </c>
      <c r="X163" s="3">
        <v>235025</v>
      </c>
      <c r="Y163" s="18">
        <f t="shared" si="25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 s="38">
        <f t="shared" si="26"/>
        <v>9.6342287609244376E-2</v>
      </c>
      <c r="AF163">
        <v>30</v>
      </c>
      <c r="AG163" s="10">
        <v>44536</v>
      </c>
      <c r="AH163" t="s">
        <v>63</v>
      </c>
      <c r="AI163" t="s">
        <v>313</v>
      </c>
      <c r="AJ163" t="s">
        <v>44</v>
      </c>
      <c r="AK163" s="8">
        <v>39057</v>
      </c>
      <c r="AL163" s="3">
        <v>1706889</v>
      </c>
      <c r="AM163" s="3">
        <v>0</v>
      </c>
      <c r="AN163">
        <v>0</v>
      </c>
      <c r="AO163">
        <v>10</v>
      </c>
      <c r="AP163" s="38">
        <f t="shared" si="29"/>
        <v>0.1</v>
      </c>
      <c r="AQ163">
        <v>10</v>
      </c>
      <c r="AR163" s="8">
        <v>42344</v>
      </c>
      <c r="AS163">
        <v>0</v>
      </c>
      <c r="AT163" t="s">
        <v>46</v>
      </c>
      <c r="AU163" t="s">
        <v>324</v>
      </c>
      <c r="AV163" s="11">
        <v>39057</v>
      </c>
      <c r="AW163" s="3">
        <v>550000</v>
      </c>
      <c r="AX163" s="3">
        <v>550000</v>
      </c>
      <c r="AY163">
        <v>0.05</v>
      </c>
      <c r="AZ163">
        <v>20</v>
      </c>
      <c r="BA163" s="38">
        <f t="shared" si="27"/>
        <v>8.0242587190691328E-2</v>
      </c>
      <c r="BB163">
        <v>30</v>
      </c>
      <c r="BC163" s="8">
        <v>46362</v>
      </c>
      <c r="BD163" t="s">
        <v>71</v>
      </c>
      <c r="BE163" t="s">
        <v>100</v>
      </c>
      <c r="BF163" t="s">
        <v>325</v>
      </c>
      <c r="BG163" s="11">
        <v>39057</v>
      </c>
      <c r="BH163" s="3">
        <v>278143</v>
      </c>
      <c r="BI163" s="3">
        <v>217598.47</v>
      </c>
      <c r="BJ163">
        <v>0.05</v>
      </c>
      <c r="BK163">
        <v>15</v>
      </c>
      <c r="BL163" s="38">
        <f t="shared" si="28"/>
        <v>9.6342287609244376E-2</v>
      </c>
      <c r="BM163">
        <v>30</v>
      </c>
      <c r="BN163" s="8">
        <v>44536</v>
      </c>
      <c r="BO163" t="s">
        <v>75</v>
      </c>
      <c r="BP163" t="s">
        <v>100</v>
      </c>
      <c r="BQ163" t="s">
        <v>194</v>
      </c>
      <c r="BR163" s="3">
        <v>2786445</v>
      </c>
      <c r="BS163">
        <v>0</v>
      </c>
      <c r="BT163" s="19">
        <f t="shared" si="20"/>
        <v>2786445</v>
      </c>
      <c r="BU163" s="19">
        <f t="shared" si="21"/>
        <v>3021470</v>
      </c>
      <c r="BV163" s="13">
        <f t="shared" si="22"/>
        <v>1.0843458241594577</v>
      </c>
    </row>
    <row r="164" spans="1:74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23"/>
        <v>6.753838672573835E-2</v>
      </c>
      <c r="U164" s="3">
        <v>2786445</v>
      </c>
      <c r="V164" s="3">
        <v>2329110</v>
      </c>
      <c r="W164" s="14">
        <f t="shared" si="24"/>
        <v>0.8358715137029441</v>
      </c>
      <c r="X164" s="3">
        <v>1706889</v>
      </c>
      <c r="Y164" s="18">
        <f t="shared" si="25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 s="38">
        <f t="shared" si="26"/>
        <v>9.6342287609244376E-2</v>
      </c>
      <c r="AF164">
        <v>30</v>
      </c>
      <c r="AG164" s="10">
        <v>44536</v>
      </c>
      <c r="AH164" t="s">
        <v>54</v>
      </c>
      <c r="AI164" t="s">
        <v>115</v>
      </c>
      <c r="AJ164" t="s">
        <v>44</v>
      </c>
      <c r="AK164" s="8">
        <v>39057</v>
      </c>
      <c r="AL164" s="3">
        <v>1706889</v>
      </c>
      <c r="AM164" s="3">
        <v>0</v>
      </c>
      <c r="AN164">
        <v>0</v>
      </c>
      <c r="AO164">
        <v>10</v>
      </c>
      <c r="AP164" s="38">
        <f t="shared" si="29"/>
        <v>0.1</v>
      </c>
      <c r="AQ164">
        <v>10</v>
      </c>
      <c r="AR164" s="8">
        <v>42344</v>
      </c>
      <c r="AS164">
        <v>0</v>
      </c>
      <c r="AT164" t="s">
        <v>100</v>
      </c>
      <c r="AU164" t="s">
        <v>326</v>
      </c>
      <c r="AV164" s="11">
        <v>39057</v>
      </c>
      <c r="AW164" s="3">
        <v>550000</v>
      </c>
      <c r="AX164" s="3">
        <v>550000</v>
      </c>
      <c r="AY164">
        <v>0.05</v>
      </c>
      <c r="AZ164">
        <v>20</v>
      </c>
      <c r="BA164" s="38">
        <f t="shared" si="27"/>
        <v>8.0242587190691328E-2</v>
      </c>
      <c r="BB164">
        <v>30</v>
      </c>
      <c r="BC164" s="8">
        <v>46362</v>
      </c>
      <c r="BD164" t="s">
        <v>71</v>
      </c>
      <c r="BE164" t="s">
        <v>100</v>
      </c>
      <c r="BF164" t="s">
        <v>71</v>
      </c>
      <c r="BG164" s="11">
        <v>39057</v>
      </c>
      <c r="BH164" s="3">
        <v>278143</v>
      </c>
      <c r="BI164" s="3">
        <v>278143</v>
      </c>
      <c r="BJ164">
        <v>0.05</v>
      </c>
      <c r="BK164">
        <v>15</v>
      </c>
      <c r="BL164" s="38">
        <f t="shared" si="28"/>
        <v>9.6342287609244376E-2</v>
      </c>
      <c r="BM164">
        <v>30</v>
      </c>
      <c r="BN164" s="8">
        <v>44536</v>
      </c>
      <c r="BO164" t="s">
        <v>75</v>
      </c>
      <c r="BP164" t="s">
        <v>100</v>
      </c>
      <c r="BQ164" t="s">
        <v>327</v>
      </c>
      <c r="BR164" s="3">
        <v>2786445</v>
      </c>
      <c r="BS164">
        <v>0</v>
      </c>
      <c r="BT164" s="19">
        <f t="shared" si="20"/>
        <v>2786445</v>
      </c>
      <c r="BU164" s="19">
        <f t="shared" si="21"/>
        <v>4493334</v>
      </c>
      <c r="BV164" s="13">
        <f t="shared" si="22"/>
        <v>1.612568703132486</v>
      </c>
    </row>
    <row r="165" spans="1:74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23"/>
        <v>0.72548523071912296</v>
      </c>
      <c r="U165" s="3">
        <v>6195867</v>
      </c>
      <c r="V165" s="3">
        <v>5538886</v>
      </c>
      <c r="W165" s="14">
        <f t="shared" si="24"/>
        <v>0.89396463804016446</v>
      </c>
      <c r="X165" s="3">
        <v>4405000</v>
      </c>
      <c r="Y165" s="18">
        <f t="shared" si="25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 s="38">
        <f t="shared" si="26"/>
        <v>7.6876144324048032E-2</v>
      </c>
      <c r="AF165">
        <v>30</v>
      </c>
      <c r="AG165" s="10">
        <v>48748</v>
      </c>
      <c r="AH165" t="s">
        <v>279</v>
      </c>
      <c r="AI165" t="s">
        <v>43</v>
      </c>
      <c r="AJ165">
        <v>0</v>
      </c>
      <c r="AK165" s="8">
        <v>38929</v>
      </c>
      <c r="AL165" s="3">
        <v>300000</v>
      </c>
      <c r="AM165" s="3">
        <v>0</v>
      </c>
      <c r="AN165">
        <v>2.5000000000000001E-2</v>
      </c>
      <c r="AO165">
        <v>30</v>
      </c>
      <c r="AP165" s="38">
        <f t="shared" si="29"/>
        <v>4.7777640736176463E-2</v>
      </c>
      <c r="AQ165">
        <v>30</v>
      </c>
      <c r="AR165" s="8">
        <v>49887</v>
      </c>
      <c r="AS165">
        <v>0</v>
      </c>
      <c r="AT165" t="s">
        <v>58</v>
      </c>
      <c r="AU165" t="s">
        <v>329</v>
      </c>
      <c r="AV165" s="11" t="s">
        <v>106</v>
      </c>
      <c r="AW165" s="3">
        <v>0</v>
      </c>
      <c r="AX165" s="3">
        <v>0</v>
      </c>
      <c r="AY165">
        <v>0</v>
      </c>
      <c r="AZ165">
        <v>0</v>
      </c>
      <c r="BA165" s="38">
        <f t="shared" si="27"/>
        <v>0</v>
      </c>
      <c r="BB165">
        <v>0</v>
      </c>
      <c r="BC165" s="8">
        <v>0</v>
      </c>
      <c r="BD165">
        <v>0</v>
      </c>
      <c r="BE165" t="s">
        <v>46</v>
      </c>
      <c r="BF165">
        <v>0</v>
      </c>
      <c r="BG165" s="11" t="s">
        <v>106</v>
      </c>
      <c r="BH165" s="3">
        <v>0</v>
      </c>
      <c r="BI165" s="3">
        <v>0</v>
      </c>
      <c r="BJ165">
        <v>0</v>
      </c>
      <c r="BK165">
        <v>0</v>
      </c>
      <c r="BL165" s="38">
        <f t="shared" si="28"/>
        <v>0</v>
      </c>
      <c r="BM165">
        <v>0</v>
      </c>
      <c r="BN165" s="8">
        <v>0</v>
      </c>
      <c r="BO165">
        <v>0</v>
      </c>
      <c r="BP165" t="s">
        <v>46</v>
      </c>
      <c r="BQ165">
        <v>0</v>
      </c>
      <c r="BR165" s="3">
        <v>6195867</v>
      </c>
      <c r="BS165" t="s">
        <v>496</v>
      </c>
      <c r="BT165" s="19">
        <f t="shared" si="20"/>
        <v>1225000</v>
      </c>
      <c r="BU165" s="19">
        <f t="shared" si="21"/>
        <v>5630000</v>
      </c>
      <c r="BV165" s="13">
        <f t="shared" si="22"/>
        <v>0.90867024744075364</v>
      </c>
    </row>
    <row r="166" spans="1:74" hidden="1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23"/>
        <v>6.0571225210511899E-2</v>
      </c>
      <c r="U166" s="3">
        <v>1135209</v>
      </c>
      <c r="V166" s="3">
        <v>861687</v>
      </c>
      <c r="W166" s="14">
        <f t="shared" si="24"/>
        <v>0.75905582143904782</v>
      </c>
      <c r="X166" s="3">
        <v>608380</v>
      </c>
      <c r="Y166" s="18">
        <f t="shared" si="25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 s="38">
        <f t="shared" si="26"/>
        <v>0.10519430986639479</v>
      </c>
      <c r="AF166">
        <v>15</v>
      </c>
      <c r="AG166" s="10">
        <v>44366</v>
      </c>
      <c r="AH166" t="s">
        <v>54</v>
      </c>
      <c r="AI166" t="s">
        <v>43</v>
      </c>
      <c r="AJ166" t="s">
        <v>55</v>
      </c>
      <c r="AK166" s="8">
        <v>38679</v>
      </c>
      <c r="AL166" s="3">
        <v>120000</v>
      </c>
      <c r="AM166" s="3">
        <v>83474.19</v>
      </c>
      <c r="AN166">
        <v>0.02</v>
      </c>
      <c r="AO166">
        <v>30</v>
      </c>
      <c r="AP166" s="38">
        <f t="shared" si="29"/>
        <v>4.4649922293402956E-2</v>
      </c>
      <c r="AQ166">
        <v>30</v>
      </c>
      <c r="AR166" s="8">
        <v>13111</v>
      </c>
      <c r="AS166" t="s">
        <v>71</v>
      </c>
      <c r="AT166" t="s">
        <v>43</v>
      </c>
      <c r="AU166" t="s">
        <v>55</v>
      </c>
      <c r="AV166" s="11">
        <v>38679</v>
      </c>
      <c r="AW166" s="3">
        <v>337000</v>
      </c>
      <c r="AX166" s="3">
        <v>337000</v>
      </c>
      <c r="AY166">
        <v>0</v>
      </c>
      <c r="AZ166">
        <v>15</v>
      </c>
      <c r="BA166" s="38">
        <f t="shared" si="27"/>
        <v>6.6666666666666666E-2</v>
      </c>
      <c r="BB166">
        <v>0</v>
      </c>
      <c r="BC166" s="8">
        <v>44158</v>
      </c>
      <c r="BD166" t="s">
        <v>75</v>
      </c>
      <c r="BE166" t="s">
        <v>100</v>
      </c>
      <c r="BF166" t="s">
        <v>55</v>
      </c>
      <c r="BG166" s="11">
        <v>38888</v>
      </c>
      <c r="BH166" s="3">
        <v>5600</v>
      </c>
      <c r="BI166" s="3">
        <v>0</v>
      </c>
      <c r="BJ166">
        <v>0</v>
      </c>
      <c r="BK166">
        <v>0</v>
      </c>
      <c r="BL166" s="38">
        <f t="shared" si="28"/>
        <v>0</v>
      </c>
      <c r="BM166">
        <v>0</v>
      </c>
      <c r="BN166" s="8">
        <v>0</v>
      </c>
      <c r="BO166">
        <v>0</v>
      </c>
      <c r="BP166" t="s">
        <v>58</v>
      </c>
      <c r="BQ166">
        <v>0</v>
      </c>
      <c r="BR166" s="3">
        <v>1135209</v>
      </c>
      <c r="BS166" t="s">
        <v>255</v>
      </c>
      <c r="BT166" s="19">
        <f t="shared" si="20"/>
        <v>526829</v>
      </c>
      <c r="BU166" s="19">
        <f t="shared" si="21"/>
        <v>1135209</v>
      </c>
      <c r="BV166" s="13">
        <f t="shared" si="22"/>
        <v>1</v>
      </c>
    </row>
    <row r="167" spans="1:74" hidden="1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23"/>
        <v>0.59951287580464618</v>
      </c>
      <c r="U167" s="3">
        <v>7506094</v>
      </c>
      <c r="V167" s="3">
        <v>6071056</v>
      </c>
      <c r="W167" s="14">
        <f t="shared" si="24"/>
        <v>0.80881694260690051</v>
      </c>
      <c r="X167" s="3">
        <v>4319136</v>
      </c>
      <c r="Y167" s="18">
        <f t="shared" si="25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 s="38">
        <f t="shared" si="26"/>
        <v>0.10526228877223555</v>
      </c>
      <c r="AF167">
        <v>30</v>
      </c>
      <c r="AG167" s="10">
        <v>44819</v>
      </c>
      <c r="AH167" t="s">
        <v>63</v>
      </c>
      <c r="AI167" t="s">
        <v>43</v>
      </c>
      <c r="AJ167" t="s">
        <v>44</v>
      </c>
      <c r="AK167" s="8">
        <v>42628</v>
      </c>
      <c r="AL167" s="3">
        <v>836958</v>
      </c>
      <c r="AM167" s="3">
        <v>385850.58</v>
      </c>
      <c r="AN167">
        <v>0</v>
      </c>
      <c r="AO167" t="s">
        <v>45</v>
      </c>
      <c r="AP167" s="38">
        <f t="shared" si="29"/>
        <v>0</v>
      </c>
      <c r="AQ167">
        <v>0</v>
      </c>
      <c r="AR167" s="8">
        <v>0</v>
      </c>
      <c r="AS167">
        <v>0</v>
      </c>
      <c r="AT167" t="s">
        <v>58</v>
      </c>
      <c r="AU167" t="s">
        <v>98</v>
      </c>
      <c r="AV167" s="11" t="s">
        <v>106</v>
      </c>
      <c r="AW167" s="3">
        <v>0</v>
      </c>
      <c r="AX167" s="3">
        <v>0</v>
      </c>
      <c r="AY167">
        <v>0</v>
      </c>
      <c r="AZ167">
        <v>0</v>
      </c>
      <c r="BA167" s="38">
        <f t="shared" si="27"/>
        <v>0</v>
      </c>
      <c r="BB167">
        <v>0</v>
      </c>
      <c r="BC167" s="8">
        <v>0</v>
      </c>
      <c r="BD167">
        <v>0</v>
      </c>
      <c r="BE167" t="s">
        <v>46</v>
      </c>
      <c r="BF167">
        <v>0</v>
      </c>
      <c r="BG167" s="11" t="s">
        <v>106</v>
      </c>
      <c r="BH167" s="3">
        <v>0</v>
      </c>
      <c r="BI167" s="3">
        <v>0</v>
      </c>
      <c r="BJ167">
        <v>0</v>
      </c>
      <c r="BK167">
        <v>0</v>
      </c>
      <c r="BL167" s="38">
        <f t="shared" si="28"/>
        <v>0</v>
      </c>
      <c r="BM167">
        <v>0</v>
      </c>
      <c r="BN167" s="8">
        <v>0</v>
      </c>
      <c r="BO167">
        <v>0</v>
      </c>
      <c r="BP167" t="s">
        <v>46</v>
      </c>
      <c r="BQ167">
        <v>0</v>
      </c>
      <c r="BR167" s="3">
        <v>7506094</v>
      </c>
      <c r="BS167" t="s">
        <v>47</v>
      </c>
      <c r="BT167" s="19">
        <f t="shared" si="20"/>
        <v>3186958</v>
      </c>
      <c r="BU167" s="19">
        <f t="shared" si="21"/>
        <v>7506094</v>
      </c>
      <c r="BV167" s="13">
        <f t="shared" si="22"/>
        <v>1</v>
      </c>
    </row>
    <row r="168" spans="1:74" hidden="1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23"/>
        <v>9.6796988932896386E-2</v>
      </c>
      <c r="U168" s="3">
        <v>4064207</v>
      </c>
      <c r="V168" s="3">
        <v>4944893</v>
      </c>
      <c r="W168" s="14">
        <f t="shared" si="24"/>
        <v>1.2166931950070456</v>
      </c>
      <c r="X168" s="3">
        <v>3476207</v>
      </c>
      <c r="Y168" s="18">
        <f t="shared" si="25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 s="38">
        <f t="shared" si="26"/>
        <v>0.10979462470100654</v>
      </c>
      <c r="AF168">
        <v>15</v>
      </c>
      <c r="AG168" s="10">
        <v>44136</v>
      </c>
      <c r="AH168" t="s">
        <v>54</v>
      </c>
      <c r="AI168" t="s">
        <v>43</v>
      </c>
      <c r="AJ168" t="s">
        <v>122</v>
      </c>
      <c r="AK168" s="8">
        <v>38707</v>
      </c>
      <c r="AL168" s="3">
        <v>190000</v>
      </c>
      <c r="AM168" s="3">
        <v>190000</v>
      </c>
      <c r="AN168">
        <v>0</v>
      </c>
      <c r="AO168">
        <v>20</v>
      </c>
      <c r="AP168" s="38">
        <f t="shared" si="29"/>
        <v>0.05</v>
      </c>
      <c r="AQ168">
        <v>0</v>
      </c>
      <c r="AR168" s="8">
        <v>46012</v>
      </c>
      <c r="AS168" t="s">
        <v>71</v>
      </c>
      <c r="AT168" t="s">
        <v>100</v>
      </c>
      <c r="AU168" t="s">
        <v>171</v>
      </c>
      <c r="AV168" s="11">
        <v>38839</v>
      </c>
      <c r="AW168" s="3">
        <v>100000</v>
      </c>
      <c r="AX168" s="3">
        <v>100000</v>
      </c>
      <c r="AY168">
        <v>0</v>
      </c>
      <c r="AZ168">
        <v>45</v>
      </c>
      <c r="BA168" s="38">
        <f t="shared" si="27"/>
        <v>2.2222222222222223E-2</v>
      </c>
      <c r="BB168" t="s">
        <v>333</v>
      </c>
      <c r="BC168" s="8">
        <v>55885</v>
      </c>
      <c r="BD168" t="s">
        <v>75</v>
      </c>
      <c r="BE168" t="s">
        <v>100</v>
      </c>
      <c r="BF168" t="s">
        <v>334</v>
      </c>
      <c r="BG168" s="11">
        <v>38702</v>
      </c>
      <c r="BH168" s="3">
        <v>148000</v>
      </c>
      <c r="BI168" s="3">
        <v>148000</v>
      </c>
      <c r="BJ168">
        <v>0</v>
      </c>
      <c r="BK168">
        <v>15</v>
      </c>
      <c r="BL168" s="38">
        <f t="shared" si="28"/>
        <v>6.6666666666666666E-2</v>
      </c>
      <c r="BM168">
        <v>0</v>
      </c>
      <c r="BN168" s="8">
        <v>44378</v>
      </c>
      <c r="BO168">
        <v>0</v>
      </c>
      <c r="BP168" t="s">
        <v>100</v>
      </c>
      <c r="BQ168" t="s">
        <v>122</v>
      </c>
      <c r="BR168" s="3">
        <v>4064207</v>
      </c>
      <c r="BS168" t="s">
        <v>47</v>
      </c>
      <c r="BT168" s="19">
        <f t="shared" si="20"/>
        <v>588000</v>
      </c>
      <c r="BU168" s="19">
        <f t="shared" si="21"/>
        <v>4064207</v>
      </c>
      <c r="BV168" s="13">
        <f t="shared" si="22"/>
        <v>1</v>
      </c>
    </row>
    <row r="169" spans="1:74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23"/>
        <v>0</v>
      </c>
      <c r="U169" s="3">
        <v>9358549</v>
      </c>
      <c r="V169" s="3">
        <v>10087907</v>
      </c>
      <c r="W169" s="14">
        <f t="shared" si="24"/>
        <v>1.0779349448295885</v>
      </c>
      <c r="X169" s="3">
        <v>0</v>
      </c>
      <c r="Y169" s="18">
        <f t="shared" si="25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 s="38">
        <f t="shared" si="26"/>
        <v>6.7944596820894362E-2</v>
      </c>
      <c r="AF169">
        <v>0</v>
      </c>
      <c r="AG169" s="10">
        <v>46661</v>
      </c>
      <c r="AH169">
        <v>0</v>
      </c>
      <c r="AI169" t="s">
        <v>58</v>
      </c>
      <c r="AJ169" t="s">
        <v>335</v>
      </c>
      <c r="AK169" s="8">
        <v>40834</v>
      </c>
      <c r="AL169" s="3">
        <v>300000</v>
      </c>
      <c r="AM169" s="3">
        <v>300000</v>
      </c>
      <c r="AN169">
        <v>0</v>
      </c>
      <c r="AO169">
        <v>15</v>
      </c>
      <c r="AP169" s="38">
        <f t="shared" si="29"/>
        <v>6.6666666666666666E-2</v>
      </c>
      <c r="AQ169">
        <v>0</v>
      </c>
      <c r="AR169" s="8">
        <v>46296</v>
      </c>
      <c r="AS169">
        <v>0</v>
      </c>
      <c r="AT169" t="s">
        <v>100</v>
      </c>
      <c r="AU169" t="s">
        <v>336</v>
      </c>
      <c r="AV169" s="11" t="s">
        <v>106</v>
      </c>
      <c r="AW169" s="3">
        <v>30000</v>
      </c>
      <c r="AX169" s="3">
        <v>24596</v>
      </c>
      <c r="AY169">
        <v>0.01</v>
      </c>
      <c r="AZ169">
        <v>26</v>
      </c>
      <c r="BA169" s="38">
        <f t="shared" si="27"/>
        <v>4.386887762622086E-2</v>
      </c>
      <c r="BB169">
        <v>0</v>
      </c>
      <c r="BC169" s="8">
        <v>42916</v>
      </c>
      <c r="BD169">
        <v>0</v>
      </c>
      <c r="BE169" t="s">
        <v>46</v>
      </c>
      <c r="BF169">
        <v>0</v>
      </c>
      <c r="BG169" s="11">
        <v>40834</v>
      </c>
      <c r="BH169" s="3">
        <v>871791</v>
      </c>
      <c r="BI169" s="3">
        <v>871791</v>
      </c>
      <c r="BJ169">
        <v>4.2999999999999997E-2</v>
      </c>
      <c r="BK169">
        <v>16</v>
      </c>
      <c r="BL169" s="38">
        <f t="shared" si="28"/>
        <v>8.7730062275378023E-2</v>
      </c>
      <c r="BM169">
        <v>0</v>
      </c>
      <c r="BN169" s="8">
        <v>46661</v>
      </c>
      <c r="BO169">
        <v>0</v>
      </c>
      <c r="BP169" t="s">
        <v>58</v>
      </c>
      <c r="BQ169" t="s">
        <v>337</v>
      </c>
      <c r="BR169" s="3">
        <v>0</v>
      </c>
      <c r="BS169">
        <v>0</v>
      </c>
      <c r="BT169" s="19">
        <f t="shared" si="20"/>
        <v>1434261</v>
      </c>
      <c r="BU169" s="19">
        <f t="shared" si="21"/>
        <v>1434261</v>
      </c>
      <c r="BV169" s="13">
        <f t="shared" si="22"/>
        <v>0.15325677089471884</v>
      </c>
    </row>
    <row r="170" spans="1:74" hidden="1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23"/>
        <v>7.5471559747401454E-2</v>
      </c>
      <c r="U170" s="3">
        <v>2181802</v>
      </c>
      <c r="V170" s="3">
        <v>2055728</v>
      </c>
      <c r="W170" s="14">
        <f t="shared" si="24"/>
        <v>0.94221565476610614</v>
      </c>
      <c r="X170" s="3">
        <v>1482759</v>
      </c>
      <c r="Y170" s="18">
        <f t="shared" si="25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 s="38">
        <f t="shared" si="26"/>
        <v>0.10813613926956309</v>
      </c>
      <c r="AF170">
        <v>15</v>
      </c>
      <c r="AG170" s="10">
        <v>44104</v>
      </c>
      <c r="AH170" t="s">
        <v>63</v>
      </c>
      <c r="AI170" t="s">
        <v>43</v>
      </c>
      <c r="AJ170" t="s">
        <v>244</v>
      </c>
      <c r="AK170" s="8">
        <v>38625</v>
      </c>
      <c r="AL170" s="3">
        <v>429000</v>
      </c>
      <c r="AM170" s="3">
        <v>687615</v>
      </c>
      <c r="AN170">
        <v>4.5199999999999997E-2</v>
      </c>
      <c r="AO170">
        <v>20</v>
      </c>
      <c r="AP170" s="38">
        <f t="shared" si="29"/>
        <v>7.7009430102652876E-2</v>
      </c>
      <c r="AQ170">
        <v>20</v>
      </c>
      <c r="AR170" s="8">
        <v>45930</v>
      </c>
      <c r="AS170">
        <v>0</v>
      </c>
      <c r="AT170" t="s">
        <v>58</v>
      </c>
      <c r="AU170" t="s">
        <v>339</v>
      </c>
      <c r="AV170" s="11">
        <v>38701</v>
      </c>
      <c r="AW170" s="3">
        <v>168750</v>
      </c>
      <c r="AX170" s="3">
        <v>50823</v>
      </c>
      <c r="AY170">
        <v>7.0000000000000007E-2</v>
      </c>
      <c r="AZ170">
        <v>15</v>
      </c>
      <c r="BA170" s="38">
        <f t="shared" si="27"/>
        <v>0.10979462470100654</v>
      </c>
      <c r="BB170">
        <v>15</v>
      </c>
      <c r="BC170" s="8">
        <v>44180</v>
      </c>
      <c r="BD170">
        <v>0</v>
      </c>
      <c r="BE170" t="s">
        <v>46</v>
      </c>
      <c r="BF170" t="s">
        <v>340</v>
      </c>
      <c r="BG170" s="11" t="s">
        <v>106</v>
      </c>
      <c r="BH170" s="3">
        <v>0</v>
      </c>
      <c r="BI170" s="3">
        <v>0</v>
      </c>
      <c r="BJ170">
        <v>0</v>
      </c>
      <c r="BK170">
        <v>0</v>
      </c>
      <c r="BL170" s="38">
        <f t="shared" si="28"/>
        <v>0</v>
      </c>
      <c r="BM170">
        <v>0</v>
      </c>
      <c r="BN170" s="8">
        <v>0</v>
      </c>
      <c r="BO170">
        <v>0</v>
      </c>
      <c r="BP170" t="s">
        <v>46</v>
      </c>
      <c r="BQ170">
        <v>0</v>
      </c>
      <c r="BR170" s="3">
        <v>2181802</v>
      </c>
      <c r="BS170" t="s">
        <v>62</v>
      </c>
      <c r="BT170" s="19">
        <f t="shared" si="20"/>
        <v>699043</v>
      </c>
      <c r="BU170" s="19">
        <f t="shared" si="21"/>
        <v>2181802</v>
      </c>
      <c r="BV170" s="13">
        <f t="shared" si="22"/>
        <v>1</v>
      </c>
    </row>
    <row r="171" spans="1:74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23"/>
        <v>9.5037691271238289E-2</v>
      </c>
      <c r="U171" s="3">
        <v>8526112</v>
      </c>
      <c r="V171" s="3">
        <v>10457910</v>
      </c>
      <c r="W171" s="14">
        <f t="shared" si="24"/>
        <v>1.226574316640457</v>
      </c>
      <c r="X171" s="3">
        <v>7482403</v>
      </c>
      <c r="Y171" s="18">
        <f t="shared" si="25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 s="38">
        <f t="shared" si="26"/>
        <v>0</v>
      </c>
      <c r="AF171">
        <v>0</v>
      </c>
      <c r="AG171" s="10">
        <v>44916</v>
      </c>
      <c r="AH171" t="s">
        <v>341</v>
      </c>
      <c r="AI171" t="s">
        <v>43</v>
      </c>
      <c r="AJ171" t="s">
        <v>122</v>
      </c>
      <c r="AK171" s="8" t="s">
        <v>106</v>
      </c>
      <c r="AL171" s="3">
        <v>300000</v>
      </c>
      <c r="AM171" s="3">
        <v>300000</v>
      </c>
      <c r="AN171">
        <v>0.06</v>
      </c>
      <c r="AO171">
        <v>0</v>
      </c>
      <c r="AP171" s="38">
        <f t="shared" si="29"/>
        <v>0</v>
      </c>
      <c r="AQ171">
        <v>0</v>
      </c>
      <c r="AR171" s="8" t="s">
        <v>342</v>
      </c>
      <c r="AS171">
        <v>0</v>
      </c>
      <c r="AT171" t="s">
        <v>100</v>
      </c>
      <c r="AU171" t="s">
        <v>343</v>
      </c>
      <c r="AV171" s="11" t="s">
        <v>106</v>
      </c>
      <c r="AW171" s="3">
        <v>200000</v>
      </c>
      <c r="AX171" s="3">
        <v>200000</v>
      </c>
      <c r="AY171">
        <v>0</v>
      </c>
      <c r="AZ171">
        <v>0</v>
      </c>
      <c r="BA171" s="38">
        <f t="shared" si="27"/>
        <v>0</v>
      </c>
      <c r="BB171">
        <v>0</v>
      </c>
      <c r="BC171" s="8">
        <v>44926</v>
      </c>
      <c r="BD171">
        <v>0</v>
      </c>
      <c r="BE171" t="s">
        <v>100</v>
      </c>
      <c r="BF171" t="s">
        <v>344</v>
      </c>
      <c r="BG171" s="11" t="s">
        <v>106</v>
      </c>
      <c r="BH171" s="3">
        <v>0</v>
      </c>
      <c r="BI171" s="3">
        <v>0</v>
      </c>
      <c r="BJ171">
        <v>0</v>
      </c>
      <c r="BK171">
        <v>0</v>
      </c>
      <c r="BL171" s="38">
        <f t="shared" si="28"/>
        <v>0</v>
      </c>
      <c r="BM171">
        <v>0</v>
      </c>
      <c r="BN171" s="8">
        <v>0</v>
      </c>
      <c r="BO171">
        <v>0</v>
      </c>
      <c r="BP171" t="s">
        <v>46</v>
      </c>
      <c r="BQ171">
        <v>0</v>
      </c>
      <c r="BR171" s="3">
        <v>1185349</v>
      </c>
      <c r="BS171" t="s">
        <v>62</v>
      </c>
      <c r="BT171" s="19">
        <f t="shared" si="20"/>
        <v>1185349</v>
      </c>
      <c r="BU171" s="19">
        <f t="shared" si="21"/>
        <v>8667752</v>
      </c>
      <c r="BV171" s="13">
        <f t="shared" si="22"/>
        <v>1.0166124958245915</v>
      </c>
    </row>
    <row r="172" spans="1:74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23"/>
        <v>4.9064812866650251E-2</v>
      </c>
      <c r="U172" s="3">
        <v>3179631</v>
      </c>
      <c r="V172" s="3">
        <v>1</v>
      </c>
      <c r="W172" s="14">
        <f t="shared" si="24"/>
        <v>3.1450190289376347E-7</v>
      </c>
      <c r="X172" s="3">
        <v>1448050</v>
      </c>
      <c r="Y172" s="18">
        <f t="shared" si="25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 s="38">
        <f t="shared" si="26"/>
        <v>5.7980614275691233E-2</v>
      </c>
      <c r="AF172">
        <v>30</v>
      </c>
      <c r="AG172" s="10">
        <v>50314</v>
      </c>
      <c r="AH172" t="s">
        <v>54</v>
      </c>
      <c r="AI172" t="s">
        <v>115</v>
      </c>
      <c r="AJ172" t="s">
        <v>44</v>
      </c>
      <c r="AK172" s="8">
        <v>39356</v>
      </c>
      <c r="AL172" s="3">
        <v>282490</v>
      </c>
      <c r="AM172" s="3">
        <v>229565.05</v>
      </c>
      <c r="AN172">
        <v>0.08</v>
      </c>
      <c r="AO172" t="s">
        <v>69</v>
      </c>
      <c r="AP172" s="38">
        <f t="shared" si="29"/>
        <v>0</v>
      </c>
      <c r="AQ172" t="s">
        <v>40</v>
      </c>
      <c r="AR172" s="8">
        <v>44835</v>
      </c>
      <c r="AS172" t="s">
        <v>345</v>
      </c>
      <c r="AT172" t="s">
        <v>43</v>
      </c>
      <c r="AU172" t="s">
        <v>44</v>
      </c>
      <c r="AV172" s="11">
        <v>39356</v>
      </c>
      <c r="AW172" s="3">
        <v>108000</v>
      </c>
      <c r="AX172" s="3">
        <v>108000</v>
      </c>
      <c r="AY172">
        <v>0.05</v>
      </c>
      <c r="AZ172">
        <v>20</v>
      </c>
      <c r="BA172" s="38">
        <f t="shared" si="27"/>
        <v>8.0242587190691328E-2</v>
      </c>
      <c r="BB172">
        <v>20</v>
      </c>
      <c r="BC172" s="8">
        <v>46661</v>
      </c>
      <c r="BD172" t="s">
        <v>75</v>
      </c>
      <c r="BE172" t="s">
        <v>100</v>
      </c>
      <c r="BF172" t="s">
        <v>194</v>
      </c>
      <c r="BG172" s="11">
        <v>39356</v>
      </c>
      <c r="BH172" s="3">
        <v>432551</v>
      </c>
      <c r="BI172" s="3">
        <v>432551</v>
      </c>
      <c r="BJ172">
        <v>5.3499999999999999E-2</v>
      </c>
      <c r="BK172" t="s">
        <v>160</v>
      </c>
      <c r="BL172" s="38">
        <f t="shared" si="28"/>
        <v>0</v>
      </c>
      <c r="BM172" t="s">
        <v>160</v>
      </c>
      <c r="BN172" s="8">
        <v>46661</v>
      </c>
      <c r="BO172" t="s">
        <v>346</v>
      </c>
      <c r="BP172" t="s">
        <v>100</v>
      </c>
      <c r="BQ172" t="s">
        <v>194</v>
      </c>
      <c r="BR172" s="3">
        <v>3179631</v>
      </c>
      <c r="BS172" t="s">
        <v>347</v>
      </c>
      <c r="BT172" s="19">
        <f t="shared" si="20"/>
        <v>1558635</v>
      </c>
      <c r="BU172" s="19">
        <f t="shared" si="21"/>
        <v>3006685</v>
      </c>
      <c r="BV172" s="13">
        <f t="shared" si="22"/>
        <v>0.94560815390213515</v>
      </c>
    </row>
    <row r="173" spans="1:74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23"/>
        <v>4.9064812866650251E-2</v>
      </c>
      <c r="U173" s="3">
        <v>3179631</v>
      </c>
      <c r="V173" s="3">
        <v>100</v>
      </c>
      <c r="W173" s="14">
        <f t="shared" si="24"/>
        <v>3.1450190289376343E-5</v>
      </c>
      <c r="X173" s="3">
        <v>1448050</v>
      </c>
      <c r="Y173" s="18">
        <f t="shared" si="25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 s="38">
        <f t="shared" si="26"/>
        <v>2.5512730928169743E-2</v>
      </c>
      <c r="AF173">
        <v>30</v>
      </c>
      <c r="AG173" s="10">
        <v>50314</v>
      </c>
      <c r="AH173" t="s">
        <v>54</v>
      </c>
      <c r="AI173" t="s">
        <v>115</v>
      </c>
      <c r="AJ173" t="s">
        <v>44</v>
      </c>
      <c r="AK173" s="8">
        <v>39356</v>
      </c>
      <c r="AL173" s="3">
        <v>282490</v>
      </c>
      <c r="AM173" s="3">
        <v>229565.05</v>
      </c>
      <c r="AN173">
        <v>0.08</v>
      </c>
      <c r="AO173">
        <v>15</v>
      </c>
      <c r="AP173" s="38">
        <f t="shared" si="29"/>
        <v>0.11682954493602005</v>
      </c>
      <c r="AQ173">
        <v>30</v>
      </c>
      <c r="AR173" s="8">
        <v>44835</v>
      </c>
      <c r="AS173" t="s">
        <v>71</v>
      </c>
      <c r="AT173" t="s">
        <v>43</v>
      </c>
      <c r="AU173" t="s">
        <v>44</v>
      </c>
      <c r="AV173" s="11">
        <v>39356</v>
      </c>
      <c r="AW173" s="3">
        <v>108000</v>
      </c>
      <c r="AX173" s="3">
        <v>5</v>
      </c>
      <c r="AY173">
        <v>0.2</v>
      </c>
      <c r="AZ173">
        <v>20</v>
      </c>
      <c r="BA173" s="38">
        <f t="shared" si="27"/>
        <v>0.20535653069304277</v>
      </c>
      <c r="BB173">
        <v>20</v>
      </c>
      <c r="BC173" s="8">
        <v>46661</v>
      </c>
      <c r="BD173" t="s">
        <v>75</v>
      </c>
      <c r="BE173" t="s">
        <v>100</v>
      </c>
      <c r="BF173" t="s">
        <v>194</v>
      </c>
      <c r="BG173" s="11">
        <v>39356</v>
      </c>
      <c r="BH173" s="3">
        <v>432551</v>
      </c>
      <c r="BI173" s="3">
        <v>432551</v>
      </c>
      <c r="BJ173">
        <v>5.3499999999999999E-2</v>
      </c>
      <c r="BK173">
        <v>20</v>
      </c>
      <c r="BL173" s="38">
        <f t="shared" si="28"/>
        <v>8.2641032540790874E-2</v>
      </c>
      <c r="BM173">
        <v>20</v>
      </c>
      <c r="BN173" s="8">
        <v>46661</v>
      </c>
      <c r="BO173" t="s">
        <v>346</v>
      </c>
      <c r="BP173" t="s">
        <v>100</v>
      </c>
      <c r="BQ173" t="s">
        <v>194</v>
      </c>
      <c r="BR173" s="3">
        <v>3179631</v>
      </c>
      <c r="BS173" t="s">
        <v>348</v>
      </c>
      <c r="BT173" s="19">
        <f t="shared" si="20"/>
        <v>1558635</v>
      </c>
      <c r="BU173" s="19">
        <f t="shared" si="21"/>
        <v>3006685</v>
      </c>
      <c r="BV173" s="13">
        <f t="shared" si="22"/>
        <v>0.94560815390213515</v>
      </c>
    </row>
    <row r="174" spans="1:74" hidden="1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23"/>
        <v>9.5665470591306923E-2</v>
      </c>
      <c r="U174" s="3">
        <v>2432121</v>
      </c>
      <c r="V174" s="3">
        <v>2879575</v>
      </c>
      <c r="W174" s="14">
        <f t="shared" si="24"/>
        <v>1.1839768662825574</v>
      </c>
      <c r="X174" s="3">
        <v>2045991</v>
      </c>
      <c r="Y174" s="18">
        <f t="shared" si="25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 s="38">
        <f t="shared" si="26"/>
        <v>0</v>
      </c>
      <c r="AF174">
        <v>0</v>
      </c>
      <c r="AG174" s="10">
        <v>50010</v>
      </c>
      <c r="AH174">
        <v>0</v>
      </c>
      <c r="AI174" t="s">
        <v>43</v>
      </c>
      <c r="AJ174" t="s">
        <v>349</v>
      </c>
      <c r="AK174" s="8" t="s">
        <v>106</v>
      </c>
      <c r="AL174" s="3">
        <v>104000</v>
      </c>
      <c r="AM174" s="3">
        <v>40429</v>
      </c>
      <c r="AN174">
        <v>7.7299999999999994E-2</v>
      </c>
      <c r="AO174" t="s">
        <v>45</v>
      </c>
      <c r="AP174" s="38">
        <f t="shared" si="29"/>
        <v>0</v>
      </c>
      <c r="AQ174">
        <v>0</v>
      </c>
      <c r="AR174" s="8">
        <v>44501</v>
      </c>
      <c r="AS174">
        <v>0</v>
      </c>
      <c r="AT174" t="s">
        <v>46</v>
      </c>
      <c r="AU174" t="s">
        <v>350</v>
      </c>
      <c r="AV174" s="11" t="s">
        <v>106</v>
      </c>
      <c r="AW174" s="3">
        <v>57130</v>
      </c>
      <c r="AX174" s="3">
        <v>57130</v>
      </c>
      <c r="AY174">
        <v>0</v>
      </c>
      <c r="AZ174">
        <v>0</v>
      </c>
      <c r="BA174" s="38">
        <f t="shared" si="27"/>
        <v>0</v>
      </c>
      <c r="BB174">
        <v>0</v>
      </c>
      <c r="BC174" s="8" t="s">
        <v>351</v>
      </c>
      <c r="BD174">
        <v>0</v>
      </c>
      <c r="BE174" t="s">
        <v>100</v>
      </c>
      <c r="BF174" t="s">
        <v>266</v>
      </c>
      <c r="BG174" s="11" t="s">
        <v>106</v>
      </c>
      <c r="BH174" s="3">
        <v>0</v>
      </c>
      <c r="BI174" s="3">
        <v>0</v>
      </c>
      <c r="BJ174">
        <v>0</v>
      </c>
      <c r="BK174">
        <v>0</v>
      </c>
      <c r="BL174" s="38">
        <f t="shared" si="28"/>
        <v>0</v>
      </c>
      <c r="BM174">
        <v>0</v>
      </c>
      <c r="BN174" s="8">
        <v>0</v>
      </c>
      <c r="BO174">
        <v>0</v>
      </c>
      <c r="BP174" t="s">
        <v>46</v>
      </c>
      <c r="BQ174">
        <v>0</v>
      </c>
      <c r="BR174" s="3">
        <v>2432121</v>
      </c>
      <c r="BS174" t="s">
        <v>62</v>
      </c>
      <c r="BT174" s="19">
        <f t="shared" si="20"/>
        <v>386130</v>
      </c>
      <c r="BU174" s="19">
        <f t="shared" si="21"/>
        <v>2432121</v>
      </c>
      <c r="BV174" s="13">
        <f t="shared" si="22"/>
        <v>1</v>
      </c>
    </row>
    <row r="175" spans="1:74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23"/>
        <v>0</v>
      </c>
      <c r="U175" s="3">
        <v>4922744</v>
      </c>
      <c r="V175" s="3">
        <v>4579642</v>
      </c>
      <c r="W175" s="14">
        <f t="shared" si="24"/>
        <v>0.9303026929696121</v>
      </c>
      <c r="X175" s="3">
        <v>0</v>
      </c>
      <c r="Y175" s="18">
        <f t="shared" si="25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 s="38">
        <f t="shared" si="26"/>
        <v>0.103491830178478</v>
      </c>
      <c r="AF175">
        <v>25</v>
      </c>
      <c r="AG175" s="10">
        <v>44927</v>
      </c>
      <c r="AH175">
        <v>0</v>
      </c>
      <c r="AI175" t="s">
        <v>43</v>
      </c>
      <c r="AJ175" t="s">
        <v>214</v>
      </c>
      <c r="AK175" s="8">
        <v>38972</v>
      </c>
      <c r="AL175" s="3">
        <v>250000</v>
      </c>
      <c r="AM175" s="3">
        <v>415000</v>
      </c>
      <c r="AN175">
        <v>0.01</v>
      </c>
      <c r="AO175">
        <v>50</v>
      </c>
      <c r="AP175" s="38">
        <f t="shared" si="29"/>
        <v>2.5512730928169743E-2</v>
      </c>
      <c r="AQ175">
        <v>30</v>
      </c>
      <c r="AR175" s="8">
        <v>58075</v>
      </c>
      <c r="AS175">
        <v>0</v>
      </c>
      <c r="AT175">
        <v>0</v>
      </c>
      <c r="AU175" t="s">
        <v>183</v>
      </c>
      <c r="AV175" s="11">
        <v>39059</v>
      </c>
      <c r="AW175" s="3">
        <v>180000</v>
      </c>
      <c r="AX175" s="3">
        <v>180000</v>
      </c>
      <c r="AY175">
        <v>0</v>
      </c>
      <c r="AZ175">
        <v>15</v>
      </c>
      <c r="BA175" s="38">
        <f t="shared" si="27"/>
        <v>6.6666666666666666E-2</v>
      </c>
      <c r="BB175">
        <v>0</v>
      </c>
      <c r="BC175" s="8">
        <v>44926</v>
      </c>
      <c r="BD175">
        <v>0</v>
      </c>
      <c r="BE175" t="s">
        <v>100</v>
      </c>
      <c r="BF175" t="s">
        <v>214</v>
      </c>
      <c r="BG175" s="11" t="s">
        <v>106</v>
      </c>
      <c r="BH175" s="3">
        <v>0</v>
      </c>
      <c r="BI175" s="3">
        <v>0</v>
      </c>
      <c r="BJ175">
        <v>0</v>
      </c>
      <c r="BK175">
        <v>0</v>
      </c>
      <c r="BL175" s="38">
        <f t="shared" si="28"/>
        <v>0</v>
      </c>
      <c r="BM175">
        <v>0</v>
      </c>
      <c r="BN175" s="8">
        <v>0</v>
      </c>
      <c r="BO175">
        <v>0</v>
      </c>
      <c r="BP175" t="s">
        <v>46</v>
      </c>
      <c r="BQ175">
        <v>0</v>
      </c>
      <c r="BR175" s="3">
        <v>0</v>
      </c>
      <c r="BS175">
        <v>0</v>
      </c>
      <c r="BT175" s="19">
        <f t="shared" si="20"/>
        <v>1305000</v>
      </c>
      <c r="BU175" s="19">
        <f t="shared" si="21"/>
        <v>1305000</v>
      </c>
      <c r="BV175" s="13">
        <f t="shared" si="22"/>
        <v>0.26509605212052467</v>
      </c>
    </row>
    <row r="176" spans="1:74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23"/>
        <v>0.91714890081671996</v>
      </c>
      <c r="U176" s="3">
        <v>901533</v>
      </c>
      <c r="V176" s="3">
        <v>1055597</v>
      </c>
      <c r="W176" s="14">
        <f t="shared" si="24"/>
        <v>1.1708911376510898</v>
      </c>
      <c r="X176" s="3">
        <v>679534</v>
      </c>
      <c r="Y176" s="18">
        <f t="shared" si="25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 s="38">
        <f t="shared" si="26"/>
        <v>0.10585764772624282</v>
      </c>
      <c r="AF176">
        <v>0</v>
      </c>
      <c r="AG176" s="10">
        <v>45048</v>
      </c>
      <c r="AH176" t="s">
        <v>279</v>
      </c>
      <c r="AI176" t="s">
        <v>43</v>
      </c>
      <c r="AJ176">
        <v>0</v>
      </c>
      <c r="AK176" s="8" t="s">
        <v>106</v>
      </c>
      <c r="AL176" s="3">
        <v>0</v>
      </c>
      <c r="AM176" s="3">
        <v>0</v>
      </c>
      <c r="AN176">
        <v>0</v>
      </c>
      <c r="AO176" t="s">
        <v>45</v>
      </c>
      <c r="AP176" s="38">
        <f t="shared" si="29"/>
        <v>0</v>
      </c>
      <c r="AQ176">
        <v>0</v>
      </c>
      <c r="AR176" s="8">
        <v>0</v>
      </c>
      <c r="AS176">
        <v>0</v>
      </c>
      <c r="AT176" t="s">
        <v>46</v>
      </c>
      <c r="AU176">
        <v>0</v>
      </c>
      <c r="AV176" s="11" t="s">
        <v>106</v>
      </c>
      <c r="AW176" s="3">
        <v>0</v>
      </c>
      <c r="AX176" s="3">
        <v>0</v>
      </c>
      <c r="AY176">
        <v>0</v>
      </c>
      <c r="AZ176">
        <v>0</v>
      </c>
      <c r="BA176" s="38">
        <f t="shared" si="27"/>
        <v>0</v>
      </c>
      <c r="BB176">
        <v>0</v>
      </c>
      <c r="BC176" s="8">
        <v>0</v>
      </c>
      <c r="BD176">
        <v>0</v>
      </c>
      <c r="BE176" t="s">
        <v>46</v>
      </c>
      <c r="BF176">
        <v>0</v>
      </c>
      <c r="BG176" s="11" t="s">
        <v>106</v>
      </c>
      <c r="BH176" s="3">
        <v>0</v>
      </c>
      <c r="BI176" s="3">
        <v>0</v>
      </c>
      <c r="BJ176">
        <v>0</v>
      </c>
      <c r="BK176">
        <v>0</v>
      </c>
      <c r="BL176" s="38">
        <f t="shared" si="28"/>
        <v>0</v>
      </c>
      <c r="BM176">
        <v>0</v>
      </c>
      <c r="BN176" s="8">
        <v>0</v>
      </c>
      <c r="BO176">
        <v>0</v>
      </c>
      <c r="BP176" t="s">
        <v>46</v>
      </c>
      <c r="BQ176">
        <v>0</v>
      </c>
      <c r="BR176" s="3">
        <v>901533</v>
      </c>
      <c r="BS176">
        <v>0</v>
      </c>
      <c r="BT176" s="19">
        <f t="shared" si="20"/>
        <v>103000</v>
      </c>
      <c r="BU176" s="19">
        <f t="shared" si="21"/>
        <v>782534</v>
      </c>
      <c r="BV176" s="13">
        <f t="shared" si="22"/>
        <v>0.8680037225481485</v>
      </c>
    </row>
    <row r="177" spans="1:74" hidden="1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23"/>
        <v>0.62687136434110202</v>
      </c>
      <c r="U177" s="3">
        <v>9281330</v>
      </c>
      <c r="V177" s="3">
        <v>9049575</v>
      </c>
      <c r="W177" s="14">
        <f t="shared" si="24"/>
        <v>0.97502997953957027</v>
      </c>
      <c r="X177" s="3">
        <v>5643200</v>
      </c>
      <c r="Y177" s="18">
        <f t="shared" si="25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 s="38">
        <f t="shared" si="26"/>
        <v>0.53910069210898282</v>
      </c>
      <c r="AF177">
        <v>0</v>
      </c>
      <c r="AG177" s="10" t="s">
        <v>353</v>
      </c>
      <c r="AH177" t="s">
        <v>63</v>
      </c>
      <c r="AI177" t="s">
        <v>100</v>
      </c>
      <c r="AJ177" t="s">
        <v>44</v>
      </c>
      <c r="AK177" s="8">
        <v>39014</v>
      </c>
      <c r="AL177" s="3">
        <v>1038029</v>
      </c>
      <c r="AM177" s="3">
        <v>8719.6200000000008</v>
      </c>
      <c r="AN177">
        <v>0</v>
      </c>
      <c r="AO177" t="s">
        <v>45</v>
      </c>
      <c r="AP177" s="38">
        <f t="shared" si="29"/>
        <v>0</v>
      </c>
      <c r="AQ177">
        <v>0</v>
      </c>
      <c r="AR177" s="8">
        <v>0</v>
      </c>
      <c r="AS177">
        <v>0</v>
      </c>
      <c r="AT177" t="s">
        <v>58</v>
      </c>
      <c r="AU177" t="s">
        <v>98</v>
      </c>
      <c r="AV177" s="11" t="s">
        <v>106</v>
      </c>
      <c r="AW177" s="3">
        <v>0</v>
      </c>
      <c r="AX177" s="3">
        <v>0</v>
      </c>
      <c r="AY177">
        <v>0</v>
      </c>
      <c r="AZ177">
        <v>0</v>
      </c>
      <c r="BA177" s="38">
        <f t="shared" si="27"/>
        <v>0</v>
      </c>
      <c r="BB177">
        <v>0</v>
      </c>
      <c r="BC177" s="8">
        <v>0</v>
      </c>
      <c r="BD177">
        <v>0</v>
      </c>
      <c r="BE177" t="s">
        <v>46</v>
      </c>
      <c r="BF177">
        <v>0</v>
      </c>
      <c r="BG177" s="11" t="s">
        <v>106</v>
      </c>
      <c r="BH177" s="3">
        <v>0</v>
      </c>
      <c r="BI177" s="3">
        <v>0</v>
      </c>
      <c r="BJ177">
        <v>0</v>
      </c>
      <c r="BK177">
        <v>0</v>
      </c>
      <c r="BL177" s="38">
        <f t="shared" si="28"/>
        <v>0</v>
      </c>
      <c r="BM177">
        <v>0</v>
      </c>
      <c r="BN177" s="8">
        <v>0</v>
      </c>
      <c r="BO177">
        <v>0</v>
      </c>
      <c r="BP177" t="s">
        <v>46</v>
      </c>
      <c r="BQ177">
        <v>0</v>
      </c>
      <c r="BR177" s="3">
        <v>9281330</v>
      </c>
      <c r="BS177" t="s">
        <v>47</v>
      </c>
      <c r="BT177" s="19">
        <f t="shared" si="20"/>
        <v>3638029</v>
      </c>
      <c r="BU177" s="19">
        <f t="shared" si="21"/>
        <v>9281229</v>
      </c>
      <c r="BV177" s="13">
        <f t="shared" si="22"/>
        <v>0.99998911793891609</v>
      </c>
    </row>
    <row r="178" spans="1:74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23"/>
        <v>0.82145033076770557</v>
      </c>
      <c r="U178" s="3">
        <v>4160775</v>
      </c>
      <c r="V178" s="3">
        <v>4694352</v>
      </c>
      <c r="W178" s="14">
        <f t="shared" si="24"/>
        <v>1.1282398110928853</v>
      </c>
      <c r="X178" s="3">
        <v>2000000</v>
      </c>
      <c r="Y178" s="18">
        <f t="shared" si="25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 s="38">
        <f t="shared" si="26"/>
        <v>0.10377158676873832</v>
      </c>
      <c r="AF178">
        <v>30</v>
      </c>
      <c r="AG178" s="10">
        <v>46180</v>
      </c>
      <c r="AH178" t="s">
        <v>63</v>
      </c>
      <c r="AI178" t="s">
        <v>43</v>
      </c>
      <c r="AJ178" t="s">
        <v>44</v>
      </c>
      <c r="AK178" s="8">
        <v>40247</v>
      </c>
      <c r="AL178" s="3">
        <v>1287456</v>
      </c>
      <c r="AM178" s="3">
        <v>1286367</v>
      </c>
      <c r="AN178">
        <v>0</v>
      </c>
      <c r="AO178">
        <v>30</v>
      </c>
      <c r="AP178" s="38">
        <f t="shared" si="29"/>
        <v>3.3333333333333333E-2</v>
      </c>
      <c r="AQ178">
        <v>0</v>
      </c>
      <c r="AR178" s="8">
        <v>51204</v>
      </c>
      <c r="AS178" t="s">
        <v>206</v>
      </c>
      <c r="AT178" t="s">
        <v>58</v>
      </c>
      <c r="AU178" t="s">
        <v>98</v>
      </c>
      <c r="AV178" s="11" t="s">
        <v>106</v>
      </c>
      <c r="AW178" s="3">
        <v>0</v>
      </c>
      <c r="AX178" s="3">
        <v>0</v>
      </c>
      <c r="AY178">
        <v>0</v>
      </c>
      <c r="AZ178">
        <v>0</v>
      </c>
      <c r="BA178" s="38">
        <f t="shared" si="27"/>
        <v>0</v>
      </c>
      <c r="BB178">
        <v>0</v>
      </c>
      <c r="BC178" s="8">
        <v>0</v>
      </c>
      <c r="BD178">
        <v>0</v>
      </c>
      <c r="BE178">
        <v>0</v>
      </c>
      <c r="BF178">
        <v>0</v>
      </c>
      <c r="BG178" s="11" t="s">
        <v>106</v>
      </c>
      <c r="BH178" s="3">
        <v>0</v>
      </c>
      <c r="BI178" s="3">
        <v>0</v>
      </c>
      <c r="BJ178">
        <v>0</v>
      </c>
      <c r="BK178">
        <v>0</v>
      </c>
      <c r="BL178" s="38">
        <f t="shared" si="28"/>
        <v>0</v>
      </c>
      <c r="BM178">
        <v>0</v>
      </c>
      <c r="BN178" s="8">
        <v>0</v>
      </c>
      <c r="BO178">
        <v>0</v>
      </c>
      <c r="BP178" t="s">
        <v>46</v>
      </c>
      <c r="BQ178">
        <v>0</v>
      </c>
      <c r="BR178" s="3">
        <v>4160775</v>
      </c>
      <c r="BS178" t="s">
        <v>47</v>
      </c>
      <c r="BT178" s="19">
        <f t="shared" si="20"/>
        <v>1737456</v>
      </c>
      <c r="BU178" s="19">
        <f t="shared" si="21"/>
        <v>3737456</v>
      </c>
      <c r="BV178" s="13">
        <f t="shared" si="22"/>
        <v>0.89825957904476927</v>
      </c>
    </row>
    <row r="179" spans="1:74" hidden="1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23"/>
        <v>0.73622299600385921</v>
      </c>
      <c r="U179" s="3">
        <v>2396312</v>
      </c>
      <c r="V179" s="3">
        <v>2191832</v>
      </c>
      <c r="W179" s="14">
        <f t="shared" si="24"/>
        <v>0.91466887450382084</v>
      </c>
      <c r="X179" s="3">
        <v>1711000</v>
      </c>
      <c r="Y179" s="18">
        <f t="shared" si="25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 s="38">
        <f t="shared" si="26"/>
        <v>0.10375909395264575</v>
      </c>
      <c r="AF179">
        <v>0</v>
      </c>
      <c r="AG179" s="10">
        <v>46221</v>
      </c>
      <c r="AH179" t="s">
        <v>279</v>
      </c>
      <c r="AI179" t="s">
        <v>43</v>
      </c>
      <c r="AJ179">
        <v>0</v>
      </c>
      <c r="AK179" s="8">
        <v>39041</v>
      </c>
      <c r="AL179" s="3">
        <v>558000</v>
      </c>
      <c r="AM179" s="3">
        <v>558000</v>
      </c>
      <c r="AN179">
        <v>5.0000000000000001E-3</v>
      </c>
      <c r="AO179">
        <v>30</v>
      </c>
      <c r="AP179" s="38">
        <f t="shared" si="29"/>
        <v>3.5978918413828026E-2</v>
      </c>
      <c r="AQ179">
        <v>0</v>
      </c>
      <c r="AR179" s="8">
        <v>49999</v>
      </c>
      <c r="AS179" t="s">
        <v>238</v>
      </c>
      <c r="AT179" t="s">
        <v>100</v>
      </c>
      <c r="AU179">
        <v>0</v>
      </c>
      <c r="AV179" s="11" t="s">
        <v>106</v>
      </c>
      <c r="AW179" s="3">
        <v>0</v>
      </c>
      <c r="AX179" s="3">
        <v>0</v>
      </c>
      <c r="AY179">
        <v>0</v>
      </c>
      <c r="AZ179">
        <v>0</v>
      </c>
      <c r="BA179" s="38">
        <f t="shared" si="27"/>
        <v>0</v>
      </c>
      <c r="BB179">
        <v>0</v>
      </c>
      <c r="BC179" s="8">
        <v>0</v>
      </c>
      <c r="BD179">
        <v>0</v>
      </c>
      <c r="BE179" t="s">
        <v>46</v>
      </c>
      <c r="BF179">
        <v>0</v>
      </c>
      <c r="BG179" s="11" t="s">
        <v>106</v>
      </c>
      <c r="BH179" s="3">
        <v>0</v>
      </c>
      <c r="BI179" s="3">
        <v>0</v>
      </c>
      <c r="BJ179">
        <v>0</v>
      </c>
      <c r="BK179">
        <v>0</v>
      </c>
      <c r="BL179" s="38">
        <f t="shared" si="28"/>
        <v>0</v>
      </c>
      <c r="BM179">
        <v>0</v>
      </c>
      <c r="BN179" s="8">
        <v>0</v>
      </c>
      <c r="BO179">
        <v>0</v>
      </c>
      <c r="BP179" t="s">
        <v>46</v>
      </c>
      <c r="BQ179">
        <v>0</v>
      </c>
      <c r="BR179" s="3">
        <v>2396312</v>
      </c>
      <c r="BS179">
        <v>0</v>
      </c>
      <c r="BT179" s="19">
        <f t="shared" si="20"/>
        <v>683000</v>
      </c>
      <c r="BU179" s="19">
        <f t="shared" si="21"/>
        <v>2394000</v>
      </c>
      <c r="BV179" s="13">
        <f t="shared" si="22"/>
        <v>0.99903518406618175</v>
      </c>
    </row>
    <row r="180" spans="1:74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23"/>
        <v>0</v>
      </c>
      <c r="U180" s="3">
        <v>0</v>
      </c>
      <c r="V180" s="3">
        <v>0</v>
      </c>
      <c r="W180" s="14">
        <f t="shared" si="24"/>
        <v>0</v>
      </c>
      <c r="X180" s="3">
        <v>0</v>
      </c>
      <c r="Y180" s="18">
        <f t="shared" si="25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 s="38">
        <f t="shared" si="26"/>
        <v>0.10744858398097097</v>
      </c>
      <c r="AF180">
        <v>15</v>
      </c>
      <c r="AG180" s="10">
        <v>44860</v>
      </c>
      <c r="AH180">
        <v>0</v>
      </c>
      <c r="AI180" t="s">
        <v>46</v>
      </c>
      <c r="AJ180">
        <v>0</v>
      </c>
      <c r="AK180" s="8" t="s">
        <v>106</v>
      </c>
      <c r="AL180" s="3">
        <v>0</v>
      </c>
      <c r="AM180" s="3">
        <v>932760</v>
      </c>
      <c r="AN180">
        <v>0</v>
      </c>
      <c r="AO180" t="s">
        <v>45</v>
      </c>
      <c r="AP180" s="38">
        <f t="shared" si="29"/>
        <v>0</v>
      </c>
      <c r="AQ180">
        <v>0</v>
      </c>
      <c r="AR180" s="8">
        <v>0</v>
      </c>
      <c r="AS180">
        <v>0</v>
      </c>
      <c r="AT180" t="s">
        <v>46</v>
      </c>
      <c r="AU180">
        <v>0</v>
      </c>
      <c r="AV180" s="11" t="s">
        <v>106</v>
      </c>
      <c r="AW180" s="3">
        <v>0</v>
      </c>
      <c r="AX180" s="3">
        <v>0</v>
      </c>
      <c r="AY180">
        <v>0</v>
      </c>
      <c r="AZ180">
        <v>0</v>
      </c>
      <c r="BA180" s="38">
        <f t="shared" si="27"/>
        <v>0</v>
      </c>
      <c r="BB180">
        <v>0</v>
      </c>
      <c r="BC180" s="8">
        <v>0</v>
      </c>
      <c r="BD180">
        <v>0</v>
      </c>
      <c r="BE180" t="s">
        <v>46</v>
      </c>
      <c r="BF180">
        <v>0</v>
      </c>
      <c r="BG180" s="11" t="s">
        <v>106</v>
      </c>
      <c r="BH180" s="3">
        <v>0</v>
      </c>
      <c r="BI180" s="3">
        <v>0</v>
      </c>
      <c r="BJ180">
        <v>0</v>
      </c>
      <c r="BK180">
        <v>0</v>
      </c>
      <c r="BL180" s="38">
        <f t="shared" si="28"/>
        <v>0</v>
      </c>
      <c r="BM180">
        <v>0</v>
      </c>
      <c r="BN180" s="8">
        <v>0</v>
      </c>
      <c r="BO180">
        <v>0</v>
      </c>
      <c r="BP180" t="s">
        <v>46</v>
      </c>
      <c r="BQ180">
        <v>0</v>
      </c>
      <c r="BR180" s="3">
        <v>0</v>
      </c>
      <c r="BS180">
        <v>0</v>
      </c>
      <c r="BT180" s="19">
        <f t="shared" si="20"/>
        <v>0</v>
      </c>
      <c r="BU180" s="19">
        <f t="shared" si="21"/>
        <v>0</v>
      </c>
      <c r="BV180" s="13">
        <f t="shared" si="22"/>
        <v>0</v>
      </c>
    </row>
    <row r="181" spans="1:74" hidden="1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23"/>
        <v>7.6147778369676455E-2</v>
      </c>
      <c r="U181" s="3">
        <v>3921467</v>
      </c>
      <c r="V181" s="3">
        <v>3646040</v>
      </c>
      <c r="W181" s="14">
        <f t="shared" si="24"/>
        <v>0.92976429484170087</v>
      </c>
      <c r="X181" s="3">
        <v>2789538</v>
      </c>
      <c r="Y181" s="18">
        <f t="shared" si="25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 s="38">
        <f t="shared" si="26"/>
        <v>5.3932613115296804E-2</v>
      </c>
      <c r="AF181">
        <v>50</v>
      </c>
      <c r="AG181" s="10">
        <v>58075</v>
      </c>
      <c r="AH181">
        <v>0</v>
      </c>
      <c r="AI181" t="s">
        <v>58</v>
      </c>
      <c r="AJ181" t="s">
        <v>339</v>
      </c>
      <c r="AK181" s="8">
        <v>39288</v>
      </c>
      <c r="AL181" s="3">
        <v>300000</v>
      </c>
      <c r="AM181" s="3">
        <v>146633</v>
      </c>
      <c r="AN181">
        <v>7.5749999999999998E-2</v>
      </c>
      <c r="AO181">
        <v>15</v>
      </c>
      <c r="AP181" s="38">
        <f t="shared" si="29"/>
        <v>0.1138154408121302</v>
      </c>
      <c r="AQ181">
        <v>15</v>
      </c>
      <c r="AR181" s="8">
        <v>44788</v>
      </c>
      <c r="AS181">
        <v>0</v>
      </c>
      <c r="AT181" t="s">
        <v>46</v>
      </c>
      <c r="AU181" t="s">
        <v>354</v>
      </c>
      <c r="AV181" s="11">
        <v>39036</v>
      </c>
      <c r="AW181" s="3">
        <v>541929</v>
      </c>
      <c r="AX181" s="3">
        <v>462798</v>
      </c>
      <c r="AY181">
        <v>7.1110000000000007E-2</v>
      </c>
      <c r="AZ181">
        <v>16</v>
      </c>
      <c r="BA181" s="38">
        <f t="shared" si="27"/>
        <v>0.10663751516758724</v>
      </c>
      <c r="BB181">
        <v>16</v>
      </c>
      <c r="BC181" s="8">
        <v>44783</v>
      </c>
      <c r="BD181" t="s">
        <v>63</v>
      </c>
      <c r="BE181" t="s">
        <v>43</v>
      </c>
      <c r="BF181" t="s">
        <v>244</v>
      </c>
      <c r="BG181" s="11" t="s">
        <v>106</v>
      </c>
      <c r="BH181" s="3">
        <v>0</v>
      </c>
      <c r="BI181" s="3">
        <v>0</v>
      </c>
      <c r="BJ181">
        <v>0</v>
      </c>
      <c r="BK181">
        <v>0</v>
      </c>
      <c r="BL181" s="38">
        <f t="shared" si="28"/>
        <v>0</v>
      </c>
      <c r="BM181">
        <v>0</v>
      </c>
      <c r="BN181" s="8">
        <v>0</v>
      </c>
      <c r="BO181">
        <v>0</v>
      </c>
      <c r="BP181" t="s">
        <v>46</v>
      </c>
      <c r="BQ181">
        <v>0</v>
      </c>
      <c r="BR181" s="3">
        <v>3921467</v>
      </c>
      <c r="BS181" t="s">
        <v>62</v>
      </c>
      <c r="BT181" s="19">
        <f t="shared" si="20"/>
        <v>1131929</v>
      </c>
      <c r="BU181" s="19">
        <f t="shared" si="21"/>
        <v>3921467</v>
      </c>
      <c r="BV181" s="13">
        <f t="shared" si="22"/>
        <v>1</v>
      </c>
    </row>
    <row r="182" spans="1:74" hidden="1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23"/>
        <v>7.2342464580465407E-2</v>
      </c>
      <c r="U182" s="3">
        <v>3036460</v>
      </c>
      <c r="V182" s="3">
        <v>2695274</v>
      </c>
      <c r="W182" s="14">
        <f t="shared" si="24"/>
        <v>0.88763691930735134</v>
      </c>
      <c r="X182" s="3">
        <v>2147073</v>
      </c>
      <c r="Y182" s="18">
        <f t="shared" si="25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 s="38">
        <f t="shared" si="26"/>
        <v>8.2227450583440623E-2</v>
      </c>
      <c r="AF182">
        <v>20</v>
      </c>
      <c r="AG182" s="10">
        <v>46323</v>
      </c>
      <c r="AH182">
        <v>0</v>
      </c>
      <c r="AI182" t="s">
        <v>58</v>
      </c>
      <c r="AJ182" t="s">
        <v>240</v>
      </c>
      <c r="AK182" s="8">
        <v>38926</v>
      </c>
      <c r="AL182" s="3">
        <v>240000</v>
      </c>
      <c r="AM182" s="3">
        <v>94822</v>
      </c>
      <c r="AN182">
        <v>6.5570000000000003E-2</v>
      </c>
      <c r="AO182">
        <v>16</v>
      </c>
      <c r="AP182" s="38">
        <f t="shared" si="29"/>
        <v>0.10277156519482902</v>
      </c>
      <c r="AQ182">
        <v>16</v>
      </c>
      <c r="AR182" s="8">
        <v>44682</v>
      </c>
      <c r="AS182">
        <v>0</v>
      </c>
      <c r="AT182" t="s">
        <v>43</v>
      </c>
      <c r="AU182" t="s">
        <v>356</v>
      </c>
      <c r="AV182" s="11">
        <v>39184</v>
      </c>
      <c r="AW182" s="3">
        <v>32188.959999999999</v>
      </c>
      <c r="AX182" s="3">
        <v>12923</v>
      </c>
      <c r="AY182">
        <v>7.4999999999999997E-2</v>
      </c>
      <c r="AZ182">
        <v>15</v>
      </c>
      <c r="BA182" s="38">
        <f t="shared" si="27"/>
        <v>0.11328723625419035</v>
      </c>
      <c r="BB182">
        <v>15</v>
      </c>
      <c r="BC182" s="8">
        <v>44682</v>
      </c>
      <c r="BD182" t="s">
        <v>63</v>
      </c>
      <c r="BE182" t="s">
        <v>43</v>
      </c>
      <c r="BF182" t="s">
        <v>44</v>
      </c>
      <c r="BG182" s="11">
        <v>39294</v>
      </c>
      <c r="BH182" s="3">
        <v>40000</v>
      </c>
      <c r="BI182" s="3">
        <v>40000</v>
      </c>
      <c r="BJ182">
        <v>0</v>
      </c>
      <c r="BK182">
        <v>10</v>
      </c>
      <c r="BL182" s="38">
        <f t="shared" si="28"/>
        <v>0.1</v>
      </c>
      <c r="BM182">
        <v>10</v>
      </c>
      <c r="BN182" s="8">
        <v>43100</v>
      </c>
      <c r="BO182">
        <v>0</v>
      </c>
      <c r="BP182" t="s">
        <v>58</v>
      </c>
      <c r="BQ182" t="s">
        <v>357</v>
      </c>
      <c r="BR182" s="3">
        <v>3051261.96</v>
      </c>
      <c r="BS182" t="s">
        <v>62</v>
      </c>
      <c r="BT182" s="19">
        <f t="shared" si="20"/>
        <v>904188.96</v>
      </c>
      <c r="BU182" s="19">
        <f t="shared" si="21"/>
        <v>3051261.96</v>
      </c>
      <c r="BV182" s="13">
        <f t="shared" si="22"/>
        <v>1.0048747422985977</v>
      </c>
    </row>
    <row r="183" spans="1:74" hidden="1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23"/>
        <v>9.5448400410816814E-2</v>
      </c>
      <c r="U183" s="3">
        <v>3909285</v>
      </c>
      <c r="V183" s="3">
        <v>4623724</v>
      </c>
      <c r="W183" s="14">
        <f t="shared" si="24"/>
        <v>1.1827543911482534</v>
      </c>
      <c r="X183" s="3">
        <v>6212</v>
      </c>
      <c r="Y183" s="18">
        <f t="shared" si="25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 s="38">
        <f t="shared" si="26"/>
        <v>0</v>
      </c>
      <c r="AF183">
        <v>0</v>
      </c>
      <c r="AG183" s="10">
        <v>44727</v>
      </c>
      <c r="AH183">
        <v>0</v>
      </c>
      <c r="AI183" t="s">
        <v>58</v>
      </c>
      <c r="AJ183">
        <v>0</v>
      </c>
      <c r="AK183" s="8" t="s">
        <v>106</v>
      </c>
      <c r="AL183" s="3">
        <v>200000</v>
      </c>
      <c r="AM183" s="3">
        <v>165533</v>
      </c>
      <c r="AN183">
        <v>8.5000000000000006E-2</v>
      </c>
      <c r="AO183" t="s">
        <v>45</v>
      </c>
      <c r="AP183" s="38">
        <f t="shared" si="29"/>
        <v>0</v>
      </c>
      <c r="AQ183">
        <v>0</v>
      </c>
      <c r="AR183" s="8">
        <v>46631</v>
      </c>
      <c r="AS183">
        <v>0</v>
      </c>
      <c r="AT183" t="s">
        <v>43</v>
      </c>
      <c r="AU183">
        <v>0</v>
      </c>
      <c r="AV183" s="11" t="s">
        <v>106</v>
      </c>
      <c r="AW183" s="3">
        <v>3403073</v>
      </c>
      <c r="AX183" s="3">
        <v>0</v>
      </c>
      <c r="AY183">
        <v>0</v>
      </c>
      <c r="AZ183">
        <v>0</v>
      </c>
      <c r="BA183" s="38">
        <f t="shared" si="27"/>
        <v>0</v>
      </c>
      <c r="BB183">
        <v>0</v>
      </c>
      <c r="BC183" s="8">
        <v>0</v>
      </c>
      <c r="BD183">
        <v>0</v>
      </c>
      <c r="BE183" t="s">
        <v>46</v>
      </c>
      <c r="BF183">
        <v>0</v>
      </c>
      <c r="BG183" s="11" t="s">
        <v>106</v>
      </c>
      <c r="BH183" s="3">
        <v>0</v>
      </c>
      <c r="BI183" s="3">
        <v>0</v>
      </c>
      <c r="BJ183">
        <v>0</v>
      </c>
      <c r="BK183">
        <v>0</v>
      </c>
      <c r="BL183" s="38">
        <f t="shared" si="28"/>
        <v>0</v>
      </c>
      <c r="BM183">
        <v>0</v>
      </c>
      <c r="BN183" s="8">
        <v>0</v>
      </c>
      <c r="BO183">
        <v>0</v>
      </c>
      <c r="BP183" t="s">
        <v>46</v>
      </c>
      <c r="BQ183">
        <v>0</v>
      </c>
      <c r="BR183" s="3">
        <v>3909285</v>
      </c>
      <c r="BS183">
        <v>0</v>
      </c>
      <c r="BT183" s="19">
        <f t="shared" si="20"/>
        <v>3903073</v>
      </c>
      <c r="BU183" s="19">
        <f t="shared" si="21"/>
        <v>3909285</v>
      </c>
      <c r="BV183" s="13">
        <f t="shared" si="22"/>
        <v>1</v>
      </c>
    </row>
    <row r="184" spans="1:74" hidden="1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23"/>
        <v>7.9195825268188233E-2</v>
      </c>
      <c r="U184" s="3">
        <v>5641560</v>
      </c>
      <c r="V184" s="3">
        <v>5343338</v>
      </c>
      <c r="W184" s="14">
        <f t="shared" si="24"/>
        <v>0.9471383801643517</v>
      </c>
      <c r="X184" s="3">
        <v>4221911</v>
      </c>
      <c r="Y184" s="18">
        <f t="shared" si="25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 s="38">
        <f t="shared" si="26"/>
        <v>0.10715556783081624</v>
      </c>
      <c r="AF184">
        <v>30</v>
      </c>
      <c r="AG184" s="10">
        <v>45301</v>
      </c>
      <c r="AH184" t="s">
        <v>54</v>
      </c>
      <c r="AI184" t="s">
        <v>43</v>
      </c>
      <c r="AJ184" t="s">
        <v>55</v>
      </c>
      <c r="AK184" s="8">
        <v>39337</v>
      </c>
      <c r="AL184" s="3">
        <v>240000</v>
      </c>
      <c r="AM184" s="3">
        <v>240000</v>
      </c>
      <c r="AN184" t="s">
        <v>254</v>
      </c>
      <c r="AO184">
        <v>17</v>
      </c>
      <c r="AP184" s="38">
        <f t="shared" si="29"/>
        <v>0</v>
      </c>
      <c r="AQ184" t="s">
        <v>358</v>
      </c>
      <c r="AR184" s="8">
        <v>45519</v>
      </c>
      <c r="AS184" t="s">
        <v>71</v>
      </c>
      <c r="AT184" t="s">
        <v>100</v>
      </c>
      <c r="AU184" t="s">
        <v>55</v>
      </c>
      <c r="AV184" s="11">
        <v>39337</v>
      </c>
      <c r="AW184" s="3">
        <v>397000</v>
      </c>
      <c r="AX184" s="3">
        <v>674494.27</v>
      </c>
      <c r="AY184">
        <v>0.06</v>
      </c>
      <c r="AZ184">
        <v>17</v>
      </c>
      <c r="BA184" s="38">
        <f t="shared" si="27"/>
        <v>9.5444804231549885E-2</v>
      </c>
      <c r="BB184" t="s">
        <v>358</v>
      </c>
      <c r="BC184" s="8">
        <v>45413</v>
      </c>
      <c r="BD184" t="s">
        <v>75</v>
      </c>
      <c r="BE184" t="s">
        <v>100</v>
      </c>
      <c r="BF184" t="s">
        <v>55</v>
      </c>
      <c r="BG184" s="11" t="s">
        <v>106</v>
      </c>
      <c r="BH184" s="3">
        <v>0</v>
      </c>
      <c r="BI184" s="3">
        <v>0</v>
      </c>
      <c r="BJ184">
        <v>0</v>
      </c>
      <c r="BK184">
        <v>0</v>
      </c>
      <c r="BL184" s="38">
        <f t="shared" si="28"/>
        <v>0</v>
      </c>
      <c r="BM184">
        <v>0</v>
      </c>
      <c r="BN184" s="8">
        <v>0</v>
      </c>
      <c r="BO184">
        <v>0</v>
      </c>
      <c r="BP184" t="s">
        <v>46</v>
      </c>
      <c r="BQ184">
        <v>0</v>
      </c>
      <c r="BR184" s="3">
        <v>5641560</v>
      </c>
      <c r="BS184" t="s">
        <v>47</v>
      </c>
      <c r="BT184" s="19">
        <f t="shared" si="20"/>
        <v>1419649</v>
      </c>
      <c r="BU184" s="19">
        <f t="shared" si="21"/>
        <v>5641560</v>
      </c>
      <c r="BV184" s="13">
        <f t="shared" si="22"/>
        <v>1</v>
      </c>
    </row>
    <row r="185" spans="1:74" hidden="1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23"/>
        <v>7.1439313156378539E-2</v>
      </c>
      <c r="U185" s="3">
        <v>10991847</v>
      </c>
      <c r="V185" s="3">
        <v>13601436</v>
      </c>
      <c r="W185" s="14">
        <f t="shared" si="24"/>
        <v>1.2374113285965498</v>
      </c>
      <c r="X185" s="3">
        <v>8641847</v>
      </c>
      <c r="Y185" s="18">
        <f t="shared" si="25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 s="38">
        <f t="shared" si="26"/>
        <v>6.25E-2</v>
      </c>
      <c r="AF185">
        <v>192</v>
      </c>
      <c r="AG185" s="10">
        <v>45901</v>
      </c>
      <c r="AH185">
        <v>0</v>
      </c>
      <c r="AI185" t="s">
        <v>100</v>
      </c>
      <c r="AJ185" t="s">
        <v>259</v>
      </c>
      <c r="AK185" s="8">
        <v>39708</v>
      </c>
      <c r="AL185" s="3">
        <v>450000</v>
      </c>
      <c r="AM185" s="3">
        <v>562569</v>
      </c>
      <c r="AN185">
        <v>4.58E-2</v>
      </c>
      <c r="AO185">
        <v>50</v>
      </c>
      <c r="AP185" s="38">
        <f t="shared" si="29"/>
        <v>5.1262168581346385E-2</v>
      </c>
      <c r="AQ185">
        <v>360</v>
      </c>
      <c r="AR185" s="8">
        <v>58441</v>
      </c>
      <c r="AS185">
        <v>0</v>
      </c>
      <c r="AT185" t="s">
        <v>100</v>
      </c>
      <c r="AU185" t="s">
        <v>214</v>
      </c>
      <c r="AV185" s="11">
        <v>39708</v>
      </c>
      <c r="AW185" s="3">
        <v>250000</v>
      </c>
      <c r="AX185" s="3">
        <v>316445</v>
      </c>
      <c r="AY185">
        <v>4.58E-2</v>
      </c>
      <c r="AZ185">
        <v>50</v>
      </c>
      <c r="BA185" s="38">
        <f t="shared" si="27"/>
        <v>5.1262168581346385E-2</v>
      </c>
      <c r="BB185">
        <v>360</v>
      </c>
      <c r="BC185" s="8">
        <v>58441</v>
      </c>
      <c r="BD185">
        <v>0</v>
      </c>
      <c r="BE185" t="s">
        <v>100</v>
      </c>
      <c r="BF185" t="s">
        <v>214</v>
      </c>
      <c r="BG185" s="11">
        <v>40165</v>
      </c>
      <c r="BH185" s="3">
        <v>1200000</v>
      </c>
      <c r="BI185" s="3">
        <v>888749</v>
      </c>
      <c r="BJ185">
        <v>6.0569999999999999E-2</v>
      </c>
      <c r="BK185">
        <v>15</v>
      </c>
      <c r="BL185" s="38">
        <f t="shared" si="28"/>
        <v>0.10334657605214292</v>
      </c>
      <c r="BM185">
        <v>180</v>
      </c>
      <c r="BN185" s="8">
        <v>45550</v>
      </c>
      <c r="BO185" t="s">
        <v>360</v>
      </c>
      <c r="BP185" t="s">
        <v>43</v>
      </c>
      <c r="BQ185" t="s">
        <v>361</v>
      </c>
      <c r="BR185" s="3">
        <v>10991847</v>
      </c>
      <c r="BS185" t="s">
        <v>47</v>
      </c>
      <c r="BT185" s="19">
        <f t="shared" si="20"/>
        <v>2350000</v>
      </c>
      <c r="BU185" s="19">
        <f t="shared" si="21"/>
        <v>10991847</v>
      </c>
      <c r="BV185" s="13">
        <f t="shared" si="22"/>
        <v>1</v>
      </c>
    </row>
    <row r="186" spans="1:74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23"/>
        <v>0.10231939315377388</v>
      </c>
      <c r="U186" s="3">
        <v>3655094</v>
      </c>
      <c r="V186" s="3">
        <v>4640597</v>
      </c>
      <c r="W186" s="14">
        <f t="shared" si="24"/>
        <v>1.2696245294922648</v>
      </c>
      <c r="X186" s="3">
        <v>3403282</v>
      </c>
      <c r="Y186" s="18">
        <f t="shared" si="25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 s="38">
        <f t="shared" si="26"/>
        <v>9.8092191632331419E-2</v>
      </c>
      <c r="AF186">
        <v>20</v>
      </c>
      <c r="AG186" s="10">
        <v>42855</v>
      </c>
      <c r="AH186">
        <v>0</v>
      </c>
      <c r="AI186" t="s">
        <v>58</v>
      </c>
      <c r="AJ186">
        <v>0</v>
      </c>
      <c r="AK186" s="8" t="s">
        <v>106</v>
      </c>
      <c r="AL186" s="3">
        <v>0</v>
      </c>
      <c r="AM186" s="3">
        <v>0</v>
      </c>
      <c r="AN186">
        <v>0</v>
      </c>
      <c r="AO186" t="s">
        <v>45</v>
      </c>
      <c r="AP186" s="38">
        <f t="shared" si="29"/>
        <v>0</v>
      </c>
      <c r="AQ186">
        <v>0</v>
      </c>
      <c r="AR186" s="8">
        <v>0</v>
      </c>
      <c r="AS186">
        <v>0</v>
      </c>
      <c r="AT186" t="s">
        <v>46</v>
      </c>
      <c r="AU186">
        <v>0</v>
      </c>
      <c r="AV186" s="11" t="s">
        <v>106</v>
      </c>
      <c r="AW186" s="3">
        <v>0</v>
      </c>
      <c r="AX186" s="3">
        <v>0</v>
      </c>
      <c r="AY186">
        <v>0</v>
      </c>
      <c r="AZ186">
        <v>0</v>
      </c>
      <c r="BA186" s="38">
        <f t="shared" si="27"/>
        <v>0</v>
      </c>
      <c r="BB186">
        <v>0</v>
      </c>
      <c r="BC186" s="8">
        <v>0</v>
      </c>
      <c r="BD186">
        <v>0</v>
      </c>
      <c r="BE186" t="s">
        <v>46</v>
      </c>
      <c r="BF186">
        <v>0</v>
      </c>
      <c r="BG186" s="11" t="s">
        <v>106</v>
      </c>
      <c r="BH186" s="3">
        <v>0</v>
      </c>
      <c r="BI186" s="3">
        <v>0</v>
      </c>
      <c r="BJ186">
        <v>0</v>
      </c>
      <c r="BK186">
        <v>0</v>
      </c>
      <c r="BL186" s="38">
        <f t="shared" si="28"/>
        <v>0</v>
      </c>
      <c r="BM186">
        <v>0</v>
      </c>
      <c r="BN186" s="8">
        <v>0</v>
      </c>
      <c r="BO186">
        <v>0</v>
      </c>
      <c r="BP186" t="s">
        <v>46</v>
      </c>
      <c r="BQ186">
        <v>0</v>
      </c>
      <c r="BR186" s="3">
        <v>3655094</v>
      </c>
      <c r="BS186">
        <v>0</v>
      </c>
      <c r="BT186" s="19">
        <f t="shared" si="20"/>
        <v>251812</v>
      </c>
      <c r="BU186" s="19">
        <f t="shared" si="21"/>
        <v>3655094</v>
      </c>
      <c r="BV186" s="13">
        <f t="shared" si="22"/>
        <v>1</v>
      </c>
    </row>
    <row r="187" spans="1:74" hidden="1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23"/>
        <v>6.7902383312369974E-2</v>
      </c>
      <c r="U187" s="3">
        <v>2273013</v>
      </c>
      <c r="V187" s="3">
        <v>1903115</v>
      </c>
      <c r="W187" s="14">
        <f t="shared" si="24"/>
        <v>0.83726533900158073</v>
      </c>
      <c r="X187" s="3">
        <v>1483013</v>
      </c>
      <c r="Y187" s="18">
        <f t="shared" si="25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 s="38">
        <f t="shared" si="26"/>
        <v>0.10362400703617654</v>
      </c>
      <c r="AF187">
        <v>30</v>
      </c>
      <c r="AG187" s="10">
        <v>45171</v>
      </c>
      <c r="AH187" t="s">
        <v>63</v>
      </c>
      <c r="AI187" t="s">
        <v>43</v>
      </c>
      <c r="AJ187" t="s">
        <v>55</v>
      </c>
      <c r="AK187" s="8">
        <v>39692</v>
      </c>
      <c r="AL187" s="3">
        <v>600000</v>
      </c>
      <c r="AM187" s="3">
        <v>931180</v>
      </c>
      <c r="AN187">
        <v>4.9099999999999998E-2</v>
      </c>
      <c r="AO187">
        <v>20</v>
      </c>
      <c r="AP187" s="38">
        <f t="shared" si="29"/>
        <v>7.9631387625462083E-2</v>
      </c>
      <c r="AQ187" t="s">
        <v>165</v>
      </c>
      <c r="AR187" s="8">
        <v>46997</v>
      </c>
      <c r="AS187" t="s">
        <v>206</v>
      </c>
      <c r="AT187" t="s">
        <v>100</v>
      </c>
      <c r="AU187" t="s">
        <v>55</v>
      </c>
      <c r="AV187" s="11" t="s">
        <v>106</v>
      </c>
      <c r="AW187" s="3">
        <v>0</v>
      </c>
      <c r="AX187" s="3">
        <v>0</v>
      </c>
      <c r="AY187">
        <v>0</v>
      </c>
      <c r="AZ187">
        <v>0</v>
      </c>
      <c r="BA187" s="38">
        <f t="shared" si="27"/>
        <v>0</v>
      </c>
      <c r="BB187">
        <v>0</v>
      </c>
      <c r="BC187" s="8">
        <v>0</v>
      </c>
      <c r="BD187">
        <v>0</v>
      </c>
      <c r="BE187" t="s">
        <v>46</v>
      </c>
      <c r="BF187">
        <v>0</v>
      </c>
      <c r="BG187" s="11" t="s">
        <v>106</v>
      </c>
      <c r="BH187" s="3">
        <v>0</v>
      </c>
      <c r="BI187" s="3">
        <v>0</v>
      </c>
      <c r="BJ187">
        <v>0</v>
      </c>
      <c r="BK187">
        <v>0</v>
      </c>
      <c r="BL187" s="38">
        <f t="shared" si="28"/>
        <v>0</v>
      </c>
      <c r="BM187">
        <v>0</v>
      </c>
      <c r="BN187" s="8">
        <v>0</v>
      </c>
      <c r="BO187">
        <v>0</v>
      </c>
      <c r="BP187" t="s">
        <v>46</v>
      </c>
      <c r="BQ187">
        <v>0</v>
      </c>
      <c r="BR187" s="3">
        <v>2273013</v>
      </c>
      <c r="BS187" t="s">
        <v>47</v>
      </c>
      <c r="BT187" s="19">
        <f t="shared" si="20"/>
        <v>790000</v>
      </c>
      <c r="BU187" s="19">
        <f t="shared" si="21"/>
        <v>2273013</v>
      </c>
      <c r="BV187" s="13">
        <f t="shared" si="22"/>
        <v>1</v>
      </c>
    </row>
    <row r="188" spans="1:74" hidden="1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23"/>
        <v>0</v>
      </c>
      <c r="U188" s="3">
        <v>2651698</v>
      </c>
      <c r="V188" s="3">
        <v>2463662</v>
      </c>
      <c r="W188" s="14">
        <f t="shared" si="24"/>
        <v>0.92908845577437549</v>
      </c>
      <c r="X188" s="3">
        <v>1864859</v>
      </c>
      <c r="Y188" s="18">
        <f t="shared" si="25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 s="38">
        <f t="shared" si="26"/>
        <v>9.1679772090881198E-2</v>
      </c>
      <c r="AF188">
        <v>16</v>
      </c>
      <c r="AG188" s="10">
        <v>45078</v>
      </c>
      <c r="AH188">
        <v>0</v>
      </c>
      <c r="AI188" t="s">
        <v>100</v>
      </c>
      <c r="AJ188" t="s">
        <v>266</v>
      </c>
      <c r="AK188" s="8">
        <v>39261</v>
      </c>
      <c r="AL188" s="3">
        <v>630000</v>
      </c>
      <c r="AM188" s="3">
        <v>965846</v>
      </c>
      <c r="AN188">
        <v>4.9099999999999998E-2</v>
      </c>
      <c r="AO188">
        <v>20</v>
      </c>
      <c r="AP188" s="38">
        <f t="shared" si="29"/>
        <v>7.9631387625462083E-2</v>
      </c>
      <c r="AQ188">
        <v>20</v>
      </c>
      <c r="AR188" s="8">
        <v>46507</v>
      </c>
      <c r="AS188">
        <v>0</v>
      </c>
      <c r="AT188" t="s">
        <v>100</v>
      </c>
      <c r="AU188" t="s">
        <v>243</v>
      </c>
      <c r="AV188" s="11">
        <v>39261</v>
      </c>
      <c r="AW188" s="3">
        <v>56839</v>
      </c>
      <c r="AX188" s="3">
        <v>49993</v>
      </c>
      <c r="AY188">
        <v>7.8090000000000007E-2</v>
      </c>
      <c r="AZ188">
        <v>16</v>
      </c>
      <c r="BA188" s="38">
        <f t="shared" si="27"/>
        <v>0.11160104579684693</v>
      </c>
      <c r="BB188">
        <v>16</v>
      </c>
      <c r="BC188" s="8">
        <v>45026</v>
      </c>
      <c r="BD188" t="s">
        <v>63</v>
      </c>
      <c r="BE188" t="s">
        <v>43</v>
      </c>
      <c r="BF188" t="s">
        <v>244</v>
      </c>
      <c r="BG188" s="11" t="s">
        <v>106</v>
      </c>
      <c r="BH188" s="3">
        <v>0</v>
      </c>
      <c r="BI188" s="3">
        <v>0</v>
      </c>
      <c r="BJ188">
        <v>0</v>
      </c>
      <c r="BK188">
        <v>0</v>
      </c>
      <c r="BL188" s="38">
        <f t="shared" si="28"/>
        <v>0</v>
      </c>
      <c r="BM188">
        <v>0</v>
      </c>
      <c r="BN188" s="8">
        <v>0</v>
      </c>
      <c r="BO188">
        <v>0</v>
      </c>
      <c r="BP188" t="s">
        <v>46</v>
      </c>
      <c r="BQ188">
        <v>0</v>
      </c>
      <c r="BR188" s="3">
        <v>2651698</v>
      </c>
      <c r="BS188" t="s">
        <v>62</v>
      </c>
      <c r="BT188" s="19">
        <f t="shared" si="20"/>
        <v>786839</v>
      </c>
      <c r="BU188" s="19">
        <f t="shared" si="21"/>
        <v>2651698</v>
      </c>
      <c r="BV188" s="13">
        <f t="shared" si="22"/>
        <v>1</v>
      </c>
    </row>
    <row r="189" spans="1:74" hidden="1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23"/>
        <v>7.5312019652984771E-2</v>
      </c>
      <c r="U189" s="3">
        <v>4067372</v>
      </c>
      <c r="V189" s="3">
        <v>3777090</v>
      </c>
      <c r="W189" s="14">
        <f t="shared" si="24"/>
        <v>0.92863155865753122</v>
      </c>
      <c r="X189" s="3">
        <v>3017583</v>
      </c>
      <c r="Y189" s="18">
        <f t="shared" si="25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 s="38">
        <f t="shared" si="26"/>
        <v>8.525119673066836E-2</v>
      </c>
      <c r="AF189">
        <v>16</v>
      </c>
      <c r="AG189" s="10">
        <v>45078</v>
      </c>
      <c r="AH189">
        <v>0</v>
      </c>
      <c r="AI189" t="s">
        <v>100</v>
      </c>
      <c r="AJ189" t="s">
        <v>363</v>
      </c>
      <c r="AK189" s="8">
        <v>39261</v>
      </c>
      <c r="AL189" s="3">
        <v>640000</v>
      </c>
      <c r="AM189" s="3">
        <v>969206</v>
      </c>
      <c r="AN189">
        <v>5.3999999999999999E-2</v>
      </c>
      <c r="AO189">
        <v>20</v>
      </c>
      <c r="AP189" s="38">
        <f t="shared" si="29"/>
        <v>8.2986443748330654E-2</v>
      </c>
      <c r="AQ189">
        <v>20</v>
      </c>
      <c r="AR189" s="8">
        <v>46507</v>
      </c>
      <c r="AS189">
        <v>0</v>
      </c>
      <c r="AT189" t="s">
        <v>100</v>
      </c>
      <c r="AU189" t="s">
        <v>243</v>
      </c>
      <c r="AV189" s="11">
        <v>39261</v>
      </c>
      <c r="AW189" s="3">
        <v>227789</v>
      </c>
      <c r="AX189" s="3">
        <v>197460</v>
      </c>
      <c r="AY189">
        <v>7.8090000000000007E-2</v>
      </c>
      <c r="AZ189">
        <v>16</v>
      </c>
      <c r="BA189" s="38">
        <f t="shared" si="27"/>
        <v>0.11160104579684693</v>
      </c>
      <c r="BB189">
        <v>16</v>
      </c>
      <c r="BC189" s="8">
        <v>45026</v>
      </c>
      <c r="BD189" t="s">
        <v>63</v>
      </c>
      <c r="BE189" t="s">
        <v>43</v>
      </c>
      <c r="BF189" t="s">
        <v>309</v>
      </c>
      <c r="BG189" s="11" t="s">
        <v>106</v>
      </c>
      <c r="BH189" s="3">
        <v>0</v>
      </c>
      <c r="BI189" s="3">
        <v>0</v>
      </c>
      <c r="BJ189">
        <v>0</v>
      </c>
      <c r="BK189">
        <v>0</v>
      </c>
      <c r="BL189" s="38">
        <f t="shared" si="28"/>
        <v>0</v>
      </c>
      <c r="BM189">
        <v>0</v>
      </c>
      <c r="BN189" s="8">
        <v>0</v>
      </c>
      <c r="BO189">
        <v>0</v>
      </c>
      <c r="BP189" t="s">
        <v>46</v>
      </c>
      <c r="BQ189">
        <v>0</v>
      </c>
      <c r="BR189" s="3">
        <v>4067372</v>
      </c>
      <c r="BS189" t="s">
        <v>62</v>
      </c>
      <c r="BT189" s="19">
        <f t="shared" si="20"/>
        <v>1049789</v>
      </c>
      <c r="BU189" s="19">
        <f t="shared" si="21"/>
        <v>4067372</v>
      </c>
      <c r="BV189" s="13">
        <f t="shared" si="22"/>
        <v>1</v>
      </c>
    </row>
    <row r="190" spans="1:74" hidden="1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23"/>
        <v>7.74594076486841E-2</v>
      </c>
      <c r="U190" s="3">
        <v>1563903</v>
      </c>
      <c r="V190" s="3">
        <v>1493700</v>
      </c>
      <c r="W190" s="14">
        <f t="shared" si="24"/>
        <v>0.95511038728105258</v>
      </c>
      <c r="X190" s="3">
        <v>1294782</v>
      </c>
      <c r="Y190" s="18">
        <f t="shared" si="25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 s="38">
        <f t="shared" si="26"/>
        <v>0.10296276395531272</v>
      </c>
      <c r="AF190">
        <v>30</v>
      </c>
      <c r="AG190" s="10">
        <v>50205</v>
      </c>
      <c r="AH190" t="s">
        <v>54</v>
      </c>
      <c r="AI190" t="s">
        <v>366</v>
      </c>
      <c r="AJ190">
        <v>0</v>
      </c>
      <c r="AK190" s="8">
        <v>39139</v>
      </c>
      <c r="AL190" s="3">
        <v>219621</v>
      </c>
      <c r="AM190" s="3">
        <v>219621</v>
      </c>
      <c r="AN190">
        <v>5.8999999999999997E-2</v>
      </c>
      <c r="AO190">
        <v>17</v>
      </c>
      <c r="AP190" s="38">
        <f t="shared" si="29"/>
        <v>9.4759500123852175E-2</v>
      </c>
      <c r="AQ190" t="s">
        <v>358</v>
      </c>
      <c r="AR190" s="8">
        <v>45107</v>
      </c>
      <c r="AS190" t="s">
        <v>71</v>
      </c>
      <c r="AT190" t="s">
        <v>100</v>
      </c>
      <c r="AU190">
        <v>0</v>
      </c>
      <c r="AV190" s="11" t="s">
        <v>106</v>
      </c>
      <c r="AW190" s="3">
        <v>0</v>
      </c>
      <c r="AX190" s="3">
        <v>0</v>
      </c>
      <c r="AY190">
        <v>0</v>
      </c>
      <c r="AZ190">
        <v>0</v>
      </c>
      <c r="BA190" s="38">
        <f t="shared" si="27"/>
        <v>0</v>
      </c>
      <c r="BB190">
        <v>0</v>
      </c>
      <c r="BC190" s="8">
        <v>0</v>
      </c>
      <c r="BD190">
        <v>0</v>
      </c>
      <c r="BE190" t="s">
        <v>46</v>
      </c>
      <c r="BF190">
        <v>0</v>
      </c>
      <c r="BG190" s="11" t="s">
        <v>106</v>
      </c>
      <c r="BH190" s="3">
        <v>0</v>
      </c>
      <c r="BI190" s="3">
        <v>0</v>
      </c>
      <c r="BJ190">
        <v>0</v>
      </c>
      <c r="BK190">
        <v>0</v>
      </c>
      <c r="BL190" s="38">
        <f t="shared" si="28"/>
        <v>0</v>
      </c>
      <c r="BM190">
        <v>0</v>
      </c>
      <c r="BN190" s="8">
        <v>0</v>
      </c>
      <c r="BO190">
        <v>0</v>
      </c>
      <c r="BP190" t="s">
        <v>46</v>
      </c>
      <c r="BQ190">
        <v>0</v>
      </c>
      <c r="BR190" s="3">
        <v>1563903</v>
      </c>
      <c r="BS190" t="s">
        <v>62</v>
      </c>
      <c r="BT190" s="19">
        <f t="shared" si="20"/>
        <v>269121</v>
      </c>
      <c r="BU190" s="19">
        <f t="shared" si="21"/>
        <v>1563903</v>
      </c>
      <c r="BV190" s="13">
        <f t="shared" si="22"/>
        <v>1</v>
      </c>
    </row>
    <row r="191" spans="1:74" hidden="1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23"/>
        <v>0.17672472791633573</v>
      </c>
      <c r="U191" s="3">
        <v>2111391</v>
      </c>
      <c r="V191" s="3">
        <v>2363457.2000000002</v>
      </c>
      <c r="W191" s="14">
        <f t="shared" si="24"/>
        <v>1.1193839511487924</v>
      </c>
      <c r="X191" s="3">
        <v>46270</v>
      </c>
      <c r="Y191" s="18">
        <f t="shared" si="25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 s="38">
        <f t="shared" si="26"/>
        <v>0</v>
      </c>
      <c r="AF191">
        <v>0</v>
      </c>
      <c r="AG191" s="10">
        <v>45438</v>
      </c>
      <c r="AH191">
        <v>0</v>
      </c>
      <c r="AI191" t="s">
        <v>43</v>
      </c>
      <c r="AJ191">
        <v>0</v>
      </c>
      <c r="AK191" s="8" t="s">
        <v>106</v>
      </c>
      <c r="AL191" s="3">
        <v>150000</v>
      </c>
      <c r="AM191" s="3">
        <v>150000</v>
      </c>
      <c r="AN191">
        <v>4.2099999999999999E-2</v>
      </c>
      <c r="AO191" t="s">
        <v>45</v>
      </c>
      <c r="AP191" s="38">
        <f t="shared" si="29"/>
        <v>0</v>
      </c>
      <c r="AQ191">
        <v>0</v>
      </c>
      <c r="AR191" s="8">
        <v>58076</v>
      </c>
      <c r="AS191">
        <v>0</v>
      </c>
      <c r="AT191" t="s">
        <v>46</v>
      </c>
      <c r="AU191">
        <v>0</v>
      </c>
      <c r="AV191" s="11" t="s">
        <v>106</v>
      </c>
      <c r="AW191" s="3">
        <v>1782121</v>
      </c>
      <c r="AX191" s="3">
        <v>0</v>
      </c>
      <c r="AY191">
        <v>0</v>
      </c>
      <c r="AZ191">
        <v>0</v>
      </c>
      <c r="BA191" s="38">
        <f t="shared" si="27"/>
        <v>0</v>
      </c>
      <c r="BB191">
        <v>0</v>
      </c>
      <c r="BC191" s="8">
        <v>0</v>
      </c>
      <c r="BD191">
        <v>0</v>
      </c>
      <c r="BE191" t="s">
        <v>46</v>
      </c>
      <c r="BF191">
        <v>0</v>
      </c>
      <c r="BG191" s="11" t="s">
        <v>106</v>
      </c>
      <c r="BH191" s="3">
        <v>0</v>
      </c>
      <c r="BI191" s="3">
        <v>0</v>
      </c>
      <c r="BJ191">
        <v>0</v>
      </c>
      <c r="BK191">
        <v>0</v>
      </c>
      <c r="BL191" s="38">
        <f t="shared" si="28"/>
        <v>0</v>
      </c>
      <c r="BM191">
        <v>0</v>
      </c>
      <c r="BN191" s="8">
        <v>0</v>
      </c>
      <c r="BO191">
        <v>0</v>
      </c>
      <c r="BP191" t="s">
        <v>46</v>
      </c>
      <c r="BQ191">
        <v>0</v>
      </c>
      <c r="BR191" s="3">
        <v>2111391</v>
      </c>
      <c r="BS191">
        <v>0</v>
      </c>
      <c r="BT191" s="19">
        <f t="shared" si="20"/>
        <v>2065121</v>
      </c>
      <c r="BU191" s="19">
        <f t="shared" si="21"/>
        <v>2111391</v>
      </c>
      <c r="BV191" s="13">
        <f t="shared" si="22"/>
        <v>1</v>
      </c>
    </row>
    <row r="192" spans="1:74" hidden="1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23"/>
        <v>7.9714968063820529E-2</v>
      </c>
      <c r="U192" s="3">
        <v>2932724</v>
      </c>
      <c r="V192" s="3">
        <v>2597579</v>
      </c>
      <c r="W192" s="14">
        <f t="shared" si="24"/>
        <v>0.88572228412902132</v>
      </c>
      <c r="X192" s="3">
        <v>2117813</v>
      </c>
      <c r="Y192" s="18">
        <f t="shared" si="25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 s="38">
        <f t="shared" si="26"/>
        <v>0.10635278296506247</v>
      </c>
      <c r="AF192">
        <v>30</v>
      </c>
      <c r="AG192" s="10">
        <v>45655</v>
      </c>
      <c r="AH192" t="s">
        <v>63</v>
      </c>
      <c r="AI192" t="s">
        <v>43</v>
      </c>
      <c r="AJ192" t="s">
        <v>44</v>
      </c>
      <c r="AK192" s="8">
        <v>39797</v>
      </c>
      <c r="AL192" s="3">
        <v>623329</v>
      </c>
      <c r="AM192" s="3">
        <v>827094</v>
      </c>
      <c r="AN192">
        <v>0.04</v>
      </c>
      <c r="AO192">
        <v>15</v>
      </c>
      <c r="AP192" s="38">
        <f t="shared" si="29"/>
        <v>8.9941100370973207E-2</v>
      </c>
      <c r="AQ192" t="s">
        <v>165</v>
      </c>
      <c r="AR192" s="8">
        <v>45261</v>
      </c>
      <c r="AS192" t="s">
        <v>206</v>
      </c>
      <c r="AT192" t="s">
        <v>58</v>
      </c>
      <c r="AU192" t="s">
        <v>44</v>
      </c>
      <c r="AV192" s="11" t="s">
        <v>106</v>
      </c>
      <c r="AW192" s="3">
        <v>0</v>
      </c>
      <c r="AX192" s="3">
        <v>0</v>
      </c>
      <c r="AY192">
        <v>0</v>
      </c>
      <c r="AZ192">
        <v>0</v>
      </c>
      <c r="BA192" s="38">
        <f t="shared" si="27"/>
        <v>0</v>
      </c>
      <c r="BB192">
        <v>0</v>
      </c>
      <c r="BC192" s="8">
        <v>0</v>
      </c>
      <c r="BD192">
        <v>0</v>
      </c>
      <c r="BE192" t="s">
        <v>46</v>
      </c>
      <c r="BF192">
        <v>0</v>
      </c>
      <c r="BG192" s="11" t="s">
        <v>106</v>
      </c>
      <c r="BH192" s="3">
        <v>0</v>
      </c>
      <c r="BI192" s="3">
        <v>0</v>
      </c>
      <c r="BJ192">
        <v>0</v>
      </c>
      <c r="BK192">
        <v>0</v>
      </c>
      <c r="BL192" s="38">
        <f t="shared" si="28"/>
        <v>0</v>
      </c>
      <c r="BM192">
        <v>0</v>
      </c>
      <c r="BN192" s="8">
        <v>0</v>
      </c>
      <c r="BO192">
        <v>0</v>
      </c>
      <c r="BP192" t="s">
        <v>46</v>
      </c>
      <c r="BQ192">
        <v>0</v>
      </c>
      <c r="BR192" s="3">
        <v>2932724</v>
      </c>
      <c r="BS192" t="s">
        <v>255</v>
      </c>
      <c r="BT192" s="19">
        <f t="shared" si="20"/>
        <v>814911</v>
      </c>
      <c r="BU192" s="19">
        <f t="shared" si="21"/>
        <v>2932724</v>
      </c>
      <c r="BV192" s="13">
        <f t="shared" si="22"/>
        <v>1</v>
      </c>
    </row>
    <row r="193" spans="1:74" hidden="1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23"/>
        <v>7.9714968063820529E-2</v>
      </c>
      <c r="U193" s="3">
        <v>2932724</v>
      </c>
      <c r="V193" s="3">
        <v>2597579</v>
      </c>
      <c r="W193" s="14">
        <f t="shared" si="24"/>
        <v>0.88572228412902132</v>
      </c>
      <c r="X193" s="3">
        <v>2117813</v>
      </c>
      <c r="Y193" s="18">
        <f t="shared" si="25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 s="38">
        <f t="shared" si="26"/>
        <v>0.10635278296506247</v>
      </c>
      <c r="AF193">
        <v>30</v>
      </c>
      <c r="AG193" s="10">
        <v>45655</v>
      </c>
      <c r="AH193" t="s">
        <v>63</v>
      </c>
      <c r="AI193" t="s">
        <v>43</v>
      </c>
      <c r="AJ193" t="s">
        <v>44</v>
      </c>
      <c r="AK193" s="8">
        <v>39797</v>
      </c>
      <c r="AL193" s="3">
        <v>623329</v>
      </c>
      <c r="AM193" s="3">
        <v>827094</v>
      </c>
      <c r="AN193">
        <v>0.04</v>
      </c>
      <c r="AO193">
        <v>15</v>
      </c>
      <c r="AP193" s="38">
        <f t="shared" si="29"/>
        <v>8.9941100370973207E-2</v>
      </c>
      <c r="AQ193" t="s">
        <v>165</v>
      </c>
      <c r="AR193" s="8">
        <v>45261</v>
      </c>
      <c r="AS193" t="s">
        <v>206</v>
      </c>
      <c r="AT193" t="s">
        <v>58</v>
      </c>
      <c r="AU193" t="s">
        <v>44</v>
      </c>
      <c r="AV193" s="11" t="s">
        <v>106</v>
      </c>
      <c r="AW193" s="3">
        <v>0</v>
      </c>
      <c r="AX193" s="3">
        <v>0</v>
      </c>
      <c r="AY193">
        <v>0</v>
      </c>
      <c r="AZ193">
        <v>0</v>
      </c>
      <c r="BA193" s="38">
        <f t="shared" si="27"/>
        <v>0</v>
      </c>
      <c r="BB193">
        <v>0</v>
      </c>
      <c r="BC193" s="8">
        <v>0</v>
      </c>
      <c r="BD193">
        <v>0</v>
      </c>
      <c r="BE193" t="s">
        <v>46</v>
      </c>
      <c r="BF193">
        <v>0</v>
      </c>
      <c r="BG193" s="11" t="s">
        <v>106</v>
      </c>
      <c r="BH193" s="3">
        <v>0</v>
      </c>
      <c r="BI193" s="3">
        <v>0</v>
      </c>
      <c r="BJ193">
        <v>0</v>
      </c>
      <c r="BK193">
        <v>0</v>
      </c>
      <c r="BL193" s="38">
        <f t="shared" si="28"/>
        <v>0</v>
      </c>
      <c r="BM193">
        <v>0</v>
      </c>
      <c r="BN193" s="8">
        <v>0</v>
      </c>
      <c r="BO193">
        <v>0</v>
      </c>
      <c r="BP193" t="s">
        <v>46</v>
      </c>
      <c r="BQ193">
        <v>0</v>
      </c>
      <c r="BR193" s="3">
        <v>2932724</v>
      </c>
      <c r="BS193" t="s">
        <v>255</v>
      </c>
      <c r="BT193" s="19">
        <f t="shared" si="20"/>
        <v>814911</v>
      </c>
      <c r="BU193" s="19">
        <f t="shared" si="21"/>
        <v>2932724</v>
      </c>
      <c r="BV193" s="13">
        <f t="shared" si="22"/>
        <v>1</v>
      </c>
    </row>
    <row r="194" spans="1:74" hidden="1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23"/>
        <v>7.9714968063820529E-2</v>
      </c>
      <c r="U194" s="3">
        <v>2932724</v>
      </c>
      <c r="V194" s="3">
        <v>2597579</v>
      </c>
      <c r="W194" s="14">
        <f t="shared" si="24"/>
        <v>0.88572228412902132</v>
      </c>
      <c r="X194" s="3">
        <v>2117813</v>
      </c>
      <c r="Y194" s="18">
        <f t="shared" si="25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 s="38">
        <f t="shared" si="26"/>
        <v>0.10635278296506247</v>
      </c>
      <c r="AF194">
        <v>30</v>
      </c>
      <c r="AG194" s="10">
        <v>45655</v>
      </c>
      <c r="AH194" t="s">
        <v>63</v>
      </c>
      <c r="AI194" t="s">
        <v>43</v>
      </c>
      <c r="AJ194" t="s">
        <v>44</v>
      </c>
      <c r="AK194" s="8">
        <v>39797</v>
      </c>
      <c r="AL194" s="3">
        <v>623329</v>
      </c>
      <c r="AM194" s="3">
        <v>827094</v>
      </c>
      <c r="AN194">
        <v>0.04</v>
      </c>
      <c r="AO194">
        <v>15</v>
      </c>
      <c r="AP194" s="38">
        <f t="shared" si="29"/>
        <v>8.9941100370973207E-2</v>
      </c>
      <c r="AQ194" t="s">
        <v>165</v>
      </c>
      <c r="AR194" s="8">
        <v>45261</v>
      </c>
      <c r="AS194" t="s">
        <v>206</v>
      </c>
      <c r="AT194" t="s">
        <v>58</v>
      </c>
      <c r="AU194" t="s">
        <v>44</v>
      </c>
      <c r="AV194" s="11" t="s">
        <v>106</v>
      </c>
      <c r="AW194" s="3">
        <v>0</v>
      </c>
      <c r="AX194" s="3">
        <v>0</v>
      </c>
      <c r="AY194">
        <v>0</v>
      </c>
      <c r="AZ194">
        <v>0</v>
      </c>
      <c r="BA194" s="38">
        <f t="shared" si="27"/>
        <v>0</v>
      </c>
      <c r="BB194">
        <v>0</v>
      </c>
      <c r="BC194" s="8">
        <v>0</v>
      </c>
      <c r="BD194">
        <v>0</v>
      </c>
      <c r="BE194" t="s">
        <v>46</v>
      </c>
      <c r="BF194">
        <v>0</v>
      </c>
      <c r="BG194" s="11" t="s">
        <v>106</v>
      </c>
      <c r="BH194" s="3">
        <v>0</v>
      </c>
      <c r="BI194" s="3">
        <v>0</v>
      </c>
      <c r="BJ194">
        <v>0</v>
      </c>
      <c r="BK194">
        <v>0</v>
      </c>
      <c r="BL194" s="38">
        <f t="shared" si="28"/>
        <v>0</v>
      </c>
      <c r="BM194">
        <v>0</v>
      </c>
      <c r="BN194" s="8">
        <v>0</v>
      </c>
      <c r="BO194">
        <v>0</v>
      </c>
      <c r="BP194" t="s">
        <v>46</v>
      </c>
      <c r="BQ194">
        <v>0</v>
      </c>
      <c r="BR194" s="3">
        <v>2932724</v>
      </c>
      <c r="BS194" t="s">
        <v>255</v>
      </c>
      <c r="BT194" s="19">
        <f t="shared" si="20"/>
        <v>814911</v>
      </c>
      <c r="BU194" s="19">
        <f t="shared" si="21"/>
        <v>2932724</v>
      </c>
      <c r="BV194" s="13">
        <f t="shared" si="22"/>
        <v>1</v>
      </c>
    </row>
    <row r="195" spans="1:74" hidden="1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23"/>
        <v>7.9714968063820529E-2</v>
      </c>
      <c r="U195" s="3">
        <v>2932724</v>
      </c>
      <c r="V195" s="3">
        <v>2597579</v>
      </c>
      <c r="W195" s="14">
        <f t="shared" si="24"/>
        <v>0.88572228412902132</v>
      </c>
      <c r="X195" s="3">
        <v>2117813</v>
      </c>
      <c r="Y195" s="18">
        <f t="shared" si="25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 s="38">
        <f t="shared" si="26"/>
        <v>0.10635278296506247</v>
      </c>
      <c r="AF195">
        <v>30</v>
      </c>
      <c r="AG195" s="10">
        <v>45655</v>
      </c>
      <c r="AH195" t="s">
        <v>63</v>
      </c>
      <c r="AI195" t="s">
        <v>43</v>
      </c>
      <c r="AJ195" t="s">
        <v>44</v>
      </c>
      <c r="AK195" s="8">
        <v>39797</v>
      </c>
      <c r="AL195" s="3">
        <v>623329</v>
      </c>
      <c r="AM195" s="3">
        <v>827094</v>
      </c>
      <c r="AN195">
        <v>0.04</v>
      </c>
      <c r="AO195">
        <v>15</v>
      </c>
      <c r="AP195" s="38">
        <f t="shared" si="29"/>
        <v>8.9941100370973207E-2</v>
      </c>
      <c r="AQ195" t="s">
        <v>165</v>
      </c>
      <c r="AR195" s="8">
        <v>45261</v>
      </c>
      <c r="AS195" t="s">
        <v>206</v>
      </c>
      <c r="AT195" t="s">
        <v>58</v>
      </c>
      <c r="AU195" t="s">
        <v>44</v>
      </c>
      <c r="AV195" s="11" t="s">
        <v>106</v>
      </c>
      <c r="AW195" s="3">
        <v>0</v>
      </c>
      <c r="AX195" s="3">
        <v>0</v>
      </c>
      <c r="AY195">
        <v>0</v>
      </c>
      <c r="AZ195">
        <v>0</v>
      </c>
      <c r="BA195" s="38">
        <f t="shared" si="27"/>
        <v>0</v>
      </c>
      <c r="BB195">
        <v>0</v>
      </c>
      <c r="BC195" s="8">
        <v>0</v>
      </c>
      <c r="BD195">
        <v>0</v>
      </c>
      <c r="BE195" t="s">
        <v>46</v>
      </c>
      <c r="BF195">
        <v>0</v>
      </c>
      <c r="BG195" s="11" t="s">
        <v>106</v>
      </c>
      <c r="BH195" s="3">
        <v>0</v>
      </c>
      <c r="BI195" s="3">
        <v>0</v>
      </c>
      <c r="BJ195">
        <v>0</v>
      </c>
      <c r="BK195">
        <v>0</v>
      </c>
      <c r="BL195" s="38">
        <f t="shared" si="28"/>
        <v>0</v>
      </c>
      <c r="BM195">
        <v>0</v>
      </c>
      <c r="BN195" s="8">
        <v>0</v>
      </c>
      <c r="BO195">
        <v>0</v>
      </c>
      <c r="BP195" t="s">
        <v>46</v>
      </c>
      <c r="BQ195">
        <v>0</v>
      </c>
      <c r="BR195" s="3">
        <v>2932724</v>
      </c>
      <c r="BS195" t="s">
        <v>255</v>
      </c>
      <c r="BT195" s="19">
        <f t="shared" ref="BT195:BT258" si="30">+AA195+AL195+AW195+BH195</f>
        <v>814911</v>
      </c>
      <c r="BU195" s="19">
        <f t="shared" ref="BU195:BU258" si="31">+BT195+X195</f>
        <v>2932724</v>
      </c>
      <c r="BV195" s="13">
        <f t="shared" ref="BV195:BV258" si="32">IFERROR(+BU195/U195,0)</f>
        <v>1</v>
      </c>
    </row>
    <row r="196" spans="1:74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33">IFERROR(H196/U196,0)</f>
        <v>4.1231842693940902E-2</v>
      </c>
      <c r="U196" s="3">
        <v>12003708</v>
      </c>
      <c r="V196" s="3">
        <v>6021894</v>
      </c>
      <c r="W196" s="14">
        <f t="shared" ref="W196:W259" si="34">IFERROR(+V196/U196,0)</f>
        <v>0.50166948412940404</v>
      </c>
      <c r="X196" s="3">
        <v>5436626</v>
      </c>
      <c r="Y196" s="18">
        <f t="shared" ref="Y196:Y259" si="35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 s="38">
        <f t="shared" ref="AE196:AE259" si="36">-IFERROR(PMT(AC196,AD196,1), )</f>
        <v>0.10445913776366797</v>
      </c>
      <c r="AF196">
        <v>30</v>
      </c>
      <c r="AG196" s="10">
        <v>45352</v>
      </c>
      <c r="AH196" t="s">
        <v>54</v>
      </c>
      <c r="AI196" t="s">
        <v>43</v>
      </c>
      <c r="AJ196" t="s">
        <v>55</v>
      </c>
      <c r="AK196" s="8">
        <v>39692</v>
      </c>
      <c r="AL196" s="3">
        <v>3567197</v>
      </c>
      <c r="AM196" s="3">
        <v>3706133</v>
      </c>
      <c r="AN196">
        <v>1.7500000000000002E-2</v>
      </c>
      <c r="AO196">
        <v>20</v>
      </c>
      <c r="AP196" s="38">
        <f t="shared" si="29"/>
        <v>5.9691224560664204E-2</v>
      </c>
      <c r="AQ196">
        <v>20</v>
      </c>
      <c r="AR196" s="8">
        <v>47027</v>
      </c>
      <c r="AS196" t="s">
        <v>71</v>
      </c>
      <c r="AT196" t="s">
        <v>58</v>
      </c>
      <c r="AU196" t="s">
        <v>55</v>
      </c>
      <c r="AV196" s="11">
        <v>39387</v>
      </c>
      <c r="AW196" s="3">
        <v>700000</v>
      </c>
      <c r="AX196" s="3">
        <v>958361</v>
      </c>
      <c r="AY196">
        <v>4.8899999999999999E-2</v>
      </c>
      <c r="AZ196">
        <v>20</v>
      </c>
      <c r="BA196" s="38">
        <f t="shared" ref="BA196:BA259" si="37">-IFERROR(PMT(AY196,AZ196,1),0)</f>
        <v>7.9495875888508039E-2</v>
      </c>
      <c r="BB196">
        <v>20</v>
      </c>
      <c r="BC196" s="8">
        <v>47118</v>
      </c>
      <c r="BD196" t="s">
        <v>75</v>
      </c>
      <c r="BE196" t="s">
        <v>58</v>
      </c>
      <c r="BF196" t="s">
        <v>55</v>
      </c>
      <c r="BG196" s="11">
        <v>39216</v>
      </c>
      <c r="BH196" s="3">
        <v>363870</v>
      </c>
      <c r="BI196" s="3">
        <v>485988</v>
      </c>
      <c r="BJ196">
        <v>4.9000000000000002E-2</v>
      </c>
      <c r="BK196">
        <v>20</v>
      </c>
      <c r="BL196" s="38">
        <f t="shared" ref="BL196:BL259" si="38">-IFERROR(PMT(BJ196,BK196,1),0)</f>
        <v>7.9563617624746064E-2</v>
      </c>
      <c r="BM196">
        <v>20</v>
      </c>
      <c r="BN196" s="8">
        <v>47027</v>
      </c>
      <c r="BO196" t="s">
        <v>346</v>
      </c>
      <c r="BP196" t="s">
        <v>58</v>
      </c>
      <c r="BQ196" t="s">
        <v>55</v>
      </c>
      <c r="BR196" s="3">
        <v>12003708</v>
      </c>
      <c r="BS196" t="s">
        <v>367</v>
      </c>
      <c r="BT196" s="19">
        <f t="shared" si="30"/>
        <v>6567082</v>
      </c>
      <c r="BU196" s="19">
        <f t="shared" si="31"/>
        <v>12003708</v>
      </c>
      <c r="BV196" s="13">
        <f t="shared" si="32"/>
        <v>1</v>
      </c>
    </row>
    <row r="197" spans="1:74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33"/>
        <v>7.741428821247133E-2</v>
      </c>
      <c r="U197" s="3">
        <v>1561133</v>
      </c>
      <c r="V197" s="3">
        <v>1472032</v>
      </c>
      <c r="W197" s="14">
        <f t="shared" si="34"/>
        <v>0.94292542659722134</v>
      </c>
      <c r="X197" s="3">
        <v>967924</v>
      </c>
      <c r="Y197" s="18">
        <f t="shared" si="35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 s="38">
        <f t="shared" si="36"/>
        <v>9.6342287609244376E-2</v>
      </c>
      <c r="AF197">
        <v>30</v>
      </c>
      <c r="AG197" s="10">
        <v>45047</v>
      </c>
      <c r="AH197" t="s">
        <v>54</v>
      </c>
      <c r="AI197" t="s">
        <v>373</v>
      </c>
      <c r="AJ197" t="s">
        <v>194</v>
      </c>
      <c r="AK197" s="8">
        <v>39569</v>
      </c>
      <c r="AL197" s="3">
        <v>78438</v>
      </c>
      <c r="AM197" s="3">
        <v>78438</v>
      </c>
      <c r="AN197">
        <v>0.05</v>
      </c>
      <c r="AO197">
        <v>15</v>
      </c>
      <c r="AP197" s="38">
        <f t="shared" ref="AP197:AP260" si="39">-IFERROR(PMT(AN197,AO197,1),0)</f>
        <v>9.6342287609244376E-2</v>
      </c>
      <c r="AQ197">
        <v>30</v>
      </c>
      <c r="AR197" s="8">
        <v>45047</v>
      </c>
      <c r="AS197" t="s">
        <v>374</v>
      </c>
      <c r="AT197" t="s">
        <v>100</v>
      </c>
      <c r="AU197" t="s">
        <v>194</v>
      </c>
      <c r="AV197" s="11">
        <v>38838</v>
      </c>
      <c r="AW197" s="3">
        <v>967924</v>
      </c>
      <c r="AX197" s="3">
        <v>967924</v>
      </c>
      <c r="AY197">
        <v>0</v>
      </c>
      <c r="AZ197">
        <v>10</v>
      </c>
      <c r="BA197" s="38">
        <f t="shared" si="37"/>
        <v>0.1</v>
      </c>
      <c r="BB197">
        <v>10</v>
      </c>
      <c r="BC197" s="8">
        <v>44317</v>
      </c>
      <c r="BD197" t="s">
        <v>71</v>
      </c>
      <c r="BE197" t="s">
        <v>100</v>
      </c>
      <c r="BF197" t="s">
        <v>194</v>
      </c>
      <c r="BG197" s="11" t="s">
        <v>106</v>
      </c>
      <c r="BH197" s="3">
        <v>0</v>
      </c>
      <c r="BI197" s="3">
        <v>0</v>
      </c>
      <c r="BJ197">
        <v>0</v>
      </c>
      <c r="BK197">
        <v>0</v>
      </c>
      <c r="BL197" s="38">
        <f t="shared" si="38"/>
        <v>0</v>
      </c>
      <c r="BM197">
        <v>0</v>
      </c>
      <c r="BN197" s="8">
        <v>0</v>
      </c>
      <c r="BO197">
        <v>0</v>
      </c>
      <c r="BP197" t="s">
        <v>46</v>
      </c>
      <c r="BQ197">
        <v>0</v>
      </c>
      <c r="BR197" s="3">
        <v>1561133</v>
      </c>
      <c r="BS197">
        <v>0</v>
      </c>
      <c r="BT197" s="19">
        <f t="shared" si="30"/>
        <v>1414750</v>
      </c>
      <c r="BU197" s="19">
        <f t="shared" si="31"/>
        <v>2382674</v>
      </c>
      <c r="BV197" s="13">
        <f t="shared" si="32"/>
        <v>1.5262466426627328</v>
      </c>
    </row>
    <row r="198" spans="1:74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33"/>
        <v>7.741428821247133E-2</v>
      </c>
      <c r="U198" s="3">
        <v>1561133</v>
      </c>
      <c r="V198" s="3">
        <v>1472032</v>
      </c>
      <c r="W198" s="14">
        <f t="shared" si="34"/>
        <v>0.94292542659722134</v>
      </c>
      <c r="X198" s="3">
        <v>967924</v>
      </c>
      <c r="Y198" s="18">
        <f t="shared" si="35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 s="38">
        <f t="shared" si="36"/>
        <v>9.6342287609244376E-2</v>
      </c>
      <c r="AF198">
        <v>30</v>
      </c>
      <c r="AG198" s="10">
        <v>45047</v>
      </c>
      <c r="AH198" t="s">
        <v>54</v>
      </c>
      <c r="AI198" t="s">
        <v>373</v>
      </c>
      <c r="AJ198" t="s">
        <v>194</v>
      </c>
      <c r="AK198" s="8">
        <v>39569</v>
      </c>
      <c r="AL198" s="3">
        <v>78438</v>
      </c>
      <c r="AM198" s="3">
        <v>78438</v>
      </c>
      <c r="AN198">
        <v>0.05</v>
      </c>
      <c r="AO198">
        <v>15</v>
      </c>
      <c r="AP198" s="38">
        <f t="shared" si="39"/>
        <v>9.6342287609244376E-2</v>
      </c>
      <c r="AQ198">
        <v>30</v>
      </c>
      <c r="AR198" s="8">
        <v>45047</v>
      </c>
      <c r="AS198" t="s">
        <v>374</v>
      </c>
      <c r="AT198" t="s">
        <v>100</v>
      </c>
      <c r="AU198" t="s">
        <v>194</v>
      </c>
      <c r="AV198" s="11">
        <v>38838</v>
      </c>
      <c r="AW198" s="3">
        <v>967924</v>
      </c>
      <c r="AX198" s="3">
        <v>967924</v>
      </c>
      <c r="AY198">
        <v>0</v>
      </c>
      <c r="AZ198">
        <v>10</v>
      </c>
      <c r="BA198" s="38">
        <f t="shared" si="37"/>
        <v>0.1</v>
      </c>
      <c r="BB198">
        <v>10</v>
      </c>
      <c r="BC198" s="8">
        <v>44317</v>
      </c>
      <c r="BD198" t="s">
        <v>71</v>
      </c>
      <c r="BE198" t="s">
        <v>100</v>
      </c>
      <c r="BF198" t="s">
        <v>194</v>
      </c>
      <c r="BG198" s="11" t="s">
        <v>106</v>
      </c>
      <c r="BH198" s="3">
        <v>0</v>
      </c>
      <c r="BI198" s="3">
        <v>0</v>
      </c>
      <c r="BJ198">
        <v>0</v>
      </c>
      <c r="BK198">
        <v>0</v>
      </c>
      <c r="BL198" s="38">
        <f t="shared" si="38"/>
        <v>0</v>
      </c>
      <c r="BM198">
        <v>0</v>
      </c>
      <c r="BN198" s="8">
        <v>0</v>
      </c>
      <c r="BO198">
        <v>0</v>
      </c>
      <c r="BP198" t="s">
        <v>46</v>
      </c>
      <c r="BQ198">
        <v>0</v>
      </c>
      <c r="BR198" s="3">
        <v>1561133</v>
      </c>
      <c r="BS198">
        <v>0</v>
      </c>
      <c r="BT198" s="19">
        <f t="shared" si="30"/>
        <v>1414750</v>
      </c>
      <c r="BU198" s="19">
        <f t="shared" si="31"/>
        <v>2382674</v>
      </c>
      <c r="BV198" s="13">
        <f t="shared" si="32"/>
        <v>1.5262466426627328</v>
      </c>
    </row>
    <row r="199" spans="1:74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33"/>
        <v>9.2298964893425442E-2</v>
      </c>
      <c r="U199" s="3">
        <v>3143058</v>
      </c>
      <c r="V199" s="3">
        <v>3670372</v>
      </c>
      <c r="W199" s="14">
        <f t="shared" si="34"/>
        <v>1.1677710051803052</v>
      </c>
      <c r="X199" s="3">
        <v>2650451</v>
      </c>
      <c r="Y199" s="18">
        <f t="shared" si="35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 s="38">
        <f t="shared" si="36"/>
        <v>0</v>
      </c>
      <c r="AF199">
        <v>0</v>
      </c>
      <c r="AG199" s="10">
        <v>46903</v>
      </c>
      <c r="AH199">
        <v>0</v>
      </c>
      <c r="AI199" t="s">
        <v>58</v>
      </c>
      <c r="AJ199">
        <v>0</v>
      </c>
      <c r="AK199" s="8" t="s">
        <v>106</v>
      </c>
      <c r="AL199" s="3">
        <v>0</v>
      </c>
      <c r="AM199" s="3">
        <v>0</v>
      </c>
      <c r="AN199">
        <v>0</v>
      </c>
      <c r="AO199" t="s">
        <v>45</v>
      </c>
      <c r="AP199" s="38">
        <f t="shared" si="39"/>
        <v>0</v>
      </c>
      <c r="AQ199">
        <v>0</v>
      </c>
      <c r="AR199" s="8">
        <v>0</v>
      </c>
      <c r="AS199">
        <v>0</v>
      </c>
      <c r="AT199" t="s">
        <v>46</v>
      </c>
      <c r="AU199">
        <v>0</v>
      </c>
      <c r="AV199" s="11" t="s">
        <v>106</v>
      </c>
      <c r="AW199" s="3">
        <v>0</v>
      </c>
      <c r="AX199" s="3">
        <v>0</v>
      </c>
      <c r="AY199">
        <v>0</v>
      </c>
      <c r="AZ199">
        <v>0</v>
      </c>
      <c r="BA199" s="38">
        <f t="shared" si="37"/>
        <v>0</v>
      </c>
      <c r="BB199">
        <v>0</v>
      </c>
      <c r="BC199" s="8">
        <v>0</v>
      </c>
      <c r="BD199">
        <v>0</v>
      </c>
      <c r="BE199" t="s">
        <v>46</v>
      </c>
      <c r="BF199">
        <v>0</v>
      </c>
      <c r="BG199" s="11" t="s">
        <v>106</v>
      </c>
      <c r="BH199" s="3">
        <v>0</v>
      </c>
      <c r="BI199" s="3">
        <v>0</v>
      </c>
      <c r="BJ199">
        <v>0</v>
      </c>
      <c r="BK199">
        <v>0</v>
      </c>
      <c r="BL199" s="38">
        <f t="shared" si="38"/>
        <v>0</v>
      </c>
      <c r="BM199">
        <v>0</v>
      </c>
      <c r="BN199" s="8">
        <v>0</v>
      </c>
      <c r="BO199">
        <v>0</v>
      </c>
      <c r="BP199" t="s">
        <v>46</v>
      </c>
      <c r="BQ199">
        <v>0</v>
      </c>
      <c r="BR199" s="3">
        <v>0</v>
      </c>
      <c r="BS199">
        <v>0</v>
      </c>
      <c r="BT199" s="19">
        <f t="shared" si="30"/>
        <v>544700</v>
      </c>
      <c r="BU199" s="19">
        <f t="shared" si="31"/>
        <v>3195151</v>
      </c>
      <c r="BV199" s="13">
        <f t="shared" si="32"/>
        <v>1.0165739862261529</v>
      </c>
    </row>
    <row r="200" spans="1:74" hidden="1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33"/>
        <v>9.966620666519263E-2</v>
      </c>
      <c r="U200" s="3">
        <v>3278975</v>
      </c>
      <c r="V200" s="3">
        <v>3631130</v>
      </c>
      <c r="W200" s="14">
        <f t="shared" si="34"/>
        <v>1.1073978911092643</v>
      </c>
      <c r="X200" s="3">
        <v>2968073</v>
      </c>
      <c r="Y200" s="18">
        <f t="shared" si="35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 s="38">
        <f t="shared" si="36"/>
        <v>0.16263296135867433</v>
      </c>
      <c r="AF200">
        <v>8</v>
      </c>
      <c r="AG200" s="10">
        <v>45209</v>
      </c>
      <c r="AH200" t="s">
        <v>63</v>
      </c>
      <c r="AI200" t="s">
        <v>43</v>
      </c>
      <c r="AJ200" t="s">
        <v>244</v>
      </c>
      <c r="AK200" s="8">
        <v>39766</v>
      </c>
      <c r="AL200" s="3">
        <v>210000</v>
      </c>
      <c r="AM200" s="3">
        <v>124694</v>
      </c>
      <c r="AN200">
        <v>7.2499999999999995E-2</v>
      </c>
      <c r="AO200">
        <v>16</v>
      </c>
      <c r="AP200" s="38">
        <f t="shared" si="39"/>
        <v>0.10761779937440934</v>
      </c>
      <c r="AQ200">
        <v>16</v>
      </c>
      <c r="AR200" s="8">
        <v>45550</v>
      </c>
      <c r="AS200">
        <v>0</v>
      </c>
      <c r="AT200" t="s">
        <v>46</v>
      </c>
      <c r="AU200" t="s">
        <v>378</v>
      </c>
      <c r="AV200" s="11">
        <v>39436</v>
      </c>
      <c r="AW200" s="3">
        <v>5531</v>
      </c>
      <c r="AX200" s="3">
        <v>5531</v>
      </c>
      <c r="AY200">
        <v>0</v>
      </c>
      <c r="AZ200">
        <v>11</v>
      </c>
      <c r="BA200" s="38">
        <f t="shared" si="37"/>
        <v>9.0909090909090912E-2</v>
      </c>
      <c r="BB200">
        <v>11</v>
      </c>
      <c r="BC200" s="8">
        <v>43465</v>
      </c>
      <c r="BD200">
        <v>0</v>
      </c>
      <c r="BE200" t="s">
        <v>100</v>
      </c>
      <c r="BF200" t="s">
        <v>245</v>
      </c>
      <c r="BG200" s="11" t="s">
        <v>106</v>
      </c>
      <c r="BH200" s="3">
        <v>0</v>
      </c>
      <c r="BI200" s="3">
        <v>0</v>
      </c>
      <c r="BJ200">
        <v>0</v>
      </c>
      <c r="BK200">
        <v>0</v>
      </c>
      <c r="BL200" s="38">
        <f t="shared" si="38"/>
        <v>0</v>
      </c>
      <c r="BM200">
        <v>0</v>
      </c>
      <c r="BN200" s="8">
        <v>0</v>
      </c>
      <c r="BO200">
        <v>0</v>
      </c>
      <c r="BP200" t="s">
        <v>46</v>
      </c>
      <c r="BQ200">
        <v>0</v>
      </c>
      <c r="BR200" s="3">
        <v>3278975</v>
      </c>
      <c r="BS200" t="s">
        <v>62</v>
      </c>
      <c r="BT200" s="19">
        <f t="shared" si="30"/>
        <v>310902</v>
      </c>
      <c r="BU200" s="19">
        <f t="shared" si="31"/>
        <v>3278975</v>
      </c>
      <c r="BV200" s="13">
        <f t="shared" si="32"/>
        <v>1</v>
      </c>
    </row>
    <row r="201" spans="1:74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33"/>
        <v>7.7566582472743548E-2</v>
      </c>
      <c r="U201" s="3">
        <v>2502160</v>
      </c>
      <c r="V201" s="3">
        <v>2398544</v>
      </c>
      <c r="W201" s="14">
        <f t="shared" si="34"/>
        <v>0.95858937877673689</v>
      </c>
      <c r="X201" s="3">
        <v>1803011</v>
      </c>
      <c r="Y201" s="18">
        <f t="shared" si="35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s="38">
        <f t="shared" si="36"/>
        <v>8.8699141731286096E-2</v>
      </c>
      <c r="AF201" t="s">
        <v>358</v>
      </c>
      <c r="AG201" s="10">
        <v>45658</v>
      </c>
      <c r="AH201" t="s">
        <v>54</v>
      </c>
      <c r="AI201" t="s">
        <v>100</v>
      </c>
      <c r="AJ201" t="s">
        <v>55</v>
      </c>
      <c r="AK201" s="8">
        <v>39666</v>
      </c>
      <c r="AL201" s="3">
        <v>96000</v>
      </c>
      <c r="AM201" s="3">
        <v>96000</v>
      </c>
      <c r="AN201">
        <v>0</v>
      </c>
      <c r="AO201" t="s">
        <v>380</v>
      </c>
      <c r="AP201" s="38">
        <f t="shared" si="39"/>
        <v>0</v>
      </c>
      <c r="AQ201" t="s">
        <v>358</v>
      </c>
      <c r="AR201" s="8">
        <v>45658</v>
      </c>
      <c r="AS201" t="s">
        <v>71</v>
      </c>
      <c r="AT201" t="s">
        <v>100</v>
      </c>
      <c r="AU201" t="s">
        <v>55</v>
      </c>
      <c r="AV201" s="11">
        <v>39961</v>
      </c>
      <c r="AW201" s="3">
        <v>144825</v>
      </c>
      <c r="AX201" s="3">
        <v>128818</v>
      </c>
      <c r="AY201">
        <v>7.0000000000000007E-2</v>
      </c>
      <c r="AZ201">
        <v>15</v>
      </c>
      <c r="BA201" s="38">
        <f t="shared" si="37"/>
        <v>0.10979462470100654</v>
      </c>
      <c r="BB201">
        <v>30</v>
      </c>
      <c r="BC201" s="8">
        <v>45444</v>
      </c>
      <c r="BD201" t="s">
        <v>75</v>
      </c>
      <c r="BE201" t="s">
        <v>43</v>
      </c>
      <c r="BF201" t="s">
        <v>55</v>
      </c>
      <c r="BG201" s="11" t="s">
        <v>106</v>
      </c>
      <c r="BH201" s="3">
        <v>25627</v>
      </c>
      <c r="BI201" s="3">
        <v>16657</v>
      </c>
      <c r="BJ201">
        <v>0.9</v>
      </c>
      <c r="BK201" t="s">
        <v>358</v>
      </c>
      <c r="BL201" s="38">
        <f t="shared" si="38"/>
        <v>0</v>
      </c>
      <c r="BM201" t="s">
        <v>358</v>
      </c>
      <c r="BN201" s="8">
        <v>47716</v>
      </c>
      <c r="BO201" t="s">
        <v>358</v>
      </c>
      <c r="BP201" t="s">
        <v>58</v>
      </c>
      <c r="BQ201" t="s">
        <v>55</v>
      </c>
      <c r="BR201" s="3">
        <v>2502160</v>
      </c>
      <c r="BS201" t="s">
        <v>62</v>
      </c>
      <c r="BT201" s="19">
        <f t="shared" si="30"/>
        <v>719092</v>
      </c>
      <c r="BU201" s="19">
        <f t="shared" si="31"/>
        <v>2522103</v>
      </c>
      <c r="BV201" s="13">
        <f t="shared" si="32"/>
        <v>1.0079703136490072</v>
      </c>
    </row>
    <row r="202" spans="1:74" hidden="1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33"/>
        <v>7.2150155743804789E-2</v>
      </c>
      <c r="U202" s="3">
        <v>3141698</v>
      </c>
      <c r="V202" s="3">
        <v>2518605</v>
      </c>
      <c r="W202" s="14">
        <f t="shared" si="34"/>
        <v>0.80166998864945005</v>
      </c>
      <c r="X202" s="3">
        <v>2243698</v>
      </c>
      <c r="Y202" s="18">
        <f t="shared" si="35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 s="38">
        <f t="shared" si="36"/>
        <v>0.10868023914347265</v>
      </c>
      <c r="AF202">
        <v>30</v>
      </c>
      <c r="AG202" s="10">
        <v>45940</v>
      </c>
      <c r="AH202" t="s">
        <v>63</v>
      </c>
      <c r="AI202" t="s">
        <v>43</v>
      </c>
      <c r="AJ202" t="s">
        <v>55</v>
      </c>
      <c r="AK202" s="8">
        <v>39601</v>
      </c>
      <c r="AL202" s="3">
        <v>625000</v>
      </c>
      <c r="AM202" s="3">
        <v>882776</v>
      </c>
      <c r="AN202">
        <v>4.2700000000000002E-2</v>
      </c>
      <c r="AO202">
        <v>20</v>
      </c>
      <c r="AP202" s="38">
        <f t="shared" si="39"/>
        <v>7.5351671661596897E-2</v>
      </c>
      <c r="AQ202" t="s">
        <v>165</v>
      </c>
      <c r="AR202" s="8">
        <v>46906</v>
      </c>
      <c r="AS202" t="s">
        <v>206</v>
      </c>
      <c r="AT202" t="s">
        <v>100</v>
      </c>
      <c r="AU202" t="s">
        <v>55</v>
      </c>
      <c r="AV202" s="11" t="s">
        <v>106</v>
      </c>
      <c r="AW202" s="3">
        <v>0</v>
      </c>
      <c r="AX202" s="3">
        <v>0</v>
      </c>
      <c r="AY202">
        <v>0</v>
      </c>
      <c r="AZ202">
        <v>0</v>
      </c>
      <c r="BA202" s="38">
        <f t="shared" si="37"/>
        <v>0</v>
      </c>
      <c r="BB202">
        <v>0</v>
      </c>
      <c r="BC202" s="8">
        <v>0</v>
      </c>
      <c r="BD202">
        <v>0</v>
      </c>
      <c r="BE202" t="s">
        <v>46</v>
      </c>
      <c r="BF202">
        <v>0</v>
      </c>
      <c r="BG202" s="11" t="s">
        <v>106</v>
      </c>
      <c r="BH202" s="3">
        <v>0</v>
      </c>
      <c r="BI202" s="3">
        <v>0</v>
      </c>
      <c r="BJ202">
        <v>0</v>
      </c>
      <c r="BK202">
        <v>0</v>
      </c>
      <c r="BL202" s="38">
        <f t="shared" si="38"/>
        <v>0</v>
      </c>
      <c r="BM202">
        <v>0</v>
      </c>
      <c r="BN202" s="8">
        <v>0</v>
      </c>
      <c r="BO202">
        <v>0</v>
      </c>
      <c r="BP202" t="s">
        <v>46</v>
      </c>
      <c r="BQ202">
        <v>0</v>
      </c>
      <c r="BR202" s="3">
        <v>3141698</v>
      </c>
      <c r="BS202" t="s">
        <v>47</v>
      </c>
      <c r="BT202" s="19">
        <f t="shared" si="30"/>
        <v>898000</v>
      </c>
      <c r="BU202" s="19">
        <f t="shared" si="31"/>
        <v>3141698</v>
      </c>
      <c r="BV202" s="13">
        <f t="shared" si="32"/>
        <v>1</v>
      </c>
    </row>
    <row r="203" spans="1:74" hidden="1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33"/>
        <v>7.9136820613252293E-2</v>
      </c>
      <c r="U203" s="3">
        <v>2712391</v>
      </c>
      <c r="V203" s="3">
        <v>2385011</v>
      </c>
      <c r="W203" s="14">
        <f t="shared" si="34"/>
        <v>0.8793020622764196</v>
      </c>
      <c r="X203" s="3">
        <v>2009217</v>
      </c>
      <c r="Y203" s="18">
        <f t="shared" si="35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 s="38">
        <f t="shared" si="36"/>
        <v>0.10868023914347265</v>
      </c>
      <c r="AF203">
        <v>30</v>
      </c>
      <c r="AG203" s="10">
        <v>45575</v>
      </c>
      <c r="AH203" t="s">
        <v>63</v>
      </c>
      <c r="AI203" t="s">
        <v>43</v>
      </c>
      <c r="AJ203" t="s">
        <v>55</v>
      </c>
      <c r="AK203" s="8">
        <v>40056</v>
      </c>
      <c r="AL203" s="3">
        <v>575000</v>
      </c>
      <c r="AM203" s="3">
        <v>811679</v>
      </c>
      <c r="AN203">
        <v>4.4600000000000001E-2</v>
      </c>
      <c r="AO203">
        <v>20</v>
      </c>
      <c r="AP203" s="38">
        <f t="shared" si="39"/>
        <v>7.6609918741817093E-2</v>
      </c>
      <c r="AQ203">
        <v>20</v>
      </c>
      <c r="AR203" s="8">
        <v>47361</v>
      </c>
      <c r="AS203" t="s">
        <v>206</v>
      </c>
      <c r="AT203" t="s">
        <v>100</v>
      </c>
      <c r="AU203" t="s">
        <v>55</v>
      </c>
      <c r="AV203" s="11" t="s">
        <v>106</v>
      </c>
      <c r="AW203" s="3">
        <v>0</v>
      </c>
      <c r="AX203" s="3">
        <v>0</v>
      </c>
      <c r="AY203">
        <v>0</v>
      </c>
      <c r="AZ203">
        <v>0</v>
      </c>
      <c r="BA203" s="38">
        <f t="shared" si="37"/>
        <v>0</v>
      </c>
      <c r="BB203">
        <v>0</v>
      </c>
      <c r="BC203" s="8">
        <v>0</v>
      </c>
      <c r="BD203">
        <v>0</v>
      </c>
      <c r="BE203" t="s">
        <v>46</v>
      </c>
      <c r="BF203">
        <v>0</v>
      </c>
      <c r="BG203" s="11" t="s">
        <v>106</v>
      </c>
      <c r="BH203" s="3">
        <v>0</v>
      </c>
      <c r="BI203" s="3">
        <v>0</v>
      </c>
      <c r="BJ203">
        <v>0</v>
      </c>
      <c r="BK203">
        <v>0</v>
      </c>
      <c r="BL203" s="38">
        <f t="shared" si="38"/>
        <v>0</v>
      </c>
      <c r="BM203">
        <v>0</v>
      </c>
      <c r="BN203" s="8">
        <v>0</v>
      </c>
      <c r="BO203">
        <v>0</v>
      </c>
      <c r="BP203" t="s">
        <v>46</v>
      </c>
      <c r="BQ203">
        <v>0</v>
      </c>
      <c r="BR203" s="3">
        <v>2712391</v>
      </c>
      <c r="BS203" t="s">
        <v>47</v>
      </c>
      <c r="BT203" s="19">
        <f t="shared" si="30"/>
        <v>703174</v>
      </c>
      <c r="BU203" s="19">
        <f t="shared" si="31"/>
        <v>2712391</v>
      </c>
      <c r="BV203" s="13">
        <f t="shared" si="32"/>
        <v>1</v>
      </c>
    </row>
    <row r="204" spans="1:74" hidden="1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33"/>
        <v>7.8015009416255068E-2</v>
      </c>
      <c r="U204" s="3">
        <v>2862603</v>
      </c>
      <c r="V204" s="3">
        <v>2728288</v>
      </c>
      <c r="W204" s="14">
        <f t="shared" si="34"/>
        <v>0.95307941757903558</v>
      </c>
      <c r="X204" s="3">
        <v>2045404</v>
      </c>
      <c r="Y204" s="18">
        <f t="shared" si="35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 s="38">
        <f t="shared" si="36"/>
        <v>6.25E-2</v>
      </c>
      <c r="AF204">
        <v>16</v>
      </c>
      <c r="AG204" s="10">
        <v>45597</v>
      </c>
      <c r="AH204">
        <v>0</v>
      </c>
      <c r="AI204" t="s">
        <v>100</v>
      </c>
      <c r="AJ204" t="s">
        <v>386</v>
      </c>
      <c r="AK204" s="8">
        <v>39617</v>
      </c>
      <c r="AL204" s="3">
        <v>102199</v>
      </c>
      <c r="AM204" s="3">
        <v>58321</v>
      </c>
      <c r="AN204">
        <v>6.25E-2</v>
      </c>
      <c r="AO204">
        <v>16</v>
      </c>
      <c r="AP204" s="38">
        <f t="shared" si="39"/>
        <v>0.10065795384260373</v>
      </c>
      <c r="AQ204">
        <v>16</v>
      </c>
      <c r="AR204" s="8">
        <v>45392</v>
      </c>
      <c r="AS204" t="s">
        <v>63</v>
      </c>
      <c r="AT204" t="s">
        <v>43</v>
      </c>
      <c r="AU204" t="s">
        <v>244</v>
      </c>
      <c r="AV204" s="11">
        <v>39617</v>
      </c>
      <c r="AW204" s="3">
        <v>598000</v>
      </c>
      <c r="AX204" s="3">
        <v>828090</v>
      </c>
      <c r="AY204">
        <v>4.4600000000000001E-2</v>
      </c>
      <c r="AZ204">
        <v>20</v>
      </c>
      <c r="BA204" s="38">
        <f t="shared" si="37"/>
        <v>7.6609918741817093E-2</v>
      </c>
      <c r="BB204">
        <v>20</v>
      </c>
      <c r="BC204" s="8">
        <v>47014</v>
      </c>
      <c r="BD204">
        <v>0</v>
      </c>
      <c r="BE204" t="s">
        <v>58</v>
      </c>
      <c r="BF204" t="s">
        <v>387</v>
      </c>
      <c r="BG204" s="11" t="s">
        <v>106</v>
      </c>
      <c r="BH204" s="3">
        <v>0</v>
      </c>
      <c r="BI204" s="3">
        <v>0</v>
      </c>
      <c r="BJ204">
        <v>0</v>
      </c>
      <c r="BK204">
        <v>0</v>
      </c>
      <c r="BL204" s="38">
        <f t="shared" si="38"/>
        <v>0</v>
      </c>
      <c r="BM204">
        <v>0</v>
      </c>
      <c r="BN204" s="8">
        <v>0</v>
      </c>
      <c r="BO204">
        <v>0</v>
      </c>
      <c r="BP204" t="s">
        <v>46</v>
      </c>
      <c r="BQ204">
        <v>0</v>
      </c>
      <c r="BR204" s="3">
        <v>2862603</v>
      </c>
      <c r="BS204" t="s">
        <v>62</v>
      </c>
      <c r="BT204" s="19">
        <f t="shared" si="30"/>
        <v>817199</v>
      </c>
      <c r="BU204" s="19">
        <f t="shared" si="31"/>
        <v>2862603</v>
      </c>
      <c r="BV204" s="13">
        <f t="shared" si="32"/>
        <v>1</v>
      </c>
    </row>
    <row r="205" spans="1:74" hidden="1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33"/>
        <v>8.0219417107669611E-2</v>
      </c>
      <c r="U205" s="3">
        <v>2342388</v>
      </c>
      <c r="V205" s="3">
        <v>2287376</v>
      </c>
      <c r="W205" s="14">
        <f t="shared" si="34"/>
        <v>0.97651456547762372</v>
      </c>
      <c r="X205" s="3">
        <v>1797735</v>
      </c>
      <c r="Y205" s="18">
        <f t="shared" si="35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 s="38">
        <f t="shared" si="36"/>
        <v>0.10870863564294607</v>
      </c>
      <c r="AF205">
        <v>30</v>
      </c>
      <c r="AG205" s="10">
        <v>45483</v>
      </c>
      <c r="AH205" t="s">
        <v>54</v>
      </c>
      <c r="AI205" t="s">
        <v>43</v>
      </c>
      <c r="AJ205" t="s">
        <v>55</v>
      </c>
      <c r="AK205" s="8">
        <v>39646</v>
      </c>
      <c r="AL205" s="3">
        <v>25000</v>
      </c>
      <c r="AM205" s="3">
        <v>25000</v>
      </c>
      <c r="AN205">
        <v>0.05</v>
      </c>
      <c r="AO205">
        <v>16</v>
      </c>
      <c r="AP205" s="38">
        <f t="shared" si="39"/>
        <v>9.2269907977645726E-2</v>
      </c>
      <c r="AQ205" t="s">
        <v>358</v>
      </c>
      <c r="AR205" s="8">
        <v>45657</v>
      </c>
      <c r="AS205" t="s">
        <v>71</v>
      </c>
      <c r="AT205" t="s">
        <v>58</v>
      </c>
      <c r="AU205" t="s">
        <v>55</v>
      </c>
      <c r="AV205" s="11">
        <v>39646</v>
      </c>
      <c r="AW205" s="3">
        <v>279100</v>
      </c>
      <c r="AX205" s="3">
        <v>395560</v>
      </c>
      <c r="AY205">
        <v>4.5999999999999999E-2</v>
      </c>
      <c r="AZ205">
        <v>20</v>
      </c>
      <c r="BA205" s="38">
        <f t="shared" si="37"/>
        <v>7.7543723904589801E-2</v>
      </c>
      <c r="BB205" t="s">
        <v>358</v>
      </c>
      <c r="BC205" s="8">
        <v>47043</v>
      </c>
      <c r="BD205" t="s">
        <v>75</v>
      </c>
      <c r="BE205" t="s">
        <v>100</v>
      </c>
      <c r="BF205" t="s">
        <v>55</v>
      </c>
      <c r="BG205" s="11">
        <v>39623</v>
      </c>
      <c r="BH205" s="3">
        <v>106700</v>
      </c>
      <c r="BI205" s="3">
        <v>106700</v>
      </c>
      <c r="BJ205">
        <v>0</v>
      </c>
      <c r="BK205" t="s">
        <v>352</v>
      </c>
      <c r="BL205" s="38">
        <f t="shared" si="38"/>
        <v>0</v>
      </c>
      <c r="BM205" t="s">
        <v>358</v>
      </c>
      <c r="BN205" s="8">
        <v>45597</v>
      </c>
      <c r="BO205" t="s">
        <v>346</v>
      </c>
      <c r="BP205" t="s">
        <v>100</v>
      </c>
      <c r="BQ205" t="s">
        <v>55</v>
      </c>
      <c r="BR205" s="3">
        <v>2342388</v>
      </c>
      <c r="BS205" t="s">
        <v>47</v>
      </c>
      <c r="BT205" s="19">
        <f t="shared" si="30"/>
        <v>544653</v>
      </c>
      <c r="BU205" s="19">
        <f t="shared" si="31"/>
        <v>2342388</v>
      </c>
      <c r="BV205" s="13">
        <f t="shared" si="32"/>
        <v>1</v>
      </c>
    </row>
    <row r="206" spans="1:74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33"/>
        <v>0.96105436340380024</v>
      </c>
      <c r="U206" s="3">
        <v>7581902</v>
      </c>
      <c r="V206" s="3">
        <v>9086633.7300000004</v>
      </c>
      <c r="W206" s="14">
        <f t="shared" si="34"/>
        <v>1.198463621661161</v>
      </c>
      <c r="X206" s="3">
        <v>4954406</v>
      </c>
      <c r="Y206" s="18">
        <f t="shared" si="35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 s="38">
        <f t="shared" si="36"/>
        <v>0.10193801641931917</v>
      </c>
      <c r="AF206">
        <v>30</v>
      </c>
      <c r="AG206" s="10">
        <v>2031</v>
      </c>
      <c r="AH206" t="s">
        <v>54</v>
      </c>
      <c r="AI206" t="s">
        <v>43</v>
      </c>
      <c r="AJ206">
        <v>0</v>
      </c>
      <c r="AK206" s="8" t="s">
        <v>106</v>
      </c>
      <c r="AL206" s="3">
        <v>60000</v>
      </c>
      <c r="AM206" s="3">
        <v>57572</v>
      </c>
      <c r="AN206">
        <v>0.01</v>
      </c>
      <c r="AO206">
        <v>20</v>
      </c>
      <c r="AP206" s="38">
        <f t="shared" si="39"/>
        <v>5.5415314890551362E-2</v>
      </c>
      <c r="AQ206" t="s">
        <v>391</v>
      </c>
      <c r="AR206" s="8">
        <v>2031</v>
      </c>
      <c r="AS206" t="s">
        <v>392</v>
      </c>
      <c r="AT206" t="s">
        <v>58</v>
      </c>
      <c r="AU206">
        <v>0</v>
      </c>
      <c r="AV206" s="11">
        <v>40540</v>
      </c>
      <c r="AW206" s="3">
        <v>695862</v>
      </c>
      <c r="AX206" s="3">
        <v>417377.86</v>
      </c>
      <c r="AY206">
        <v>6.6699999999999995E-2</v>
      </c>
      <c r="AZ206">
        <v>15</v>
      </c>
      <c r="BA206" s="38">
        <f t="shared" si="37"/>
        <v>0.10751724696655426</v>
      </c>
      <c r="BB206">
        <v>0</v>
      </c>
      <c r="BC206" s="8">
        <v>46387</v>
      </c>
      <c r="BD206" t="s">
        <v>392</v>
      </c>
      <c r="BE206" t="s">
        <v>100</v>
      </c>
      <c r="BF206">
        <v>0</v>
      </c>
      <c r="BG206" s="11">
        <v>40540</v>
      </c>
      <c r="BH206" s="3">
        <v>125000</v>
      </c>
      <c r="BI206" s="3">
        <v>116952.62</v>
      </c>
      <c r="BJ206">
        <v>4.4999999999999998E-2</v>
      </c>
      <c r="BK206">
        <v>30</v>
      </c>
      <c r="BL206" s="38">
        <f t="shared" si="38"/>
        <v>6.1391542908593145E-2</v>
      </c>
      <c r="BM206" t="s">
        <v>391</v>
      </c>
      <c r="BN206" s="8">
        <v>47845</v>
      </c>
      <c r="BO206" t="s">
        <v>392</v>
      </c>
      <c r="BP206" t="s">
        <v>58</v>
      </c>
      <c r="BQ206">
        <v>0</v>
      </c>
      <c r="BR206" s="3">
        <v>7581902</v>
      </c>
      <c r="BS206" t="s">
        <v>47</v>
      </c>
      <c r="BT206" s="19">
        <f t="shared" si="30"/>
        <v>1903862</v>
      </c>
      <c r="BU206" s="19">
        <f t="shared" si="31"/>
        <v>6858268</v>
      </c>
      <c r="BV206" s="13">
        <f t="shared" si="32"/>
        <v>0.9045577217959293</v>
      </c>
    </row>
    <row r="207" spans="1:74" hidden="1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33"/>
        <v>0.96105436340380024</v>
      </c>
      <c r="U207" s="3">
        <v>7581902</v>
      </c>
      <c r="V207" s="3">
        <v>9086633.7300000004</v>
      </c>
      <c r="W207" s="14">
        <f t="shared" si="34"/>
        <v>1.198463621661161</v>
      </c>
      <c r="X207" s="3">
        <v>4954406</v>
      </c>
      <c r="Y207" s="18">
        <f t="shared" si="35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 s="38">
        <f t="shared" si="36"/>
        <v>0.10193801641931917</v>
      </c>
      <c r="AF207">
        <v>30</v>
      </c>
      <c r="AG207" s="10">
        <v>2031</v>
      </c>
      <c r="AH207" t="s">
        <v>54</v>
      </c>
      <c r="AI207" t="s">
        <v>43</v>
      </c>
      <c r="AJ207">
        <v>0</v>
      </c>
      <c r="AK207" s="8" t="s">
        <v>106</v>
      </c>
      <c r="AL207" s="3">
        <v>60000</v>
      </c>
      <c r="AM207" s="3">
        <v>57572</v>
      </c>
      <c r="AN207">
        <v>0.01</v>
      </c>
      <c r="AO207">
        <v>20</v>
      </c>
      <c r="AP207" s="38">
        <f t="shared" si="39"/>
        <v>5.5415314890551362E-2</v>
      </c>
      <c r="AQ207" t="s">
        <v>391</v>
      </c>
      <c r="AR207" s="8">
        <v>2031</v>
      </c>
      <c r="AS207" t="s">
        <v>392</v>
      </c>
      <c r="AT207" t="s">
        <v>58</v>
      </c>
      <c r="AU207">
        <v>0</v>
      </c>
      <c r="AV207" s="11">
        <v>40540</v>
      </c>
      <c r="AW207" s="3">
        <v>695862</v>
      </c>
      <c r="AX207" s="3">
        <v>417377.86</v>
      </c>
      <c r="AY207">
        <v>6.6699999999999995E-2</v>
      </c>
      <c r="AZ207">
        <v>15</v>
      </c>
      <c r="BA207" s="38">
        <f t="shared" si="37"/>
        <v>0.10751724696655426</v>
      </c>
      <c r="BB207">
        <v>0</v>
      </c>
      <c r="BC207" s="8">
        <v>46387</v>
      </c>
      <c r="BD207" t="s">
        <v>392</v>
      </c>
      <c r="BE207" t="s">
        <v>100</v>
      </c>
      <c r="BF207">
        <v>0</v>
      </c>
      <c r="BG207" s="11">
        <v>40540</v>
      </c>
      <c r="BH207" s="3">
        <v>848634</v>
      </c>
      <c r="BI207" s="3">
        <v>681754</v>
      </c>
      <c r="BJ207">
        <v>4.4999999999999998E-2</v>
      </c>
      <c r="BK207">
        <v>30</v>
      </c>
      <c r="BL207" s="38">
        <f t="shared" si="38"/>
        <v>6.1391542908593145E-2</v>
      </c>
      <c r="BM207" t="s">
        <v>391</v>
      </c>
      <c r="BN207" s="8">
        <v>47845</v>
      </c>
      <c r="BO207" t="s">
        <v>392</v>
      </c>
      <c r="BP207" t="s">
        <v>58</v>
      </c>
      <c r="BQ207">
        <v>0</v>
      </c>
      <c r="BR207" s="3">
        <v>7581902</v>
      </c>
      <c r="BS207">
        <v>0</v>
      </c>
      <c r="BT207" s="19">
        <f t="shared" si="30"/>
        <v>2627496</v>
      </c>
      <c r="BU207" s="19">
        <f t="shared" si="31"/>
        <v>7581902</v>
      </c>
      <c r="BV207" s="13">
        <f t="shared" si="32"/>
        <v>1</v>
      </c>
    </row>
    <row r="208" spans="1:74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33"/>
        <v>0.1085492746703397</v>
      </c>
      <c r="U208" s="3">
        <v>2272415</v>
      </c>
      <c r="V208" s="3">
        <v>2888108</v>
      </c>
      <c r="W208" s="14">
        <f t="shared" si="34"/>
        <v>1.2709421474510598</v>
      </c>
      <c r="X208" s="3">
        <v>300733</v>
      </c>
      <c r="Y208" s="18">
        <f t="shared" si="35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 s="38">
        <f t="shared" si="36"/>
        <v>0</v>
      </c>
      <c r="AF208">
        <v>0</v>
      </c>
      <c r="AG208" s="10">
        <v>42658</v>
      </c>
      <c r="AH208">
        <v>0</v>
      </c>
      <c r="AI208" t="s">
        <v>46</v>
      </c>
      <c r="AJ208">
        <v>0</v>
      </c>
      <c r="AK208" s="8" t="s">
        <v>106</v>
      </c>
      <c r="AL208" s="3">
        <v>269000</v>
      </c>
      <c r="AM208" s="3">
        <v>222733</v>
      </c>
      <c r="AN208">
        <v>6.7500000000000004E-2</v>
      </c>
      <c r="AO208" t="s">
        <v>45</v>
      </c>
      <c r="AP208" s="38">
        <f t="shared" si="39"/>
        <v>0</v>
      </c>
      <c r="AQ208">
        <v>0</v>
      </c>
      <c r="AR208" s="8">
        <v>45473</v>
      </c>
      <c r="AS208">
        <v>0</v>
      </c>
      <c r="AT208" t="s">
        <v>43</v>
      </c>
      <c r="AU208">
        <v>0</v>
      </c>
      <c r="AV208" s="11" t="s">
        <v>106</v>
      </c>
      <c r="AW208" s="3">
        <v>0</v>
      </c>
      <c r="AX208" s="3">
        <v>0</v>
      </c>
      <c r="AY208">
        <v>0</v>
      </c>
      <c r="AZ208">
        <v>0</v>
      </c>
      <c r="BA208" s="38">
        <f t="shared" si="37"/>
        <v>0</v>
      </c>
      <c r="BB208">
        <v>0</v>
      </c>
      <c r="BC208" s="8">
        <v>0</v>
      </c>
      <c r="BD208">
        <v>0</v>
      </c>
      <c r="BE208" t="s">
        <v>46</v>
      </c>
      <c r="BF208">
        <v>0</v>
      </c>
      <c r="BG208" s="11" t="s">
        <v>106</v>
      </c>
      <c r="BH208" s="3">
        <v>0</v>
      </c>
      <c r="BI208" s="3">
        <v>0</v>
      </c>
      <c r="BJ208">
        <v>0</v>
      </c>
      <c r="BK208">
        <v>0</v>
      </c>
      <c r="BL208" s="38">
        <f t="shared" si="38"/>
        <v>0</v>
      </c>
      <c r="BM208">
        <v>0</v>
      </c>
      <c r="BN208" s="8">
        <v>0</v>
      </c>
      <c r="BO208">
        <v>0</v>
      </c>
      <c r="BP208" t="s">
        <v>46</v>
      </c>
      <c r="BQ208">
        <v>0</v>
      </c>
      <c r="BR208" s="3">
        <v>2272415</v>
      </c>
      <c r="BS208">
        <v>0</v>
      </c>
      <c r="BT208" s="19">
        <f t="shared" si="30"/>
        <v>2242342</v>
      </c>
      <c r="BU208" s="19">
        <f t="shared" si="31"/>
        <v>2543075</v>
      </c>
      <c r="BV208" s="13">
        <f t="shared" si="32"/>
        <v>1.1191067652695481</v>
      </c>
    </row>
    <row r="209" spans="1:74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33"/>
        <v>0</v>
      </c>
      <c r="U209" s="3">
        <v>4272182</v>
      </c>
      <c r="V209" s="3">
        <v>4673597</v>
      </c>
      <c r="W209" s="14">
        <f t="shared" si="34"/>
        <v>1.0939601824079592</v>
      </c>
      <c r="X209" s="3">
        <v>0</v>
      </c>
      <c r="Y209" s="18">
        <f t="shared" si="35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s="38">
        <f t="shared" si="36"/>
        <v>0</v>
      </c>
      <c r="AF209" t="e">
        <v>#REF!</v>
      </c>
      <c r="AG209" s="10" t="e">
        <v>#REF!</v>
      </c>
      <c r="AH209" t="e">
        <v>#REF!</v>
      </c>
      <c r="AI209" t="e">
        <v>#REF!</v>
      </c>
      <c r="AJ209" t="s">
        <v>214</v>
      </c>
      <c r="AK209" s="8">
        <v>39805</v>
      </c>
      <c r="AL209" s="3">
        <v>272125</v>
      </c>
      <c r="AM209" s="3">
        <v>160547.21</v>
      </c>
      <c r="AN209">
        <v>6.5000000000000002E-2</v>
      </c>
      <c r="AO209">
        <v>16</v>
      </c>
      <c r="AP209" s="38">
        <f t="shared" si="39"/>
        <v>0.10237757395451713</v>
      </c>
      <c r="AQ209">
        <v>16</v>
      </c>
      <c r="AR209" s="8">
        <v>45667</v>
      </c>
      <c r="AS209">
        <v>0</v>
      </c>
      <c r="AT209" t="s">
        <v>43</v>
      </c>
      <c r="AU209" t="s">
        <v>183</v>
      </c>
      <c r="AV209" s="11">
        <v>39805</v>
      </c>
      <c r="AW209" s="3">
        <v>140000</v>
      </c>
      <c r="AX209" s="3">
        <v>140000</v>
      </c>
      <c r="AY209">
        <v>0</v>
      </c>
      <c r="AZ209">
        <v>15</v>
      </c>
      <c r="BA209" s="38">
        <f t="shared" si="37"/>
        <v>6.6666666666666666E-2</v>
      </c>
      <c r="BB209">
        <v>0</v>
      </c>
      <c r="BC209" s="8">
        <v>46084</v>
      </c>
      <c r="BD209">
        <v>0</v>
      </c>
      <c r="BE209" t="s">
        <v>100</v>
      </c>
      <c r="BF209" t="s">
        <v>214</v>
      </c>
      <c r="BG209" s="11" t="s">
        <v>106</v>
      </c>
      <c r="BH209" s="3">
        <v>0</v>
      </c>
      <c r="BI209" s="3">
        <v>0</v>
      </c>
      <c r="BJ209">
        <v>0</v>
      </c>
      <c r="BK209">
        <v>0</v>
      </c>
      <c r="BL209" s="38">
        <f t="shared" si="38"/>
        <v>0</v>
      </c>
      <c r="BM209">
        <v>0</v>
      </c>
      <c r="BN209" s="8">
        <v>0</v>
      </c>
      <c r="BO209">
        <v>0</v>
      </c>
      <c r="BP209" t="s">
        <v>46</v>
      </c>
      <c r="BQ209">
        <v>0</v>
      </c>
      <c r="BR209" s="3">
        <v>0</v>
      </c>
      <c r="BS209">
        <v>0</v>
      </c>
      <c r="BT209" s="19" t="e">
        <f t="shared" si="30"/>
        <v>#REF!</v>
      </c>
      <c r="BU209" s="19" t="e">
        <f t="shared" si="31"/>
        <v>#REF!</v>
      </c>
      <c r="BV209" s="13">
        <f t="shared" si="32"/>
        <v>0</v>
      </c>
    </row>
    <row r="210" spans="1:74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33"/>
        <v>0</v>
      </c>
      <c r="U210" s="3">
        <v>4272182</v>
      </c>
      <c r="V210" s="3">
        <v>4673597</v>
      </c>
      <c r="W210" s="14">
        <f t="shared" si="34"/>
        <v>1.0939601824079592</v>
      </c>
      <c r="X210" s="3">
        <v>0</v>
      </c>
      <c r="Y210" s="18">
        <f t="shared" si="35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s="38">
        <f t="shared" si="36"/>
        <v>0</v>
      </c>
      <c r="AF210" t="e">
        <v>#REF!</v>
      </c>
      <c r="AG210" s="10" t="e">
        <v>#REF!</v>
      </c>
      <c r="AH210" t="e">
        <v>#REF!</v>
      </c>
      <c r="AI210" t="e">
        <v>#REF!</v>
      </c>
      <c r="AJ210" t="s">
        <v>214</v>
      </c>
      <c r="AK210" s="8">
        <v>39805</v>
      </c>
      <c r="AL210" s="3">
        <v>272125</v>
      </c>
      <c r="AM210" s="3">
        <v>160547.21</v>
      </c>
      <c r="AN210">
        <v>6.5000000000000002E-2</v>
      </c>
      <c r="AO210">
        <v>16</v>
      </c>
      <c r="AP210" s="38">
        <f t="shared" si="39"/>
        <v>0.10237757395451713</v>
      </c>
      <c r="AQ210">
        <v>16</v>
      </c>
      <c r="AR210" s="8">
        <v>45667</v>
      </c>
      <c r="AS210">
        <v>0</v>
      </c>
      <c r="AT210" t="s">
        <v>43</v>
      </c>
      <c r="AU210" t="s">
        <v>183</v>
      </c>
      <c r="AV210" s="11">
        <v>39805</v>
      </c>
      <c r="AW210" s="3">
        <v>140000</v>
      </c>
      <c r="AX210" s="3">
        <v>140000</v>
      </c>
      <c r="AY210">
        <v>0</v>
      </c>
      <c r="AZ210">
        <v>15</v>
      </c>
      <c r="BA210" s="38">
        <f t="shared" si="37"/>
        <v>6.6666666666666666E-2</v>
      </c>
      <c r="BB210">
        <v>0</v>
      </c>
      <c r="BC210" s="8">
        <v>46084</v>
      </c>
      <c r="BD210">
        <v>0</v>
      </c>
      <c r="BE210" t="s">
        <v>100</v>
      </c>
      <c r="BF210" t="s">
        <v>214</v>
      </c>
      <c r="BG210" s="11" t="s">
        <v>106</v>
      </c>
      <c r="BH210" s="3">
        <v>0</v>
      </c>
      <c r="BI210" s="3">
        <v>0</v>
      </c>
      <c r="BJ210">
        <v>0</v>
      </c>
      <c r="BK210">
        <v>0</v>
      </c>
      <c r="BL210" s="38">
        <f t="shared" si="38"/>
        <v>0</v>
      </c>
      <c r="BM210">
        <v>0</v>
      </c>
      <c r="BN210" s="8">
        <v>0</v>
      </c>
      <c r="BO210">
        <v>0</v>
      </c>
      <c r="BP210" t="s">
        <v>46</v>
      </c>
      <c r="BQ210">
        <v>0</v>
      </c>
      <c r="BR210" s="3">
        <v>0</v>
      </c>
      <c r="BS210">
        <v>0</v>
      </c>
      <c r="BT210" s="19" t="e">
        <f t="shared" si="30"/>
        <v>#REF!</v>
      </c>
      <c r="BU210" s="19" t="e">
        <f t="shared" si="31"/>
        <v>#REF!</v>
      </c>
      <c r="BV210" s="13">
        <f t="shared" si="32"/>
        <v>0</v>
      </c>
    </row>
    <row r="211" spans="1:74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33"/>
        <v>0</v>
      </c>
      <c r="U211" s="3">
        <v>0</v>
      </c>
      <c r="V211" s="3">
        <v>0</v>
      </c>
      <c r="W211" s="14">
        <f t="shared" si="34"/>
        <v>0</v>
      </c>
      <c r="X211" s="3">
        <v>0</v>
      </c>
      <c r="Y211" s="18">
        <f t="shared" si="35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 s="38">
        <f t="shared" si="36"/>
        <v>9.4392925743255696E-2</v>
      </c>
      <c r="AF211">
        <v>20</v>
      </c>
      <c r="AG211" s="10">
        <v>47516</v>
      </c>
      <c r="AH211">
        <v>0</v>
      </c>
      <c r="AI211" t="s">
        <v>46</v>
      </c>
      <c r="AJ211">
        <v>0</v>
      </c>
      <c r="AK211" s="8">
        <v>40941</v>
      </c>
      <c r="AL211" s="3">
        <v>780924.5</v>
      </c>
      <c r="AM211" s="3">
        <v>488080.66</v>
      </c>
      <c r="AN211">
        <v>4.4999999999999998E-2</v>
      </c>
      <c r="AO211">
        <v>13</v>
      </c>
      <c r="AP211" s="38">
        <f t="shared" si="39"/>
        <v>0.10327535280312719</v>
      </c>
      <c r="AQ211">
        <v>13</v>
      </c>
      <c r="AR211" s="8">
        <v>45963</v>
      </c>
      <c r="AS211">
        <v>0</v>
      </c>
      <c r="AT211" t="s">
        <v>46</v>
      </c>
      <c r="AU211">
        <v>0</v>
      </c>
      <c r="AV211" s="11" t="s">
        <v>106</v>
      </c>
      <c r="AW211" s="3">
        <v>0</v>
      </c>
      <c r="AX211" s="3">
        <v>0</v>
      </c>
      <c r="AY211">
        <v>0</v>
      </c>
      <c r="AZ211">
        <v>0</v>
      </c>
      <c r="BA211" s="38">
        <f t="shared" si="37"/>
        <v>0</v>
      </c>
      <c r="BB211">
        <v>0</v>
      </c>
      <c r="BC211" s="8">
        <v>0</v>
      </c>
      <c r="BD211">
        <v>0</v>
      </c>
      <c r="BE211" t="s">
        <v>46</v>
      </c>
      <c r="BF211">
        <v>0</v>
      </c>
      <c r="BG211" s="11" t="s">
        <v>106</v>
      </c>
      <c r="BH211" s="3">
        <v>0</v>
      </c>
      <c r="BI211" s="3">
        <v>0</v>
      </c>
      <c r="BJ211">
        <v>0</v>
      </c>
      <c r="BK211">
        <v>0</v>
      </c>
      <c r="BL211" s="38">
        <f t="shared" si="38"/>
        <v>0</v>
      </c>
      <c r="BM211">
        <v>0</v>
      </c>
      <c r="BN211" s="8">
        <v>0</v>
      </c>
      <c r="BO211">
        <v>0</v>
      </c>
      <c r="BP211" t="s">
        <v>46</v>
      </c>
      <c r="BQ211">
        <v>0</v>
      </c>
      <c r="BR211" s="3">
        <v>0</v>
      </c>
      <c r="BS211">
        <v>0</v>
      </c>
      <c r="BT211" s="19">
        <f t="shared" si="30"/>
        <v>780924.5</v>
      </c>
      <c r="BU211" s="19">
        <f t="shared" si="31"/>
        <v>780924.5</v>
      </c>
      <c r="BV211" s="13">
        <f t="shared" si="32"/>
        <v>0</v>
      </c>
    </row>
    <row r="212" spans="1:74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33"/>
        <v>0</v>
      </c>
      <c r="U212" s="3">
        <v>5551511</v>
      </c>
      <c r="V212" s="3">
        <v>3010800</v>
      </c>
      <c r="W212" s="14">
        <f t="shared" si="34"/>
        <v>0.5423388335175775</v>
      </c>
      <c r="X212" s="3">
        <v>0</v>
      </c>
      <c r="Y212" s="18">
        <f t="shared" si="35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 s="38">
        <f t="shared" si="36"/>
        <v>7.6529600455196078E-2</v>
      </c>
      <c r="AF212">
        <v>26</v>
      </c>
      <c r="AG212" s="10">
        <v>46336</v>
      </c>
      <c r="AH212">
        <v>0</v>
      </c>
      <c r="AI212" t="s">
        <v>43</v>
      </c>
      <c r="AJ212" t="s">
        <v>214</v>
      </c>
      <c r="AK212" s="8">
        <v>40452</v>
      </c>
      <c r="AL212" s="3">
        <v>679000</v>
      </c>
      <c r="AM212" s="3">
        <v>679000</v>
      </c>
      <c r="AN212">
        <v>0</v>
      </c>
      <c r="AO212">
        <v>26</v>
      </c>
      <c r="AP212" s="38">
        <f t="shared" si="39"/>
        <v>3.8461538461538464E-2</v>
      </c>
      <c r="AQ212">
        <v>0</v>
      </c>
      <c r="AR212" s="8">
        <v>46296</v>
      </c>
      <c r="AS212">
        <v>0</v>
      </c>
      <c r="AT212" t="s">
        <v>100</v>
      </c>
      <c r="AU212">
        <v>0</v>
      </c>
      <c r="AV212" s="11">
        <v>40498</v>
      </c>
      <c r="AW212" s="3">
        <v>1494761</v>
      </c>
      <c r="AX212" s="3">
        <v>1494761</v>
      </c>
      <c r="AY212">
        <v>0</v>
      </c>
      <c r="AZ212">
        <v>30</v>
      </c>
      <c r="BA212" s="38">
        <f t="shared" si="37"/>
        <v>3.3333333333333333E-2</v>
      </c>
      <c r="BB212">
        <v>30</v>
      </c>
      <c r="BC212" s="8">
        <v>51440</v>
      </c>
      <c r="BD212">
        <v>0</v>
      </c>
      <c r="BE212" t="s">
        <v>58</v>
      </c>
      <c r="BF212">
        <v>0</v>
      </c>
      <c r="BG212" s="11" t="s">
        <v>106</v>
      </c>
      <c r="BH212" s="3">
        <v>0</v>
      </c>
      <c r="BI212" s="3">
        <v>0</v>
      </c>
      <c r="BJ212">
        <v>0</v>
      </c>
      <c r="BK212">
        <v>0</v>
      </c>
      <c r="BL212" s="38">
        <f t="shared" si="38"/>
        <v>0</v>
      </c>
      <c r="BM212">
        <v>0</v>
      </c>
      <c r="BN212" s="8">
        <v>0</v>
      </c>
      <c r="BO212">
        <v>0</v>
      </c>
      <c r="BP212">
        <v>0</v>
      </c>
      <c r="BQ212">
        <v>0</v>
      </c>
      <c r="BR212" s="3">
        <v>0</v>
      </c>
      <c r="BS212">
        <v>0</v>
      </c>
      <c r="BT212" s="19">
        <f t="shared" si="30"/>
        <v>2467611</v>
      </c>
      <c r="BU212" s="19">
        <f t="shared" si="31"/>
        <v>2467611</v>
      </c>
      <c r="BV212" s="13">
        <f t="shared" si="32"/>
        <v>0.44449358021626906</v>
      </c>
    </row>
    <row r="213" spans="1:74" hidden="1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33"/>
        <v>9.7226849405295288E-2</v>
      </c>
      <c r="U213" s="3">
        <v>2089104</v>
      </c>
      <c r="V213" s="3">
        <v>2258009</v>
      </c>
      <c r="W213" s="14">
        <f t="shared" si="34"/>
        <v>1.0808504507195429</v>
      </c>
      <c r="X213" s="3">
        <v>1508935</v>
      </c>
      <c r="Y213" s="18">
        <f t="shared" si="35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 s="38">
        <f t="shared" si="36"/>
        <v>0.10065795384260373</v>
      </c>
      <c r="AF213">
        <v>30</v>
      </c>
      <c r="AG213" s="10">
        <v>46670</v>
      </c>
      <c r="AH213" t="s">
        <v>63</v>
      </c>
      <c r="AI213" t="s">
        <v>43</v>
      </c>
      <c r="AJ213" t="s">
        <v>44</v>
      </c>
      <c r="AK213" s="8">
        <v>40136</v>
      </c>
      <c r="AL213" s="3">
        <v>433944</v>
      </c>
      <c r="AM213" s="3">
        <v>539187</v>
      </c>
      <c r="AN213">
        <v>0.04</v>
      </c>
      <c r="AO213">
        <v>15</v>
      </c>
      <c r="AP213" s="38">
        <f t="shared" si="39"/>
        <v>8.9941100370973207E-2</v>
      </c>
      <c r="AQ213" t="s">
        <v>165</v>
      </c>
      <c r="AR213" s="8">
        <v>45930</v>
      </c>
      <c r="AS213" t="s">
        <v>206</v>
      </c>
      <c r="AT213" t="s">
        <v>58</v>
      </c>
      <c r="AU213" t="s">
        <v>44</v>
      </c>
      <c r="AV213" s="11" t="s">
        <v>106</v>
      </c>
      <c r="AW213" s="3">
        <v>0</v>
      </c>
      <c r="AX213" s="3">
        <v>0</v>
      </c>
      <c r="AY213">
        <v>0</v>
      </c>
      <c r="AZ213">
        <v>0</v>
      </c>
      <c r="BA213" s="38">
        <f t="shared" si="37"/>
        <v>0</v>
      </c>
      <c r="BB213">
        <v>0</v>
      </c>
      <c r="BC213" s="8">
        <v>0</v>
      </c>
      <c r="BD213">
        <v>0</v>
      </c>
      <c r="BE213" t="s">
        <v>46</v>
      </c>
      <c r="BF213">
        <v>0</v>
      </c>
      <c r="BG213" s="11" t="s">
        <v>106</v>
      </c>
      <c r="BH213" s="3">
        <v>0</v>
      </c>
      <c r="BI213" s="3">
        <v>0</v>
      </c>
      <c r="BJ213">
        <v>0</v>
      </c>
      <c r="BK213">
        <v>0</v>
      </c>
      <c r="BL213" s="38">
        <f t="shared" si="38"/>
        <v>0</v>
      </c>
      <c r="BM213">
        <v>0</v>
      </c>
      <c r="BN213" s="8">
        <v>0</v>
      </c>
      <c r="BO213">
        <v>0</v>
      </c>
      <c r="BP213" t="s">
        <v>46</v>
      </c>
      <c r="BQ213">
        <v>0</v>
      </c>
      <c r="BR213" s="3">
        <v>2089104</v>
      </c>
      <c r="BS213" t="s">
        <v>255</v>
      </c>
      <c r="BT213" s="19">
        <f t="shared" si="30"/>
        <v>580169</v>
      </c>
      <c r="BU213" s="19">
        <f t="shared" si="31"/>
        <v>2089104</v>
      </c>
      <c r="BV213" s="13">
        <f t="shared" si="32"/>
        <v>1</v>
      </c>
    </row>
    <row r="214" spans="1:74" hidden="1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33"/>
        <v>0.11405834756278448</v>
      </c>
      <c r="U214" s="3">
        <v>4378829</v>
      </c>
      <c r="V214" s="3">
        <v>5549544</v>
      </c>
      <c r="W214" s="14">
        <f t="shared" si="34"/>
        <v>1.2673580082711611</v>
      </c>
      <c r="X214" s="3">
        <v>76969</v>
      </c>
      <c r="Y214" s="18">
        <f t="shared" si="35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 s="38">
        <f t="shared" si="36"/>
        <v>0</v>
      </c>
      <c r="AF214">
        <v>0</v>
      </c>
      <c r="AG214" s="10">
        <v>42475</v>
      </c>
      <c r="AH214">
        <v>0</v>
      </c>
      <c r="AI214" t="s">
        <v>46</v>
      </c>
      <c r="AJ214">
        <v>0</v>
      </c>
      <c r="AK214" s="8" t="s">
        <v>106</v>
      </c>
      <c r="AL214" s="3">
        <v>250000</v>
      </c>
      <c r="AM214" s="3">
        <v>229121</v>
      </c>
      <c r="AN214">
        <v>6.6500000000000004E-2</v>
      </c>
      <c r="AO214" t="s">
        <v>45</v>
      </c>
      <c r="AP214" s="38">
        <f t="shared" si="39"/>
        <v>0</v>
      </c>
      <c r="AQ214">
        <v>0</v>
      </c>
      <c r="AR214" s="8">
        <v>46182</v>
      </c>
      <c r="AS214">
        <v>0</v>
      </c>
      <c r="AT214" t="s">
        <v>43</v>
      </c>
      <c r="AU214">
        <v>0</v>
      </c>
      <c r="AV214" s="11" t="s">
        <v>106</v>
      </c>
      <c r="AW214" s="3">
        <v>356000</v>
      </c>
      <c r="AX214" s="3">
        <v>356000</v>
      </c>
      <c r="AY214">
        <v>3.8800000000000001E-2</v>
      </c>
      <c r="AZ214">
        <v>0</v>
      </c>
      <c r="BA214" s="38">
        <f t="shared" si="37"/>
        <v>0</v>
      </c>
      <c r="BB214">
        <v>0</v>
      </c>
      <c r="BC214" s="8">
        <v>47848</v>
      </c>
      <c r="BD214">
        <v>0</v>
      </c>
      <c r="BE214" t="s">
        <v>58</v>
      </c>
      <c r="BF214">
        <v>0</v>
      </c>
      <c r="BG214" s="11" t="s">
        <v>106</v>
      </c>
      <c r="BH214" s="3">
        <v>0</v>
      </c>
      <c r="BI214" s="3">
        <v>0</v>
      </c>
      <c r="BJ214">
        <v>0</v>
      </c>
      <c r="BK214">
        <v>0</v>
      </c>
      <c r="BL214" s="38">
        <f t="shared" si="38"/>
        <v>0</v>
      </c>
      <c r="BM214">
        <v>0</v>
      </c>
      <c r="BN214" s="8">
        <v>0</v>
      </c>
      <c r="BO214">
        <v>0</v>
      </c>
      <c r="BP214" t="s">
        <v>46</v>
      </c>
      <c r="BQ214">
        <v>0</v>
      </c>
      <c r="BR214" s="3">
        <v>4378829</v>
      </c>
      <c r="BS214">
        <v>0</v>
      </c>
      <c r="BT214" s="19">
        <f t="shared" si="30"/>
        <v>4301860</v>
      </c>
      <c r="BU214" s="19">
        <f t="shared" si="31"/>
        <v>4378829</v>
      </c>
      <c r="BV214" s="13">
        <f t="shared" si="32"/>
        <v>1</v>
      </c>
    </row>
    <row r="215" spans="1:74" hidden="1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33"/>
        <v>0.11125877112488229</v>
      </c>
      <c r="U215" s="3">
        <v>2915105</v>
      </c>
      <c r="V215" s="3">
        <v>3607709</v>
      </c>
      <c r="W215" s="14">
        <f t="shared" si="34"/>
        <v>1.2375914418177048</v>
      </c>
      <c r="X215" s="3">
        <v>2522164</v>
      </c>
      <c r="Y215" s="18">
        <f t="shared" si="35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s="38">
        <f t="shared" si="36"/>
        <v>8.5819999221953561E-2</v>
      </c>
      <c r="AF215" t="s">
        <v>391</v>
      </c>
      <c r="AG215" s="10">
        <v>42370</v>
      </c>
      <c r="AH215" t="s">
        <v>54</v>
      </c>
      <c r="AI215" t="s">
        <v>100</v>
      </c>
      <c r="AJ215">
        <v>0</v>
      </c>
      <c r="AK215" s="8" t="s">
        <v>106</v>
      </c>
      <c r="AL215" s="3">
        <v>0</v>
      </c>
      <c r="AM215" s="3">
        <v>0</v>
      </c>
      <c r="AN215">
        <v>0</v>
      </c>
      <c r="AO215" t="s">
        <v>45</v>
      </c>
      <c r="AP215" s="38">
        <f t="shared" si="39"/>
        <v>0</v>
      </c>
      <c r="AQ215">
        <v>0</v>
      </c>
      <c r="AR215" s="8">
        <v>0</v>
      </c>
      <c r="AS215">
        <v>0</v>
      </c>
      <c r="AT215" t="s">
        <v>46</v>
      </c>
      <c r="AU215">
        <v>0</v>
      </c>
      <c r="AV215" s="11" t="s">
        <v>106</v>
      </c>
      <c r="AW215" s="3">
        <v>0</v>
      </c>
      <c r="AX215" s="3">
        <v>0</v>
      </c>
      <c r="AY215">
        <v>0</v>
      </c>
      <c r="AZ215">
        <v>0</v>
      </c>
      <c r="BA215" s="38">
        <f t="shared" si="37"/>
        <v>0</v>
      </c>
      <c r="BB215">
        <v>0</v>
      </c>
      <c r="BC215" s="8">
        <v>0</v>
      </c>
      <c r="BD215">
        <v>0</v>
      </c>
      <c r="BE215" t="s">
        <v>46</v>
      </c>
      <c r="BF215">
        <v>0</v>
      </c>
      <c r="BG215" s="11" t="s">
        <v>106</v>
      </c>
      <c r="BH215" s="3">
        <v>0</v>
      </c>
      <c r="BI215" s="3">
        <v>0</v>
      </c>
      <c r="BJ215">
        <v>0</v>
      </c>
      <c r="BK215">
        <v>0</v>
      </c>
      <c r="BL215" s="38">
        <f t="shared" si="38"/>
        <v>0</v>
      </c>
      <c r="BM215">
        <v>0</v>
      </c>
      <c r="BN215" s="8">
        <v>0</v>
      </c>
      <c r="BO215">
        <v>0</v>
      </c>
      <c r="BP215" t="s">
        <v>46</v>
      </c>
      <c r="BQ215">
        <v>0</v>
      </c>
      <c r="BR215" s="3">
        <v>2915105</v>
      </c>
      <c r="BS215" t="s">
        <v>255</v>
      </c>
      <c r="BT215" s="19">
        <f t="shared" si="30"/>
        <v>392941</v>
      </c>
      <c r="BU215" s="19">
        <f t="shared" si="31"/>
        <v>2915105</v>
      </c>
      <c r="BV215" s="13">
        <f t="shared" si="32"/>
        <v>1</v>
      </c>
    </row>
    <row r="216" spans="1:74" hidden="1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33"/>
        <v>0.11052989206734279</v>
      </c>
      <c r="U216" s="3">
        <v>2849184</v>
      </c>
      <c r="V216" s="3">
        <v>3499107</v>
      </c>
      <c r="W216" s="14">
        <f t="shared" si="34"/>
        <v>1.2281084689511101</v>
      </c>
      <c r="X216" s="3">
        <v>2555505</v>
      </c>
      <c r="Y216" s="18">
        <f t="shared" si="35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 s="38">
        <f t="shared" si="36"/>
        <v>9.8906326505204548E-2</v>
      </c>
      <c r="AF216">
        <v>30</v>
      </c>
      <c r="AG216" s="10">
        <v>46122</v>
      </c>
      <c r="AH216" t="s">
        <v>54</v>
      </c>
      <c r="AI216" t="s">
        <v>43</v>
      </c>
      <c r="AJ216" t="s">
        <v>55</v>
      </c>
      <c r="AK216" s="8" t="s">
        <v>106</v>
      </c>
      <c r="AL216" s="3">
        <v>0</v>
      </c>
      <c r="AM216" s="3">
        <v>0</v>
      </c>
      <c r="AN216">
        <v>0</v>
      </c>
      <c r="AO216" t="s">
        <v>45</v>
      </c>
      <c r="AP216" s="38">
        <f t="shared" si="39"/>
        <v>0</v>
      </c>
      <c r="AQ216">
        <v>0</v>
      </c>
      <c r="AR216" s="8">
        <v>0</v>
      </c>
      <c r="AS216">
        <v>0</v>
      </c>
      <c r="AT216" t="s">
        <v>46</v>
      </c>
      <c r="AU216">
        <v>0</v>
      </c>
      <c r="AV216" s="11" t="s">
        <v>106</v>
      </c>
      <c r="AW216" s="3">
        <v>0</v>
      </c>
      <c r="AX216" s="3">
        <v>0</v>
      </c>
      <c r="AY216">
        <v>0</v>
      </c>
      <c r="AZ216">
        <v>0</v>
      </c>
      <c r="BA216" s="38">
        <f t="shared" si="37"/>
        <v>0</v>
      </c>
      <c r="BB216">
        <v>0</v>
      </c>
      <c r="BC216" s="8">
        <v>0</v>
      </c>
      <c r="BD216">
        <v>0</v>
      </c>
      <c r="BE216" t="s">
        <v>46</v>
      </c>
      <c r="BF216">
        <v>0</v>
      </c>
      <c r="BG216" s="11" t="s">
        <v>106</v>
      </c>
      <c r="BH216" s="3">
        <v>0</v>
      </c>
      <c r="BI216" s="3">
        <v>0</v>
      </c>
      <c r="BJ216">
        <v>0</v>
      </c>
      <c r="BK216">
        <v>0</v>
      </c>
      <c r="BL216" s="38">
        <f t="shared" si="38"/>
        <v>0</v>
      </c>
      <c r="BM216">
        <v>0</v>
      </c>
      <c r="BN216" s="8">
        <v>0</v>
      </c>
      <c r="BO216">
        <v>0</v>
      </c>
      <c r="BP216" t="s">
        <v>46</v>
      </c>
      <c r="BQ216">
        <v>0</v>
      </c>
      <c r="BR216" s="3">
        <v>2849184</v>
      </c>
      <c r="BS216" t="s">
        <v>47</v>
      </c>
      <c r="BT216" s="19">
        <f t="shared" si="30"/>
        <v>293679</v>
      </c>
      <c r="BU216" s="19">
        <f t="shared" si="31"/>
        <v>2849184</v>
      </c>
      <c r="BV216" s="13">
        <f t="shared" si="32"/>
        <v>1</v>
      </c>
    </row>
    <row r="217" spans="1:74" hidden="1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33"/>
        <v>0.10947281407992976</v>
      </c>
      <c r="U217" s="3">
        <v>3425983</v>
      </c>
      <c r="V217" s="3">
        <v>4167249</v>
      </c>
      <c r="W217" s="14">
        <f t="shared" si="34"/>
        <v>1.216365930595686</v>
      </c>
      <c r="X217" s="3">
        <v>2880513</v>
      </c>
      <c r="Y217" s="18">
        <f t="shared" si="35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 s="38">
        <f t="shared" si="36"/>
        <v>0.10065795384260373</v>
      </c>
      <c r="AF217">
        <v>16</v>
      </c>
      <c r="AG217" s="10">
        <v>45879</v>
      </c>
      <c r="AH217" t="s">
        <v>394</v>
      </c>
      <c r="AI217" t="s">
        <v>43</v>
      </c>
      <c r="AJ217" t="s">
        <v>395</v>
      </c>
      <c r="AK217" s="8">
        <v>39996</v>
      </c>
      <c r="AL217" s="3">
        <v>302000</v>
      </c>
      <c r="AM217" s="3">
        <v>380605</v>
      </c>
      <c r="AN217">
        <v>3.3599999999999998E-2</v>
      </c>
      <c r="AO217">
        <v>16</v>
      </c>
      <c r="AP217" s="38">
        <f t="shared" si="39"/>
        <v>8.181790703607654E-2</v>
      </c>
      <c r="AQ217">
        <v>16</v>
      </c>
      <c r="AR217" s="8">
        <v>45667</v>
      </c>
      <c r="AS217" t="s">
        <v>394</v>
      </c>
      <c r="AT217" t="s">
        <v>100</v>
      </c>
      <c r="AU217" t="s">
        <v>386</v>
      </c>
      <c r="AV217" s="11" t="s">
        <v>106</v>
      </c>
      <c r="AW217" s="3">
        <v>0</v>
      </c>
      <c r="AX217" s="3">
        <v>0</v>
      </c>
      <c r="AY217">
        <v>0</v>
      </c>
      <c r="AZ217">
        <v>0</v>
      </c>
      <c r="BA217" s="38">
        <f t="shared" si="37"/>
        <v>0</v>
      </c>
      <c r="BB217">
        <v>0</v>
      </c>
      <c r="BC217" s="8">
        <v>0</v>
      </c>
      <c r="BD217">
        <v>0</v>
      </c>
      <c r="BE217" t="s">
        <v>46</v>
      </c>
      <c r="BF217">
        <v>0</v>
      </c>
      <c r="BG217" s="11" t="s">
        <v>106</v>
      </c>
      <c r="BH217" s="3">
        <v>0</v>
      </c>
      <c r="BI217" s="3">
        <v>0</v>
      </c>
      <c r="BJ217">
        <v>0</v>
      </c>
      <c r="BK217">
        <v>0</v>
      </c>
      <c r="BL217" s="38">
        <f t="shared" si="38"/>
        <v>0</v>
      </c>
      <c r="BM217">
        <v>0</v>
      </c>
      <c r="BN217" s="8">
        <v>0</v>
      </c>
      <c r="BO217">
        <v>0</v>
      </c>
      <c r="BP217" t="s">
        <v>46</v>
      </c>
      <c r="BQ217">
        <v>0</v>
      </c>
      <c r="BR217" s="3">
        <v>3425983</v>
      </c>
      <c r="BS217" t="s">
        <v>62</v>
      </c>
      <c r="BT217" s="19">
        <f t="shared" si="30"/>
        <v>545470</v>
      </c>
      <c r="BU217" s="19">
        <f t="shared" si="31"/>
        <v>3425983</v>
      </c>
      <c r="BV217" s="13">
        <f t="shared" si="32"/>
        <v>1</v>
      </c>
    </row>
    <row r="218" spans="1:74" hidden="1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33"/>
        <v>0.10513559962329004</v>
      </c>
      <c r="U218" s="3">
        <v>4510632</v>
      </c>
      <c r="V218" s="3">
        <v>5278212</v>
      </c>
      <c r="W218" s="14">
        <f t="shared" si="34"/>
        <v>1.1701712753334788</v>
      </c>
      <c r="X218" s="3">
        <v>3841193</v>
      </c>
      <c r="Y218" s="18">
        <f t="shared" si="35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 s="38">
        <f t="shared" si="36"/>
        <v>8.5819999221953561E-2</v>
      </c>
      <c r="AF218">
        <v>16</v>
      </c>
      <c r="AG218" s="10">
        <v>46022</v>
      </c>
      <c r="AH218">
        <v>0</v>
      </c>
      <c r="AI218" t="s">
        <v>100</v>
      </c>
      <c r="AJ218" t="s">
        <v>386</v>
      </c>
      <c r="AK218" s="8">
        <v>39947</v>
      </c>
      <c r="AL218" s="3">
        <v>284639</v>
      </c>
      <c r="AM218" s="3">
        <v>253684</v>
      </c>
      <c r="AN218">
        <v>6.25E-2</v>
      </c>
      <c r="AO218">
        <v>16</v>
      </c>
      <c r="AP218" s="38">
        <f t="shared" si="39"/>
        <v>0.10065795384260373</v>
      </c>
      <c r="AQ218">
        <v>16</v>
      </c>
      <c r="AR218" s="8">
        <v>45787</v>
      </c>
      <c r="AS218" t="s">
        <v>63</v>
      </c>
      <c r="AT218" t="s">
        <v>43</v>
      </c>
      <c r="AU218" t="s">
        <v>244</v>
      </c>
      <c r="AV218" s="11" t="s">
        <v>106</v>
      </c>
      <c r="AW218" s="3">
        <v>0</v>
      </c>
      <c r="AX218" s="3">
        <v>0</v>
      </c>
      <c r="AY218">
        <v>0</v>
      </c>
      <c r="AZ218">
        <v>0</v>
      </c>
      <c r="BA218" s="38">
        <f t="shared" si="37"/>
        <v>0</v>
      </c>
      <c r="BB218">
        <v>0</v>
      </c>
      <c r="BC218" s="8">
        <v>0</v>
      </c>
      <c r="BD218">
        <v>0</v>
      </c>
      <c r="BE218" t="s">
        <v>46</v>
      </c>
      <c r="BF218">
        <v>0</v>
      </c>
      <c r="BG218" s="11" t="s">
        <v>106</v>
      </c>
      <c r="BH218" s="3">
        <v>0</v>
      </c>
      <c r="BI218" s="3">
        <v>0</v>
      </c>
      <c r="BJ218">
        <v>0</v>
      </c>
      <c r="BK218">
        <v>0</v>
      </c>
      <c r="BL218" s="38">
        <f t="shared" si="38"/>
        <v>0</v>
      </c>
      <c r="BM218">
        <v>0</v>
      </c>
      <c r="BN218" s="8">
        <v>0</v>
      </c>
      <c r="BO218">
        <v>0</v>
      </c>
      <c r="BP218" t="s">
        <v>46</v>
      </c>
      <c r="BQ218">
        <v>0</v>
      </c>
      <c r="BR218" s="3">
        <v>4510632</v>
      </c>
      <c r="BS218" t="s">
        <v>62</v>
      </c>
      <c r="BT218" s="19">
        <f t="shared" si="30"/>
        <v>669439</v>
      </c>
      <c r="BU218" s="19">
        <f t="shared" si="31"/>
        <v>4510632</v>
      </c>
      <c r="BV218" s="13">
        <f t="shared" si="32"/>
        <v>1</v>
      </c>
    </row>
    <row r="219" spans="1:74" hidden="1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33"/>
        <v>1.0093189242378038</v>
      </c>
      <c r="U219" s="3">
        <v>17300924</v>
      </c>
      <c r="V219" s="3">
        <v>19406639</v>
      </c>
      <c r="W219" s="14">
        <f t="shared" si="34"/>
        <v>1.121711129417134</v>
      </c>
      <c r="X219" s="3">
        <v>12983962</v>
      </c>
      <c r="Y219" s="18">
        <f t="shared" si="35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 s="38">
        <f t="shared" si="36"/>
        <v>0.10600002816205636</v>
      </c>
      <c r="AF219">
        <v>30</v>
      </c>
      <c r="AG219" s="10">
        <v>46681</v>
      </c>
      <c r="AH219" t="s">
        <v>63</v>
      </c>
      <c r="AI219" t="s">
        <v>43</v>
      </c>
      <c r="AJ219" t="s">
        <v>44</v>
      </c>
      <c r="AK219" s="8">
        <v>40472</v>
      </c>
      <c r="AL219" s="3">
        <v>1542464</v>
      </c>
      <c r="AM219" s="3">
        <v>771232.05</v>
      </c>
      <c r="AN219">
        <v>0</v>
      </c>
      <c r="AO219">
        <v>15</v>
      </c>
      <c r="AP219" s="38">
        <f t="shared" si="39"/>
        <v>6.6666666666666666E-2</v>
      </c>
      <c r="AQ219">
        <v>15</v>
      </c>
      <c r="AR219" s="8">
        <v>45951</v>
      </c>
      <c r="AS219" t="s">
        <v>206</v>
      </c>
      <c r="AT219" t="s">
        <v>43</v>
      </c>
      <c r="AU219" t="s">
        <v>98</v>
      </c>
      <c r="AV219" s="11">
        <v>40472</v>
      </c>
      <c r="AW219" s="3">
        <v>674498</v>
      </c>
      <c r="AX219" s="3">
        <v>9086</v>
      </c>
      <c r="AY219">
        <v>0</v>
      </c>
      <c r="AZ219">
        <v>0</v>
      </c>
      <c r="BA219" s="38">
        <f t="shared" si="37"/>
        <v>0</v>
      </c>
      <c r="BB219">
        <v>0</v>
      </c>
      <c r="BC219" s="8">
        <v>0</v>
      </c>
      <c r="BD219">
        <v>0</v>
      </c>
      <c r="BE219" t="s">
        <v>58</v>
      </c>
      <c r="BF219" t="s">
        <v>98</v>
      </c>
      <c r="BG219" s="11" t="s">
        <v>106</v>
      </c>
      <c r="BH219" s="3">
        <v>0</v>
      </c>
      <c r="BI219" s="3">
        <v>0</v>
      </c>
      <c r="BJ219">
        <v>0</v>
      </c>
      <c r="BK219">
        <v>0</v>
      </c>
      <c r="BL219" s="38">
        <f t="shared" si="38"/>
        <v>0</v>
      </c>
      <c r="BM219">
        <v>0</v>
      </c>
      <c r="BN219" s="8">
        <v>0</v>
      </c>
      <c r="BO219">
        <v>0</v>
      </c>
      <c r="BP219" t="s">
        <v>46</v>
      </c>
      <c r="BQ219">
        <v>0</v>
      </c>
      <c r="BR219" s="3">
        <v>17300924</v>
      </c>
      <c r="BS219" t="s">
        <v>47</v>
      </c>
      <c r="BT219" s="19">
        <f t="shared" si="30"/>
        <v>4316962</v>
      </c>
      <c r="BU219" s="19">
        <f t="shared" si="31"/>
        <v>17300924</v>
      </c>
      <c r="BV219" s="13">
        <f t="shared" si="32"/>
        <v>1</v>
      </c>
    </row>
    <row r="220" spans="1:74" hidden="1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33"/>
        <v>0.57347016835165077</v>
      </c>
      <c r="U220" s="3">
        <v>5814496</v>
      </c>
      <c r="V220" s="3">
        <v>4517418</v>
      </c>
      <c r="W220" s="14">
        <f t="shared" si="34"/>
        <v>0.77692339972372493</v>
      </c>
      <c r="X220" s="3">
        <v>2000100</v>
      </c>
      <c r="Y220" s="18">
        <f t="shared" si="35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 s="38">
        <f t="shared" si="36"/>
        <v>0.10377158676873832</v>
      </c>
      <c r="AF220">
        <v>30</v>
      </c>
      <c r="AG220" s="10">
        <v>46395</v>
      </c>
      <c r="AH220" t="s">
        <v>63</v>
      </c>
      <c r="AI220" t="s">
        <v>43</v>
      </c>
      <c r="AJ220" t="s">
        <v>397</v>
      </c>
      <c r="AK220" s="8">
        <v>40234</v>
      </c>
      <c r="AL220" s="3">
        <v>2037352</v>
      </c>
      <c r="AM220" s="3">
        <v>2037352</v>
      </c>
      <c r="AN220">
        <v>0</v>
      </c>
      <c r="AO220">
        <v>30</v>
      </c>
      <c r="AP220" s="38">
        <f t="shared" si="39"/>
        <v>3.3333333333333333E-2</v>
      </c>
      <c r="AQ220">
        <v>30</v>
      </c>
      <c r="AR220" s="8">
        <v>51191</v>
      </c>
      <c r="AS220" t="s">
        <v>206</v>
      </c>
      <c r="AT220" t="s">
        <v>58</v>
      </c>
      <c r="AU220" t="s">
        <v>98</v>
      </c>
      <c r="AV220" s="11">
        <v>40186</v>
      </c>
      <c r="AW220" s="3">
        <v>877043.75</v>
      </c>
      <c r="AX220" s="3">
        <v>69068.47</v>
      </c>
      <c r="AY220">
        <v>0</v>
      </c>
      <c r="AZ220">
        <v>0</v>
      </c>
      <c r="BA220" s="38">
        <f t="shared" si="37"/>
        <v>0</v>
      </c>
      <c r="BB220">
        <v>0</v>
      </c>
      <c r="BC220" s="8">
        <v>0</v>
      </c>
      <c r="BD220">
        <v>0</v>
      </c>
      <c r="BE220" t="s">
        <v>58</v>
      </c>
      <c r="BF220" t="s">
        <v>98</v>
      </c>
      <c r="BG220" s="11" t="s">
        <v>106</v>
      </c>
      <c r="BH220" s="3">
        <v>0</v>
      </c>
      <c r="BI220" s="3">
        <v>0</v>
      </c>
      <c r="BJ220">
        <v>0</v>
      </c>
      <c r="BK220">
        <v>0</v>
      </c>
      <c r="BL220" s="38">
        <f t="shared" si="38"/>
        <v>0</v>
      </c>
      <c r="BM220">
        <v>0</v>
      </c>
      <c r="BN220" s="8">
        <v>0</v>
      </c>
      <c r="BO220">
        <v>0</v>
      </c>
      <c r="BP220" t="s">
        <v>46</v>
      </c>
      <c r="BQ220">
        <v>0</v>
      </c>
      <c r="BR220" s="3">
        <v>5814496</v>
      </c>
      <c r="BS220" t="s">
        <v>47</v>
      </c>
      <c r="BT220" s="19">
        <f t="shared" si="30"/>
        <v>3814395.75</v>
      </c>
      <c r="BU220" s="19">
        <f t="shared" si="31"/>
        <v>5814495.75</v>
      </c>
      <c r="BV220" s="13">
        <f t="shared" si="32"/>
        <v>0.99999995700401201</v>
      </c>
    </row>
    <row r="221" spans="1:74" hidden="1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33"/>
        <v>0.1008258779823962</v>
      </c>
      <c r="U221" s="3">
        <v>2117383</v>
      </c>
      <c r="V221" s="3">
        <v>1824674</v>
      </c>
      <c r="W221" s="14">
        <f t="shared" si="34"/>
        <v>0.86175906767930033</v>
      </c>
      <c r="X221" s="3">
        <v>1673383</v>
      </c>
      <c r="Y221" s="18">
        <f t="shared" si="35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 s="38">
        <f t="shared" si="36"/>
        <v>0.10210841007932447</v>
      </c>
      <c r="AF221">
        <v>40</v>
      </c>
      <c r="AG221" s="10">
        <v>46022</v>
      </c>
      <c r="AH221" t="s">
        <v>63</v>
      </c>
      <c r="AI221" t="s">
        <v>43</v>
      </c>
      <c r="AJ221" t="s">
        <v>55</v>
      </c>
      <c r="AK221" s="8">
        <v>39997</v>
      </c>
      <c r="AL221" s="3">
        <v>365000</v>
      </c>
      <c r="AM221" s="3">
        <v>462755</v>
      </c>
      <c r="AN221">
        <v>3.3599999999999998E-2</v>
      </c>
      <c r="AO221">
        <v>16</v>
      </c>
      <c r="AP221" s="38">
        <f t="shared" si="39"/>
        <v>8.181790703607654E-2</v>
      </c>
      <c r="AQ221" t="s">
        <v>165</v>
      </c>
      <c r="AR221" s="8">
        <v>45538</v>
      </c>
      <c r="AS221" t="s">
        <v>206</v>
      </c>
      <c r="AT221" t="s">
        <v>100</v>
      </c>
      <c r="AU221" t="s">
        <v>55</v>
      </c>
      <c r="AV221" s="11" t="s">
        <v>106</v>
      </c>
      <c r="AW221" s="3">
        <v>0</v>
      </c>
      <c r="AX221" s="3">
        <v>0</v>
      </c>
      <c r="AY221">
        <v>0</v>
      </c>
      <c r="AZ221">
        <v>0</v>
      </c>
      <c r="BA221" s="38">
        <f t="shared" si="37"/>
        <v>0</v>
      </c>
      <c r="BB221">
        <v>0</v>
      </c>
      <c r="BC221" s="8">
        <v>0</v>
      </c>
      <c r="BD221">
        <v>0</v>
      </c>
      <c r="BE221" t="s">
        <v>46</v>
      </c>
      <c r="BF221">
        <v>0</v>
      </c>
      <c r="BG221" s="11" t="s">
        <v>106</v>
      </c>
      <c r="BH221" s="3">
        <v>0</v>
      </c>
      <c r="BI221" s="3">
        <v>0</v>
      </c>
      <c r="BJ221">
        <v>0</v>
      </c>
      <c r="BK221">
        <v>0</v>
      </c>
      <c r="BL221" s="38">
        <f t="shared" si="38"/>
        <v>0</v>
      </c>
      <c r="BM221">
        <v>0</v>
      </c>
      <c r="BN221" s="8">
        <v>0</v>
      </c>
      <c r="BO221">
        <v>0</v>
      </c>
      <c r="BP221" t="s">
        <v>46</v>
      </c>
      <c r="BQ221">
        <v>0</v>
      </c>
      <c r="BR221" s="3">
        <v>2117383</v>
      </c>
      <c r="BS221" t="s">
        <v>62</v>
      </c>
      <c r="BT221" s="19">
        <f t="shared" si="30"/>
        <v>444000</v>
      </c>
      <c r="BU221" s="19">
        <f t="shared" si="31"/>
        <v>2117383</v>
      </c>
      <c r="BV221" s="13">
        <f t="shared" si="32"/>
        <v>1</v>
      </c>
    </row>
    <row r="222" spans="1:74" hidden="1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33"/>
        <v>9.7285305144755696E-2</v>
      </c>
      <c r="U222" s="3">
        <v>8953603</v>
      </c>
      <c r="V222" s="3">
        <v>10256856</v>
      </c>
      <c r="W222" s="14">
        <f t="shared" si="34"/>
        <v>1.1455562637744827</v>
      </c>
      <c r="X222" s="3">
        <v>6197378</v>
      </c>
      <c r="Y222" s="18">
        <f t="shared" si="35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 s="38">
        <f t="shared" si="36"/>
        <v>0.02</v>
      </c>
      <c r="AF222">
        <v>360</v>
      </c>
      <c r="AG222" s="10" t="s">
        <v>62</v>
      </c>
      <c r="AH222">
        <v>0</v>
      </c>
      <c r="AI222" t="s">
        <v>100</v>
      </c>
      <c r="AJ222" t="s">
        <v>214</v>
      </c>
      <c r="AK222" s="8">
        <v>40429</v>
      </c>
      <c r="AL222" s="3">
        <v>1006225</v>
      </c>
      <c r="AM222" s="3">
        <v>1006225</v>
      </c>
      <c r="AN222">
        <v>0</v>
      </c>
      <c r="AO222">
        <v>25</v>
      </c>
      <c r="AP222" s="38">
        <f t="shared" si="39"/>
        <v>0.04</v>
      </c>
      <c r="AQ222">
        <v>300</v>
      </c>
      <c r="AR222" s="8">
        <v>51387</v>
      </c>
      <c r="AS222" t="s">
        <v>400</v>
      </c>
      <c r="AT222" t="s">
        <v>58</v>
      </c>
      <c r="AU222" t="s">
        <v>401</v>
      </c>
      <c r="AV222" s="11">
        <v>40319</v>
      </c>
      <c r="AW222" s="3">
        <v>350000</v>
      </c>
      <c r="AX222" s="3">
        <v>350000</v>
      </c>
      <c r="AY222">
        <v>0</v>
      </c>
      <c r="AZ222">
        <v>17</v>
      </c>
      <c r="BA222" s="38">
        <f t="shared" si="37"/>
        <v>5.8823529411764705E-2</v>
      </c>
      <c r="BB222">
        <v>180</v>
      </c>
      <c r="BC222" s="8">
        <v>46448</v>
      </c>
      <c r="BD222">
        <v>0</v>
      </c>
      <c r="BE222" t="s">
        <v>100</v>
      </c>
      <c r="BF222" t="s">
        <v>259</v>
      </c>
      <c r="BG222" s="11">
        <v>40416</v>
      </c>
      <c r="BH222" s="3">
        <v>300000</v>
      </c>
      <c r="BI222" s="3">
        <v>369811</v>
      </c>
      <c r="BJ222">
        <v>0.06</v>
      </c>
      <c r="BK222">
        <v>20</v>
      </c>
      <c r="BL222" s="38">
        <f t="shared" si="38"/>
        <v>8.7184556976851443E-2</v>
      </c>
      <c r="BM222">
        <v>180</v>
      </c>
      <c r="BN222" s="8">
        <v>46448</v>
      </c>
      <c r="BO222">
        <v>0</v>
      </c>
      <c r="BP222" t="s">
        <v>100</v>
      </c>
      <c r="BQ222" t="s">
        <v>55</v>
      </c>
      <c r="BR222" s="3">
        <v>8953603</v>
      </c>
      <c r="BS222" t="s">
        <v>47</v>
      </c>
      <c r="BT222" s="19">
        <f t="shared" si="30"/>
        <v>2756225</v>
      </c>
      <c r="BU222" s="19">
        <f t="shared" si="31"/>
        <v>8953603</v>
      </c>
      <c r="BV222" s="13">
        <f t="shared" si="32"/>
        <v>1</v>
      </c>
    </row>
    <row r="223" spans="1:74" hidden="1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33"/>
        <v>8.3040112596762847E-2</v>
      </c>
      <c r="U223" s="3">
        <v>6977110</v>
      </c>
      <c r="V223" s="3">
        <v>7256980</v>
      </c>
      <c r="W223" s="14">
        <f t="shared" si="34"/>
        <v>1.0401125967628431</v>
      </c>
      <c r="X223" s="3">
        <v>4177588</v>
      </c>
      <c r="Y223" s="18">
        <f t="shared" si="35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 s="38">
        <f t="shared" si="36"/>
        <v>6.0286368296452883E-2</v>
      </c>
      <c r="AF223">
        <v>40</v>
      </c>
      <c r="AG223" s="10">
        <v>55671</v>
      </c>
      <c r="AH223">
        <v>1</v>
      </c>
      <c r="AI223" t="s">
        <v>43</v>
      </c>
      <c r="AJ223" t="s">
        <v>402</v>
      </c>
      <c r="AK223" s="8">
        <v>40541</v>
      </c>
      <c r="AL223" s="3">
        <v>195561</v>
      </c>
      <c r="AM223" s="3">
        <v>0</v>
      </c>
      <c r="AN223">
        <v>0.05</v>
      </c>
      <c r="AO223">
        <v>15</v>
      </c>
      <c r="AP223" s="38">
        <f t="shared" si="39"/>
        <v>9.6342287609244376E-2</v>
      </c>
      <c r="AQ223">
        <v>15</v>
      </c>
      <c r="AR223" s="8">
        <v>45657</v>
      </c>
      <c r="AS223">
        <v>2</v>
      </c>
      <c r="AT223" t="s">
        <v>58</v>
      </c>
      <c r="AU223" t="s">
        <v>403</v>
      </c>
      <c r="AV223" s="11">
        <v>40541</v>
      </c>
      <c r="AW223" s="3">
        <v>417761</v>
      </c>
      <c r="AX223" s="3">
        <v>417761</v>
      </c>
      <c r="AY223">
        <v>0.1</v>
      </c>
      <c r="AZ223">
        <v>42</v>
      </c>
      <c r="BA223" s="38">
        <f t="shared" si="37"/>
        <v>0.10185999106122266</v>
      </c>
      <c r="BB223">
        <v>42</v>
      </c>
      <c r="BC223" s="8">
        <v>55884</v>
      </c>
      <c r="BD223">
        <v>3</v>
      </c>
      <c r="BE223" t="s">
        <v>58</v>
      </c>
      <c r="BF223" t="s">
        <v>288</v>
      </c>
      <c r="BG223" s="11" t="s">
        <v>106</v>
      </c>
      <c r="BH223" s="3">
        <v>0</v>
      </c>
      <c r="BI223" s="3">
        <v>0</v>
      </c>
      <c r="BJ223">
        <v>0</v>
      </c>
      <c r="BK223">
        <v>0</v>
      </c>
      <c r="BL223" s="38">
        <f t="shared" si="38"/>
        <v>0</v>
      </c>
      <c r="BM223">
        <v>0</v>
      </c>
      <c r="BN223" s="8">
        <v>0</v>
      </c>
      <c r="BO223">
        <v>0</v>
      </c>
      <c r="BP223" t="s">
        <v>46</v>
      </c>
      <c r="BQ223">
        <v>0</v>
      </c>
      <c r="BR223" s="3">
        <v>6977110</v>
      </c>
      <c r="BS223" t="s">
        <v>62</v>
      </c>
      <c r="BT223" s="19">
        <f t="shared" si="30"/>
        <v>2799522</v>
      </c>
      <c r="BU223" s="19">
        <f t="shared" si="31"/>
        <v>6977110</v>
      </c>
      <c r="BV223" s="13">
        <f t="shared" si="32"/>
        <v>1</v>
      </c>
    </row>
    <row r="224" spans="1:74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33"/>
        <v>0.67230012529097127</v>
      </c>
      <c r="U224" s="3">
        <v>9744517</v>
      </c>
      <c r="V224" s="3">
        <v>8441950</v>
      </c>
      <c r="W224" s="14">
        <f t="shared" si="34"/>
        <v>0.86632821308639518</v>
      </c>
      <c r="X224" s="3">
        <v>5199625</v>
      </c>
      <c r="Y224" s="18">
        <f t="shared" si="35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 s="38">
        <f t="shared" si="36"/>
        <v>3.8748113215847139E-2</v>
      </c>
      <c r="AF224">
        <v>30</v>
      </c>
      <c r="AG224" s="10">
        <v>46388</v>
      </c>
      <c r="AH224">
        <v>0</v>
      </c>
      <c r="AI224" t="s">
        <v>58</v>
      </c>
      <c r="AJ224" t="s">
        <v>205</v>
      </c>
      <c r="AK224" s="8">
        <v>40544</v>
      </c>
      <c r="AL224" s="3">
        <v>450000</v>
      </c>
      <c r="AM224" s="3">
        <v>450000</v>
      </c>
      <c r="AN224">
        <v>0.01</v>
      </c>
      <c r="AO224">
        <v>30</v>
      </c>
      <c r="AP224" s="38">
        <f t="shared" si="39"/>
        <v>3.8748113215847139E-2</v>
      </c>
      <c r="AQ224">
        <v>30</v>
      </c>
      <c r="AR224" s="8">
        <v>51440</v>
      </c>
      <c r="AS224">
        <v>0</v>
      </c>
      <c r="AT224" t="s">
        <v>58</v>
      </c>
      <c r="AU224" t="s">
        <v>205</v>
      </c>
      <c r="AV224" s="11">
        <v>40544</v>
      </c>
      <c r="AW224" s="3">
        <v>616261</v>
      </c>
      <c r="AX224" s="3">
        <v>616261</v>
      </c>
      <c r="AY224">
        <v>0</v>
      </c>
      <c r="AZ224">
        <v>30</v>
      </c>
      <c r="BA224" s="38">
        <f t="shared" si="37"/>
        <v>3.3333333333333333E-2</v>
      </c>
      <c r="BB224">
        <v>30</v>
      </c>
      <c r="BC224" s="8">
        <v>51438</v>
      </c>
      <c r="BD224">
        <v>0</v>
      </c>
      <c r="BE224" t="s">
        <v>58</v>
      </c>
      <c r="BF224" t="s">
        <v>205</v>
      </c>
      <c r="BG224" s="11">
        <v>40544</v>
      </c>
      <c r="BH224" s="3">
        <v>430300</v>
      </c>
      <c r="BI224" s="3">
        <v>430300</v>
      </c>
      <c r="BJ224">
        <v>0.01</v>
      </c>
      <c r="BK224">
        <v>30</v>
      </c>
      <c r="BL224" s="38">
        <f t="shared" si="38"/>
        <v>3.8748113215847139E-2</v>
      </c>
      <c r="BM224">
        <v>30</v>
      </c>
      <c r="BN224" s="8">
        <v>51440</v>
      </c>
      <c r="BO224">
        <v>0</v>
      </c>
      <c r="BP224" t="s">
        <v>58</v>
      </c>
      <c r="BQ224" t="s">
        <v>205</v>
      </c>
      <c r="BR224" s="3">
        <v>9744517</v>
      </c>
      <c r="BS224">
        <v>617371</v>
      </c>
      <c r="BT224" s="19">
        <f t="shared" si="30"/>
        <v>1856561</v>
      </c>
      <c r="BU224" s="19">
        <f t="shared" si="31"/>
        <v>7056186</v>
      </c>
      <c r="BV224" s="13">
        <f t="shared" si="32"/>
        <v>0.72411859920814958</v>
      </c>
    </row>
    <row r="225" spans="1:74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33"/>
        <v>0</v>
      </c>
      <c r="U225" s="3">
        <v>0</v>
      </c>
      <c r="V225" s="3">
        <v>0</v>
      </c>
      <c r="W225" s="14">
        <f t="shared" si="34"/>
        <v>0</v>
      </c>
      <c r="X225" s="3">
        <v>0</v>
      </c>
      <c r="Y225" s="18">
        <f t="shared" si="35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 s="38">
        <f t="shared" si="36"/>
        <v>0.10670209590483776</v>
      </c>
      <c r="AF225">
        <v>18</v>
      </c>
      <c r="AG225" s="10">
        <v>47027</v>
      </c>
      <c r="AH225">
        <v>0</v>
      </c>
      <c r="AI225" t="s">
        <v>43</v>
      </c>
      <c r="AJ225" t="s">
        <v>205</v>
      </c>
      <c r="AK225" s="8">
        <v>40544</v>
      </c>
      <c r="AL225" s="3">
        <v>1290899</v>
      </c>
      <c r="AM225" s="3">
        <v>1290899</v>
      </c>
      <c r="AN225">
        <v>0.01</v>
      </c>
      <c r="AO225">
        <v>30</v>
      </c>
      <c r="AP225" s="38">
        <f t="shared" si="39"/>
        <v>3.8748113215847139E-2</v>
      </c>
      <c r="AQ225">
        <v>30</v>
      </c>
      <c r="AR225" s="8">
        <v>51440</v>
      </c>
      <c r="AS225">
        <v>0</v>
      </c>
      <c r="AT225" t="s">
        <v>58</v>
      </c>
      <c r="AU225" t="s">
        <v>205</v>
      </c>
      <c r="AV225" s="11" t="s">
        <v>106</v>
      </c>
      <c r="AW225" s="3">
        <v>0</v>
      </c>
      <c r="AX225" s="3">
        <v>0</v>
      </c>
      <c r="AY225">
        <v>0</v>
      </c>
      <c r="AZ225">
        <v>0</v>
      </c>
      <c r="BA225" s="38">
        <f t="shared" si="37"/>
        <v>0</v>
      </c>
      <c r="BB225">
        <v>0</v>
      </c>
      <c r="BC225" s="8">
        <v>0</v>
      </c>
      <c r="BD225">
        <v>0</v>
      </c>
      <c r="BE225" t="s">
        <v>46</v>
      </c>
      <c r="BF225">
        <v>0</v>
      </c>
      <c r="BG225" s="11" t="s">
        <v>106</v>
      </c>
      <c r="BH225" s="3">
        <v>0</v>
      </c>
      <c r="BI225" s="3">
        <v>0</v>
      </c>
      <c r="BJ225">
        <v>0</v>
      </c>
      <c r="BK225">
        <v>0</v>
      </c>
      <c r="BL225" s="38">
        <f t="shared" si="38"/>
        <v>0</v>
      </c>
      <c r="BM225">
        <v>0</v>
      </c>
      <c r="BN225" s="8">
        <v>0</v>
      </c>
      <c r="BO225">
        <v>0</v>
      </c>
      <c r="BP225" t="s">
        <v>46</v>
      </c>
      <c r="BQ225">
        <v>0</v>
      </c>
      <c r="BR225" s="3">
        <v>0</v>
      </c>
      <c r="BS225">
        <v>0</v>
      </c>
      <c r="BT225" s="19">
        <f t="shared" si="30"/>
        <v>1690899</v>
      </c>
      <c r="BU225" s="19">
        <f t="shared" si="31"/>
        <v>1690899</v>
      </c>
      <c r="BV225" s="13">
        <f t="shared" si="32"/>
        <v>0</v>
      </c>
    </row>
    <row r="226" spans="1:74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33"/>
        <v>8.0692331335339706E-2</v>
      </c>
      <c r="U226" s="3">
        <v>5293477</v>
      </c>
      <c r="V226" s="3">
        <v>4782047</v>
      </c>
      <c r="W226" s="14">
        <f t="shared" si="34"/>
        <v>0.90338486405060414</v>
      </c>
      <c r="X226" s="3">
        <v>0</v>
      </c>
      <c r="Y226" s="18">
        <f t="shared" si="35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 s="38">
        <f t="shared" si="36"/>
        <v>0</v>
      </c>
      <c r="AF226">
        <v>0</v>
      </c>
      <c r="AG226" s="10">
        <v>51463</v>
      </c>
      <c r="AH226" t="s">
        <v>54</v>
      </c>
      <c r="AI226" t="s">
        <v>58</v>
      </c>
      <c r="AJ226" t="s">
        <v>122</v>
      </c>
      <c r="AK226" s="8" t="s">
        <v>404</v>
      </c>
      <c r="AL226" s="3">
        <v>400000</v>
      </c>
      <c r="AM226" s="3">
        <v>400000</v>
      </c>
      <c r="AN226">
        <v>3.5000000000000003E-2</v>
      </c>
      <c r="AO226">
        <v>45</v>
      </c>
      <c r="AP226" s="38">
        <f t="shared" si="39"/>
        <v>4.4453433403247616E-2</v>
      </c>
      <c r="AQ226">
        <v>45</v>
      </c>
      <c r="AR226" s="8">
        <v>58776</v>
      </c>
      <c r="AS226">
        <v>0</v>
      </c>
      <c r="AT226" t="s">
        <v>100</v>
      </c>
      <c r="AU226" t="s">
        <v>405</v>
      </c>
      <c r="AV226" s="11">
        <v>40483</v>
      </c>
      <c r="AW226" s="3">
        <v>180000</v>
      </c>
      <c r="AX226" s="3">
        <v>140140</v>
      </c>
      <c r="AY226">
        <v>7.4999999999999997E-2</v>
      </c>
      <c r="AZ226">
        <v>25</v>
      </c>
      <c r="BA226" s="38">
        <f t="shared" si="37"/>
        <v>8.9710671649444004E-2</v>
      </c>
      <c r="BB226">
        <v>0</v>
      </c>
      <c r="BC226" s="8">
        <v>46328</v>
      </c>
      <c r="BD226" t="s">
        <v>406</v>
      </c>
      <c r="BE226" t="s">
        <v>58</v>
      </c>
      <c r="BF226" t="s">
        <v>406</v>
      </c>
      <c r="BG226" s="11" t="s">
        <v>106</v>
      </c>
      <c r="BH226" s="3">
        <v>0</v>
      </c>
      <c r="BI226" s="3">
        <v>0</v>
      </c>
      <c r="BJ226">
        <v>0</v>
      </c>
      <c r="BK226">
        <v>0</v>
      </c>
      <c r="BL226" s="38">
        <f t="shared" si="38"/>
        <v>0</v>
      </c>
      <c r="BM226">
        <v>0</v>
      </c>
      <c r="BN226" s="8">
        <v>0</v>
      </c>
      <c r="BO226">
        <v>0</v>
      </c>
      <c r="BP226" t="s">
        <v>46</v>
      </c>
      <c r="BQ226">
        <v>0</v>
      </c>
      <c r="BR226" s="3">
        <v>2193780</v>
      </c>
      <c r="BS226" t="s">
        <v>62</v>
      </c>
      <c r="BT226" s="19">
        <f t="shared" si="30"/>
        <v>2193780</v>
      </c>
      <c r="BU226" s="19">
        <f t="shared" si="31"/>
        <v>2193780</v>
      </c>
      <c r="BV226" s="13">
        <f t="shared" si="32"/>
        <v>0.41443081740035898</v>
      </c>
    </row>
    <row r="227" spans="1:74" hidden="1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33"/>
        <v>6.6299283145367024E-2</v>
      </c>
      <c r="U227" s="3">
        <v>4093996</v>
      </c>
      <c r="V227" s="3">
        <v>3624713</v>
      </c>
      <c r="W227" s="14">
        <f t="shared" si="34"/>
        <v>0.88537287286064759</v>
      </c>
      <c r="X227" s="3">
        <v>1988659</v>
      </c>
      <c r="Y227" s="18">
        <f t="shared" si="35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 s="38">
        <f t="shared" si="36"/>
        <v>0.1012875108131331</v>
      </c>
      <c r="AF227">
        <v>30</v>
      </c>
      <c r="AG227" s="10">
        <v>46758</v>
      </c>
      <c r="AH227">
        <v>0</v>
      </c>
      <c r="AI227" t="s">
        <v>43</v>
      </c>
      <c r="AJ227">
        <v>0</v>
      </c>
      <c r="AK227" s="8" t="s">
        <v>106</v>
      </c>
      <c r="AL227" s="3">
        <v>1718565</v>
      </c>
      <c r="AM227" s="3">
        <v>992949</v>
      </c>
      <c r="AN227">
        <v>0</v>
      </c>
      <c r="AO227" t="s">
        <v>45</v>
      </c>
      <c r="AP227" s="38">
        <f t="shared" si="39"/>
        <v>0</v>
      </c>
      <c r="AQ227">
        <v>0</v>
      </c>
      <c r="AR227" s="8">
        <v>0</v>
      </c>
      <c r="AS227">
        <v>0</v>
      </c>
      <c r="AT227" t="s">
        <v>58</v>
      </c>
      <c r="AU227">
        <v>0</v>
      </c>
      <c r="AV227" s="11" t="s">
        <v>106</v>
      </c>
      <c r="AW227" s="3">
        <v>0</v>
      </c>
      <c r="AX227" s="3">
        <v>0</v>
      </c>
      <c r="AY227">
        <v>0</v>
      </c>
      <c r="AZ227">
        <v>0</v>
      </c>
      <c r="BA227" s="38">
        <f t="shared" si="37"/>
        <v>0</v>
      </c>
      <c r="BB227">
        <v>0</v>
      </c>
      <c r="BC227" s="8">
        <v>0</v>
      </c>
      <c r="BD227">
        <v>0</v>
      </c>
      <c r="BE227" t="s">
        <v>46</v>
      </c>
      <c r="BF227">
        <v>0</v>
      </c>
      <c r="BG227" s="11" t="s">
        <v>106</v>
      </c>
      <c r="BH227" s="3">
        <v>0</v>
      </c>
      <c r="BI227" s="3">
        <v>0</v>
      </c>
      <c r="BJ227">
        <v>0</v>
      </c>
      <c r="BK227">
        <v>0</v>
      </c>
      <c r="BL227" s="38">
        <f t="shared" si="38"/>
        <v>0</v>
      </c>
      <c r="BM227">
        <v>0</v>
      </c>
      <c r="BN227" s="8">
        <v>0</v>
      </c>
      <c r="BO227">
        <v>0</v>
      </c>
      <c r="BP227" t="s">
        <v>46</v>
      </c>
      <c r="BQ227">
        <v>0</v>
      </c>
      <c r="BR227" s="3">
        <v>409399</v>
      </c>
      <c r="BS227" t="s">
        <v>47</v>
      </c>
      <c r="BT227" s="19">
        <f t="shared" si="30"/>
        <v>2105337</v>
      </c>
      <c r="BU227" s="19">
        <f t="shared" si="31"/>
        <v>4093996</v>
      </c>
      <c r="BV227" s="13">
        <f t="shared" si="32"/>
        <v>1</v>
      </c>
    </row>
    <row r="228" spans="1:74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33"/>
        <v>0.10259142511673727</v>
      </c>
      <c r="U228" s="3">
        <v>4040055</v>
      </c>
      <c r="V228" s="3">
        <v>4634815</v>
      </c>
      <c r="W228" s="14">
        <f t="shared" si="34"/>
        <v>1.1472158176064435</v>
      </c>
      <c r="X228" s="3">
        <v>3094578</v>
      </c>
      <c r="Y228" s="18">
        <f t="shared" si="35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 s="38">
        <f t="shared" si="36"/>
        <v>9.6342287609244376E-2</v>
      </c>
      <c r="AF228">
        <v>15</v>
      </c>
      <c r="AG228" s="10">
        <v>45894</v>
      </c>
      <c r="AH228">
        <v>0</v>
      </c>
      <c r="AI228" t="s">
        <v>58</v>
      </c>
      <c r="AJ228" t="s">
        <v>288</v>
      </c>
      <c r="AK228" s="8">
        <v>40303</v>
      </c>
      <c r="AL228" s="3">
        <v>215306</v>
      </c>
      <c r="AM228" s="3">
        <v>195128</v>
      </c>
      <c r="AN228">
        <v>6.25E-2</v>
      </c>
      <c r="AO228">
        <v>16</v>
      </c>
      <c r="AP228" s="38">
        <f t="shared" si="39"/>
        <v>0.10065795384260373</v>
      </c>
      <c r="AQ228">
        <v>16</v>
      </c>
      <c r="AR228" s="8">
        <v>46183</v>
      </c>
      <c r="AS228" t="s">
        <v>63</v>
      </c>
      <c r="AT228" t="s">
        <v>43</v>
      </c>
      <c r="AU228" t="s">
        <v>244</v>
      </c>
      <c r="AV228" s="11">
        <v>40303</v>
      </c>
      <c r="AW228" s="3">
        <v>720814</v>
      </c>
      <c r="AX228" s="3">
        <v>382933</v>
      </c>
      <c r="AY228">
        <v>0</v>
      </c>
      <c r="AZ228">
        <v>0</v>
      </c>
      <c r="BA228" s="38">
        <f t="shared" si="37"/>
        <v>0</v>
      </c>
      <c r="BB228">
        <v>0</v>
      </c>
      <c r="BC228" s="8" t="s">
        <v>47</v>
      </c>
      <c r="BD228">
        <v>0</v>
      </c>
      <c r="BE228" t="s">
        <v>100</v>
      </c>
      <c r="BF228" t="s">
        <v>408</v>
      </c>
      <c r="BG228" s="11" t="s">
        <v>106</v>
      </c>
      <c r="BH228" s="3">
        <v>0</v>
      </c>
      <c r="BI228" s="3">
        <v>0</v>
      </c>
      <c r="BJ228">
        <v>0</v>
      </c>
      <c r="BK228">
        <v>0</v>
      </c>
      <c r="BL228" s="38">
        <f t="shared" si="38"/>
        <v>0</v>
      </c>
      <c r="BM228">
        <v>0</v>
      </c>
      <c r="BN228" s="8">
        <v>0</v>
      </c>
      <c r="BO228">
        <v>0</v>
      </c>
      <c r="BP228" t="s">
        <v>46</v>
      </c>
      <c r="BQ228">
        <v>0</v>
      </c>
      <c r="BR228" s="3">
        <v>4040055</v>
      </c>
      <c r="BS228" t="s">
        <v>62</v>
      </c>
      <c r="BT228" s="19">
        <f t="shared" si="30"/>
        <v>945477</v>
      </c>
      <c r="BU228" s="19">
        <f t="shared" si="31"/>
        <v>4040055</v>
      </c>
      <c r="BV228" s="13">
        <f t="shared" si="32"/>
        <v>1</v>
      </c>
    </row>
    <row r="229" spans="1:74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33"/>
        <v>0.97799175181762688</v>
      </c>
      <c r="U229" s="3">
        <v>6720026</v>
      </c>
      <c r="V229" s="3">
        <v>7424206</v>
      </c>
      <c r="W229" s="14">
        <f t="shared" si="34"/>
        <v>1.1047882850453257</v>
      </c>
      <c r="X229" s="3">
        <v>4387699</v>
      </c>
      <c r="Y229" s="18">
        <f t="shared" si="35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 s="38">
        <f t="shared" si="36"/>
        <v>7.4602836906873263E-2</v>
      </c>
      <c r="AF229">
        <v>16</v>
      </c>
      <c r="AG229" s="10">
        <v>46508</v>
      </c>
      <c r="AH229">
        <v>0</v>
      </c>
      <c r="AI229" t="s">
        <v>43</v>
      </c>
      <c r="AJ229">
        <v>0</v>
      </c>
      <c r="AK229" s="8" t="s">
        <v>106</v>
      </c>
      <c r="AL229" s="3">
        <v>949571</v>
      </c>
      <c r="AM229" s="3">
        <v>569741</v>
      </c>
      <c r="AN229">
        <v>0</v>
      </c>
      <c r="AO229">
        <v>15</v>
      </c>
      <c r="AP229" s="38">
        <f t="shared" si="39"/>
        <v>6.6666666666666666E-2</v>
      </c>
      <c r="AQ229" t="s">
        <v>391</v>
      </c>
      <c r="AR229" s="8">
        <v>46753</v>
      </c>
      <c r="AS229">
        <v>0</v>
      </c>
      <c r="AT229" t="s">
        <v>100</v>
      </c>
      <c r="AU229">
        <v>0</v>
      </c>
      <c r="AV229" s="11" t="s">
        <v>106</v>
      </c>
      <c r="AW229" s="3">
        <v>0</v>
      </c>
      <c r="AX229" s="3">
        <v>0</v>
      </c>
      <c r="AY229">
        <v>0</v>
      </c>
      <c r="AZ229">
        <v>0</v>
      </c>
      <c r="BA229" s="38">
        <f t="shared" si="37"/>
        <v>0</v>
      </c>
      <c r="BB229">
        <v>0</v>
      </c>
      <c r="BC229" s="8">
        <v>0</v>
      </c>
      <c r="BD229">
        <v>0</v>
      </c>
      <c r="BE229" t="s">
        <v>46</v>
      </c>
      <c r="BF229">
        <v>0</v>
      </c>
      <c r="BG229" s="11" t="s">
        <v>106</v>
      </c>
      <c r="BH229" s="3">
        <v>0</v>
      </c>
      <c r="BI229" s="3">
        <v>0</v>
      </c>
      <c r="BJ229">
        <v>0</v>
      </c>
      <c r="BK229">
        <v>0</v>
      </c>
      <c r="BL229" s="38">
        <f t="shared" si="38"/>
        <v>0</v>
      </c>
      <c r="BM229">
        <v>0</v>
      </c>
      <c r="BN229" s="8">
        <v>0</v>
      </c>
      <c r="BO229">
        <v>0</v>
      </c>
      <c r="BP229" t="s">
        <v>46</v>
      </c>
      <c r="BQ229">
        <v>0</v>
      </c>
      <c r="BR229" s="3">
        <v>6720026</v>
      </c>
      <c r="BS229" t="s">
        <v>47</v>
      </c>
      <c r="BT229" s="19">
        <f t="shared" si="30"/>
        <v>1968571</v>
      </c>
      <c r="BU229" s="19">
        <f t="shared" si="31"/>
        <v>6356270</v>
      </c>
      <c r="BV229" s="13">
        <f t="shared" si="32"/>
        <v>0.94586985228926201</v>
      </c>
    </row>
    <row r="230" spans="1:74" hidden="1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33"/>
        <v>9.3870888103085248E-2</v>
      </c>
      <c r="U230" s="3">
        <v>10652930</v>
      </c>
      <c r="V230" s="3">
        <v>11111113</v>
      </c>
      <c r="W230" s="14">
        <f t="shared" si="34"/>
        <v>1.0430100451237359</v>
      </c>
      <c r="X230" s="3">
        <v>8116067</v>
      </c>
      <c r="Y230" s="18">
        <f t="shared" si="35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 s="38">
        <f t="shared" si="36"/>
        <v>9.7626212409459248E-2</v>
      </c>
      <c r="AF230">
        <v>18</v>
      </c>
      <c r="AG230" s="10">
        <v>47371</v>
      </c>
      <c r="AH230" t="s">
        <v>394</v>
      </c>
      <c r="AI230" t="s">
        <v>43</v>
      </c>
      <c r="AJ230" t="s">
        <v>291</v>
      </c>
      <c r="AK230" s="8">
        <v>40773</v>
      </c>
      <c r="AL230" s="3">
        <v>402000</v>
      </c>
      <c r="AM230" s="3">
        <v>310133</v>
      </c>
      <c r="AN230">
        <v>7.4999999999999997E-2</v>
      </c>
      <c r="AO230">
        <v>15</v>
      </c>
      <c r="AP230" s="38">
        <f t="shared" si="39"/>
        <v>0.11328723625419035</v>
      </c>
      <c r="AQ230">
        <v>15</v>
      </c>
      <c r="AR230" s="8">
        <v>46280</v>
      </c>
      <c r="AS230">
        <v>0</v>
      </c>
      <c r="AT230" t="s">
        <v>46</v>
      </c>
      <c r="AU230" t="s">
        <v>411</v>
      </c>
      <c r="AV230" s="11">
        <v>40773</v>
      </c>
      <c r="AW230" s="3">
        <v>450000</v>
      </c>
      <c r="AX230" s="3">
        <v>450000</v>
      </c>
      <c r="AY230">
        <v>0.01</v>
      </c>
      <c r="AZ230">
        <v>30</v>
      </c>
      <c r="BA230" s="38">
        <f t="shared" si="37"/>
        <v>3.8748113215847139E-2</v>
      </c>
      <c r="BB230">
        <v>30</v>
      </c>
      <c r="BC230" s="8">
        <v>51683</v>
      </c>
      <c r="BD230">
        <v>0</v>
      </c>
      <c r="BE230" t="s">
        <v>100</v>
      </c>
      <c r="BF230" t="s">
        <v>339</v>
      </c>
      <c r="BG230" s="11">
        <v>40773</v>
      </c>
      <c r="BH230" s="3">
        <v>482772</v>
      </c>
      <c r="BI230" s="3">
        <v>482772</v>
      </c>
      <c r="BJ230">
        <v>0.01</v>
      </c>
      <c r="BK230">
        <v>30</v>
      </c>
      <c r="BL230" s="38">
        <f t="shared" si="38"/>
        <v>3.8748113215847139E-2</v>
      </c>
      <c r="BM230">
        <v>30</v>
      </c>
      <c r="BN230" s="8">
        <v>51683</v>
      </c>
      <c r="BO230">
        <v>0</v>
      </c>
      <c r="BP230" t="s">
        <v>100</v>
      </c>
      <c r="BQ230">
        <v>0</v>
      </c>
      <c r="BR230" s="3">
        <v>10652930</v>
      </c>
      <c r="BS230" t="s">
        <v>62</v>
      </c>
      <c r="BT230" s="19">
        <f t="shared" si="30"/>
        <v>2536863</v>
      </c>
      <c r="BU230" s="19">
        <f t="shared" si="31"/>
        <v>10652930</v>
      </c>
      <c r="BV230" s="13">
        <f t="shared" si="32"/>
        <v>1</v>
      </c>
    </row>
    <row r="231" spans="1:74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33"/>
        <v>7.4764850227519677E-2</v>
      </c>
      <c r="U231" s="3">
        <v>5638853</v>
      </c>
      <c r="V231" s="3">
        <v>4333302</v>
      </c>
      <c r="W231" s="14">
        <f t="shared" si="34"/>
        <v>0.76847224071987685</v>
      </c>
      <c r="X231" s="3">
        <v>3246897</v>
      </c>
      <c r="Y231" s="18">
        <f t="shared" si="35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 s="38">
        <f t="shared" si="36"/>
        <v>3.3333333333333333E-2</v>
      </c>
      <c r="AF231">
        <v>30</v>
      </c>
      <c r="AG231" s="10">
        <v>14927</v>
      </c>
      <c r="AH231" t="s">
        <v>63</v>
      </c>
      <c r="AI231" t="s">
        <v>58</v>
      </c>
      <c r="AJ231">
        <v>0</v>
      </c>
      <c r="AK231" s="8">
        <v>40487</v>
      </c>
      <c r="AL231" s="3">
        <v>1180000</v>
      </c>
      <c r="AM231" s="3">
        <v>1180000</v>
      </c>
      <c r="AN231">
        <v>3.5999999999999997E-2</v>
      </c>
      <c r="AO231">
        <v>35</v>
      </c>
      <c r="AP231" s="38">
        <f t="shared" si="39"/>
        <v>5.0704729069869253E-2</v>
      </c>
      <c r="AQ231">
        <v>35</v>
      </c>
      <c r="AR231" s="8">
        <v>16746</v>
      </c>
      <c r="AS231" t="s">
        <v>206</v>
      </c>
      <c r="AT231" t="s">
        <v>58</v>
      </c>
      <c r="AU231">
        <v>0</v>
      </c>
      <c r="AV231" s="11">
        <v>40487</v>
      </c>
      <c r="AW231" s="3">
        <v>285000</v>
      </c>
      <c r="AX231" s="3">
        <v>285000</v>
      </c>
      <c r="AY231">
        <v>0</v>
      </c>
      <c r="AZ231">
        <v>30</v>
      </c>
      <c r="BA231" s="38">
        <f t="shared" si="37"/>
        <v>3.3333333333333333E-2</v>
      </c>
      <c r="BB231">
        <v>30</v>
      </c>
      <c r="BC231" s="8">
        <v>15523</v>
      </c>
      <c r="BD231" t="s">
        <v>251</v>
      </c>
      <c r="BE231" t="s">
        <v>58</v>
      </c>
      <c r="BF231">
        <v>0</v>
      </c>
      <c r="BG231" s="11" t="s">
        <v>106</v>
      </c>
      <c r="BH231" s="3">
        <v>0</v>
      </c>
      <c r="BI231" s="3">
        <v>0</v>
      </c>
      <c r="BJ231">
        <v>0</v>
      </c>
      <c r="BK231">
        <v>0</v>
      </c>
      <c r="BL231" s="38">
        <f t="shared" si="38"/>
        <v>0</v>
      </c>
      <c r="BM231">
        <v>0</v>
      </c>
      <c r="BN231" s="8">
        <v>0</v>
      </c>
      <c r="BO231">
        <v>0</v>
      </c>
      <c r="BP231" t="s">
        <v>46</v>
      </c>
      <c r="BQ231">
        <v>0</v>
      </c>
      <c r="BR231" s="3">
        <v>5638853</v>
      </c>
      <c r="BS231" t="s">
        <v>47</v>
      </c>
      <c r="BT231" s="19">
        <f t="shared" si="30"/>
        <v>2391956</v>
      </c>
      <c r="BU231" s="19">
        <f t="shared" si="31"/>
        <v>5638853</v>
      </c>
      <c r="BV231" s="13">
        <f t="shared" si="32"/>
        <v>1</v>
      </c>
    </row>
    <row r="232" spans="1:74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33"/>
        <v>6.6959245120705418E-2</v>
      </c>
      <c r="U232" s="3">
        <v>14581616</v>
      </c>
      <c r="V232" s="3">
        <v>9975573</v>
      </c>
      <c r="W232" s="14">
        <f t="shared" si="34"/>
        <v>0.6841198533825058</v>
      </c>
      <c r="X232" s="3">
        <v>7050957.5700000003</v>
      </c>
      <c r="Y232" s="18">
        <f t="shared" si="35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 s="38">
        <f t="shared" si="36"/>
        <v>9.2467038537640017E-2</v>
      </c>
      <c r="AF232">
        <v>30</v>
      </c>
      <c r="AG232" s="10">
        <v>45935</v>
      </c>
      <c r="AH232" t="s">
        <v>63</v>
      </c>
      <c r="AI232" t="s">
        <v>43</v>
      </c>
      <c r="AJ232">
        <v>0</v>
      </c>
      <c r="AK232" s="8">
        <v>40487</v>
      </c>
      <c r="AL232" s="3">
        <v>4910051</v>
      </c>
      <c r="AM232" s="3">
        <v>4910051</v>
      </c>
      <c r="AN232">
        <v>4.2999999999999997E-2</v>
      </c>
      <c r="AO232">
        <v>35</v>
      </c>
      <c r="AP232" s="38">
        <f t="shared" si="39"/>
        <v>5.5779880182394943E-2</v>
      </c>
      <c r="AQ232">
        <v>35</v>
      </c>
      <c r="AR232" s="8">
        <v>16741</v>
      </c>
      <c r="AS232" t="s">
        <v>206</v>
      </c>
      <c r="AT232" t="s">
        <v>58</v>
      </c>
      <c r="AU232">
        <v>0</v>
      </c>
      <c r="AV232" s="11" t="s">
        <v>106</v>
      </c>
      <c r="AW232" s="3">
        <v>0</v>
      </c>
      <c r="AX232" s="3">
        <v>0</v>
      </c>
      <c r="AY232">
        <v>0</v>
      </c>
      <c r="AZ232">
        <v>0</v>
      </c>
      <c r="BA232" s="38">
        <f t="shared" si="37"/>
        <v>0</v>
      </c>
      <c r="BB232">
        <v>0</v>
      </c>
      <c r="BC232" s="8">
        <v>0</v>
      </c>
      <c r="BD232">
        <v>0</v>
      </c>
      <c r="BE232" t="s">
        <v>46</v>
      </c>
      <c r="BF232">
        <v>0</v>
      </c>
      <c r="BG232" s="11" t="s">
        <v>106</v>
      </c>
      <c r="BH232" s="3">
        <v>0</v>
      </c>
      <c r="BI232" s="3">
        <v>0</v>
      </c>
      <c r="BJ232">
        <v>0</v>
      </c>
      <c r="BK232">
        <v>0</v>
      </c>
      <c r="BL232" s="38">
        <f t="shared" si="38"/>
        <v>0</v>
      </c>
      <c r="BM232">
        <v>0</v>
      </c>
      <c r="BN232" s="8">
        <v>0</v>
      </c>
      <c r="BO232">
        <v>0</v>
      </c>
      <c r="BP232" t="s">
        <v>46</v>
      </c>
      <c r="BQ232">
        <v>0</v>
      </c>
      <c r="BR232" s="3">
        <v>14581616</v>
      </c>
      <c r="BS232" t="s">
        <v>47</v>
      </c>
      <c r="BT232" s="19">
        <f t="shared" si="30"/>
        <v>7057051</v>
      </c>
      <c r="BU232" s="19">
        <f t="shared" si="31"/>
        <v>14108008.57</v>
      </c>
      <c r="BV232" s="13">
        <f t="shared" si="32"/>
        <v>0.96752023712598112</v>
      </c>
    </row>
    <row r="233" spans="1:74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33"/>
        <v>7.3484773858958588E-2</v>
      </c>
      <c r="U233" s="3">
        <v>7207670</v>
      </c>
      <c r="V233" s="3">
        <v>5174827</v>
      </c>
      <c r="W233" s="14">
        <f t="shared" si="34"/>
        <v>0.71796114417002999</v>
      </c>
      <c r="X233" s="3">
        <v>3992994</v>
      </c>
      <c r="Y233" s="18">
        <f t="shared" si="35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 s="38">
        <f t="shared" si="36"/>
        <v>8.6215856907131391E-2</v>
      </c>
      <c r="AF233">
        <v>30</v>
      </c>
      <c r="AG233" s="10">
        <v>47027</v>
      </c>
      <c r="AH233" t="s">
        <v>63</v>
      </c>
      <c r="AI233" t="s">
        <v>43</v>
      </c>
      <c r="AJ233">
        <v>0</v>
      </c>
      <c r="AK233" s="8">
        <v>40494</v>
      </c>
      <c r="AL233" s="3">
        <v>569676</v>
      </c>
      <c r="AM233" s="3">
        <v>385068.9</v>
      </c>
      <c r="AN233">
        <v>0</v>
      </c>
      <c r="AO233">
        <v>30</v>
      </c>
      <c r="AP233" s="38">
        <f t="shared" si="39"/>
        <v>3.3333333333333333E-2</v>
      </c>
      <c r="AQ233">
        <v>30</v>
      </c>
      <c r="AR233" s="8">
        <v>51452</v>
      </c>
      <c r="AS233" t="s">
        <v>412</v>
      </c>
      <c r="AT233" t="s">
        <v>58</v>
      </c>
      <c r="AU233">
        <v>0</v>
      </c>
      <c r="AV233" s="11">
        <v>40487</v>
      </c>
      <c r="AW233" s="3">
        <v>1890000</v>
      </c>
      <c r="AX233" s="3">
        <v>1890000</v>
      </c>
      <c r="AY233">
        <v>4.2999999999999997E-2</v>
      </c>
      <c r="AZ233">
        <v>35</v>
      </c>
      <c r="BA233" s="38">
        <f t="shared" si="37"/>
        <v>5.5779880182394943E-2</v>
      </c>
      <c r="BB233">
        <v>35</v>
      </c>
      <c r="BC233" s="8">
        <v>53271</v>
      </c>
      <c r="BD233" t="s">
        <v>251</v>
      </c>
      <c r="BE233" t="s">
        <v>58</v>
      </c>
      <c r="BF233">
        <v>0</v>
      </c>
      <c r="BG233" s="11" t="s">
        <v>106</v>
      </c>
      <c r="BH233" s="3">
        <v>0</v>
      </c>
      <c r="BI233" s="3">
        <v>0</v>
      </c>
      <c r="BJ233">
        <v>0</v>
      </c>
      <c r="BK233">
        <v>0</v>
      </c>
      <c r="BL233" s="38">
        <f t="shared" si="38"/>
        <v>0</v>
      </c>
      <c r="BM233">
        <v>0</v>
      </c>
      <c r="BN233" s="8">
        <v>0</v>
      </c>
      <c r="BO233">
        <v>0</v>
      </c>
      <c r="BP233" t="s">
        <v>46</v>
      </c>
      <c r="BQ233">
        <v>0</v>
      </c>
      <c r="BR233" s="3">
        <v>7207670</v>
      </c>
      <c r="BS233" t="s">
        <v>47</v>
      </c>
      <c r="BT233" s="19">
        <f t="shared" si="30"/>
        <v>3214676</v>
      </c>
      <c r="BU233" s="19">
        <f t="shared" si="31"/>
        <v>7207670</v>
      </c>
      <c r="BV233" s="13">
        <f t="shared" si="32"/>
        <v>1</v>
      </c>
    </row>
    <row r="234" spans="1:74" hidden="1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33"/>
        <v>5.6603372780659619E-2</v>
      </c>
      <c r="U234" s="3">
        <v>2918660</v>
      </c>
      <c r="V234" s="3">
        <v>2300103</v>
      </c>
      <c r="W234" s="14">
        <f t="shared" si="34"/>
        <v>0.78806815456408075</v>
      </c>
      <c r="X234" s="3">
        <v>1087943</v>
      </c>
      <c r="Y234" s="18">
        <f t="shared" si="35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 s="38">
        <f t="shared" si="36"/>
        <v>0.10065795384260373</v>
      </c>
      <c r="AF234">
        <v>30</v>
      </c>
      <c r="AG234" s="10">
        <v>46183</v>
      </c>
      <c r="AH234" t="s">
        <v>54</v>
      </c>
      <c r="AI234" t="s">
        <v>43</v>
      </c>
      <c r="AJ234" t="s">
        <v>55</v>
      </c>
      <c r="AK234" s="8">
        <v>40451</v>
      </c>
      <c r="AL234" s="3">
        <v>935295</v>
      </c>
      <c r="AM234" s="3">
        <v>495626.41</v>
      </c>
      <c r="AN234" t="s">
        <v>254</v>
      </c>
      <c r="AO234" t="s">
        <v>358</v>
      </c>
      <c r="AP234" s="38">
        <f t="shared" si="39"/>
        <v>0</v>
      </c>
      <c r="AQ234" t="s">
        <v>358</v>
      </c>
      <c r="AR234" s="8" t="s">
        <v>413</v>
      </c>
      <c r="AS234" t="s">
        <v>71</v>
      </c>
      <c r="AT234" t="s">
        <v>100</v>
      </c>
      <c r="AU234" t="s">
        <v>414</v>
      </c>
      <c r="AV234" s="11">
        <v>40359</v>
      </c>
      <c r="AW234" s="3">
        <v>601996</v>
      </c>
      <c r="AX234" s="3">
        <v>764969.67</v>
      </c>
      <c r="AY234">
        <v>0.04</v>
      </c>
      <c r="AZ234">
        <v>17</v>
      </c>
      <c r="BA234" s="38">
        <f t="shared" si="37"/>
        <v>8.2198522089099474E-2</v>
      </c>
      <c r="BB234">
        <v>17</v>
      </c>
      <c r="BC234" s="8">
        <v>46388</v>
      </c>
      <c r="BD234" t="s">
        <v>75</v>
      </c>
      <c r="BE234" t="s">
        <v>100</v>
      </c>
      <c r="BF234" t="s">
        <v>55</v>
      </c>
      <c r="BG234" s="11" t="s">
        <v>358</v>
      </c>
      <c r="BH234" s="3">
        <v>34000</v>
      </c>
      <c r="BI234" s="3">
        <v>0</v>
      </c>
      <c r="BJ234">
        <v>0.03</v>
      </c>
      <c r="BK234">
        <v>5</v>
      </c>
      <c r="BL234" s="38">
        <f t="shared" si="38"/>
        <v>0.21835457140057601</v>
      </c>
      <c r="BM234">
        <v>5</v>
      </c>
      <c r="BN234" s="8" t="s">
        <v>415</v>
      </c>
      <c r="BO234" t="s">
        <v>358</v>
      </c>
      <c r="BP234" t="s">
        <v>58</v>
      </c>
      <c r="BQ234" t="s">
        <v>47</v>
      </c>
      <c r="BR234" s="3">
        <v>2918660</v>
      </c>
      <c r="BS234" t="s">
        <v>47</v>
      </c>
      <c r="BT234" s="19">
        <f t="shared" si="30"/>
        <v>1830717</v>
      </c>
      <c r="BU234" s="19">
        <f t="shared" si="31"/>
        <v>2918660</v>
      </c>
      <c r="BV234" s="13">
        <f t="shared" si="32"/>
        <v>1</v>
      </c>
    </row>
    <row r="235" spans="1:74" hidden="1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33"/>
        <v>5.954406223324088E-2</v>
      </c>
      <c r="U235" s="3">
        <v>1823977</v>
      </c>
      <c r="V235" s="3">
        <v>1424373</v>
      </c>
      <c r="W235" s="14">
        <f t="shared" si="34"/>
        <v>0.78091609707797849</v>
      </c>
      <c r="X235" s="3">
        <v>765947</v>
      </c>
      <c r="Y235" s="18">
        <f t="shared" si="35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 s="38">
        <f t="shared" si="36"/>
        <v>0.10445913776366797</v>
      </c>
      <c r="AF235">
        <v>30</v>
      </c>
      <c r="AG235" s="10">
        <v>46517</v>
      </c>
      <c r="AH235" t="s">
        <v>54</v>
      </c>
      <c r="AI235" t="s">
        <v>43</v>
      </c>
      <c r="AJ235" t="s">
        <v>55</v>
      </c>
      <c r="AK235" s="8">
        <v>40451</v>
      </c>
      <c r="AL235" s="3">
        <v>552263</v>
      </c>
      <c r="AM235" s="3">
        <v>552263</v>
      </c>
      <c r="AN235" t="s">
        <v>358</v>
      </c>
      <c r="AO235" t="s">
        <v>358</v>
      </c>
      <c r="AP235" s="38">
        <f t="shared" si="39"/>
        <v>0</v>
      </c>
      <c r="AQ235" t="s">
        <v>358</v>
      </c>
      <c r="AR235" s="8" t="s">
        <v>413</v>
      </c>
      <c r="AS235" t="s">
        <v>71</v>
      </c>
      <c r="AT235" t="s">
        <v>100</v>
      </c>
      <c r="AU235" t="s">
        <v>414</v>
      </c>
      <c r="AV235" s="11">
        <v>40451</v>
      </c>
      <c r="AW235" s="3">
        <v>458767</v>
      </c>
      <c r="AX235" s="3">
        <v>458767</v>
      </c>
      <c r="AY235">
        <v>0.04</v>
      </c>
      <c r="AZ235" t="s">
        <v>416</v>
      </c>
      <c r="BA235" s="38">
        <f t="shared" si="37"/>
        <v>0</v>
      </c>
      <c r="BB235" t="s">
        <v>358</v>
      </c>
      <c r="BC235" s="8">
        <v>46388</v>
      </c>
      <c r="BD235" t="s">
        <v>75</v>
      </c>
      <c r="BE235" t="s">
        <v>100</v>
      </c>
      <c r="BF235" t="s">
        <v>55</v>
      </c>
      <c r="BG235" s="11" t="s">
        <v>106</v>
      </c>
      <c r="BH235" s="3">
        <v>0</v>
      </c>
      <c r="BI235" s="3">
        <v>0</v>
      </c>
      <c r="BJ235">
        <v>0</v>
      </c>
      <c r="BK235">
        <v>0</v>
      </c>
      <c r="BL235" s="38">
        <f t="shared" si="38"/>
        <v>0</v>
      </c>
      <c r="BM235">
        <v>0</v>
      </c>
      <c r="BN235" s="8">
        <v>0</v>
      </c>
      <c r="BO235">
        <v>0</v>
      </c>
      <c r="BP235" t="s">
        <v>46</v>
      </c>
      <c r="BQ235">
        <v>0</v>
      </c>
      <c r="BR235" s="3">
        <v>1823977</v>
      </c>
      <c r="BS235" t="s">
        <v>47</v>
      </c>
      <c r="BT235" s="19">
        <f t="shared" si="30"/>
        <v>1058030</v>
      </c>
      <c r="BU235" s="19">
        <f t="shared" si="31"/>
        <v>1823977</v>
      </c>
      <c r="BV235" s="13">
        <f t="shared" si="32"/>
        <v>1</v>
      </c>
    </row>
    <row r="236" spans="1:74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33"/>
        <v>9.6388588037919221E-2</v>
      </c>
      <c r="U236" s="3">
        <v>5415195</v>
      </c>
      <c r="V236" s="3">
        <v>5811111</v>
      </c>
      <c r="W236" s="14">
        <f t="shared" si="34"/>
        <v>1.0731120485965879</v>
      </c>
      <c r="X236" s="3">
        <v>3653375.63</v>
      </c>
      <c r="Y236" s="18">
        <f t="shared" si="35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 s="38">
        <f t="shared" si="36"/>
        <v>3.3333333333333333E-2</v>
      </c>
      <c r="AF236">
        <v>30</v>
      </c>
      <c r="AG236" s="10">
        <v>51622</v>
      </c>
      <c r="AH236">
        <v>1</v>
      </c>
      <c r="AI236" t="s">
        <v>58</v>
      </c>
      <c r="AJ236" t="s">
        <v>417</v>
      </c>
      <c r="AK236" s="8">
        <v>40927</v>
      </c>
      <c r="AL236" s="3">
        <v>210000</v>
      </c>
      <c r="AM236" s="3">
        <v>210000</v>
      </c>
      <c r="AN236">
        <v>0</v>
      </c>
      <c r="AO236">
        <v>15</v>
      </c>
      <c r="AP236" s="38">
        <f t="shared" si="39"/>
        <v>6.6666666666666666E-2</v>
      </c>
      <c r="AQ236">
        <v>15</v>
      </c>
      <c r="AR236" s="8">
        <v>46153</v>
      </c>
      <c r="AS236">
        <v>2</v>
      </c>
      <c r="AT236" t="s">
        <v>100</v>
      </c>
      <c r="AU236" t="s">
        <v>417</v>
      </c>
      <c r="AV236" s="11" t="s">
        <v>106</v>
      </c>
      <c r="AW236" s="3">
        <v>0</v>
      </c>
      <c r="AX236" s="3">
        <v>0</v>
      </c>
      <c r="AY236">
        <v>0</v>
      </c>
      <c r="AZ236">
        <v>0</v>
      </c>
      <c r="BA236" s="38">
        <f t="shared" si="37"/>
        <v>0</v>
      </c>
      <c r="BB236">
        <v>0</v>
      </c>
      <c r="BC236" s="8">
        <v>0</v>
      </c>
      <c r="BD236">
        <v>0</v>
      </c>
      <c r="BE236" t="s">
        <v>46</v>
      </c>
      <c r="BF236">
        <v>0</v>
      </c>
      <c r="BG236" s="11">
        <v>40908</v>
      </c>
      <c r="BH236" s="3">
        <v>732571</v>
      </c>
      <c r="BI236" s="3">
        <v>605888</v>
      </c>
      <c r="BJ236">
        <v>0</v>
      </c>
      <c r="BK236">
        <v>0</v>
      </c>
      <c r="BL236" s="38">
        <f t="shared" si="38"/>
        <v>0</v>
      </c>
      <c r="BM236">
        <v>0</v>
      </c>
      <c r="BN236" s="8">
        <v>0</v>
      </c>
      <c r="BO236">
        <v>3</v>
      </c>
      <c r="BP236" t="s">
        <v>58</v>
      </c>
      <c r="BQ236" t="s">
        <v>47</v>
      </c>
      <c r="BR236" s="3">
        <v>5415195</v>
      </c>
      <c r="BS236">
        <v>168000</v>
      </c>
      <c r="BT236" s="19">
        <f t="shared" si="30"/>
        <v>1720503</v>
      </c>
      <c r="BU236" s="19">
        <f t="shared" si="31"/>
        <v>5373878.6299999999</v>
      </c>
      <c r="BV236" s="13">
        <f t="shared" si="32"/>
        <v>0.9923702895278933</v>
      </c>
    </row>
    <row r="237" spans="1:74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33"/>
        <v>8.6088958142088348E-2</v>
      </c>
      <c r="U237" s="3">
        <v>2455402</v>
      </c>
      <c r="V237" s="3">
        <v>2348700</v>
      </c>
      <c r="W237" s="14">
        <f t="shared" si="34"/>
        <v>0.95654397935653712</v>
      </c>
      <c r="X237" s="3">
        <v>1965861</v>
      </c>
      <c r="Y237" s="18">
        <f t="shared" si="35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 s="38">
        <f t="shared" si="36"/>
        <v>0.17101705264630107</v>
      </c>
      <c r="AF237">
        <v>30</v>
      </c>
      <c r="AG237" s="10">
        <v>46204</v>
      </c>
      <c r="AH237" t="s">
        <v>54</v>
      </c>
      <c r="AI237" t="s">
        <v>115</v>
      </c>
      <c r="AJ237" t="s">
        <v>44</v>
      </c>
      <c r="AK237" s="8" t="s">
        <v>106</v>
      </c>
      <c r="AL237" s="3">
        <v>0</v>
      </c>
      <c r="AM237" s="3">
        <v>0</v>
      </c>
      <c r="AN237">
        <v>0</v>
      </c>
      <c r="AO237" t="s">
        <v>45</v>
      </c>
      <c r="AP237" s="38">
        <f t="shared" si="39"/>
        <v>0</v>
      </c>
      <c r="AQ237">
        <v>0</v>
      </c>
      <c r="AR237" s="8">
        <v>0</v>
      </c>
      <c r="AS237">
        <v>0</v>
      </c>
      <c r="AT237" t="s">
        <v>46</v>
      </c>
      <c r="AU237">
        <v>0</v>
      </c>
      <c r="AV237" s="11" t="s">
        <v>106</v>
      </c>
      <c r="AW237" s="3">
        <v>0</v>
      </c>
      <c r="AX237" s="3">
        <v>0</v>
      </c>
      <c r="AY237">
        <v>0</v>
      </c>
      <c r="AZ237">
        <v>0</v>
      </c>
      <c r="BA237" s="38">
        <f t="shared" si="37"/>
        <v>0</v>
      </c>
      <c r="BB237">
        <v>0</v>
      </c>
      <c r="BC237" s="8">
        <v>0</v>
      </c>
      <c r="BD237">
        <v>0</v>
      </c>
      <c r="BE237" t="s">
        <v>46</v>
      </c>
      <c r="BF237">
        <v>0</v>
      </c>
      <c r="BG237" s="11" t="s">
        <v>106</v>
      </c>
      <c r="BH237" s="3">
        <v>0</v>
      </c>
      <c r="BI237" s="3">
        <v>0</v>
      </c>
      <c r="BJ237">
        <v>0</v>
      </c>
      <c r="BK237">
        <v>0</v>
      </c>
      <c r="BL237" s="38">
        <f t="shared" si="38"/>
        <v>0</v>
      </c>
      <c r="BM237">
        <v>0</v>
      </c>
      <c r="BN237" s="8">
        <v>0</v>
      </c>
      <c r="BO237">
        <v>0</v>
      </c>
      <c r="BP237" t="s">
        <v>46</v>
      </c>
      <c r="BQ237">
        <v>0</v>
      </c>
      <c r="BR237" s="3">
        <v>2455402</v>
      </c>
      <c r="BS237">
        <v>0</v>
      </c>
      <c r="BT237" s="19">
        <f t="shared" si="30"/>
        <v>183519.74</v>
      </c>
      <c r="BU237" s="19">
        <f t="shared" si="31"/>
        <v>2149380.7400000002</v>
      </c>
      <c r="BV237" s="13">
        <f t="shared" si="32"/>
        <v>0.87536816374671045</v>
      </c>
    </row>
    <row r="238" spans="1:74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33"/>
        <v>8.6088958142088348E-2</v>
      </c>
      <c r="U238" s="3">
        <v>2455402</v>
      </c>
      <c r="V238" s="3">
        <v>2348700</v>
      </c>
      <c r="W238" s="14">
        <f t="shared" si="34"/>
        <v>0.95654397935653712</v>
      </c>
      <c r="X238" s="3">
        <v>19658619</v>
      </c>
      <c r="Y238" s="18">
        <f t="shared" si="35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 s="38">
        <f t="shared" si="36"/>
        <v>0.10979462470100654</v>
      </c>
      <c r="AF238">
        <v>30</v>
      </c>
      <c r="AG238" s="10">
        <v>46204</v>
      </c>
      <c r="AH238" t="s">
        <v>54</v>
      </c>
      <c r="AI238" t="s">
        <v>114</v>
      </c>
      <c r="AJ238" t="s">
        <v>44</v>
      </c>
      <c r="AK238" s="8" t="s">
        <v>106</v>
      </c>
      <c r="AL238" s="3">
        <v>0</v>
      </c>
      <c r="AM238" s="3">
        <v>0</v>
      </c>
      <c r="AN238">
        <v>0</v>
      </c>
      <c r="AO238" t="s">
        <v>45</v>
      </c>
      <c r="AP238" s="38">
        <f t="shared" si="39"/>
        <v>0</v>
      </c>
      <c r="AQ238">
        <v>0</v>
      </c>
      <c r="AR238" s="8">
        <v>0</v>
      </c>
      <c r="AS238">
        <v>0</v>
      </c>
      <c r="AT238" t="s">
        <v>46</v>
      </c>
      <c r="AU238">
        <v>0</v>
      </c>
      <c r="AV238" s="11" t="s">
        <v>106</v>
      </c>
      <c r="AW238" s="3">
        <v>0</v>
      </c>
      <c r="AX238" s="3">
        <v>0</v>
      </c>
      <c r="AY238">
        <v>0</v>
      </c>
      <c r="AZ238">
        <v>0</v>
      </c>
      <c r="BA238" s="38">
        <f t="shared" si="37"/>
        <v>0</v>
      </c>
      <c r="BB238">
        <v>0</v>
      </c>
      <c r="BC238" s="8">
        <v>0</v>
      </c>
      <c r="BD238">
        <v>0</v>
      </c>
      <c r="BE238" t="s">
        <v>46</v>
      </c>
      <c r="BF238">
        <v>0</v>
      </c>
      <c r="BG238" s="11" t="s">
        <v>106</v>
      </c>
      <c r="BH238" s="3">
        <v>0</v>
      </c>
      <c r="BI238" s="3">
        <v>0</v>
      </c>
      <c r="BJ238">
        <v>0</v>
      </c>
      <c r="BK238">
        <v>0</v>
      </c>
      <c r="BL238" s="38">
        <f t="shared" si="38"/>
        <v>0</v>
      </c>
      <c r="BM238">
        <v>0</v>
      </c>
      <c r="BN238" s="8">
        <v>0</v>
      </c>
      <c r="BO238">
        <v>0</v>
      </c>
      <c r="BP238" t="s">
        <v>46</v>
      </c>
      <c r="BQ238">
        <v>0</v>
      </c>
      <c r="BR238" s="3">
        <v>2455402</v>
      </c>
      <c r="BS238">
        <v>0</v>
      </c>
      <c r="BT238" s="19">
        <f t="shared" si="30"/>
        <v>195000</v>
      </c>
      <c r="BU238" s="19">
        <f t="shared" si="31"/>
        <v>19853619</v>
      </c>
      <c r="BV238" s="13">
        <f t="shared" si="32"/>
        <v>8.0856898381609206</v>
      </c>
    </row>
    <row r="239" spans="1:74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33"/>
        <v>7.4509669913990731E-2</v>
      </c>
      <c r="U239" s="3">
        <v>2692268</v>
      </c>
      <c r="V239" s="3">
        <v>2329899</v>
      </c>
      <c r="W239" s="14">
        <f t="shared" si="34"/>
        <v>0.86540381566768243</v>
      </c>
      <c r="X239" s="3">
        <v>1431753</v>
      </c>
      <c r="Y239" s="18">
        <f t="shared" si="35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 s="38">
        <f t="shared" si="36"/>
        <v>0.10465123067216382</v>
      </c>
      <c r="AF239">
        <v>30</v>
      </c>
      <c r="AG239" s="10">
        <v>46183</v>
      </c>
      <c r="AH239" t="s">
        <v>63</v>
      </c>
      <c r="AI239" t="s">
        <v>43</v>
      </c>
      <c r="AJ239" t="s">
        <v>44</v>
      </c>
      <c r="AK239" s="8">
        <v>40480</v>
      </c>
      <c r="AL239" s="3">
        <v>1082131</v>
      </c>
      <c r="AM239" s="3">
        <v>601184</v>
      </c>
      <c r="AN239" t="s">
        <v>165</v>
      </c>
      <c r="AO239">
        <v>15</v>
      </c>
      <c r="AP239" s="38">
        <f t="shared" si="39"/>
        <v>0</v>
      </c>
      <c r="AQ239" t="s">
        <v>165</v>
      </c>
      <c r="AR239" s="8">
        <v>45962</v>
      </c>
      <c r="AS239" t="s">
        <v>206</v>
      </c>
      <c r="AT239" t="s">
        <v>100</v>
      </c>
      <c r="AU239" t="s">
        <v>55</v>
      </c>
      <c r="AV239" s="11" t="s">
        <v>106</v>
      </c>
      <c r="AW239" s="3">
        <v>0</v>
      </c>
      <c r="AX239" s="3">
        <v>0</v>
      </c>
      <c r="AY239">
        <v>0</v>
      </c>
      <c r="AZ239">
        <v>0</v>
      </c>
      <c r="BA239" s="38">
        <f t="shared" si="37"/>
        <v>0</v>
      </c>
      <c r="BB239">
        <v>0</v>
      </c>
      <c r="BC239" s="8">
        <v>0</v>
      </c>
      <c r="BD239">
        <v>0</v>
      </c>
      <c r="BE239" t="s">
        <v>46</v>
      </c>
      <c r="BF239">
        <v>0</v>
      </c>
      <c r="BG239" s="11" t="s">
        <v>106</v>
      </c>
      <c r="BH239" s="3">
        <v>0</v>
      </c>
      <c r="BI239" s="3">
        <v>0</v>
      </c>
      <c r="BJ239">
        <v>0</v>
      </c>
      <c r="BK239">
        <v>0</v>
      </c>
      <c r="BL239" s="38">
        <f t="shared" si="38"/>
        <v>0</v>
      </c>
      <c r="BM239">
        <v>0</v>
      </c>
      <c r="BN239" s="8">
        <v>0</v>
      </c>
      <c r="BO239">
        <v>0</v>
      </c>
      <c r="BP239" t="s">
        <v>46</v>
      </c>
      <c r="BQ239">
        <v>0</v>
      </c>
      <c r="BR239" s="3">
        <v>2692268</v>
      </c>
      <c r="BS239" s="12">
        <v>1082131</v>
      </c>
      <c r="BT239" s="19">
        <f t="shared" si="30"/>
        <v>1190858</v>
      </c>
      <c r="BU239" s="19">
        <f t="shared" si="31"/>
        <v>2622611</v>
      </c>
      <c r="BV239" s="13">
        <f t="shared" si="32"/>
        <v>0.97412701855833073</v>
      </c>
    </row>
    <row r="240" spans="1:74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33"/>
        <v>7.308176824550297E-2</v>
      </c>
      <c r="U240" s="3">
        <v>3127620</v>
      </c>
      <c r="V240" s="3">
        <v>2542028</v>
      </c>
      <c r="W240" s="14">
        <f t="shared" si="34"/>
        <v>0.8127675356980707</v>
      </c>
      <c r="X240" s="3">
        <v>1600020</v>
      </c>
      <c r="Y240" s="18">
        <f t="shared" si="35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 s="38">
        <f t="shared" si="36"/>
        <v>0.10065795384260373</v>
      </c>
      <c r="AF240">
        <v>30</v>
      </c>
      <c r="AG240" s="10">
        <v>46183</v>
      </c>
      <c r="AH240" t="s">
        <v>63</v>
      </c>
      <c r="AI240" t="s">
        <v>43</v>
      </c>
      <c r="AJ240" t="s">
        <v>44</v>
      </c>
      <c r="AK240" s="8">
        <v>40480</v>
      </c>
      <c r="AL240" s="3">
        <v>1050158</v>
      </c>
      <c r="AM240" s="3">
        <v>1050158</v>
      </c>
      <c r="AN240">
        <v>0</v>
      </c>
      <c r="AO240">
        <v>30</v>
      </c>
      <c r="AP240" s="38">
        <f t="shared" si="39"/>
        <v>3.3333333333333333E-2</v>
      </c>
      <c r="AQ240" t="s">
        <v>165</v>
      </c>
      <c r="AR240" s="8">
        <v>51438</v>
      </c>
      <c r="AS240" t="s">
        <v>206</v>
      </c>
      <c r="AT240" t="s">
        <v>58</v>
      </c>
      <c r="AU240" t="s">
        <v>44</v>
      </c>
      <c r="AV240" s="11">
        <v>40480</v>
      </c>
      <c r="AW240" s="3">
        <v>59207</v>
      </c>
      <c r="AX240" s="3">
        <v>32893</v>
      </c>
      <c r="AY240" t="s">
        <v>165</v>
      </c>
      <c r="AZ240">
        <v>15</v>
      </c>
      <c r="BA240" s="38">
        <f t="shared" si="37"/>
        <v>0</v>
      </c>
      <c r="BB240" t="s">
        <v>165</v>
      </c>
      <c r="BC240" s="8">
        <v>45962</v>
      </c>
      <c r="BD240" t="s">
        <v>251</v>
      </c>
      <c r="BE240" t="s">
        <v>100</v>
      </c>
      <c r="BF240">
        <v>0</v>
      </c>
      <c r="BG240" s="11">
        <v>40787</v>
      </c>
      <c r="BH240" s="3">
        <v>82064</v>
      </c>
      <c r="BI240" s="3">
        <v>18434</v>
      </c>
      <c r="BJ240">
        <v>0</v>
      </c>
      <c r="BK240" t="s">
        <v>165</v>
      </c>
      <c r="BL240" s="38">
        <f t="shared" si="38"/>
        <v>0</v>
      </c>
      <c r="BM240" t="s">
        <v>165</v>
      </c>
      <c r="BN240" s="8" t="s">
        <v>165</v>
      </c>
      <c r="BO240" t="s">
        <v>165</v>
      </c>
      <c r="BP240" t="s">
        <v>58</v>
      </c>
      <c r="BQ240">
        <v>0</v>
      </c>
      <c r="BR240" s="3">
        <v>3127620</v>
      </c>
      <c r="BS240" s="12">
        <v>59207</v>
      </c>
      <c r="BT240" s="19">
        <f t="shared" si="30"/>
        <v>1527610</v>
      </c>
      <c r="BU240" s="19">
        <f t="shared" si="31"/>
        <v>3127630</v>
      </c>
      <c r="BV240" s="13">
        <f t="shared" si="32"/>
        <v>1.0000031973193675</v>
      </c>
    </row>
    <row r="241" spans="1:74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33"/>
        <v>5.4378029259154456E-2</v>
      </c>
      <c r="U241" s="3">
        <v>5205687</v>
      </c>
      <c r="V241" s="3">
        <v>4307812</v>
      </c>
      <c r="W241" s="14">
        <f t="shared" si="34"/>
        <v>0.82752036378675864</v>
      </c>
      <c r="X241" s="3">
        <v>1486563</v>
      </c>
      <c r="Y241" s="18">
        <f t="shared" si="35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 s="38">
        <f t="shared" si="36"/>
        <v>8.0944803251300448E-2</v>
      </c>
      <c r="AF241">
        <v>15</v>
      </c>
      <c r="AG241" s="10">
        <v>46752</v>
      </c>
      <c r="AH241" t="s">
        <v>208</v>
      </c>
      <c r="AI241" t="s">
        <v>100</v>
      </c>
      <c r="AJ241" t="s">
        <v>207</v>
      </c>
      <c r="AK241" s="8" t="s">
        <v>106</v>
      </c>
      <c r="AL241" s="3">
        <v>0</v>
      </c>
      <c r="AM241" s="3">
        <v>0</v>
      </c>
      <c r="AN241">
        <v>0</v>
      </c>
      <c r="AO241">
        <v>0</v>
      </c>
      <c r="AP241" s="38">
        <f t="shared" si="39"/>
        <v>0</v>
      </c>
      <c r="AQ241">
        <v>0</v>
      </c>
      <c r="AR241" s="8">
        <v>0</v>
      </c>
      <c r="AS241">
        <v>0</v>
      </c>
      <c r="AT241" t="s">
        <v>46</v>
      </c>
      <c r="AU241">
        <v>0</v>
      </c>
      <c r="AV241" s="11" t="s">
        <v>106</v>
      </c>
      <c r="AW241" s="3">
        <v>0</v>
      </c>
      <c r="AX241" s="3">
        <v>0</v>
      </c>
      <c r="AY241">
        <v>0</v>
      </c>
      <c r="AZ241">
        <v>0</v>
      </c>
      <c r="BA241" s="38">
        <f t="shared" si="37"/>
        <v>0</v>
      </c>
      <c r="BB241">
        <v>0</v>
      </c>
      <c r="BC241" s="8">
        <v>0</v>
      </c>
      <c r="BD241">
        <v>0</v>
      </c>
      <c r="BE241" t="s">
        <v>46</v>
      </c>
      <c r="BF241">
        <v>0</v>
      </c>
      <c r="BG241" s="11" t="s">
        <v>106</v>
      </c>
      <c r="BH241" s="3">
        <v>0</v>
      </c>
      <c r="BI241" s="3">
        <v>0</v>
      </c>
      <c r="BJ241">
        <v>0</v>
      </c>
      <c r="BK241">
        <v>0</v>
      </c>
      <c r="BL241" s="38">
        <f t="shared" si="38"/>
        <v>0</v>
      </c>
      <c r="BM241">
        <v>0</v>
      </c>
      <c r="BN241" s="8">
        <v>0</v>
      </c>
      <c r="BO241">
        <v>0</v>
      </c>
      <c r="BP241" t="s">
        <v>46</v>
      </c>
      <c r="BQ241">
        <v>0</v>
      </c>
      <c r="BR241" s="3">
        <v>0</v>
      </c>
      <c r="BS241">
        <v>0</v>
      </c>
      <c r="BT241" s="19">
        <f t="shared" si="30"/>
        <v>450000</v>
      </c>
      <c r="BU241" s="19">
        <f t="shared" si="31"/>
        <v>1936563</v>
      </c>
      <c r="BV241" s="13">
        <f t="shared" si="32"/>
        <v>0.3720091123419445</v>
      </c>
    </row>
    <row r="242" spans="1:74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33"/>
        <v>0.10976779696016156</v>
      </c>
      <c r="U242" s="3">
        <v>5278570</v>
      </c>
      <c r="V242" s="3">
        <v>6473919</v>
      </c>
      <c r="W242" s="14">
        <f t="shared" si="34"/>
        <v>1.2264531871321209</v>
      </c>
      <c r="X242" s="3">
        <v>0</v>
      </c>
      <c r="Y242" s="18">
        <f t="shared" si="35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 s="38">
        <f t="shared" si="36"/>
        <v>7.2648911490047222E-2</v>
      </c>
      <c r="AF242">
        <v>0</v>
      </c>
      <c r="AG242" s="10" t="s">
        <v>421</v>
      </c>
      <c r="AH242">
        <v>0</v>
      </c>
      <c r="AI242" t="s">
        <v>100</v>
      </c>
      <c r="AJ242" t="s">
        <v>422</v>
      </c>
      <c r="AK242" s="8" t="s">
        <v>106</v>
      </c>
      <c r="AL242" s="3">
        <v>317357</v>
      </c>
      <c r="AM242" s="3">
        <v>395468</v>
      </c>
      <c r="AN242">
        <v>0.06</v>
      </c>
      <c r="AO242" t="s">
        <v>45</v>
      </c>
      <c r="AP242" s="38">
        <f t="shared" si="39"/>
        <v>0</v>
      </c>
      <c r="AQ242">
        <v>0</v>
      </c>
      <c r="AR242" s="8">
        <v>47483</v>
      </c>
      <c r="AS242">
        <v>0</v>
      </c>
      <c r="AT242" t="s">
        <v>100</v>
      </c>
      <c r="AU242" t="s">
        <v>422</v>
      </c>
      <c r="AV242" s="11">
        <v>41319</v>
      </c>
      <c r="AW242" s="3">
        <v>350000</v>
      </c>
      <c r="AX242" s="3">
        <v>280594</v>
      </c>
      <c r="AY242">
        <v>4.99E-2</v>
      </c>
      <c r="AZ242">
        <v>15</v>
      </c>
      <c r="BA242" s="38">
        <f t="shared" si="37"/>
        <v>9.6277177487704188E-2</v>
      </c>
      <c r="BB242">
        <v>0</v>
      </c>
      <c r="BC242" s="8">
        <v>46645</v>
      </c>
      <c r="BD242">
        <v>0</v>
      </c>
      <c r="BE242" t="s">
        <v>43</v>
      </c>
      <c r="BF242" t="s">
        <v>422</v>
      </c>
      <c r="BG242" s="11" t="s">
        <v>106</v>
      </c>
      <c r="BH242" s="3">
        <v>0</v>
      </c>
      <c r="BI242" s="3">
        <v>0</v>
      </c>
      <c r="BJ242">
        <v>0</v>
      </c>
      <c r="BK242">
        <v>0</v>
      </c>
      <c r="BL242" s="38">
        <f t="shared" si="38"/>
        <v>0</v>
      </c>
      <c r="BM242">
        <v>0</v>
      </c>
      <c r="BN242" s="8">
        <v>0</v>
      </c>
      <c r="BO242">
        <v>0</v>
      </c>
      <c r="BP242" t="s">
        <v>46</v>
      </c>
      <c r="BQ242">
        <v>0</v>
      </c>
      <c r="BR242" s="3">
        <v>0</v>
      </c>
      <c r="BS242">
        <v>0</v>
      </c>
      <c r="BT242" s="19">
        <f t="shared" si="30"/>
        <v>863357</v>
      </c>
      <c r="BU242" s="19">
        <f t="shared" si="31"/>
        <v>863357</v>
      </c>
      <c r="BV242" s="13">
        <f t="shared" si="32"/>
        <v>0.16355888053014359</v>
      </c>
    </row>
    <row r="243" spans="1:74" hidden="1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33"/>
        <v>6.5297865840623082E-2</v>
      </c>
      <c r="U243" s="3">
        <v>3227594</v>
      </c>
      <c r="V243" s="3">
        <v>2888839</v>
      </c>
      <c r="W243" s="14">
        <f t="shared" si="34"/>
        <v>0.89504411025674235</v>
      </c>
      <c r="X243" s="3">
        <v>1636101</v>
      </c>
      <c r="Y243" s="18">
        <f t="shared" si="35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 s="38">
        <f t="shared" si="36"/>
        <v>8.0242587190691328E-2</v>
      </c>
      <c r="AF243">
        <v>20</v>
      </c>
      <c r="AG243" s="10">
        <v>47729</v>
      </c>
      <c r="AH243" t="s">
        <v>423</v>
      </c>
      <c r="AI243" t="s">
        <v>58</v>
      </c>
      <c r="AJ243" t="s">
        <v>339</v>
      </c>
      <c r="AK243" s="8">
        <v>40424</v>
      </c>
      <c r="AL243" s="3">
        <v>964372</v>
      </c>
      <c r="AM243" s="3">
        <v>0</v>
      </c>
      <c r="AN243">
        <v>0</v>
      </c>
      <c r="AO243" t="s">
        <v>45</v>
      </c>
      <c r="AP243" s="38">
        <f t="shared" si="39"/>
        <v>0</v>
      </c>
      <c r="AQ243">
        <v>0</v>
      </c>
      <c r="AR243" s="8">
        <v>0</v>
      </c>
      <c r="AS243" t="s">
        <v>424</v>
      </c>
      <c r="AT243" t="s">
        <v>100</v>
      </c>
      <c r="AU243" t="s">
        <v>425</v>
      </c>
      <c r="AV243" s="11">
        <v>40424</v>
      </c>
      <c r="AW243" s="3">
        <v>252000</v>
      </c>
      <c r="AX243" s="3">
        <v>252000</v>
      </c>
      <c r="AY243">
        <v>0</v>
      </c>
      <c r="AZ243">
        <v>17</v>
      </c>
      <c r="BA243" s="38">
        <f t="shared" si="37"/>
        <v>5.8823529411764705E-2</v>
      </c>
      <c r="BB243">
        <v>17</v>
      </c>
      <c r="BC243" s="8">
        <v>46600</v>
      </c>
      <c r="BD243" t="s">
        <v>426</v>
      </c>
      <c r="BE243" t="s">
        <v>100</v>
      </c>
      <c r="BF243" t="s">
        <v>427</v>
      </c>
      <c r="BG243" s="11">
        <v>40424</v>
      </c>
      <c r="BH243" s="3">
        <v>40121</v>
      </c>
      <c r="BI243" s="3">
        <v>36275</v>
      </c>
      <c r="BJ243">
        <v>6.25E-2</v>
      </c>
      <c r="BK243">
        <v>10</v>
      </c>
      <c r="BL243" s="38">
        <f t="shared" si="38"/>
        <v>0.13748178501104411</v>
      </c>
      <c r="BM243">
        <v>10</v>
      </c>
      <c r="BN243" s="8">
        <v>44077</v>
      </c>
      <c r="BO243" t="s">
        <v>428</v>
      </c>
      <c r="BP243" t="s">
        <v>43</v>
      </c>
      <c r="BQ243" t="s">
        <v>44</v>
      </c>
      <c r="BR243" s="3">
        <v>3227594</v>
      </c>
      <c r="BS243" t="s">
        <v>62</v>
      </c>
      <c r="BT243" s="19">
        <f t="shared" si="30"/>
        <v>1591493</v>
      </c>
      <c r="BU243" s="19">
        <f t="shared" si="31"/>
        <v>3227594</v>
      </c>
      <c r="BV243" s="13">
        <f t="shared" si="32"/>
        <v>1</v>
      </c>
    </row>
    <row r="244" spans="1:74" hidden="1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33"/>
        <v>6.4823395016908661E-2</v>
      </c>
      <c r="U244" s="3">
        <v>2911526</v>
      </c>
      <c r="V244" s="3">
        <v>2644478</v>
      </c>
      <c r="W244" s="14">
        <f t="shared" si="34"/>
        <v>0.90827902618764178</v>
      </c>
      <c r="X244" s="3">
        <v>1366699</v>
      </c>
      <c r="Y244" s="18">
        <f t="shared" si="35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 s="38">
        <f t="shared" si="36"/>
        <v>8.5819999221953561E-2</v>
      </c>
      <c r="AF244">
        <v>16</v>
      </c>
      <c r="AG244" s="10">
        <v>46387</v>
      </c>
      <c r="AH244">
        <v>0</v>
      </c>
      <c r="AI244" t="s">
        <v>100</v>
      </c>
      <c r="AJ244" t="s">
        <v>243</v>
      </c>
      <c r="AK244" s="8">
        <v>40434</v>
      </c>
      <c r="AL244" s="3">
        <v>236800</v>
      </c>
      <c r="AM244" s="3">
        <v>278035</v>
      </c>
      <c r="AN244">
        <v>0.03</v>
      </c>
      <c r="AO244">
        <v>17</v>
      </c>
      <c r="AP244" s="38">
        <f t="shared" si="39"/>
        <v>7.5952529375969816E-2</v>
      </c>
      <c r="AQ244">
        <v>17</v>
      </c>
      <c r="AR244" s="8">
        <v>46418</v>
      </c>
      <c r="AS244">
        <v>0</v>
      </c>
      <c r="AT244" t="s">
        <v>100</v>
      </c>
      <c r="AU244" t="s">
        <v>363</v>
      </c>
      <c r="AV244" s="11">
        <v>40434</v>
      </c>
      <c r="AW244" s="3">
        <v>862290</v>
      </c>
      <c r="AX244" s="3">
        <v>493422</v>
      </c>
      <c r="AY244">
        <v>0</v>
      </c>
      <c r="AZ244">
        <v>0</v>
      </c>
      <c r="BA244" s="38">
        <f t="shared" si="37"/>
        <v>0</v>
      </c>
      <c r="BB244">
        <v>0</v>
      </c>
      <c r="BC244" s="8">
        <v>0</v>
      </c>
      <c r="BD244">
        <v>0</v>
      </c>
      <c r="BE244" t="s">
        <v>46</v>
      </c>
      <c r="BF244" t="s">
        <v>429</v>
      </c>
      <c r="BG244" s="11">
        <v>40822</v>
      </c>
      <c r="BH244" s="3">
        <v>132737</v>
      </c>
      <c r="BI244" s="3">
        <v>120820</v>
      </c>
      <c r="BJ244">
        <v>5.7500000000000002E-2</v>
      </c>
      <c r="BK244">
        <v>15</v>
      </c>
      <c r="BL244" s="38">
        <f t="shared" si="38"/>
        <v>0.1012875108131331</v>
      </c>
      <c r="BM244">
        <v>15</v>
      </c>
      <c r="BN244" s="8">
        <v>46301</v>
      </c>
      <c r="BO244" t="s">
        <v>63</v>
      </c>
      <c r="BP244" t="s">
        <v>43</v>
      </c>
      <c r="BQ244" t="s">
        <v>244</v>
      </c>
      <c r="BR244" s="3">
        <v>2911526</v>
      </c>
      <c r="BS244" t="s">
        <v>62</v>
      </c>
      <c r="BT244" s="19">
        <f t="shared" si="30"/>
        <v>1544827</v>
      </c>
      <c r="BU244" s="19">
        <f t="shared" si="31"/>
        <v>2911526</v>
      </c>
      <c r="BV244" s="13">
        <f t="shared" si="32"/>
        <v>1</v>
      </c>
    </row>
    <row r="245" spans="1:74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33"/>
        <v>6.8820743978013341E-2</v>
      </c>
      <c r="U245" s="3">
        <v>4590055</v>
      </c>
      <c r="V245" s="3">
        <v>4252445</v>
      </c>
      <c r="W245" s="14">
        <f t="shared" si="34"/>
        <v>0.9264475044416679</v>
      </c>
      <c r="X245" s="3">
        <v>2230664</v>
      </c>
      <c r="Y245" s="18">
        <f t="shared" si="35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 s="38">
        <f t="shared" si="36"/>
        <v>8.8699141731286096E-2</v>
      </c>
      <c r="AF245">
        <v>17</v>
      </c>
      <c r="AG245" s="10">
        <v>46448</v>
      </c>
      <c r="AH245">
        <v>0</v>
      </c>
      <c r="AI245" t="s">
        <v>100</v>
      </c>
      <c r="AJ245" t="s">
        <v>363</v>
      </c>
      <c r="AK245" s="8">
        <v>40462</v>
      </c>
      <c r="AL245" s="3">
        <v>1307669</v>
      </c>
      <c r="AM245" s="3">
        <v>748277</v>
      </c>
      <c r="AN245">
        <v>0</v>
      </c>
      <c r="AO245">
        <v>31</v>
      </c>
      <c r="AP245" s="38">
        <f t="shared" si="39"/>
        <v>3.2258064516129031E-2</v>
      </c>
      <c r="AQ245">
        <v>31</v>
      </c>
      <c r="AR245" s="8">
        <v>51744</v>
      </c>
      <c r="AS245" t="s">
        <v>394</v>
      </c>
      <c r="AT245" t="s">
        <v>46</v>
      </c>
      <c r="AU245" t="s">
        <v>430</v>
      </c>
      <c r="AV245" s="11">
        <v>40387</v>
      </c>
      <c r="AW245" s="3">
        <v>335722</v>
      </c>
      <c r="AX245" s="3">
        <v>307360</v>
      </c>
      <c r="AY245">
        <v>6.25E-2</v>
      </c>
      <c r="AZ245">
        <v>16</v>
      </c>
      <c r="BA245" s="38">
        <f t="shared" si="37"/>
        <v>0.10065795384260373</v>
      </c>
      <c r="BB245">
        <v>16</v>
      </c>
      <c r="BC245" s="8">
        <v>46275</v>
      </c>
      <c r="BD245" t="s">
        <v>63</v>
      </c>
      <c r="BE245" t="s">
        <v>43</v>
      </c>
      <c r="BF245" t="s">
        <v>244</v>
      </c>
      <c r="BG245" s="11">
        <v>2010</v>
      </c>
      <c r="BH245" s="3">
        <v>285000</v>
      </c>
      <c r="BI245" s="3">
        <v>285000</v>
      </c>
      <c r="BJ245">
        <v>0</v>
      </c>
      <c r="BK245">
        <v>0</v>
      </c>
      <c r="BL245" s="38">
        <f t="shared" si="38"/>
        <v>0</v>
      </c>
      <c r="BM245">
        <v>0</v>
      </c>
      <c r="BN245" s="8" t="s">
        <v>431</v>
      </c>
      <c r="BO245">
        <v>0</v>
      </c>
      <c r="BP245" t="s">
        <v>100</v>
      </c>
      <c r="BQ245" t="s">
        <v>432</v>
      </c>
      <c r="BR245" s="3">
        <v>4550055</v>
      </c>
      <c r="BS245" t="s">
        <v>62</v>
      </c>
      <c r="BT245" s="19">
        <f t="shared" si="30"/>
        <v>2319391</v>
      </c>
      <c r="BU245" s="19">
        <f t="shared" si="31"/>
        <v>4550055</v>
      </c>
      <c r="BV245" s="13">
        <f t="shared" si="32"/>
        <v>0.99128550747213273</v>
      </c>
    </row>
    <row r="246" spans="1:74" hidden="1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33"/>
        <v>6.3077089674404757E-2</v>
      </c>
      <c r="U246" s="3">
        <v>2835023</v>
      </c>
      <c r="V246" s="3">
        <v>2548367</v>
      </c>
      <c r="W246" s="14">
        <f t="shared" si="34"/>
        <v>0.89888759279907071</v>
      </c>
      <c r="X246" s="3">
        <v>2314823</v>
      </c>
      <c r="Y246" s="18">
        <f t="shared" si="35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 s="38">
        <f t="shared" si="36"/>
        <v>8.0242587190691328E-2</v>
      </c>
      <c r="AF246">
        <v>20</v>
      </c>
      <c r="AG246" s="10">
        <v>47817</v>
      </c>
      <c r="AH246">
        <v>0</v>
      </c>
      <c r="AI246" t="s">
        <v>58</v>
      </c>
      <c r="AJ246" t="s">
        <v>339</v>
      </c>
      <c r="AK246" s="8">
        <v>40421</v>
      </c>
      <c r="AL246" s="3">
        <v>223200</v>
      </c>
      <c r="AM246" s="3">
        <v>223200</v>
      </c>
      <c r="AN246">
        <v>0</v>
      </c>
      <c r="AO246">
        <v>17</v>
      </c>
      <c r="AP246" s="38">
        <f t="shared" si="39"/>
        <v>5.8823529411764705E-2</v>
      </c>
      <c r="AQ246">
        <v>17</v>
      </c>
      <c r="AR246" s="8">
        <v>46569</v>
      </c>
      <c r="AS246">
        <v>0</v>
      </c>
      <c r="AT246" t="s">
        <v>100</v>
      </c>
      <c r="AU246" t="s">
        <v>434</v>
      </c>
      <c r="AV246" s="11" t="s">
        <v>106</v>
      </c>
      <c r="AW246" s="3">
        <v>0</v>
      </c>
      <c r="AX246" s="3">
        <v>0</v>
      </c>
      <c r="AY246">
        <v>0</v>
      </c>
      <c r="AZ246">
        <v>0</v>
      </c>
      <c r="BA246" s="38">
        <f t="shared" si="37"/>
        <v>0</v>
      </c>
      <c r="BB246">
        <v>0</v>
      </c>
      <c r="BC246" s="8">
        <v>0</v>
      </c>
      <c r="BD246">
        <v>0</v>
      </c>
      <c r="BE246" t="s">
        <v>46</v>
      </c>
      <c r="BF246">
        <v>0</v>
      </c>
      <c r="BG246" s="11" t="s">
        <v>106</v>
      </c>
      <c r="BH246" s="3">
        <v>0</v>
      </c>
      <c r="BI246" s="3">
        <v>0</v>
      </c>
      <c r="BJ246">
        <v>0</v>
      </c>
      <c r="BK246">
        <v>0</v>
      </c>
      <c r="BL246" s="38">
        <f t="shared" si="38"/>
        <v>0</v>
      </c>
      <c r="BM246">
        <v>0</v>
      </c>
      <c r="BN246" s="8">
        <v>0</v>
      </c>
      <c r="BO246">
        <v>0</v>
      </c>
      <c r="BP246" t="s">
        <v>46</v>
      </c>
      <c r="BQ246">
        <v>0</v>
      </c>
      <c r="BR246" s="3">
        <v>2835023</v>
      </c>
      <c r="BS246" t="s">
        <v>62</v>
      </c>
      <c r="BT246" s="19">
        <f t="shared" si="30"/>
        <v>520200</v>
      </c>
      <c r="BU246" s="19">
        <f t="shared" si="31"/>
        <v>2835023</v>
      </c>
      <c r="BV246" s="13">
        <f t="shared" si="32"/>
        <v>1</v>
      </c>
    </row>
    <row r="247" spans="1:74" hidden="1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33"/>
        <v>6.5154003987710499E-2</v>
      </c>
      <c r="U247" s="3">
        <v>2414418</v>
      </c>
      <c r="V247" s="3">
        <v>2086294</v>
      </c>
      <c r="W247" s="14">
        <f t="shared" si="34"/>
        <v>0.86409809734685539</v>
      </c>
      <c r="X247" s="3">
        <v>1069721</v>
      </c>
      <c r="Y247" s="18">
        <f t="shared" si="35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 s="38">
        <f t="shared" si="36"/>
        <v>9.8612651674210586E-2</v>
      </c>
      <c r="AF247">
        <v>30</v>
      </c>
      <c r="AG247" s="10">
        <v>46397</v>
      </c>
      <c r="AH247" t="s">
        <v>63</v>
      </c>
      <c r="AI247" t="s">
        <v>43</v>
      </c>
      <c r="AJ247" t="s">
        <v>44</v>
      </c>
      <c r="AK247" s="8">
        <v>40480</v>
      </c>
      <c r="AL247" s="3">
        <v>1067518</v>
      </c>
      <c r="AM247" s="3">
        <v>610857</v>
      </c>
      <c r="AN247" t="s">
        <v>165</v>
      </c>
      <c r="AO247">
        <v>15</v>
      </c>
      <c r="AP247" s="38">
        <f t="shared" si="39"/>
        <v>0</v>
      </c>
      <c r="AQ247" t="s">
        <v>165</v>
      </c>
      <c r="AR247" s="8">
        <v>45962</v>
      </c>
      <c r="AS247" t="s">
        <v>206</v>
      </c>
      <c r="AT247" t="s">
        <v>100</v>
      </c>
      <c r="AU247">
        <v>0</v>
      </c>
      <c r="AV247" s="11">
        <v>40878</v>
      </c>
      <c r="AW247" s="3">
        <v>171346</v>
      </c>
      <c r="AX247" s="3">
        <v>98799</v>
      </c>
      <c r="AY247">
        <v>0</v>
      </c>
      <c r="AZ247" t="s">
        <v>165</v>
      </c>
      <c r="BA247" s="38">
        <f t="shared" si="37"/>
        <v>0</v>
      </c>
      <c r="BB247" t="s">
        <v>165</v>
      </c>
      <c r="BC247" s="8" t="s">
        <v>165</v>
      </c>
      <c r="BD247" t="s">
        <v>165</v>
      </c>
      <c r="BE247" t="s">
        <v>58</v>
      </c>
      <c r="BF247">
        <v>0</v>
      </c>
      <c r="BG247" s="11" t="s">
        <v>106</v>
      </c>
      <c r="BH247" s="3">
        <v>0</v>
      </c>
      <c r="BI247" s="3">
        <v>0</v>
      </c>
      <c r="BJ247">
        <v>0</v>
      </c>
      <c r="BK247">
        <v>0</v>
      </c>
      <c r="BL247" s="38">
        <f t="shared" si="38"/>
        <v>0</v>
      </c>
      <c r="BM247">
        <v>0</v>
      </c>
      <c r="BN247" s="8">
        <v>0</v>
      </c>
      <c r="BO247">
        <v>0</v>
      </c>
      <c r="BP247" t="s">
        <v>46</v>
      </c>
      <c r="BQ247">
        <v>0</v>
      </c>
      <c r="BR247" s="3">
        <v>2414418</v>
      </c>
      <c r="BS247" s="12">
        <v>1067518</v>
      </c>
      <c r="BT247" s="19">
        <f t="shared" si="30"/>
        <v>1344697</v>
      </c>
      <c r="BU247" s="19">
        <f t="shared" si="31"/>
        <v>2414418</v>
      </c>
      <c r="BV247" s="13">
        <f t="shared" si="32"/>
        <v>1</v>
      </c>
    </row>
    <row r="248" spans="1:74" hidden="1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33"/>
        <v>6.2357836616443257E-2</v>
      </c>
      <c r="U248" s="3">
        <v>1795909</v>
      </c>
      <c r="V248" s="3">
        <v>1578468</v>
      </c>
      <c r="W248" s="14">
        <f t="shared" si="34"/>
        <v>0.87892426620725217</v>
      </c>
      <c r="X248" s="3">
        <v>727929</v>
      </c>
      <c r="Y248" s="18">
        <f t="shared" si="35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 s="38">
        <f t="shared" si="36"/>
        <v>6.25E-2</v>
      </c>
      <c r="AF248">
        <v>16</v>
      </c>
      <c r="AG248" s="10">
        <v>47788</v>
      </c>
      <c r="AH248" t="s">
        <v>54</v>
      </c>
      <c r="AI248" t="s">
        <v>100</v>
      </c>
      <c r="AJ248" t="s">
        <v>55</v>
      </c>
      <c r="AK248" s="8">
        <v>40456</v>
      </c>
      <c r="AL248" s="3">
        <v>589505</v>
      </c>
      <c r="AM248" s="3">
        <v>589505</v>
      </c>
      <c r="AN248" t="s">
        <v>358</v>
      </c>
      <c r="AO248" t="s">
        <v>358</v>
      </c>
      <c r="AP248" s="38">
        <f t="shared" si="39"/>
        <v>0</v>
      </c>
      <c r="AQ248" t="s">
        <v>358</v>
      </c>
      <c r="AR248" s="8" t="s">
        <v>413</v>
      </c>
      <c r="AS248" t="s">
        <v>71</v>
      </c>
      <c r="AT248" t="s">
        <v>100</v>
      </c>
      <c r="AU248" t="s">
        <v>414</v>
      </c>
      <c r="AV248" s="11" t="s">
        <v>358</v>
      </c>
      <c r="AW248" s="3">
        <v>35000</v>
      </c>
      <c r="AX248" s="3">
        <v>7000</v>
      </c>
      <c r="AY248">
        <v>0.03</v>
      </c>
      <c r="AZ248">
        <v>5</v>
      </c>
      <c r="BA248" s="38">
        <f t="shared" si="37"/>
        <v>0.21835457140057601</v>
      </c>
      <c r="BB248" t="s">
        <v>358</v>
      </c>
      <c r="BC248" s="8" t="s">
        <v>436</v>
      </c>
      <c r="BD248" t="s">
        <v>75</v>
      </c>
      <c r="BE248" t="s">
        <v>58</v>
      </c>
      <c r="BF248" t="s">
        <v>379</v>
      </c>
      <c r="BG248" s="11" t="s">
        <v>106</v>
      </c>
      <c r="BH248" s="3">
        <v>0</v>
      </c>
      <c r="BI248" s="3">
        <v>0</v>
      </c>
      <c r="BJ248">
        <v>0</v>
      </c>
      <c r="BK248">
        <v>0</v>
      </c>
      <c r="BL248" s="38">
        <f t="shared" si="38"/>
        <v>0</v>
      </c>
      <c r="BM248">
        <v>0</v>
      </c>
      <c r="BN248" s="8">
        <v>0</v>
      </c>
      <c r="BO248">
        <v>0</v>
      </c>
      <c r="BP248" t="s">
        <v>46</v>
      </c>
      <c r="BQ248">
        <v>0</v>
      </c>
      <c r="BR248" s="3">
        <v>1795909</v>
      </c>
      <c r="BS248" t="s">
        <v>47</v>
      </c>
      <c r="BT248" s="19">
        <f t="shared" si="30"/>
        <v>1067980</v>
      </c>
      <c r="BU248" s="19">
        <f t="shared" si="31"/>
        <v>1795909</v>
      </c>
      <c r="BV248" s="13">
        <f t="shared" si="32"/>
        <v>1</v>
      </c>
    </row>
    <row r="249" spans="1:74" hidden="1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33"/>
        <v>7.0287667209530655E-2</v>
      </c>
      <c r="U249" s="3">
        <v>2761281</v>
      </c>
      <c r="V249" s="3">
        <v>2562183</v>
      </c>
      <c r="W249" s="14">
        <f t="shared" si="34"/>
        <v>0.92789650890293307</v>
      </c>
      <c r="X249" s="3">
        <v>1349783</v>
      </c>
      <c r="Y249" s="18">
        <f t="shared" si="35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 s="38">
        <f t="shared" si="36"/>
        <v>8.2198522089099474E-2</v>
      </c>
      <c r="AF249">
        <v>30</v>
      </c>
      <c r="AG249" s="10">
        <v>46388</v>
      </c>
      <c r="AH249" t="s">
        <v>54</v>
      </c>
      <c r="AI249" t="s">
        <v>43</v>
      </c>
      <c r="AJ249" t="s">
        <v>55</v>
      </c>
      <c r="AK249" s="8">
        <v>40465</v>
      </c>
      <c r="AL249" s="3">
        <v>820859</v>
      </c>
      <c r="AM249" s="3">
        <v>465153</v>
      </c>
      <c r="AN249" t="s">
        <v>62</v>
      </c>
      <c r="AO249">
        <v>17</v>
      </c>
      <c r="AP249" s="38">
        <f t="shared" si="39"/>
        <v>0</v>
      </c>
      <c r="AQ249">
        <v>30</v>
      </c>
      <c r="AR249" s="8" t="s">
        <v>437</v>
      </c>
      <c r="AS249" t="s">
        <v>71</v>
      </c>
      <c r="AT249" t="s">
        <v>100</v>
      </c>
      <c r="AU249" t="s">
        <v>55</v>
      </c>
      <c r="AV249" s="11" t="s">
        <v>106</v>
      </c>
      <c r="AW249" s="3">
        <v>25802</v>
      </c>
      <c r="AX249" s="3">
        <v>16772</v>
      </c>
      <c r="AY249">
        <v>0.09</v>
      </c>
      <c r="AZ249" t="s">
        <v>358</v>
      </c>
      <c r="BA249" s="38">
        <f t="shared" si="37"/>
        <v>0</v>
      </c>
      <c r="BB249" t="s">
        <v>358</v>
      </c>
      <c r="BC249" s="8">
        <v>47697</v>
      </c>
      <c r="BD249" t="s">
        <v>75</v>
      </c>
      <c r="BE249" t="s">
        <v>100</v>
      </c>
      <c r="BF249" t="s">
        <v>55</v>
      </c>
      <c r="BG249" s="11" t="s">
        <v>106</v>
      </c>
      <c r="BH249" s="3">
        <v>0</v>
      </c>
      <c r="BI249" s="3">
        <v>0</v>
      </c>
      <c r="BJ249">
        <v>0</v>
      </c>
      <c r="BK249">
        <v>0</v>
      </c>
      <c r="BL249" s="38">
        <f t="shared" si="38"/>
        <v>0</v>
      </c>
      <c r="BM249">
        <v>0</v>
      </c>
      <c r="BN249" s="8">
        <v>0</v>
      </c>
      <c r="BO249">
        <v>0</v>
      </c>
      <c r="BP249">
        <v>0</v>
      </c>
      <c r="BQ249">
        <v>0</v>
      </c>
      <c r="BR249" s="3">
        <v>2761281</v>
      </c>
      <c r="BS249" t="s">
        <v>62</v>
      </c>
      <c r="BT249" s="19">
        <f t="shared" si="30"/>
        <v>1425300</v>
      </c>
      <c r="BU249" s="19">
        <f t="shared" si="31"/>
        <v>2775083</v>
      </c>
      <c r="BV249" s="13">
        <f t="shared" si="32"/>
        <v>1.0049984047259224</v>
      </c>
    </row>
    <row r="250" spans="1:74" hidden="1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33"/>
        <v>5.5345366099315854E-2</v>
      </c>
      <c r="U250" s="3">
        <v>2799855</v>
      </c>
      <c r="V250" s="3">
        <v>2211640</v>
      </c>
      <c r="W250" s="14">
        <f t="shared" si="34"/>
        <v>0.7899123347459065</v>
      </c>
      <c r="X250" s="3">
        <v>1053730</v>
      </c>
      <c r="Y250" s="18">
        <f t="shared" si="35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 s="38">
        <f t="shared" si="36"/>
        <v>0.10065795384260373</v>
      </c>
      <c r="AF250">
        <v>30</v>
      </c>
      <c r="AG250" s="10">
        <v>46244</v>
      </c>
      <c r="AH250" t="s">
        <v>54</v>
      </c>
      <c r="AI250" t="s">
        <v>43</v>
      </c>
      <c r="AJ250" t="s">
        <v>55</v>
      </c>
      <c r="AK250" s="8">
        <v>40458</v>
      </c>
      <c r="AL250" s="3">
        <v>1496825</v>
      </c>
      <c r="AM250" s="3">
        <v>814938.06</v>
      </c>
      <c r="AN250" t="s">
        <v>254</v>
      </c>
      <c r="AO250" t="s">
        <v>358</v>
      </c>
      <c r="AP250" s="38">
        <f t="shared" si="39"/>
        <v>0</v>
      </c>
      <c r="AQ250" t="s">
        <v>358</v>
      </c>
      <c r="AR250" s="8" t="s">
        <v>413</v>
      </c>
      <c r="AS250" t="s">
        <v>71</v>
      </c>
      <c r="AT250" t="s">
        <v>100</v>
      </c>
      <c r="AU250" t="s">
        <v>414</v>
      </c>
      <c r="AV250" s="11" t="s">
        <v>358</v>
      </c>
      <c r="AW250" s="3">
        <v>34000</v>
      </c>
      <c r="AX250" s="3" t="s">
        <v>438</v>
      </c>
      <c r="AY250">
        <v>0</v>
      </c>
      <c r="AZ250">
        <v>5</v>
      </c>
      <c r="BA250" s="38">
        <f t="shared" si="37"/>
        <v>0.2</v>
      </c>
      <c r="BB250" t="s">
        <v>358</v>
      </c>
      <c r="BC250" s="8" t="s">
        <v>358</v>
      </c>
      <c r="BD250" t="s">
        <v>75</v>
      </c>
      <c r="BE250" t="s">
        <v>58</v>
      </c>
      <c r="BF250" t="s">
        <v>47</v>
      </c>
      <c r="BG250" s="11" t="s">
        <v>106</v>
      </c>
      <c r="BH250" s="3">
        <v>0</v>
      </c>
      <c r="BI250" s="3">
        <v>0</v>
      </c>
      <c r="BJ250">
        <v>0</v>
      </c>
      <c r="BK250">
        <v>0</v>
      </c>
      <c r="BL250" s="38">
        <f t="shared" si="38"/>
        <v>0</v>
      </c>
      <c r="BM250">
        <v>0</v>
      </c>
      <c r="BN250" s="8">
        <v>0</v>
      </c>
      <c r="BO250">
        <v>0</v>
      </c>
      <c r="BP250" t="s">
        <v>46</v>
      </c>
      <c r="BQ250">
        <v>0</v>
      </c>
      <c r="BR250" s="3">
        <v>2799855</v>
      </c>
      <c r="BS250" t="s">
        <v>47</v>
      </c>
      <c r="BT250" s="19">
        <f t="shared" si="30"/>
        <v>1746125</v>
      </c>
      <c r="BU250" s="19">
        <f t="shared" si="31"/>
        <v>2799855</v>
      </c>
      <c r="BV250" s="13">
        <f t="shared" si="32"/>
        <v>1</v>
      </c>
    </row>
    <row r="251" spans="1:74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33"/>
        <v>0</v>
      </c>
      <c r="U251" s="3">
        <v>9713257</v>
      </c>
      <c r="V251" s="3">
        <v>7395295</v>
      </c>
      <c r="W251" s="14">
        <f t="shared" si="34"/>
        <v>0.76136099353697739</v>
      </c>
      <c r="X251" s="3">
        <v>0</v>
      </c>
      <c r="Y251" s="18">
        <f t="shared" si="35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 s="38">
        <f t="shared" si="36"/>
        <v>9.9054150195810473E-2</v>
      </c>
      <c r="AF251">
        <v>35</v>
      </c>
      <c r="AG251" s="10">
        <v>47119</v>
      </c>
      <c r="AH251">
        <v>0</v>
      </c>
      <c r="AI251" t="s">
        <v>43</v>
      </c>
      <c r="AJ251" t="s">
        <v>44</v>
      </c>
      <c r="AK251" s="8">
        <v>2012</v>
      </c>
      <c r="AL251" s="3">
        <v>400000</v>
      </c>
      <c r="AM251" s="3">
        <v>400000</v>
      </c>
      <c r="AN251">
        <v>0</v>
      </c>
      <c r="AO251">
        <v>40</v>
      </c>
      <c r="AP251" s="38">
        <f t="shared" si="39"/>
        <v>2.5000000000000001E-2</v>
      </c>
      <c r="AQ251">
        <v>0</v>
      </c>
      <c r="AR251" s="8">
        <v>55884</v>
      </c>
      <c r="AS251">
        <v>0</v>
      </c>
      <c r="AT251" t="s">
        <v>100</v>
      </c>
      <c r="AU251">
        <v>0</v>
      </c>
      <c r="AV251" s="11" t="s">
        <v>106</v>
      </c>
      <c r="AW251" s="3">
        <v>0</v>
      </c>
      <c r="AX251" s="3">
        <v>0</v>
      </c>
      <c r="AY251">
        <v>0</v>
      </c>
      <c r="AZ251">
        <v>0</v>
      </c>
      <c r="BA251" s="38">
        <f t="shared" si="37"/>
        <v>0</v>
      </c>
      <c r="BB251">
        <v>0</v>
      </c>
      <c r="BC251" s="8">
        <v>0</v>
      </c>
      <c r="BD251">
        <v>0</v>
      </c>
      <c r="BE251" t="s">
        <v>46</v>
      </c>
      <c r="BF251">
        <v>0</v>
      </c>
      <c r="BG251" s="11" t="s">
        <v>106</v>
      </c>
      <c r="BH251" s="3">
        <v>0</v>
      </c>
      <c r="BI251" s="3">
        <v>0</v>
      </c>
      <c r="BJ251">
        <v>0</v>
      </c>
      <c r="BK251">
        <v>0</v>
      </c>
      <c r="BL251" s="38">
        <f t="shared" si="38"/>
        <v>0</v>
      </c>
      <c r="BM251">
        <v>0</v>
      </c>
      <c r="BN251" s="8">
        <v>0</v>
      </c>
      <c r="BO251">
        <v>0</v>
      </c>
      <c r="BP251" t="s">
        <v>46</v>
      </c>
      <c r="BQ251">
        <v>0</v>
      </c>
      <c r="BR251" s="3">
        <v>0</v>
      </c>
      <c r="BS251">
        <v>0</v>
      </c>
      <c r="BT251" s="19">
        <f t="shared" si="30"/>
        <v>3820000</v>
      </c>
      <c r="BU251" s="19">
        <f t="shared" si="31"/>
        <v>3820000</v>
      </c>
      <c r="BV251" s="13">
        <f t="shared" si="32"/>
        <v>0.3932769409890009</v>
      </c>
    </row>
    <row r="252" spans="1:74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33"/>
        <v>0</v>
      </c>
      <c r="U252" s="3">
        <v>8719948</v>
      </c>
      <c r="V252" s="3">
        <v>6785615</v>
      </c>
      <c r="W252" s="14">
        <f t="shared" si="34"/>
        <v>0.77817149827040255</v>
      </c>
      <c r="X252" s="3">
        <v>0</v>
      </c>
      <c r="Y252" s="18">
        <f t="shared" si="35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 s="38">
        <f t="shared" si="36"/>
        <v>9.9054150195810473E-2</v>
      </c>
      <c r="AF252">
        <v>35</v>
      </c>
      <c r="AG252" s="10">
        <v>47119</v>
      </c>
      <c r="AH252">
        <v>0</v>
      </c>
      <c r="AI252" t="s">
        <v>43</v>
      </c>
      <c r="AJ252" t="s">
        <v>44</v>
      </c>
      <c r="AK252" s="8" t="s">
        <v>106</v>
      </c>
      <c r="AL252" s="3">
        <v>0</v>
      </c>
      <c r="AM252" s="3">
        <v>0</v>
      </c>
      <c r="AN252">
        <v>0</v>
      </c>
      <c r="AO252">
        <v>0</v>
      </c>
      <c r="AP252" s="38">
        <f t="shared" si="39"/>
        <v>0</v>
      </c>
      <c r="AQ252">
        <v>0</v>
      </c>
      <c r="AR252" s="8">
        <v>0</v>
      </c>
      <c r="AS252">
        <v>0</v>
      </c>
      <c r="AT252">
        <v>0</v>
      </c>
      <c r="AU252">
        <v>0</v>
      </c>
      <c r="AV252" s="11" t="s">
        <v>106</v>
      </c>
      <c r="AW252" s="3">
        <v>0</v>
      </c>
      <c r="AX252" s="3">
        <v>0</v>
      </c>
      <c r="AY252">
        <v>0</v>
      </c>
      <c r="AZ252">
        <v>0</v>
      </c>
      <c r="BA252" s="38">
        <f t="shared" si="37"/>
        <v>0</v>
      </c>
      <c r="BB252">
        <v>0</v>
      </c>
      <c r="BC252" s="8">
        <v>0</v>
      </c>
      <c r="BD252">
        <v>0</v>
      </c>
      <c r="BE252" t="s">
        <v>46</v>
      </c>
      <c r="BF252">
        <v>0</v>
      </c>
      <c r="BG252" s="11" t="s">
        <v>106</v>
      </c>
      <c r="BH252" s="3">
        <v>0</v>
      </c>
      <c r="BI252" s="3">
        <v>0</v>
      </c>
      <c r="BJ252">
        <v>0</v>
      </c>
      <c r="BK252">
        <v>0</v>
      </c>
      <c r="BL252" s="38">
        <f t="shared" si="38"/>
        <v>0</v>
      </c>
      <c r="BM252">
        <v>0</v>
      </c>
      <c r="BN252" s="8">
        <v>0</v>
      </c>
      <c r="BO252">
        <v>0</v>
      </c>
      <c r="BP252" t="s">
        <v>46</v>
      </c>
      <c r="BQ252">
        <v>0</v>
      </c>
      <c r="BR252" s="3">
        <v>0</v>
      </c>
      <c r="BS252">
        <v>0</v>
      </c>
      <c r="BT252" s="19">
        <f t="shared" si="30"/>
        <v>3192000</v>
      </c>
      <c r="BU252" s="19">
        <f t="shared" si="31"/>
        <v>3192000</v>
      </c>
      <c r="BV252" s="13">
        <f t="shared" si="32"/>
        <v>0.36605722878163954</v>
      </c>
    </row>
    <row r="253" spans="1:74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33"/>
        <v>6.6956257934900079E-2</v>
      </c>
      <c r="U253" s="3">
        <v>5402557</v>
      </c>
      <c r="V253" s="3">
        <v>4749189.3499999996</v>
      </c>
      <c r="W253" s="14">
        <f t="shared" si="34"/>
        <v>0.87906325652834383</v>
      </c>
      <c r="X253" s="3">
        <v>177122</v>
      </c>
      <c r="Y253" s="18">
        <f t="shared" si="35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 s="38">
        <f t="shared" si="36"/>
        <v>0</v>
      </c>
      <c r="AF253">
        <v>0</v>
      </c>
      <c r="AG253" s="10">
        <v>48213</v>
      </c>
      <c r="AH253">
        <v>0</v>
      </c>
      <c r="AI253" t="s">
        <v>100</v>
      </c>
      <c r="AJ253">
        <v>0</v>
      </c>
      <c r="AK253" s="8" t="s">
        <v>106</v>
      </c>
      <c r="AL253" s="3">
        <v>2181285</v>
      </c>
      <c r="AM253" s="3">
        <v>1211825</v>
      </c>
      <c r="AN253">
        <v>0</v>
      </c>
      <c r="AO253" t="s">
        <v>45</v>
      </c>
      <c r="AP253" s="38">
        <f t="shared" si="39"/>
        <v>0</v>
      </c>
      <c r="AQ253">
        <v>0</v>
      </c>
      <c r="AR253" s="8">
        <v>0</v>
      </c>
      <c r="AS253">
        <v>0</v>
      </c>
      <c r="AT253" t="s">
        <v>46</v>
      </c>
      <c r="AU253">
        <v>0</v>
      </c>
      <c r="AV253" s="11" t="s">
        <v>106</v>
      </c>
      <c r="AW253" s="3">
        <v>84352</v>
      </c>
      <c r="AX253" s="3">
        <v>74768</v>
      </c>
      <c r="AY253">
        <v>6.1499999999999999E-2</v>
      </c>
      <c r="AZ253">
        <v>0</v>
      </c>
      <c r="BA253" s="38">
        <f t="shared" si="37"/>
        <v>0</v>
      </c>
      <c r="BB253">
        <v>0</v>
      </c>
      <c r="BC253" s="8">
        <v>46548</v>
      </c>
      <c r="BD253">
        <v>0</v>
      </c>
      <c r="BE253" t="s">
        <v>43</v>
      </c>
      <c r="BF253">
        <v>0</v>
      </c>
      <c r="BG253" s="11" t="s">
        <v>106</v>
      </c>
      <c r="BH253" s="3">
        <v>84352</v>
      </c>
      <c r="BI253" s="3">
        <v>74768</v>
      </c>
      <c r="BJ253">
        <v>6.1499999999999999E-2</v>
      </c>
      <c r="BK253">
        <v>0</v>
      </c>
      <c r="BL253" s="38">
        <f t="shared" si="38"/>
        <v>0</v>
      </c>
      <c r="BM253">
        <v>0</v>
      </c>
      <c r="BN253" s="8">
        <v>46548</v>
      </c>
      <c r="BO253">
        <v>0</v>
      </c>
      <c r="BP253" t="s">
        <v>43</v>
      </c>
      <c r="BQ253">
        <v>0</v>
      </c>
      <c r="BR253" s="3">
        <v>5402557</v>
      </c>
      <c r="BS253">
        <v>0</v>
      </c>
      <c r="BT253" s="19">
        <f t="shared" si="30"/>
        <v>2849989</v>
      </c>
      <c r="BU253" s="19">
        <f t="shared" si="31"/>
        <v>3027111</v>
      </c>
      <c r="BV253" s="13">
        <f t="shared" si="32"/>
        <v>0.56031079357422786</v>
      </c>
    </row>
    <row r="254" spans="1:74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33"/>
        <v>0.96575172561678535</v>
      </c>
      <c r="U254" s="3">
        <v>12936389</v>
      </c>
      <c r="V254" s="3">
        <v>14131922</v>
      </c>
      <c r="W254" s="14">
        <f t="shared" si="34"/>
        <v>1.0924162840186702</v>
      </c>
      <c r="X254" s="3">
        <v>9681370</v>
      </c>
      <c r="Y254" s="18">
        <f t="shared" si="35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 s="38">
        <f t="shared" si="36"/>
        <v>8.4671235767639796E-2</v>
      </c>
      <c r="AF254">
        <v>30</v>
      </c>
      <c r="AG254" s="10">
        <v>46569</v>
      </c>
      <c r="AH254" t="s">
        <v>63</v>
      </c>
      <c r="AI254" t="s">
        <v>43</v>
      </c>
      <c r="AJ254" t="s">
        <v>44</v>
      </c>
      <c r="AK254" s="8">
        <v>40471</v>
      </c>
      <c r="AL254" s="3">
        <v>500000</v>
      </c>
      <c r="AM254" s="3">
        <v>269444.42</v>
      </c>
      <c r="AN254">
        <v>0</v>
      </c>
      <c r="AO254">
        <v>15</v>
      </c>
      <c r="AP254" s="38">
        <f t="shared" si="39"/>
        <v>6.6666666666666666E-2</v>
      </c>
      <c r="AQ254">
        <v>15</v>
      </c>
      <c r="AR254" s="8">
        <v>45950</v>
      </c>
      <c r="AS254">
        <v>0</v>
      </c>
      <c r="AT254" t="s">
        <v>58</v>
      </c>
      <c r="AU254" t="s">
        <v>98</v>
      </c>
      <c r="AV254" s="11">
        <v>41102</v>
      </c>
      <c r="AW254" s="3">
        <v>655020</v>
      </c>
      <c r="AX254" s="3">
        <v>11330</v>
      </c>
      <c r="AY254">
        <v>0</v>
      </c>
      <c r="AZ254">
        <v>0</v>
      </c>
      <c r="BA254" s="38">
        <f t="shared" si="37"/>
        <v>0</v>
      </c>
      <c r="BB254">
        <v>0</v>
      </c>
      <c r="BC254" s="8">
        <v>0</v>
      </c>
      <c r="BD254">
        <v>0</v>
      </c>
      <c r="BE254" t="s">
        <v>58</v>
      </c>
      <c r="BF254" t="s">
        <v>98</v>
      </c>
      <c r="BG254" s="11" t="s">
        <v>106</v>
      </c>
      <c r="BH254" s="3">
        <v>0</v>
      </c>
      <c r="BI254" s="3">
        <v>0</v>
      </c>
      <c r="BJ254">
        <v>0</v>
      </c>
      <c r="BK254">
        <v>0</v>
      </c>
      <c r="BL254" s="38">
        <f t="shared" si="38"/>
        <v>0</v>
      </c>
      <c r="BM254">
        <v>0</v>
      </c>
      <c r="BN254" s="8">
        <v>0</v>
      </c>
      <c r="BO254">
        <v>0</v>
      </c>
      <c r="BP254" t="s">
        <v>46</v>
      </c>
      <c r="BQ254">
        <v>0</v>
      </c>
      <c r="BR254" s="3">
        <v>12936389</v>
      </c>
      <c r="BS254" t="s">
        <v>47</v>
      </c>
      <c r="BT254" s="19">
        <f t="shared" si="30"/>
        <v>3255020</v>
      </c>
      <c r="BU254" s="19">
        <f t="shared" si="31"/>
        <v>12936390</v>
      </c>
      <c r="BV254" s="13">
        <f t="shared" si="32"/>
        <v>1.0000000773013242</v>
      </c>
    </row>
    <row r="255" spans="1:74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33"/>
        <v>0.98561520659615343</v>
      </c>
      <c r="U255" s="3">
        <v>4159879</v>
      </c>
      <c r="V255" s="3">
        <v>3747598</v>
      </c>
      <c r="W255" s="14">
        <f t="shared" si="34"/>
        <v>0.90089110765000613</v>
      </c>
      <c r="X255" s="3">
        <v>2989059</v>
      </c>
      <c r="Y255" s="18">
        <f t="shared" si="35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 s="38">
        <f t="shared" si="36"/>
        <v>5.7800139357457141E-2</v>
      </c>
      <c r="AF255">
        <v>40</v>
      </c>
      <c r="AG255" s="10">
        <v>56250</v>
      </c>
      <c r="AH255">
        <v>1</v>
      </c>
      <c r="AI255" t="s">
        <v>43</v>
      </c>
      <c r="AJ255">
        <v>0</v>
      </c>
      <c r="AK255" s="8" t="s">
        <v>106</v>
      </c>
      <c r="AL255" s="3">
        <v>220000</v>
      </c>
      <c r="AM255" s="3">
        <v>220000</v>
      </c>
      <c r="AN255">
        <v>0</v>
      </c>
      <c r="AO255">
        <v>30</v>
      </c>
      <c r="AP255" s="38">
        <f t="shared" si="39"/>
        <v>3.3333333333333333E-2</v>
      </c>
      <c r="AQ255">
        <v>15</v>
      </c>
      <c r="AR255" s="8">
        <v>46341</v>
      </c>
      <c r="AS255">
        <v>2</v>
      </c>
      <c r="AT255" t="s">
        <v>58</v>
      </c>
      <c r="AU255">
        <v>0</v>
      </c>
      <c r="AV255" s="11">
        <v>40960</v>
      </c>
      <c r="AW255" s="3">
        <v>105000</v>
      </c>
      <c r="AX255" s="3">
        <v>79945.36</v>
      </c>
      <c r="AY255">
        <v>0.02</v>
      </c>
      <c r="AZ255">
        <v>15</v>
      </c>
      <c r="BA255" s="38">
        <f t="shared" si="37"/>
        <v>7.7825472250244124E-2</v>
      </c>
      <c r="BB255">
        <v>15</v>
      </c>
      <c r="BC255" s="8">
        <v>43077</v>
      </c>
      <c r="BD255">
        <v>3</v>
      </c>
      <c r="BE255" t="s">
        <v>58</v>
      </c>
      <c r="BF255">
        <v>0</v>
      </c>
      <c r="BG255" s="11">
        <v>41849</v>
      </c>
      <c r="BH255" s="3">
        <v>169685.66</v>
      </c>
      <c r="BI255" s="3">
        <v>169685.66</v>
      </c>
      <c r="BJ255">
        <v>0.05</v>
      </c>
      <c r="BK255">
        <v>15</v>
      </c>
      <c r="BL255" s="38">
        <f t="shared" si="38"/>
        <v>9.6342287609244376E-2</v>
      </c>
      <c r="BM255">
        <v>15</v>
      </c>
      <c r="BN255" s="8">
        <v>47205</v>
      </c>
      <c r="BO255">
        <v>4</v>
      </c>
      <c r="BP255" t="s">
        <v>100</v>
      </c>
      <c r="BQ255">
        <v>0</v>
      </c>
      <c r="BR255" s="3">
        <v>1199685.6599999999</v>
      </c>
      <c r="BS255" t="s">
        <v>441</v>
      </c>
      <c r="BT255" s="19">
        <f t="shared" si="30"/>
        <v>1199685.6599999999</v>
      </c>
      <c r="BU255" s="19">
        <f t="shared" si="31"/>
        <v>4188744.66</v>
      </c>
      <c r="BV255" s="13">
        <f t="shared" si="32"/>
        <v>1.0069390624102288</v>
      </c>
    </row>
    <row r="256" spans="1:74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33"/>
        <v>0.98561520659615343</v>
      </c>
      <c r="U256" s="3">
        <v>4159879</v>
      </c>
      <c r="V256" s="3">
        <v>3747598</v>
      </c>
      <c r="W256" s="14">
        <f t="shared" si="34"/>
        <v>0.90089110765000613</v>
      </c>
      <c r="X256" s="3">
        <v>2989059</v>
      </c>
      <c r="Y256" s="18">
        <f t="shared" si="35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 s="38">
        <f t="shared" si="36"/>
        <v>5.7800139357457141E-2</v>
      </c>
      <c r="AF256">
        <v>40</v>
      </c>
      <c r="AG256" s="10">
        <v>56250</v>
      </c>
      <c r="AH256">
        <v>1</v>
      </c>
      <c r="AI256" t="s">
        <v>43</v>
      </c>
      <c r="AJ256">
        <v>0</v>
      </c>
      <c r="AK256" s="8" t="s">
        <v>106</v>
      </c>
      <c r="AL256" s="3">
        <v>220000</v>
      </c>
      <c r="AM256" s="3">
        <v>220000</v>
      </c>
      <c r="AN256">
        <v>0</v>
      </c>
      <c r="AO256">
        <v>30</v>
      </c>
      <c r="AP256" s="38">
        <f t="shared" si="39"/>
        <v>3.3333333333333333E-2</v>
      </c>
      <c r="AQ256">
        <v>15</v>
      </c>
      <c r="AR256" s="8">
        <v>46341</v>
      </c>
      <c r="AS256">
        <v>2</v>
      </c>
      <c r="AT256" t="s">
        <v>58</v>
      </c>
      <c r="AU256">
        <v>0</v>
      </c>
      <c r="AV256" s="11">
        <v>40960</v>
      </c>
      <c r="AW256" s="3">
        <v>105000</v>
      </c>
      <c r="AX256" s="3">
        <v>79945.36</v>
      </c>
      <c r="AY256">
        <v>0.02</v>
      </c>
      <c r="AZ256">
        <v>15</v>
      </c>
      <c r="BA256" s="38">
        <f t="shared" si="37"/>
        <v>7.7825472250244124E-2</v>
      </c>
      <c r="BB256">
        <v>15</v>
      </c>
      <c r="BC256" s="8">
        <v>43077</v>
      </c>
      <c r="BD256">
        <v>3</v>
      </c>
      <c r="BE256" t="s">
        <v>58</v>
      </c>
      <c r="BF256">
        <v>0</v>
      </c>
      <c r="BG256" s="11">
        <v>41849</v>
      </c>
      <c r="BH256" s="3">
        <v>169685.66</v>
      </c>
      <c r="BI256" s="3">
        <v>169685.66</v>
      </c>
      <c r="BJ256">
        <v>0.05</v>
      </c>
      <c r="BK256">
        <v>15</v>
      </c>
      <c r="BL256" s="38">
        <f t="shared" si="38"/>
        <v>9.6342287609244376E-2</v>
      </c>
      <c r="BM256">
        <v>15</v>
      </c>
      <c r="BN256" s="8">
        <v>47205</v>
      </c>
      <c r="BO256">
        <v>4</v>
      </c>
      <c r="BP256" t="s">
        <v>100</v>
      </c>
      <c r="BQ256">
        <v>0</v>
      </c>
      <c r="BR256" s="3">
        <v>1199685.6599999999</v>
      </c>
      <c r="BS256" t="s">
        <v>441</v>
      </c>
      <c r="BT256" s="19">
        <f t="shared" si="30"/>
        <v>1199685.6599999999</v>
      </c>
      <c r="BU256" s="19">
        <f t="shared" si="31"/>
        <v>4188744.66</v>
      </c>
      <c r="BV256" s="13">
        <f t="shared" si="32"/>
        <v>1.0069390624102288</v>
      </c>
    </row>
    <row r="257" spans="1:74" hidden="1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33"/>
        <v>9.8828434081219246E-2</v>
      </c>
      <c r="U257" s="3">
        <v>6820871</v>
      </c>
      <c r="V257" s="3">
        <v>5764974</v>
      </c>
      <c r="W257" s="14">
        <f t="shared" si="34"/>
        <v>0.84519616336388714</v>
      </c>
      <c r="X257" s="3">
        <v>4826845</v>
      </c>
      <c r="Y257" s="18">
        <f t="shared" si="35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 s="38">
        <f t="shared" si="36"/>
        <v>0.10065795384260373</v>
      </c>
      <c r="AF257">
        <v>30</v>
      </c>
      <c r="AG257" s="10">
        <v>46275</v>
      </c>
      <c r="AH257" t="s">
        <v>63</v>
      </c>
      <c r="AI257" t="s">
        <v>43</v>
      </c>
      <c r="AJ257" t="s">
        <v>55</v>
      </c>
      <c r="AK257" s="8" t="s">
        <v>106</v>
      </c>
      <c r="AL257" s="3">
        <v>0</v>
      </c>
      <c r="AM257" s="3">
        <v>0</v>
      </c>
      <c r="AN257">
        <v>0</v>
      </c>
      <c r="AO257" t="s">
        <v>45</v>
      </c>
      <c r="AP257" s="38">
        <f t="shared" si="39"/>
        <v>0</v>
      </c>
      <c r="AQ257">
        <v>0</v>
      </c>
      <c r="AR257" s="8">
        <v>0</v>
      </c>
      <c r="AS257">
        <v>0</v>
      </c>
      <c r="AT257" t="s">
        <v>46</v>
      </c>
      <c r="AU257">
        <v>0</v>
      </c>
      <c r="AV257" s="11">
        <v>40497</v>
      </c>
      <c r="AW257" s="3">
        <v>1544026</v>
      </c>
      <c r="AX257" s="3">
        <v>1003617</v>
      </c>
      <c r="AY257">
        <v>0</v>
      </c>
      <c r="AZ257">
        <v>15</v>
      </c>
      <c r="BA257" s="38">
        <f t="shared" si="37"/>
        <v>6.6666666666666666E-2</v>
      </c>
      <c r="BB257" t="s">
        <v>165</v>
      </c>
      <c r="BC257" s="8" t="s">
        <v>47</v>
      </c>
      <c r="BD257" t="s">
        <v>206</v>
      </c>
      <c r="BE257" t="s">
        <v>100</v>
      </c>
      <c r="BF257" t="s">
        <v>414</v>
      </c>
      <c r="BG257" s="11" t="s">
        <v>106</v>
      </c>
      <c r="BH257" s="3">
        <v>0</v>
      </c>
      <c r="BI257" s="3">
        <v>0</v>
      </c>
      <c r="BJ257">
        <v>0</v>
      </c>
      <c r="BK257">
        <v>0</v>
      </c>
      <c r="BL257" s="38">
        <f t="shared" si="38"/>
        <v>0</v>
      </c>
      <c r="BM257">
        <v>0</v>
      </c>
      <c r="BN257" s="8">
        <v>0</v>
      </c>
      <c r="BO257">
        <v>0</v>
      </c>
      <c r="BP257" t="s">
        <v>46</v>
      </c>
      <c r="BQ257">
        <v>0</v>
      </c>
      <c r="BR257" s="3">
        <v>6820871</v>
      </c>
      <c r="BS257" t="s">
        <v>62</v>
      </c>
      <c r="BT257" s="19">
        <f t="shared" si="30"/>
        <v>1994026</v>
      </c>
      <c r="BU257" s="19">
        <f t="shared" si="31"/>
        <v>6820871</v>
      </c>
      <c r="BV257" s="13">
        <f t="shared" si="32"/>
        <v>1</v>
      </c>
    </row>
    <row r="258" spans="1:74" hidden="1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33"/>
        <v>0.11090271682950401</v>
      </c>
      <c r="U258" s="3">
        <v>5946527</v>
      </c>
      <c r="V258" s="3">
        <v>7368323</v>
      </c>
      <c r="W258" s="14">
        <f t="shared" si="34"/>
        <v>1.2390968711653036</v>
      </c>
      <c r="X258" s="3">
        <v>5086527</v>
      </c>
      <c r="Y258" s="18">
        <f t="shared" si="35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s="38">
        <f t="shared" si="36"/>
        <v>5.8823529411764705E-2</v>
      </c>
      <c r="AF258" t="s">
        <v>391</v>
      </c>
      <c r="AG258" s="10">
        <v>47118</v>
      </c>
      <c r="AH258" t="s">
        <v>442</v>
      </c>
      <c r="AI258" t="s">
        <v>100</v>
      </c>
      <c r="AJ258" t="s">
        <v>443</v>
      </c>
      <c r="AK258" s="8">
        <v>41131</v>
      </c>
      <c r="AL258" s="3">
        <v>410000</v>
      </c>
      <c r="AM258" s="3">
        <v>355730</v>
      </c>
      <c r="AN258">
        <v>7.0000000000000007E-2</v>
      </c>
      <c r="AO258">
        <v>16</v>
      </c>
      <c r="AP258" s="38">
        <f t="shared" si="39"/>
        <v>0.10585764772624282</v>
      </c>
      <c r="AQ258">
        <v>202</v>
      </c>
      <c r="AR258" s="8">
        <v>47253</v>
      </c>
      <c r="AS258" t="s">
        <v>442</v>
      </c>
      <c r="AT258" t="s">
        <v>43</v>
      </c>
      <c r="AU258" t="s">
        <v>444</v>
      </c>
      <c r="AV258" s="11" t="s">
        <v>106</v>
      </c>
      <c r="AW258" s="3">
        <v>0</v>
      </c>
      <c r="AX258" s="3">
        <v>0</v>
      </c>
      <c r="AY258">
        <v>0</v>
      </c>
      <c r="AZ258">
        <v>0</v>
      </c>
      <c r="BA258" s="38">
        <f t="shared" si="37"/>
        <v>0</v>
      </c>
      <c r="BB258">
        <v>0</v>
      </c>
      <c r="BC258" s="8">
        <v>0</v>
      </c>
      <c r="BD258">
        <v>0</v>
      </c>
      <c r="BE258" t="s">
        <v>46</v>
      </c>
      <c r="BF258">
        <v>0</v>
      </c>
      <c r="BG258" s="11" t="s">
        <v>106</v>
      </c>
      <c r="BH258" s="3">
        <v>0</v>
      </c>
      <c r="BI258" s="3">
        <v>0</v>
      </c>
      <c r="BJ258">
        <v>0</v>
      </c>
      <c r="BK258">
        <v>0</v>
      </c>
      <c r="BL258" s="38">
        <f t="shared" si="38"/>
        <v>0</v>
      </c>
      <c r="BM258">
        <v>0</v>
      </c>
      <c r="BN258" s="8">
        <v>0</v>
      </c>
      <c r="BO258">
        <v>0</v>
      </c>
      <c r="BP258" t="s">
        <v>46</v>
      </c>
      <c r="BQ258">
        <v>0</v>
      </c>
      <c r="BR258" s="3">
        <v>5946527</v>
      </c>
      <c r="BS258" t="s">
        <v>47</v>
      </c>
      <c r="BT258" s="19">
        <f t="shared" si="30"/>
        <v>860000</v>
      </c>
      <c r="BU258" s="19">
        <f t="shared" si="31"/>
        <v>5946527</v>
      </c>
      <c r="BV258" s="13">
        <f t="shared" si="32"/>
        <v>1</v>
      </c>
    </row>
    <row r="259" spans="1:74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33"/>
        <v>0.1142805790183402</v>
      </c>
      <c r="U259" s="3">
        <v>5480310</v>
      </c>
      <c r="V259" s="3">
        <v>7782440</v>
      </c>
      <c r="W259" s="14">
        <f t="shared" si="34"/>
        <v>1.4200729520775284</v>
      </c>
      <c r="X259" s="3">
        <v>0</v>
      </c>
      <c r="Y259" s="18">
        <f t="shared" si="35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 s="38">
        <f t="shared" si="36"/>
        <v>0</v>
      </c>
      <c r="AF259">
        <v>0</v>
      </c>
      <c r="AG259" s="10">
        <v>0</v>
      </c>
      <c r="AH259">
        <v>0</v>
      </c>
      <c r="AI259">
        <v>0</v>
      </c>
      <c r="AJ259">
        <v>0</v>
      </c>
      <c r="AK259" s="8" t="s">
        <v>106</v>
      </c>
      <c r="AL259" s="3">
        <v>400000</v>
      </c>
      <c r="AM259" s="3">
        <v>400000</v>
      </c>
      <c r="AN259">
        <v>0</v>
      </c>
      <c r="AO259" t="s">
        <v>45</v>
      </c>
      <c r="AP259" s="38">
        <f t="shared" si="39"/>
        <v>0</v>
      </c>
      <c r="AQ259">
        <v>0</v>
      </c>
      <c r="AR259" s="8">
        <v>0</v>
      </c>
      <c r="AS259">
        <v>0</v>
      </c>
      <c r="AT259" t="s">
        <v>100</v>
      </c>
      <c r="AU259" t="s">
        <v>214</v>
      </c>
      <c r="AV259" s="11">
        <v>4000</v>
      </c>
      <c r="AW259" s="3">
        <v>400000</v>
      </c>
      <c r="AX259" s="3">
        <v>400000</v>
      </c>
      <c r="AY259">
        <v>0</v>
      </c>
      <c r="AZ259">
        <v>0</v>
      </c>
      <c r="BA259" s="38">
        <f t="shared" si="37"/>
        <v>0</v>
      </c>
      <c r="BB259">
        <v>0</v>
      </c>
      <c r="BC259" s="8">
        <v>58075</v>
      </c>
      <c r="BD259">
        <v>0</v>
      </c>
      <c r="BE259" t="s">
        <v>100</v>
      </c>
      <c r="BF259" t="s">
        <v>214</v>
      </c>
      <c r="BG259" s="11" t="s">
        <v>106</v>
      </c>
      <c r="BH259" s="3">
        <v>640117</v>
      </c>
      <c r="BI259" s="3">
        <v>646779.77</v>
      </c>
      <c r="BJ259">
        <v>3.4500000000000003E-2</v>
      </c>
      <c r="BK259">
        <v>0</v>
      </c>
      <c r="BL259" s="38">
        <f t="shared" si="38"/>
        <v>0</v>
      </c>
      <c r="BM259">
        <v>0</v>
      </c>
      <c r="BN259" s="8">
        <v>57649</v>
      </c>
      <c r="BO259">
        <v>0</v>
      </c>
      <c r="BP259" t="s">
        <v>58</v>
      </c>
      <c r="BQ259" t="s">
        <v>214</v>
      </c>
      <c r="BR259" s="3">
        <v>0</v>
      </c>
      <c r="BS259">
        <v>0</v>
      </c>
      <c r="BT259" s="19">
        <f t="shared" ref="BT259:BT324" si="40">+AA259+AL259+AW259+BH259</f>
        <v>1440117</v>
      </c>
      <c r="BU259" s="19">
        <f t="shared" ref="BU259:BU322" si="41">+BT259+X259</f>
        <v>1440117</v>
      </c>
      <c r="BV259" s="13">
        <f t="shared" ref="BV259:BV322" si="42">IFERROR(+BU259/U259,0)</f>
        <v>0.26278020768898108</v>
      </c>
    </row>
    <row r="260" spans="1:74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43">IFERROR(H260/U260,0)</f>
        <v>0.77848902053118796</v>
      </c>
      <c r="U260" s="3">
        <v>10258101</v>
      </c>
      <c r="V260" s="3">
        <v>9581799</v>
      </c>
      <c r="W260" s="14">
        <f t="shared" ref="W260:W323" si="44">IFERROR(+V260/U260,0)</f>
        <v>0.9340714231610705</v>
      </c>
      <c r="X260" s="3">
        <v>7332309</v>
      </c>
      <c r="Y260" s="18">
        <f t="shared" ref="Y260:Y323" si="45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 s="38">
        <f t="shared" ref="AE260:AE323" si="46">-IFERROR(PMT(AC260,AD260,1), )</f>
        <v>0</v>
      </c>
      <c r="AF260">
        <v>0</v>
      </c>
      <c r="AG260" s="10">
        <v>47187</v>
      </c>
      <c r="AH260">
        <v>0</v>
      </c>
      <c r="AI260" t="s">
        <v>43</v>
      </c>
      <c r="AJ260">
        <v>0</v>
      </c>
      <c r="AK260" s="8">
        <v>42313</v>
      </c>
      <c r="AL260" s="3">
        <v>1945079</v>
      </c>
      <c r="AM260" s="3">
        <v>1890295.41</v>
      </c>
      <c r="AN260">
        <v>5.7500000000000002E-2</v>
      </c>
      <c r="AO260">
        <v>15</v>
      </c>
      <c r="AP260" s="38">
        <f t="shared" si="39"/>
        <v>0.1012875108131331</v>
      </c>
      <c r="AQ260">
        <v>30</v>
      </c>
      <c r="AR260" s="8">
        <v>47187</v>
      </c>
      <c r="AS260">
        <v>0</v>
      </c>
      <c r="AT260" t="s">
        <v>43</v>
      </c>
      <c r="AU260">
        <v>0</v>
      </c>
      <c r="AV260" s="11" t="s">
        <v>106</v>
      </c>
      <c r="AW260" s="3">
        <v>0</v>
      </c>
      <c r="AX260" s="3">
        <v>0</v>
      </c>
      <c r="AY260">
        <v>0</v>
      </c>
      <c r="AZ260">
        <v>0</v>
      </c>
      <c r="BA260" s="38">
        <f t="shared" ref="BA260:BA323" si="47">-IFERROR(PMT(AY260,AZ260,1),0)</f>
        <v>0</v>
      </c>
      <c r="BB260">
        <v>0</v>
      </c>
      <c r="BC260" s="8">
        <v>0</v>
      </c>
      <c r="BD260">
        <v>0</v>
      </c>
      <c r="BE260" t="s">
        <v>46</v>
      </c>
      <c r="BF260">
        <v>0</v>
      </c>
      <c r="BG260" s="11" t="s">
        <v>106</v>
      </c>
      <c r="BH260" s="3">
        <v>0</v>
      </c>
      <c r="BI260" s="3">
        <v>0</v>
      </c>
      <c r="BJ260">
        <v>0</v>
      </c>
      <c r="BK260">
        <v>0</v>
      </c>
      <c r="BL260" s="38">
        <f t="shared" ref="BL260:BL323" si="48">-IFERROR(PMT(BJ260,BK260,1),0)</f>
        <v>0</v>
      </c>
      <c r="BM260">
        <v>0</v>
      </c>
      <c r="BN260" s="8">
        <v>0</v>
      </c>
      <c r="BO260">
        <v>0</v>
      </c>
      <c r="BP260" t="s">
        <v>46</v>
      </c>
      <c r="BQ260">
        <v>0</v>
      </c>
      <c r="BR260" s="3">
        <v>10258101</v>
      </c>
      <c r="BS260" t="s">
        <v>47</v>
      </c>
      <c r="BT260" s="19" t="e">
        <f t="shared" si="40"/>
        <v>#VALUE!</v>
      </c>
      <c r="BU260" s="19" t="e">
        <f t="shared" si="41"/>
        <v>#VALUE!</v>
      </c>
      <c r="BV260" s="13">
        <f t="shared" si="42"/>
        <v>0</v>
      </c>
    </row>
    <row r="261" spans="1:74" hidden="1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43"/>
        <v>0.11051075337717112</v>
      </c>
      <c r="U261" s="3">
        <v>4720889</v>
      </c>
      <c r="V261" s="3">
        <v>5796883</v>
      </c>
      <c r="W261" s="14">
        <f t="shared" si="44"/>
        <v>1.2279219019976957</v>
      </c>
      <c r="X261" s="3">
        <v>4260839</v>
      </c>
      <c r="Y261" s="18">
        <f t="shared" si="45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 s="38">
        <f t="shared" si="46"/>
        <v>0.10120673684472671</v>
      </c>
      <c r="AF261">
        <v>30</v>
      </c>
      <c r="AG261" s="10">
        <v>46670</v>
      </c>
      <c r="AH261" t="s">
        <v>54</v>
      </c>
      <c r="AI261" t="s">
        <v>43</v>
      </c>
      <c r="AJ261" t="s">
        <v>55</v>
      </c>
      <c r="AK261" s="8" t="s">
        <v>106</v>
      </c>
      <c r="AL261" s="3">
        <v>0</v>
      </c>
      <c r="AM261" s="3">
        <v>0</v>
      </c>
      <c r="AN261">
        <v>0</v>
      </c>
      <c r="AO261" t="s">
        <v>45</v>
      </c>
      <c r="AP261" s="38">
        <f t="shared" ref="AP261:AP324" si="49">-IFERROR(PMT(AN261,AO261,1),0)</f>
        <v>0</v>
      </c>
      <c r="AQ261">
        <v>0</v>
      </c>
      <c r="AR261" s="8">
        <v>0</v>
      </c>
      <c r="AS261">
        <v>0</v>
      </c>
      <c r="AT261" t="s">
        <v>46</v>
      </c>
      <c r="AU261">
        <v>0</v>
      </c>
      <c r="AV261" s="11" t="s">
        <v>106</v>
      </c>
      <c r="AW261" s="3">
        <v>0</v>
      </c>
      <c r="AX261" s="3">
        <v>0</v>
      </c>
      <c r="AY261">
        <v>0</v>
      </c>
      <c r="AZ261">
        <v>0</v>
      </c>
      <c r="BA261" s="38">
        <f t="shared" si="47"/>
        <v>0</v>
      </c>
      <c r="BB261">
        <v>0</v>
      </c>
      <c r="BC261" s="8">
        <v>0</v>
      </c>
      <c r="BD261">
        <v>0</v>
      </c>
      <c r="BE261" t="s">
        <v>46</v>
      </c>
      <c r="BF261">
        <v>0</v>
      </c>
      <c r="BG261" s="11" t="s">
        <v>106</v>
      </c>
      <c r="BH261" s="3">
        <v>0</v>
      </c>
      <c r="BI261" s="3">
        <v>0</v>
      </c>
      <c r="BJ261">
        <v>0</v>
      </c>
      <c r="BK261">
        <v>0</v>
      </c>
      <c r="BL261" s="38">
        <f t="shared" si="48"/>
        <v>0</v>
      </c>
      <c r="BM261">
        <v>0</v>
      </c>
      <c r="BN261" s="8">
        <v>0</v>
      </c>
      <c r="BO261">
        <v>0</v>
      </c>
      <c r="BP261" t="s">
        <v>46</v>
      </c>
      <c r="BQ261">
        <v>0</v>
      </c>
      <c r="BR261" s="3">
        <v>4720889</v>
      </c>
      <c r="BS261" t="s">
        <v>47</v>
      </c>
      <c r="BT261" s="19">
        <f t="shared" si="40"/>
        <v>460050</v>
      </c>
      <c r="BU261" s="19">
        <f t="shared" si="41"/>
        <v>4720889</v>
      </c>
      <c r="BV261" s="13">
        <f t="shared" si="42"/>
        <v>1</v>
      </c>
    </row>
    <row r="262" spans="1:74" hidden="1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43"/>
        <v>0.87227407574469562</v>
      </c>
      <c r="U262" s="3">
        <v>2305640</v>
      </c>
      <c r="V262" s="3">
        <v>2237749</v>
      </c>
      <c r="W262" s="14">
        <f t="shared" si="44"/>
        <v>0.9705543796950088</v>
      </c>
      <c r="X262" s="3">
        <v>1590143</v>
      </c>
      <c r="Y262" s="18">
        <f t="shared" si="45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 s="38">
        <f t="shared" si="46"/>
        <v>7.2260658401574251E-2</v>
      </c>
      <c r="AF262">
        <v>40</v>
      </c>
      <c r="AG262" s="10">
        <v>47524</v>
      </c>
      <c r="AH262" t="s">
        <v>63</v>
      </c>
      <c r="AI262" t="s">
        <v>43</v>
      </c>
      <c r="AJ262" t="s">
        <v>55</v>
      </c>
      <c r="AK262" s="8">
        <v>42134</v>
      </c>
      <c r="AL262" s="3">
        <v>204497</v>
      </c>
      <c r="AM262" s="3">
        <v>215362</v>
      </c>
      <c r="AN262">
        <v>2.3699999999999999E-2</v>
      </c>
      <c r="AO262">
        <v>15</v>
      </c>
      <c r="AP262" s="38">
        <f t="shared" si="49"/>
        <v>7.9996080683343462E-2</v>
      </c>
      <c r="AQ262" t="s">
        <v>165</v>
      </c>
      <c r="AR262" s="8">
        <v>47604</v>
      </c>
      <c r="AS262" t="s">
        <v>165</v>
      </c>
      <c r="AT262" t="s">
        <v>100</v>
      </c>
      <c r="AU262" t="s">
        <v>55</v>
      </c>
      <c r="AV262" s="11">
        <v>42134</v>
      </c>
      <c r="AW262" s="3">
        <v>129000</v>
      </c>
      <c r="AX262" s="3">
        <v>73222</v>
      </c>
      <c r="AY262">
        <v>2.3199999999999998E-2</v>
      </c>
      <c r="AZ262">
        <v>14</v>
      </c>
      <c r="BA262" s="38">
        <f t="shared" si="47"/>
        <v>8.4473684828867829E-2</v>
      </c>
      <c r="BB262" t="s">
        <v>165</v>
      </c>
      <c r="BC262" s="8">
        <v>47477</v>
      </c>
      <c r="BD262">
        <v>0</v>
      </c>
      <c r="BE262" t="s">
        <v>58</v>
      </c>
      <c r="BF262">
        <v>0</v>
      </c>
      <c r="BG262" s="11" t="s">
        <v>106</v>
      </c>
      <c r="BH262" s="3">
        <v>0</v>
      </c>
      <c r="BI262" s="3">
        <v>0</v>
      </c>
      <c r="BJ262">
        <v>0</v>
      </c>
      <c r="BK262">
        <v>0</v>
      </c>
      <c r="BL262" s="38">
        <f t="shared" si="48"/>
        <v>0</v>
      </c>
      <c r="BM262">
        <v>0</v>
      </c>
      <c r="BN262" s="8">
        <v>0</v>
      </c>
      <c r="BO262">
        <v>0</v>
      </c>
      <c r="BP262" t="s">
        <v>46</v>
      </c>
      <c r="BQ262">
        <v>0</v>
      </c>
      <c r="BR262" s="3">
        <v>2305640</v>
      </c>
      <c r="BS262" t="s">
        <v>47</v>
      </c>
      <c r="BT262" s="19">
        <f t="shared" si="40"/>
        <v>715497</v>
      </c>
      <c r="BU262" s="19">
        <f t="shared" si="41"/>
        <v>2305640</v>
      </c>
      <c r="BV262" s="13">
        <f t="shared" si="42"/>
        <v>1</v>
      </c>
    </row>
    <row r="263" spans="1:74" hidden="1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43"/>
        <v>0.10048619684871647</v>
      </c>
      <c r="U263" s="3">
        <v>1934196</v>
      </c>
      <c r="V263" s="3">
        <v>2159876</v>
      </c>
      <c r="W263" s="14">
        <f t="shared" si="44"/>
        <v>1.1166789715209835</v>
      </c>
      <c r="X263" s="3">
        <v>1644008</v>
      </c>
      <c r="Y263" s="18">
        <f t="shared" si="45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 s="38">
        <f t="shared" si="46"/>
        <v>8.8699141731286096E-2</v>
      </c>
      <c r="AF263">
        <v>0</v>
      </c>
      <c r="AG263" s="10">
        <v>46753</v>
      </c>
      <c r="AH263">
        <v>0</v>
      </c>
      <c r="AI263" t="s">
        <v>58</v>
      </c>
      <c r="AJ263">
        <v>0</v>
      </c>
      <c r="AK263" s="8" t="s">
        <v>106</v>
      </c>
      <c r="AL263" s="3">
        <v>0</v>
      </c>
      <c r="AM263" s="3">
        <v>0</v>
      </c>
      <c r="AN263">
        <v>0</v>
      </c>
      <c r="AO263" t="s">
        <v>45</v>
      </c>
      <c r="AP263" s="38">
        <f t="shared" si="49"/>
        <v>0</v>
      </c>
      <c r="AQ263">
        <v>0</v>
      </c>
      <c r="AR263" s="8">
        <v>0</v>
      </c>
      <c r="AS263">
        <v>0</v>
      </c>
      <c r="AT263" t="s">
        <v>46</v>
      </c>
      <c r="AU263">
        <v>0</v>
      </c>
      <c r="AV263" s="11" t="s">
        <v>106</v>
      </c>
      <c r="AW263" s="3">
        <v>0</v>
      </c>
      <c r="AX263" s="3">
        <v>0</v>
      </c>
      <c r="AY263">
        <v>0</v>
      </c>
      <c r="AZ263">
        <v>0</v>
      </c>
      <c r="BA263" s="38">
        <f t="shared" si="47"/>
        <v>0</v>
      </c>
      <c r="BB263">
        <v>0</v>
      </c>
      <c r="BC263" s="8">
        <v>0</v>
      </c>
      <c r="BD263">
        <v>0</v>
      </c>
      <c r="BE263" t="s">
        <v>58</v>
      </c>
      <c r="BF263">
        <v>0</v>
      </c>
      <c r="BG263" s="11" t="s">
        <v>106</v>
      </c>
      <c r="BH263" s="3">
        <v>0</v>
      </c>
      <c r="BI263" s="3">
        <v>0</v>
      </c>
      <c r="BJ263">
        <v>0</v>
      </c>
      <c r="BK263">
        <v>0</v>
      </c>
      <c r="BL263" s="38">
        <f t="shared" si="48"/>
        <v>0</v>
      </c>
      <c r="BM263">
        <v>0</v>
      </c>
      <c r="BN263" s="8">
        <v>0</v>
      </c>
      <c r="BO263">
        <v>0</v>
      </c>
      <c r="BP263" t="s">
        <v>46</v>
      </c>
      <c r="BQ263">
        <v>0</v>
      </c>
      <c r="BR263" s="3">
        <v>1934196</v>
      </c>
      <c r="BS263" t="s">
        <v>47</v>
      </c>
      <c r="BT263" s="19">
        <f t="shared" si="40"/>
        <v>290188</v>
      </c>
      <c r="BU263" s="19">
        <f t="shared" si="41"/>
        <v>1934196</v>
      </c>
      <c r="BV263" s="13">
        <f t="shared" si="42"/>
        <v>1</v>
      </c>
    </row>
    <row r="264" spans="1:74" hidden="1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43"/>
        <v>9.9109851838421026E-2</v>
      </c>
      <c r="U264" s="3">
        <v>3766901</v>
      </c>
      <c r="V264" s="3">
        <v>4151646</v>
      </c>
      <c r="W264" s="14">
        <f t="shared" si="44"/>
        <v>1.102138335995557</v>
      </c>
      <c r="X264" s="3">
        <v>3132931</v>
      </c>
      <c r="Y264" s="18">
        <f t="shared" si="45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 s="38">
        <f t="shared" si="46"/>
        <v>0.10120673684472671</v>
      </c>
      <c r="AF264">
        <v>30</v>
      </c>
      <c r="AG264" s="10">
        <v>46670</v>
      </c>
      <c r="AH264" t="s">
        <v>54</v>
      </c>
      <c r="AI264" t="s">
        <v>43</v>
      </c>
      <c r="AJ264" t="s">
        <v>55</v>
      </c>
      <c r="AK264" s="8">
        <v>40848</v>
      </c>
      <c r="AL264" s="3">
        <v>277480</v>
      </c>
      <c r="AM264" s="3">
        <v>345512.34</v>
      </c>
      <c r="AN264">
        <v>0.06</v>
      </c>
      <c r="AO264">
        <v>16</v>
      </c>
      <c r="AP264" s="38">
        <f t="shared" si="49"/>
        <v>9.8952143589367256E-2</v>
      </c>
      <c r="AQ264" t="s">
        <v>358</v>
      </c>
      <c r="AR264" s="8">
        <v>46753</v>
      </c>
      <c r="AS264" t="s">
        <v>71</v>
      </c>
      <c r="AT264" t="s">
        <v>100</v>
      </c>
      <c r="AU264" t="s">
        <v>55</v>
      </c>
      <c r="AV264" s="11" t="s">
        <v>106</v>
      </c>
      <c r="AW264" s="3">
        <v>0</v>
      </c>
      <c r="AX264" s="3">
        <v>0</v>
      </c>
      <c r="AY264">
        <v>0</v>
      </c>
      <c r="AZ264">
        <v>0</v>
      </c>
      <c r="BA264" s="38">
        <f t="shared" si="47"/>
        <v>0</v>
      </c>
      <c r="BB264">
        <v>0</v>
      </c>
      <c r="BC264" s="8">
        <v>0</v>
      </c>
      <c r="BD264">
        <v>0</v>
      </c>
      <c r="BE264" t="s">
        <v>46</v>
      </c>
      <c r="BF264">
        <v>0</v>
      </c>
      <c r="BG264" s="11" t="s">
        <v>106</v>
      </c>
      <c r="BH264" s="3">
        <v>0</v>
      </c>
      <c r="BI264" s="3">
        <v>0</v>
      </c>
      <c r="BJ264">
        <v>0</v>
      </c>
      <c r="BK264">
        <v>0</v>
      </c>
      <c r="BL264" s="38">
        <f t="shared" si="48"/>
        <v>0</v>
      </c>
      <c r="BM264">
        <v>0</v>
      </c>
      <c r="BN264" s="8">
        <v>0</v>
      </c>
      <c r="BO264">
        <v>0</v>
      </c>
      <c r="BP264" t="s">
        <v>46</v>
      </c>
      <c r="BQ264">
        <v>0</v>
      </c>
      <c r="BR264" s="3">
        <v>3766901</v>
      </c>
      <c r="BS264" t="s">
        <v>47</v>
      </c>
      <c r="BT264" s="19">
        <f t="shared" si="40"/>
        <v>633970</v>
      </c>
      <c r="BU264" s="19">
        <f t="shared" si="41"/>
        <v>3766901</v>
      </c>
      <c r="BV264" s="13">
        <f t="shared" si="42"/>
        <v>1</v>
      </c>
    </row>
    <row r="265" spans="1:74" hidden="1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43"/>
        <v>0.74955741767968842</v>
      </c>
      <c r="U265" s="3">
        <v>6778400</v>
      </c>
      <c r="V265" s="3">
        <v>6026392</v>
      </c>
      <c r="W265" s="14">
        <f t="shared" si="44"/>
        <v>0.88905818482237697</v>
      </c>
      <c r="X265" s="3">
        <v>4584963</v>
      </c>
      <c r="Y265" s="18">
        <f t="shared" si="45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 s="38">
        <f t="shared" si="46"/>
        <v>0.10242519306166559</v>
      </c>
      <c r="AF265">
        <v>30</v>
      </c>
      <c r="AG265" s="10">
        <v>47071</v>
      </c>
      <c r="AH265" t="s">
        <v>63</v>
      </c>
      <c r="AI265" t="s">
        <v>43</v>
      </c>
      <c r="AJ265" t="s">
        <v>44</v>
      </c>
      <c r="AK265" s="8">
        <v>40861</v>
      </c>
      <c r="AL265" s="3">
        <v>493437</v>
      </c>
      <c r="AM265" s="3">
        <v>169872.02</v>
      </c>
      <c r="AN265">
        <v>0</v>
      </c>
      <c r="AO265" t="s">
        <v>45</v>
      </c>
      <c r="AP265" s="38">
        <f t="shared" si="49"/>
        <v>0</v>
      </c>
      <c r="AQ265">
        <v>0</v>
      </c>
      <c r="AR265" s="8">
        <v>0</v>
      </c>
      <c r="AS265">
        <v>0</v>
      </c>
      <c r="AT265" t="s">
        <v>58</v>
      </c>
      <c r="AU265" t="s">
        <v>98</v>
      </c>
      <c r="AV265" s="11" t="s">
        <v>106</v>
      </c>
      <c r="AW265" s="3">
        <v>0</v>
      </c>
      <c r="AX265" s="3">
        <v>0</v>
      </c>
      <c r="AY265">
        <v>0</v>
      </c>
      <c r="AZ265">
        <v>0</v>
      </c>
      <c r="BA265" s="38">
        <f t="shared" si="47"/>
        <v>0</v>
      </c>
      <c r="BB265">
        <v>0</v>
      </c>
      <c r="BC265" s="8">
        <v>0</v>
      </c>
      <c r="BD265">
        <v>0</v>
      </c>
      <c r="BE265" t="s">
        <v>46</v>
      </c>
      <c r="BF265">
        <v>0</v>
      </c>
      <c r="BG265" s="11" t="s">
        <v>106</v>
      </c>
      <c r="BH265" s="3">
        <v>0</v>
      </c>
      <c r="BI265" s="3">
        <v>0</v>
      </c>
      <c r="BJ265">
        <v>0</v>
      </c>
      <c r="BK265">
        <v>0</v>
      </c>
      <c r="BL265" s="38">
        <f t="shared" si="48"/>
        <v>0</v>
      </c>
      <c r="BM265">
        <v>0</v>
      </c>
      <c r="BN265" s="8">
        <v>0</v>
      </c>
      <c r="BO265">
        <v>0</v>
      </c>
      <c r="BP265" t="s">
        <v>46</v>
      </c>
      <c r="BQ265">
        <v>0</v>
      </c>
      <c r="BR265" s="3">
        <v>6778400</v>
      </c>
      <c r="BS265" t="s">
        <v>47</v>
      </c>
      <c r="BT265" s="19">
        <f t="shared" si="40"/>
        <v>2193437</v>
      </c>
      <c r="BU265" s="19">
        <f t="shared" si="41"/>
        <v>6778400</v>
      </c>
      <c r="BV265" s="13">
        <f t="shared" si="42"/>
        <v>1</v>
      </c>
    </row>
    <row r="266" spans="1:74" hidden="1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43"/>
        <v>9.1074935333454454E-2</v>
      </c>
      <c r="U266" s="3">
        <v>1849488</v>
      </c>
      <c r="V266" s="3">
        <v>2029853</v>
      </c>
      <c r="W266" s="14">
        <f t="shared" si="44"/>
        <v>1.0975215843519937</v>
      </c>
      <c r="X266" s="3">
        <v>1437488</v>
      </c>
      <c r="Y266" s="18">
        <f t="shared" si="45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s="38">
        <f t="shared" si="46"/>
        <v>6.6666666666666666E-2</v>
      </c>
      <c r="AF266" t="s">
        <v>165</v>
      </c>
      <c r="AG266" s="10">
        <v>46388</v>
      </c>
      <c r="AH266" t="s">
        <v>63</v>
      </c>
      <c r="AI266" t="s">
        <v>58</v>
      </c>
      <c r="AJ266" t="s">
        <v>44</v>
      </c>
      <c r="AK266" s="8" t="s">
        <v>106</v>
      </c>
      <c r="AL266" s="3">
        <v>0</v>
      </c>
      <c r="AM266" s="3">
        <v>0</v>
      </c>
      <c r="AN266">
        <v>0</v>
      </c>
      <c r="AO266" t="s">
        <v>45</v>
      </c>
      <c r="AP266" s="38">
        <f t="shared" si="49"/>
        <v>0</v>
      </c>
      <c r="AQ266">
        <v>0</v>
      </c>
      <c r="AR266" s="8">
        <v>0</v>
      </c>
      <c r="AS266">
        <v>0</v>
      </c>
      <c r="AT266" t="s">
        <v>46</v>
      </c>
      <c r="AU266">
        <v>0</v>
      </c>
      <c r="AV266" s="11" t="s">
        <v>106</v>
      </c>
      <c r="AW266" s="3">
        <v>0</v>
      </c>
      <c r="AX266" s="3">
        <v>0</v>
      </c>
      <c r="AY266">
        <v>0</v>
      </c>
      <c r="AZ266">
        <v>0</v>
      </c>
      <c r="BA266" s="38">
        <f t="shared" si="47"/>
        <v>0</v>
      </c>
      <c r="BB266">
        <v>0</v>
      </c>
      <c r="BC266" s="8">
        <v>0</v>
      </c>
      <c r="BD266">
        <v>0</v>
      </c>
      <c r="BE266" t="s">
        <v>46</v>
      </c>
      <c r="BF266">
        <v>0</v>
      </c>
      <c r="BG266" s="11" t="s">
        <v>106</v>
      </c>
      <c r="BH266" s="3">
        <v>0</v>
      </c>
      <c r="BI266" s="3">
        <v>0</v>
      </c>
      <c r="BJ266">
        <v>0</v>
      </c>
      <c r="BK266">
        <v>0</v>
      </c>
      <c r="BL266" s="38">
        <f t="shared" si="48"/>
        <v>0</v>
      </c>
      <c r="BM266">
        <v>0</v>
      </c>
      <c r="BN266" s="8">
        <v>0</v>
      </c>
      <c r="BO266">
        <v>0</v>
      </c>
      <c r="BP266" t="s">
        <v>46</v>
      </c>
      <c r="BQ266">
        <v>0</v>
      </c>
      <c r="BR266" s="3">
        <v>1849488</v>
      </c>
      <c r="BS266" t="s">
        <v>255</v>
      </c>
      <c r="BT266" s="19">
        <f t="shared" si="40"/>
        <v>412000</v>
      </c>
      <c r="BU266" s="19">
        <f t="shared" si="41"/>
        <v>1849488</v>
      </c>
      <c r="BV266" s="13">
        <f t="shared" si="42"/>
        <v>1</v>
      </c>
    </row>
    <row r="267" spans="1:74" hidden="1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43"/>
        <v>0.10154615750120514</v>
      </c>
      <c r="U267" s="3">
        <v>4345935</v>
      </c>
      <c r="V267" s="3">
        <v>5038801</v>
      </c>
      <c r="W267" s="14">
        <f t="shared" si="44"/>
        <v>1.1594285234362687</v>
      </c>
      <c r="X267" s="3">
        <v>4055609</v>
      </c>
      <c r="Y267" s="18">
        <f t="shared" si="45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 s="38">
        <f t="shared" si="46"/>
        <v>0.10065795384260373</v>
      </c>
      <c r="AF267">
        <v>30</v>
      </c>
      <c r="AG267" s="10">
        <v>47006</v>
      </c>
      <c r="AH267" t="s">
        <v>63</v>
      </c>
      <c r="AI267" t="s">
        <v>43</v>
      </c>
      <c r="AJ267" t="s">
        <v>44</v>
      </c>
      <c r="AK267" s="8" t="s">
        <v>106</v>
      </c>
      <c r="AL267" s="3">
        <v>0</v>
      </c>
      <c r="AM267" s="3">
        <v>0</v>
      </c>
      <c r="AN267">
        <v>0</v>
      </c>
      <c r="AO267" t="s">
        <v>45</v>
      </c>
      <c r="AP267" s="38">
        <f t="shared" si="49"/>
        <v>0</v>
      </c>
      <c r="AQ267">
        <v>0</v>
      </c>
      <c r="AR267" s="8">
        <v>0</v>
      </c>
      <c r="AS267">
        <v>0</v>
      </c>
      <c r="AT267" t="s">
        <v>46</v>
      </c>
      <c r="AU267">
        <v>0</v>
      </c>
      <c r="AV267" s="11" t="s">
        <v>106</v>
      </c>
      <c r="AW267" s="3">
        <v>0</v>
      </c>
      <c r="AX267" s="3">
        <v>0</v>
      </c>
      <c r="AY267">
        <v>0</v>
      </c>
      <c r="AZ267">
        <v>0</v>
      </c>
      <c r="BA267" s="38">
        <f t="shared" si="47"/>
        <v>0</v>
      </c>
      <c r="BB267">
        <v>0</v>
      </c>
      <c r="BC267" s="8">
        <v>0</v>
      </c>
      <c r="BD267">
        <v>0</v>
      </c>
      <c r="BE267" t="s">
        <v>46</v>
      </c>
      <c r="BF267">
        <v>0</v>
      </c>
      <c r="BG267" s="11" t="s">
        <v>106</v>
      </c>
      <c r="BH267" s="3">
        <v>0</v>
      </c>
      <c r="BI267" s="3">
        <v>0</v>
      </c>
      <c r="BJ267">
        <v>0</v>
      </c>
      <c r="BK267">
        <v>0</v>
      </c>
      <c r="BL267" s="38">
        <f t="shared" si="48"/>
        <v>0</v>
      </c>
      <c r="BM267">
        <v>0</v>
      </c>
      <c r="BN267" s="8">
        <v>0</v>
      </c>
      <c r="BO267">
        <v>0</v>
      </c>
      <c r="BP267" t="s">
        <v>46</v>
      </c>
      <c r="BQ267">
        <v>0</v>
      </c>
      <c r="BR267" s="3">
        <v>4345935</v>
      </c>
      <c r="BS267" t="s">
        <v>255</v>
      </c>
      <c r="BT267" s="19">
        <f t="shared" si="40"/>
        <v>290326</v>
      </c>
      <c r="BU267" s="19">
        <f t="shared" si="41"/>
        <v>4345935</v>
      </c>
      <c r="BV267" s="13">
        <f t="shared" si="42"/>
        <v>1</v>
      </c>
    </row>
    <row r="268" spans="1:74" hidden="1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43"/>
        <v>0.10131158312168456</v>
      </c>
      <c r="U268" s="3">
        <v>2998285</v>
      </c>
      <c r="V268" s="3">
        <v>3485271</v>
      </c>
      <c r="W268" s="14">
        <f t="shared" si="44"/>
        <v>1.1624215176342476</v>
      </c>
      <c r="X268" s="3">
        <v>2390296</v>
      </c>
      <c r="Y268" s="18">
        <f t="shared" si="45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 s="38">
        <f t="shared" si="46"/>
        <v>8.0242587190691328E-2</v>
      </c>
      <c r="AF268">
        <v>20</v>
      </c>
      <c r="AG268" s="10">
        <v>48039</v>
      </c>
      <c r="AH268">
        <v>0</v>
      </c>
      <c r="AI268" t="s">
        <v>100</v>
      </c>
      <c r="AJ268" t="s">
        <v>181</v>
      </c>
      <c r="AK268" s="8">
        <v>40528</v>
      </c>
      <c r="AL268" s="3">
        <v>238000</v>
      </c>
      <c r="AM268" s="3">
        <v>238000</v>
      </c>
      <c r="AN268">
        <v>0</v>
      </c>
      <c r="AO268">
        <v>17</v>
      </c>
      <c r="AP268" s="38">
        <f t="shared" si="49"/>
        <v>5.8823529411764705E-2</v>
      </c>
      <c r="AQ268">
        <v>17</v>
      </c>
      <c r="AR268" s="8">
        <v>46904</v>
      </c>
      <c r="AS268">
        <v>0</v>
      </c>
      <c r="AT268" t="s">
        <v>100</v>
      </c>
      <c r="AU268" t="s">
        <v>456</v>
      </c>
      <c r="AV268" s="11">
        <v>41016</v>
      </c>
      <c r="AW268" s="3">
        <v>70000</v>
      </c>
      <c r="AX268" s="3">
        <v>39683</v>
      </c>
      <c r="AY268">
        <v>0.06</v>
      </c>
      <c r="AZ268">
        <v>10</v>
      </c>
      <c r="BA268" s="38">
        <f t="shared" si="47"/>
        <v>0.13586795822038383</v>
      </c>
      <c r="BB268">
        <v>10</v>
      </c>
      <c r="BC268" s="8">
        <v>44722</v>
      </c>
      <c r="BD268">
        <v>0</v>
      </c>
      <c r="BE268" t="s">
        <v>46</v>
      </c>
      <c r="BF268" t="s">
        <v>457</v>
      </c>
      <c r="BG268" s="11" t="s">
        <v>106</v>
      </c>
      <c r="BH268" s="3">
        <v>0</v>
      </c>
      <c r="BI268" s="3">
        <v>0</v>
      </c>
      <c r="BJ268">
        <v>0</v>
      </c>
      <c r="BK268">
        <v>0</v>
      </c>
      <c r="BL268" s="38">
        <f t="shared" si="48"/>
        <v>0</v>
      </c>
      <c r="BM268">
        <v>0</v>
      </c>
      <c r="BN268" s="8">
        <v>0</v>
      </c>
      <c r="BO268">
        <v>0</v>
      </c>
      <c r="BP268" t="s">
        <v>46</v>
      </c>
      <c r="BQ268">
        <v>0</v>
      </c>
      <c r="BR268" s="3">
        <v>2998296</v>
      </c>
      <c r="BS268" t="s">
        <v>62</v>
      </c>
      <c r="BT268" s="19">
        <f t="shared" si="40"/>
        <v>608000</v>
      </c>
      <c r="BU268" s="19">
        <f t="shared" si="41"/>
        <v>2998296</v>
      </c>
      <c r="BV268" s="13">
        <f t="shared" si="42"/>
        <v>1.0000036687639768</v>
      </c>
    </row>
    <row r="269" spans="1:74" hidden="1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43"/>
        <v>9.8388284773838888E-2</v>
      </c>
      <c r="U269" s="3">
        <v>4508799</v>
      </c>
      <c r="V269" s="3">
        <v>5443801</v>
      </c>
      <c r="W269" s="14">
        <f t="shared" si="44"/>
        <v>1.2073727393924636</v>
      </c>
      <c r="X269" s="3">
        <v>8256</v>
      </c>
      <c r="Y269" s="18">
        <f t="shared" si="45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 s="38">
        <f t="shared" si="46"/>
        <v>0</v>
      </c>
      <c r="AF269">
        <v>0</v>
      </c>
      <c r="AG269" s="10">
        <v>0</v>
      </c>
      <c r="AH269">
        <v>0</v>
      </c>
      <c r="AI269" t="s">
        <v>46</v>
      </c>
      <c r="AJ269">
        <v>0</v>
      </c>
      <c r="AK269" s="8" t="s">
        <v>106</v>
      </c>
      <c r="AL269" s="3">
        <v>500000</v>
      </c>
      <c r="AM269" s="3">
        <v>500000</v>
      </c>
      <c r="AN269">
        <v>0</v>
      </c>
      <c r="AO269">
        <v>50</v>
      </c>
      <c r="AP269" s="38">
        <f t="shared" si="49"/>
        <v>0.02</v>
      </c>
      <c r="AQ269">
        <v>0</v>
      </c>
      <c r="AR269" s="8">
        <v>0</v>
      </c>
      <c r="AS269">
        <v>0</v>
      </c>
      <c r="AT269" t="s">
        <v>46</v>
      </c>
      <c r="AU269">
        <v>0</v>
      </c>
      <c r="AV269" s="11" t="s">
        <v>106</v>
      </c>
      <c r="AW269" s="3">
        <v>180000</v>
      </c>
      <c r="AX269" s="3">
        <v>149425</v>
      </c>
      <c r="AY269">
        <v>5.8000000000000003E-2</v>
      </c>
      <c r="AZ269">
        <v>15</v>
      </c>
      <c r="BA269" s="38">
        <f t="shared" si="47"/>
        <v>0.10162149826591617</v>
      </c>
      <c r="BB269">
        <v>0</v>
      </c>
      <c r="BC269" s="8">
        <v>0</v>
      </c>
      <c r="BD269">
        <v>0</v>
      </c>
      <c r="BE269" t="s">
        <v>46</v>
      </c>
      <c r="BF269">
        <v>0</v>
      </c>
      <c r="BG269" s="11" t="s">
        <v>106</v>
      </c>
      <c r="BH269" s="3">
        <v>316000</v>
      </c>
      <c r="BI269" s="3">
        <v>297834</v>
      </c>
      <c r="BJ269">
        <v>0.04</v>
      </c>
      <c r="BK269">
        <v>15</v>
      </c>
      <c r="BL269" s="38">
        <f t="shared" si="48"/>
        <v>8.9941100370973207E-2</v>
      </c>
      <c r="BM269">
        <v>0</v>
      </c>
      <c r="BN269" s="8">
        <v>0</v>
      </c>
      <c r="BO269">
        <v>0</v>
      </c>
      <c r="BP269" t="s">
        <v>46</v>
      </c>
      <c r="BQ269">
        <v>0</v>
      </c>
      <c r="BR269" s="3">
        <v>4508799</v>
      </c>
      <c r="BS269">
        <v>0</v>
      </c>
      <c r="BT269" s="19">
        <f t="shared" si="40"/>
        <v>4500543</v>
      </c>
      <c r="BU269" s="19">
        <f t="shared" si="41"/>
        <v>4508799</v>
      </c>
      <c r="BV269" s="13">
        <f t="shared" si="42"/>
        <v>1</v>
      </c>
    </row>
    <row r="270" spans="1:74" hidden="1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43"/>
        <v>9.6351825503007305E-2</v>
      </c>
      <c r="U270" s="3">
        <v>1695204</v>
      </c>
      <c r="V270" s="3">
        <v>1946981</v>
      </c>
      <c r="W270" s="14">
        <f t="shared" si="44"/>
        <v>1.1485231275999821</v>
      </c>
      <c r="X270" s="3">
        <v>1370224</v>
      </c>
      <c r="Y270" s="18">
        <f t="shared" si="45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 s="38">
        <f t="shared" si="46"/>
        <v>7.3581750328628889E-2</v>
      </c>
      <c r="AF270">
        <v>20</v>
      </c>
      <c r="AG270" s="10">
        <v>47118</v>
      </c>
      <c r="AH270">
        <v>0</v>
      </c>
      <c r="AI270" t="s">
        <v>58</v>
      </c>
      <c r="AJ270">
        <v>0</v>
      </c>
      <c r="AK270" s="8" t="s">
        <v>106</v>
      </c>
      <c r="AL270" s="3">
        <v>0</v>
      </c>
      <c r="AM270" s="3">
        <v>0</v>
      </c>
      <c r="AN270">
        <v>0</v>
      </c>
      <c r="AO270" t="s">
        <v>45</v>
      </c>
      <c r="AP270" s="38">
        <f t="shared" si="49"/>
        <v>0</v>
      </c>
      <c r="AQ270">
        <v>0</v>
      </c>
      <c r="AR270" s="8">
        <v>0</v>
      </c>
      <c r="AS270">
        <v>0</v>
      </c>
      <c r="AT270" t="s">
        <v>46</v>
      </c>
      <c r="AU270">
        <v>0</v>
      </c>
      <c r="AV270" s="11" t="s">
        <v>106</v>
      </c>
      <c r="AW270" s="3">
        <v>0</v>
      </c>
      <c r="AX270" s="3">
        <v>0</v>
      </c>
      <c r="AY270">
        <v>0</v>
      </c>
      <c r="AZ270">
        <v>0</v>
      </c>
      <c r="BA270" s="38">
        <f t="shared" si="47"/>
        <v>0</v>
      </c>
      <c r="BB270">
        <v>0</v>
      </c>
      <c r="BC270" s="8">
        <v>0</v>
      </c>
      <c r="BD270">
        <v>0</v>
      </c>
      <c r="BE270" t="s">
        <v>46</v>
      </c>
      <c r="BF270">
        <v>0</v>
      </c>
      <c r="BG270" s="11" t="s">
        <v>106</v>
      </c>
      <c r="BH270" s="3">
        <v>0</v>
      </c>
      <c r="BI270" s="3">
        <v>0</v>
      </c>
      <c r="BJ270">
        <v>0</v>
      </c>
      <c r="BK270">
        <v>0</v>
      </c>
      <c r="BL270" s="38">
        <f t="shared" si="48"/>
        <v>0</v>
      </c>
      <c r="BM270">
        <v>0</v>
      </c>
      <c r="BN270" s="8">
        <v>0</v>
      </c>
      <c r="BO270">
        <v>0</v>
      </c>
      <c r="BP270" t="s">
        <v>46</v>
      </c>
      <c r="BQ270">
        <v>0</v>
      </c>
      <c r="BR270" s="3">
        <v>0</v>
      </c>
      <c r="BS270">
        <v>0</v>
      </c>
      <c r="BT270" s="19">
        <f t="shared" si="40"/>
        <v>324980</v>
      </c>
      <c r="BU270" s="19">
        <f t="shared" si="41"/>
        <v>1695204</v>
      </c>
      <c r="BV270" s="13">
        <f t="shared" si="42"/>
        <v>1</v>
      </c>
    </row>
    <row r="271" spans="1:74" hidden="1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43"/>
        <v>0.10889772384529255</v>
      </c>
      <c r="U271" s="3">
        <v>1936248</v>
      </c>
      <c r="V271" s="3">
        <v>2351122</v>
      </c>
      <c r="W271" s="14">
        <f t="shared" si="44"/>
        <v>1.2142669740653056</v>
      </c>
      <c r="X271" s="3">
        <v>1776048</v>
      </c>
      <c r="Y271" s="18">
        <f t="shared" si="45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 s="38">
        <f t="shared" si="46"/>
        <v>0.10501751076356428</v>
      </c>
      <c r="AF271">
        <v>30</v>
      </c>
      <c r="AG271" s="10">
        <v>46701</v>
      </c>
      <c r="AH271" t="s">
        <v>63</v>
      </c>
      <c r="AI271" t="s">
        <v>43</v>
      </c>
      <c r="AJ271" t="s">
        <v>44</v>
      </c>
      <c r="AK271" s="8" t="s">
        <v>106</v>
      </c>
      <c r="AL271" s="3">
        <v>0</v>
      </c>
      <c r="AM271" s="3">
        <v>0</v>
      </c>
      <c r="AN271">
        <v>0</v>
      </c>
      <c r="AO271" t="s">
        <v>45</v>
      </c>
      <c r="AP271" s="38">
        <f t="shared" si="49"/>
        <v>0</v>
      </c>
      <c r="AQ271">
        <v>0</v>
      </c>
      <c r="AR271" s="8">
        <v>0</v>
      </c>
      <c r="AS271">
        <v>0</v>
      </c>
      <c r="AT271" t="s">
        <v>46</v>
      </c>
      <c r="AU271">
        <v>0</v>
      </c>
      <c r="AV271" s="11" t="s">
        <v>106</v>
      </c>
      <c r="AW271" s="3">
        <v>0</v>
      </c>
      <c r="AX271" s="3">
        <v>0</v>
      </c>
      <c r="AY271">
        <v>0</v>
      </c>
      <c r="AZ271">
        <v>0</v>
      </c>
      <c r="BA271" s="38">
        <f t="shared" si="47"/>
        <v>0</v>
      </c>
      <c r="BB271">
        <v>0</v>
      </c>
      <c r="BC271" s="8">
        <v>0</v>
      </c>
      <c r="BD271">
        <v>0</v>
      </c>
      <c r="BE271" t="s">
        <v>46</v>
      </c>
      <c r="BF271">
        <v>0</v>
      </c>
      <c r="BG271" s="11" t="s">
        <v>106</v>
      </c>
      <c r="BH271" s="3">
        <v>0</v>
      </c>
      <c r="BI271" s="3">
        <v>0</v>
      </c>
      <c r="BJ271">
        <v>0</v>
      </c>
      <c r="BK271">
        <v>0</v>
      </c>
      <c r="BL271" s="38">
        <f t="shared" si="48"/>
        <v>0</v>
      </c>
      <c r="BM271">
        <v>0</v>
      </c>
      <c r="BN271" s="8">
        <v>0</v>
      </c>
      <c r="BO271">
        <v>0</v>
      </c>
      <c r="BP271" t="s">
        <v>46</v>
      </c>
      <c r="BQ271">
        <v>0</v>
      </c>
      <c r="BR271" s="3">
        <v>1936248</v>
      </c>
      <c r="BS271" t="s">
        <v>255</v>
      </c>
      <c r="BT271" s="19">
        <f t="shared" si="40"/>
        <v>160200</v>
      </c>
      <c r="BU271" s="19">
        <f t="shared" si="41"/>
        <v>1936248</v>
      </c>
      <c r="BV271" s="13">
        <f t="shared" si="42"/>
        <v>1</v>
      </c>
    </row>
    <row r="272" spans="1:74" hidden="1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43"/>
        <v>9.6690301154235422E-2</v>
      </c>
      <c r="U272" s="3">
        <v>4326587</v>
      </c>
      <c r="V272" s="3">
        <v>4764958</v>
      </c>
      <c r="W272" s="14">
        <f t="shared" si="44"/>
        <v>1.1013202785475018</v>
      </c>
      <c r="X272" s="3">
        <v>3555536</v>
      </c>
      <c r="Y272" s="18">
        <f t="shared" si="45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 s="38">
        <f t="shared" si="46"/>
        <v>8.0242587190691328E-2</v>
      </c>
      <c r="AF272">
        <v>20</v>
      </c>
      <c r="AG272" s="10">
        <v>46265</v>
      </c>
      <c r="AH272">
        <v>0</v>
      </c>
      <c r="AI272" t="s">
        <v>58</v>
      </c>
      <c r="AJ272" t="s">
        <v>243</v>
      </c>
      <c r="AK272" s="8">
        <v>41122</v>
      </c>
      <c r="AL272" s="3">
        <v>271051</v>
      </c>
      <c r="AM272" s="3">
        <v>254948</v>
      </c>
      <c r="AN272">
        <v>5.3999999999999999E-2</v>
      </c>
      <c r="AO272">
        <v>16</v>
      </c>
      <c r="AP272" s="38">
        <f t="shared" si="49"/>
        <v>9.4915417715008152E-2</v>
      </c>
      <c r="AQ272">
        <v>16</v>
      </c>
      <c r="AR272" s="8">
        <v>47036</v>
      </c>
      <c r="AS272" t="s">
        <v>63</v>
      </c>
      <c r="AT272" t="s">
        <v>43</v>
      </c>
      <c r="AU272" t="s">
        <v>244</v>
      </c>
      <c r="AV272" s="11" t="s">
        <v>106</v>
      </c>
      <c r="AW272" s="3">
        <v>0</v>
      </c>
      <c r="AX272" s="3">
        <v>0</v>
      </c>
      <c r="AY272">
        <v>0</v>
      </c>
      <c r="AZ272">
        <v>0</v>
      </c>
      <c r="BA272" s="38">
        <f t="shared" si="47"/>
        <v>0</v>
      </c>
      <c r="BB272">
        <v>0</v>
      </c>
      <c r="BC272" s="8">
        <v>0</v>
      </c>
      <c r="BD272">
        <v>0</v>
      </c>
      <c r="BE272" t="s">
        <v>46</v>
      </c>
      <c r="BF272">
        <v>0</v>
      </c>
      <c r="BG272" s="11" t="s">
        <v>106</v>
      </c>
      <c r="BH272" s="3">
        <v>0</v>
      </c>
      <c r="BI272" s="3">
        <v>0</v>
      </c>
      <c r="BJ272">
        <v>0</v>
      </c>
      <c r="BK272">
        <v>0</v>
      </c>
      <c r="BL272" s="38">
        <f t="shared" si="48"/>
        <v>0</v>
      </c>
      <c r="BM272">
        <v>0</v>
      </c>
      <c r="BN272" s="8">
        <v>0</v>
      </c>
      <c r="BO272">
        <v>0</v>
      </c>
      <c r="BP272" t="s">
        <v>46</v>
      </c>
      <c r="BQ272">
        <v>0</v>
      </c>
      <c r="BR272" s="3">
        <v>4326587</v>
      </c>
      <c r="BS272" t="s">
        <v>62</v>
      </c>
      <c r="BT272" s="19">
        <f t="shared" si="40"/>
        <v>771051</v>
      </c>
      <c r="BU272" s="19">
        <f t="shared" si="41"/>
        <v>4326587</v>
      </c>
      <c r="BV272" s="13">
        <f t="shared" si="42"/>
        <v>1</v>
      </c>
    </row>
    <row r="273" spans="1:74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43"/>
        <v>0</v>
      </c>
      <c r="U273" s="3">
        <v>7854930</v>
      </c>
      <c r="V273" s="3">
        <v>7632644</v>
      </c>
      <c r="W273" s="14">
        <f t="shared" si="44"/>
        <v>0.97170108454181003</v>
      </c>
      <c r="X273" s="3">
        <v>0</v>
      </c>
      <c r="Y273" s="18">
        <f t="shared" si="45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 s="38">
        <f t="shared" si="46"/>
        <v>9.8273719197672735E-2</v>
      </c>
      <c r="AF273">
        <v>16</v>
      </c>
      <c r="AG273" s="10">
        <v>47128</v>
      </c>
      <c r="AH273">
        <v>0</v>
      </c>
      <c r="AI273" t="s">
        <v>43</v>
      </c>
      <c r="AJ273">
        <v>0</v>
      </c>
      <c r="AK273" s="8">
        <v>41680</v>
      </c>
      <c r="AL273" s="3">
        <v>163992</v>
      </c>
      <c r="AM273" s="3">
        <v>152131.19</v>
      </c>
      <c r="AN273">
        <v>6.25E-2</v>
      </c>
      <c r="AO273">
        <v>15</v>
      </c>
      <c r="AP273" s="38">
        <f t="shared" si="49"/>
        <v>0.10465123067216382</v>
      </c>
      <c r="AQ273">
        <v>15</v>
      </c>
      <c r="AR273" s="8">
        <v>47618</v>
      </c>
      <c r="AS273">
        <v>0</v>
      </c>
      <c r="AT273">
        <v>0</v>
      </c>
      <c r="AU273">
        <v>0</v>
      </c>
      <c r="AV273" s="11">
        <v>41244</v>
      </c>
      <c r="AW273" s="3">
        <v>1575059</v>
      </c>
      <c r="AX273" s="3">
        <v>837187</v>
      </c>
      <c r="AY273">
        <v>6.5000000000000002E-2</v>
      </c>
      <c r="AZ273">
        <v>8</v>
      </c>
      <c r="BA273" s="38">
        <f t="shared" si="47"/>
        <v>0.16423729705257997</v>
      </c>
      <c r="BB273">
        <v>8</v>
      </c>
      <c r="BC273" s="8">
        <v>44119</v>
      </c>
      <c r="BD273">
        <v>0</v>
      </c>
      <c r="BE273" t="s">
        <v>43</v>
      </c>
      <c r="BF273">
        <v>0</v>
      </c>
      <c r="BG273" s="11">
        <v>41201</v>
      </c>
      <c r="BH273" s="3">
        <v>500000</v>
      </c>
      <c r="BI273" s="3">
        <v>500000</v>
      </c>
      <c r="BJ273">
        <v>0</v>
      </c>
      <c r="BK273">
        <v>50</v>
      </c>
      <c r="BL273" s="38">
        <f t="shared" si="48"/>
        <v>0.02</v>
      </c>
      <c r="BM273">
        <v>30</v>
      </c>
      <c r="BN273" s="8">
        <v>59537</v>
      </c>
      <c r="BO273">
        <v>0</v>
      </c>
      <c r="BP273" t="s">
        <v>100</v>
      </c>
      <c r="BQ273">
        <v>0</v>
      </c>
      <c r="BR273" s="3">
        <v>0</v>
      </c>
      <c r="BS273">
        <v>0</v>
      </c>
      <c r="BT273" s="19">
        <f t="shared" si="40"/>
        <v>3089051</v>
      </c>
      <c r="BU273" s="19">
        <f t="shared" si="41"/>
        <v>3089051</v>
      </c>
      <c r="BV273" s="13">
        <f t="shared" si="42"/>
        <v>0.39326270253204038</v>
      </c>
    </row>
    <row r="274" spans="1:74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43"/>
        <v>8.559618449283328E-2</v>
      </c>
      <c r="U274" s="3">
        <v>4348570</v>
      </c>
      <c r="V274" s="3">
        <v>4135789</v>
      </c>
      <c r="W274" s="14">
        <f t="shared" si="44"/>
        <v>0.95106874213822012</v>
      </c>
      <c r="X274" s="3">
        <v>3163562</v>
      </c>
      <c r="Y274" s="18">
        <f t="shared" si="45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 s="38">
        <f t="shared" si="46"/>
        <v>7.3581750328628889E-2</v>
      </c>
      <c r="AF274">
        <v>20</v>
      </c>
      <c r="AG274" s="10">
        <v>48414</v>
      </c>
      <c r="AH274">
        <v>0</v>
      </c>
      <c r="AI274" t="s">
        <v>58</v>
      </c>
      <c r="AJ274" t="s">
        <v>240</v>
      </c>
      <c r="AK274" s="8">
        <v>41091</v>
      </c>
      <c r="AL274" s="3">
        <v>112500</v>
      </c>
      <c r="AM274" s="3">
        <v>112500</v>
      </c>
      <c r="AN274">
        <v>0</v>
      </c>
      <c r="AO274">
        <v>17</v>
      </c>
      <c r="AP274" s="38">
        <f t="shared" si="49"/>
        <v>5.8823529411764705E-2</v>
      </c>
      <c r="AQ274">
        <v>17</v>
      </c>
      <c r="AR274" s="8">
        <v>47150</v>
      </c>
      <c r="AS274">
        <v>0</v>
      </c>
      <c r="AT274" t="s">
        <v>100</v>
      </c>
      <c r="AU274" t="s">
        <v>434</v>
      </c>
      <c r="AV274" s="11">
        <v>41110</v>
      </c>
      <c r="AW274" s="3">
        <v>822509</v>
      </c>
      <c r="AX274" s="3">
        <v>951979</v>
      </c>
      <c r="AY274">
        <v>0.04</v>
      </c>
      <c r="AZ274">
        <v>20</v>
      </c>
      <c r="BA274" s="38">
        <f t="shared" si="47"/>
        <v>7.3581750328628889E-2</v>
      </c>
      <c r="BB274">
        <v>20</v>
      </c>
      <c r="BC274" s="8">
        <v>48414</v>
      </c>
      <c r="BD274">
        <v>0</v>
      </c>
      <c r="BE274" t="s">
        <v>100</v>
      </c>
      <c r="BF274" t="s">
        <v>240</v>
      </c>
      <c r="BG274" s="11" t="s">
        <v>106</v>
      </c>
      <c r="BH274" s="3">
        <v>0</v>
      </c>
      <c r="BI274" s="3">
        <v>0</v>
      </c>
      <c r="BJ274">
        <v>0</v>
      </c>
      <c r="BK274">
        <v>0</v>
      </c>
      <c r="BL274" s="38">
        <f t="shared" si="48"/>
        <v>0</v>
      </c>
      <c r="BM274">
        <v>0</v>
      </c>
      <c r="BN274" s="8">
        <v>0</v>
      </c>
      <c r="BO274">
        <v>0</v>
      </c>
      <c r="BP274" t="s">
        <v>46</v>
      </c>
      <c r="BQ274">
        <v>0</v>
      </c>
      <c r="BR274" s="3">
        <v>4348571</v>
      </c>
      <c r="BS274" t="s">
        <v>62</v>
      </c>
      <c r="BT274" s="19">
        <f t="shared" si="40"/>
        <v>1185009</v>
      </c>
      <c r="BU274" s="19">
        <f t="shared" si="41"/>
        <v>4348571</v>
      </c>
      <c r="BV274" s="13">
        <f t="shared" si="42"/>
        <v>1.0000002299606536</v>
      </c>
    </row>
    <row r="275" spans="1:74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43"/>
        <v>0.75596834695259929</v>
      </c>
      <c r="U275" s="3">
        <v>4490942</v>
      </c>
      <c r="V275" s="3">
        <v>4300194</v>
      </c>
      <c r="W275" s="14">
        <f t="shared" si="44"/>
        <v>0.95752606023413356</v>
      </c>
      <c r="X275" s="3">
        <v>3448706</v>
      </c>
      <c r="Y275" s="18">
        <f t="shared" si="45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 s="38">
        <f t="shared" si="46"/>
        <v>0.11461555306760222</v>
      </c>
      <c r="AF275">
        <v>13</v>
      </c>
      <c r="AG275" s="10">
        <v>46356</v>
      </c>
      <c r="AH275">
        <v>0</v>
      </c>
      <c r="AI275" t="s">
        <v>58</v>
      </c>
      <c r="AJ275" t="s">
        <v>205</v>
      </c>
      <c r="AK275" s="8">
        <v>41201</v>
      </c>
      <c r="AL275" s="3">
        <v>102434</v>
      </c>
      <c r="AM275" s="3">
        <v>80872</v>
      </c>
      <c r="AN275">
        <v>6.25E-2</v>
      </c>
      <c r="AO275">
        <v>13</v>
      </c>
      <c r="AP275" s="38">
        <f t="shared" si="49"/>
        <v>0.11461555306760222</v>
      </c>
      <c r="AQ275">
        <v>13</v>
      </c>
      <c r="AR275" s="8">
        <v>46356</v>
      </c>
      <c r="AS275">
        <v>0</v>
      </c>
      <c r="AT275" t="s">
        <v>58</v>
      </c>
      <c r="AU275" t="s">
        <v>205</v>
      </c>
      <c r="AV275" s="11">
        <v>41201</v>
      </c>
      <c r="AW275" s="3">
        <v>3500000</v>
      </c>
      <c r="AX275" s="3">
        <v>670329</v>
      </c>
      <c r="AY275">
        <v>6.25E-2</v>
      </c>
      <c r="AZ275">
        <v>17</v>
      </c>
      <c r="BA275" s="38">
        <f t="shared" si="47"/>
        <v>9.7168312448374289E-2</v>
      </c>
      <c r="BB275">
        <v>17</v>
      </c>
      <c r="BC275" s="8">
        <v>47349</v>
      </c>
      <c r="BD275">
        <v>0</v>
      </c>
      <c r="BE275" t="s">
        <v>43</v>
      </c>
      <c r="BF275" t="s">
        <v>205</v>
      </c>
      <c r="BG275" s="11" t="s">
        <v>106</v>
      </c>
      <c r="BH275" s="3">
        <v>0</v>
      </c>
      <c r="BI275" s="3">
        <v>0</v>
      </c>
      <c r="BJ275">
        <v>0</v>
      </c>
      <c r="BK275">
        <v>0</v>
      </c>
      <c r="BL275" s="38">
        <f t="shared" si="48"/>
        <v>0</v>
      </c>
      <c r="BM275">
        <v>0</v>
      </c>
      <c r="BN275" s="8">
        <v>0</v>
      </c>
      <c r="BO275">
        <v>0</v>
      </c>
      <c r="BP275" t="s">
        <v>46</v>
      </c>
      <c r="BQ275">
        <v>0</v>
      </c>
      <c r="BR275" s="3">
        <v>4490942</v>
      </c>
      <c r="BS275">
        <v>0</v>
      </c>
      <c r="BT275" s="19">
        <f t="shared" si="40"/>
        <v>3740861</v>
      </c>
      <c r="BU275" s="19">
        <f t="shared" si="41"/>
        <v>7189567</v>
      </c>
      <c r="BV275" s="13">
        <f t="shared" si="42"/>
        <v>1.6009039974241484</v>
      </c>
    </row>
    <row r="276" spans="1:74" hidden="1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43"/>
        <v>7.0645522180970546E-2</v>
      </c>
      <c r="U276" s="3">
        <v>1711715</v>
      </c>
      <c r="V276" s="3">
        <v>1453411</v>
      </c>
      <c r="W276" s="14">
        <f t="shared" si="44"/>
        <v>0.84909637410433392</v>
      </c>
      <c r="X276" s="3">
        <v>1067654</v>
      </c>
      <c r="Y276" s="18">
        <f t="shared" si="45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 s="38">
        <f t="shared" si="46"/>
        <v>8.9941100370973207E-2</v>
      </c>
      <c r="AF276">
        <v>0</v>
      </c>
      <c r="AG276" s="10">
        <v>48821</v>
      </c>
      <c r="AH276">
        <v>0</v>
      </c>
      <c r="AI276" t="s">
        <v>58</v>
      </c>
      <c r="AJ276">
        <v>0</v>
      </c>
      <c r="AK276" s="8" t="s">
        <v>106</v>
      </c>
      <c r="AL276" s="3">
        <v>218676</v>
      </c>
      <c r="AM276" s="3">
        <v>208371</v>
      </c>
      <c r="AN276">
        <v>0.04</v>
      </c>
      <c r="AO276">
        <v>15</v>
      </c>
      <c r="AP276" s="38">
        <f t="shared" si="49"/>
        <v>8.9941100370973207E-2</v>
      </c>
      <c r="AQ276">
        <v>0</v>
      </c>
      <c r="AR276" s="8">
        <v>46568</v>
      </c>
      <c r="AS276">
        <v>0</v>
      </c>
      <c r="AT276" t="s">
        <v>58</v>
      </c>
      <c r="AU276">
        <v>0</v>
      </c>
      <c r="AV276" s="11" t="s">
        <v>106</v>
      </c>
      <c r="AW276" s="3">
        <v>100385</v>
      </c>
      <c r="AX276" s="3">
        <v>0</v>
      </c>
      <c r="AY276">
        <v>0</v>
      </c>
      <c r="AZ276">
        <v>15</v>
      </c>
      <c r="BA276" s="38">
        <f t="shared" si="47"/>
        <v>6.6666666666666666E-2</v>
      </c>
      <c r="BB276">
        <v>0</v>
      </c>
      <c r="BC276" s="8">
        <v>47331</v>
      </c>
      <c r="BD276">
        <v>0</v>
      </c>
      <c r="BE276" t="s">
        <v>100</v>
      </c>
      <c r="BF276">
        <v>0</v>
      </c>
      <c r="BG276" s="11" t="s">
        <v>106</v>
      </c>
      <c r="BH276" s="3">
        <v>0</v>
      </c>
      <c r="BI276" s="3">
        <v>0</v>
      </c>
      <c r="BJ276">
        <v>0</v>
      </c>
      <c r="BK276">
        <v>0</v>
      </c>
      <c r="BL276" s="38">
        <f t="shared" si="48"/>
        <v>0</v>
      </c>
      <c r="BM276">
        <v>0</v>
      </c>
      <c r="BN276" s="8">
        <v>0</v>
      </c>
      <c r="BO276">
        <v>0</v>
      </c>
      <c r="BP276" t="s">
        <v>46</v>
      </c>
      <c r="BQ276">
        <v>0</v>
      </c>
      <c r="BR276" s="3">
        <v>1711715</v>
      </c>
      <c r="BS276" t="s">
        <v>47</v>
      </c>
      <c r="BT276" s="19">
        <f t="shared" si="40"/>
        <v>644061</v>
      </c>
      <c r="BU276" s="19">
        <f t="shared" si="41"/>
        <v>1711715</v>
      </c>
      <c r="BV276" s="13">
        <f t="shared" si="42"/>
        <v>1</v>
      </c>
    </row>
    <row r="277" spans="1:74" hidden="1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43"/>
        <v>8.3593655659465249E-2</v>
      </c>
      <c r="U277" s="3">
        <v>5068076</v>
      </c>
      <c r="V277" s="3">
        <v>4742386</v>
      </c>
      <c r="W277" s="14">
        <f t="shared" si="44"/>
        <v>0.93573695422089176</v>
      </c>
      <c r="X277" s="3">
        <v>4087901</v>
      </c>
      <c r="Y277" s="18">
        <f t="shared" si="45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 s="38">
        <f t="shared" si="46"/>
        <v>9.5220490862802251E-2</v>
      </c>
      <c r="AF277">
        <v>30</v>
      </c>
      <c r="AG277" s="10">
        <v>42644</v>
      </c>
      <c r="AH277" t="s">
        <v>63</v>
      </c>
      <c r="AI277" t="s">
        <v>43</v>
      </c>
      <c r="AJ277" t="s">
        <v>55</v>
      </c>
      <c r="AK277" s="8">
        <v>41653</v>
      </c>
      <c r="AL277" s="3">
        <v>250000</v>
      </c>
      <c r="AM277" s="3">
        <v>250000</v>
      </c>
      <c r="AN277">
        <v>0</v>
      </c>
      <c r="AO277">
        <v>20</v>
      </c>
      <c r="AP277" s="38">
        <f t="shared" si="49"/>
        <v>0.05</v>
      </c>
      <c r="AQ277" t="s">
        <v>165</v>
      </c>
      <c r="AR277" s="8">
        <v>48957</v>
      </c>
      <c r="AS277" t="s">
        <v>206</v>
      </c>
      <c r="AT277" t="s">
        <v>100</v>
      </c>
      <c r="AU277" t="s">
        <v>55</v>
      </c>
      <c r="AV277" s="11">
        <v>41906</v>
      </c>
      <c r="AW277" s="3">
        <v>230175</v>
      </c>
      <c r="AX277" s="3">
        <v>251640</v>
      </c>
      <c r="AY277">
        <v>0</v>
      </c>
      <c r="AZ277" t="s">
        <v>165</v>
      </c>
      <c r="BA277" s="38">
        <f t="shared" si="47"/>
        <v>0</v>
      </c>
      <c r="BB277" t="s">
        <v>165</v>
      </c>
      <c r="BC277" s="8">
        <v>42637</v>
      </c>
      <c r="BD277" t="s">
        <v>165</v>
      </c>
      <c r="BE277" t="s">
        <v>58</v>
      </c>
      <c r="BF277" t="s">
        <v>62</v>
      </c>
      <c r="BG277" s="11" t="s">
        <v>106</v>
      </c>
      <c r="BH277" s="3">
        <v>0</v>
      </c>
      <c r="BI277" s="3">
        <v>0</v>
      </c>
      <c r="BJ277">
        <v>0</v>
      </c>
      <c r="BK277">
        <v>0</v>
      </c>
      <c r="BL277" s="38">
        <f t="shared" si="48"/>
        <v>0</v>
      </c>
      <c r="BM277">
        <v>0</v>
      </c>
      <c r="BN277" s="8">
        <v>0</v>
      </c>
      <c r="BO277">
        <v>0</v>
      </c>
      <c r="BP277" t="s">
        <v>46</v>
      </c>
      <c r="BQ277">
        <v>0</v>
      </c>
      <c r="BR277" s="3">
        <v>5068076</v>
      </c>
      <c r="BS277" t="s">
        <v>62</v>
      </c>
      <c r="BT277" s="19">
        <f t="shared" si="40"/>
        <v>980175</v>
      </c>
      <c r="BU277" s="19">
        <f t="shared" si="41"/>
        <v>5068076</v>
      </c>
      <c r="BV277" s="13">
        <f t="shared" si="42"/>
        <v>1</v>
      </c>
    </row>
    <row r="278" spans="1:74" hidden="1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43"/>
        <v>9.7781332167384896E-2</v>
      </c>
      <c r="U278" s="3">
        <v>7199861</v>
      </c>
      <c r="V278" s="3">
        <v>6396997</v>
      </c>
      <c r="W278" s="14">
        <f t="shared" si="44"/>
        <v>0.88848895832850106</v>
      </c>
      <c r="X278" s="3">
        <v>6617051</v>
      </c>
      <c r="Y278" s="18">
        <f t="shared" si="45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 s="38">
        <f t="shared" si="46"/>
        <v>9.0287096548755955E-2</v>
      </c>
      <c r="AF278">
        <v>30</v>
      </c>
      <c r="AG278" s="10">
        <v>48335</v>
      </c>
      <c r="AH278" t="s">
        <v>63</v>
      </c>
      <c r="AI278" t="s">
        <v>43</v>
      </c>
      <c r="AJ278" t="s">
        <v>55</v>
      </c>
      <c r="AK278" s="8">
        <v>41731</v>
      </c>
      <c r="AL278" s="3">
        <v>82810</v>
      </c>
      <c r="AM278" s="3">
        <v>0</v>
      </c>
      <c r="AN278">
        <v>0</v>
      </c>
      <c r="AO278">
        <v>13</v>
      </c>
      <c r="AP278" s="38">
        <f t="shared" si="49"/>
        <v>7.6923076923076927E-2</v>
      </c>
      <c r="AQ278" t="s">
        <v>165</v>
      </c>
      <c r="AR278" s="8">
        <v>42827</v>
      </c>
      <c r="AS278" t="s">
        <v>165</v>
      </c>
      <c r="AT278" t="s">
        <v>58</v>
      </c>
      <c r="AU278" t="s">
        <v>47</v>
      </c>
      <c r="AV278" s="11" t="s">
        <v>106</v>
      </c>
      <c r="AW278" s="3">
        <v>0</v>
      </c>
      <c r="AX278" s="3">
        <v>0</v>
      </c>
      <c r="AY278">
        <v>0</v>
      </c>
      <c r="AZ278">
        <v>0</v>
      </c>
      <c r="BA278" s="38">
        <f t="shared" si="47"/>
        <v>0</v>
      </c>
      <c r="BB278">
        <v>0</v>
      </c>
      <c r="BC278" s="8">
        <v>0</v>
      </c>
      <c r="BD278">
        <v>0</v>
      </c>
      <c r="BE278" t="s">
        <v>46</v>
      </c>
      <c r="BF278">
        <v>0</v>
      </c>
      <c r="BG278" s="11" t="s">
        <v>106</v>
      </c>
      <c r="BH278" s="3">
        <v>0</v>
      </c>
      <c r="BI278" s="3">
        <v>0</v>
      </c>
      <c r="BJ278">
        <v>0</v>
      </c>
      <c r="BK278">
        <v>0</v>
      </c>
      <c r="BL278" s="38">
        <f t="shared" si="48"/>
        <v>0</v>
      </c>
      <c r="BM278">
        <v>0</v>
      </c>
      <c r="BN278" s="8">
        <v>0</v>
      </c>
      <c r="BO278">
        <v>0</v>
      </c>
      <c r="BP278" t="s">
        <v>46</v>
      </c>
      <c r="BQ278">
        <v>0</v>
      </c>
      <c r="BR278" s="3">
        <v>7199861</v>
      </c>
      <c r="BS278" t="s">
        <v>62</v>
      </c>
      <c r="BT278" s="19">
        <f t="shared" si="40"/>
        <v>582810</v>
      </c>
      <c r="BU278" s="19">
        <f t="shared" si="41"/>
        <v>7199861</v>
      </c>
      <c r="BV278" s="13">
        <f t="shared" si="42"/>
        <v>1</v>
      </c>
    </row>
    <row r="279" spans="1:74" hidden="1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43"/>
        <v>0.10220278195589826</v>
      </c>
      <c r="U279" s="3">
        <v>2602845</v>
      </c>
      <c r="V279" s="3">
        <v>2955756</v>
      </c>
      <c r="W279" s="14">
        <f t="shared" si="44"/>
        <v>1.1355866369299747</v>
      </c>
      <c r="X279" s="3">
        <v>2281374</v>
      </c>
      <c r="Y279" s="18">
        <f t="shared" si="45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 s="38">
        <f t="shared" si="46"/>
        <v>8.2198522089099474E-2</v>
      </c>
      <c r="AF279">
        <v>30</v>
      </c>
      <c r="AG279" s="10">
        <v>47797</v>
      </c>
      <c r="AH279" t="s">
        <v>54</v>
      </c>
      <c r="AI279" t="s">
        <v>43</v>
      </c>
      <c r="AJ279" t="s">
        <v>55</v>
      </c>
      <c r="AK279" s="8">
        <v>41964</v>
      </c>
      <c r="AL279" s="3">
        <v>151851</v>
      </c>
      <c r="AM279" s="3">
        <v>138755</v>
      </c>
      <c r="AN279">
        <v>2.3699999999999999E-2</v>
      </c>
      <c r="AO279">
        <v>15</v>
      </c>
      <c r="AP279" s="38">
        <f t="shared" si="49"/>
        <v>7.9996080683343462E-2</v>
      </c>
      <c r="AQ279" t="s">
        <v>391</v>
      </c>
      <c r="AR279" s="8">
        <v>47427</v>
      </c>
      <c r="AS279" t="s">
        <v>71</v>
      </c>
      <c r="AT279" t="s">
        <v>58</v>
      </c>
      <c r="AU279" t="s">
        <v>55</v>
      </c>
      <c r="AV279" s="11" t="s">
        <v>106</v>
      </c>
      <c r="AW279" s="3">
        <v>0</v>
      </c>
      <c r="AX279" s="3">
        <v>0</v>
      </c>
      <c r="AY279">
        <v>0</v>
      </c>
      <c r="AZ279">
        <v>0</v>
      </c>
      <c r="BA279" s="38">
        <f t="shared" si="47"/>
        <v>0</v>
      </c>
      <c r="BB279">
        <v>0</v>
      </c>
      <c r="BC279" s="8">
        <v>0</v>
      </c>
      <c r="BD279">
        <v>0</v>
      </c>
      <c r="BE279" t="s">
        <v>46</v>
      </c>
      <c r="BF279">
        <v>0</v>
      </c>
      <c r="BG279" s="11" t="s">
        <v>106</v>
      </c>
      <c r="BH279" s="3">
        <v>0</v>
      </c>
      <c r="BI279" s="3">
        <v>0</v>
      </c>
      <c r="BJ279">
        <v>0</v>
      </c>
      <c r="BK279">
        <v>0</v>
      </c>
      <c r="BL279" s="38">
        <f t="shared" si="48"/>
        <v>0</v>
      </c>
      <c r="BM279">
        <v>0</v>
      </c>
      <c r="BN279" s="8">
        <v>0</v>
      </c>
      <c r="BO279">
        <v>0</v>
      </c>
      <c r="BP279" t="s">
        <v>46</v>
      </c>
      <c r="BQ279">
        <v>0</v>
      </c>
      <c r="BR279" s="3">
        <v>2602845</v>
      </c>
      <c r="BS279" t="s">
        <v>255</v>
      </c>
      <c r="BT279" s="19">
        <f t="shared" si="40"/>
        <v>321471</v>
      </c>
      <c r="BU279" s="19">
        <f t="shared" si="41"/>
        <v>2602845</v>
      </c>
      <c r="BV279" s="13">
        <f t="shared" si="42"/>
        <v>1</v>
      </c>
    </row>
    <row r="280" spans="1:74" hidden="1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43"/>
        <v>9.9223852274101201E-2</v>
      </c>
      <c r="U280" s="3">
        <v>4557251</v>
      </c>
      <c r="V280" s="3">
        <v>5048648</v>
      </c>
      <c r="W280" s="14">
        <f t="shared" si="44"/>
        <v>1.1078275039053149</v>
      </c>
      <c r="X280" s="3">
        <v>3843604</v>
      </c>
      <c r="Y280" s="18">
        <f t="shared" si="45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 s="38">
        <f t="shared" si="46"/>
        <v>9.152042532292326E-2</v>
      </c>
      <c r="AF280">
        <v>30</v>
      </c>
      <c r="AG280" s="10">
        <v>47245</v>
      </c>
      <c r="AH280" t="s">
        <v>54</v>
      </c>
      <c r="AI280" t="s">
        <v>43</v>
      </c>
      <c r="AJ280" t="s">
        <v>55</v>
      </c>
      <c r="AK280" s="8">
        <v>41255</v>
      </c>
      <c r="AL280" s="3">
        <v>394147</v>
      </c>
      <c r="AM280" s="3">
        <v>379943.01</v>
      </c>
      <c r="AN280">
        <v>1.4E-2</v>
      </c>
      <c r="AO280">
        <v>17</v>
      </c>
      <c r="AP280" s="38">
        <f t="shared" si="49"/>
        <v>6.6509824573688495E-2</v>
      </c>
      <c r="AQ280" t="s">
        <v>358</v>
      </c>
      <c r="AR280" s="8">
        <v>47119</v>
      </c>
      <c r="AS280" t="s">
        <v>71</v>
      </c>
      <c r="AT280" t="s">
        <v>58</v>
      </c>
      <c r="AU280" t="s">
        <v>55</v>
      </c>
      <c r="AV280" s="11" t="s">
        <v>358</v>
      </c>
      <c r="AW280" s="3">
        <v>5840</v>
      </c>
      <c r="AX280" s="3">
        <v>0</v>
      </c>
      <c r="AY280">
        <v>0</v>
      </c>
      <c r="AZ280">
        <v>0</v>
      </c>
      <c r="BA280" s="38">
        <f t="shared" si="47"/>
        <v>0</v>
      </c>
      <c r="BB280">
        <v>0</v>
      </c>
      <c r="BC280" s="8">
        <v>0</v>
      </c>
      <c r="BD280" t="s">
        <v>75</v>
      </c>
      <c r="BE280" t="s">
        <v>100</v>
      </c>
      <c r="BF280" t="s">
        <v>47</v>
      </c>
      <c r="BG280" s="11" t="s">
        <v>106</v>
      </c>
      <c r="BH280" s="3">
        <v>0</v>
      </c>
      <c r="BI280" s="3">
        <v>0</v>
      </c>
      <c r="BJ280">
        <v>0</v>
      </c>
      <c r="BK280">
        <v>0</v>
      </c>
      <c r="BL280" s="38">
        <f t="shared" si="48"/>
        <v>0</v>
      </c>
      <c r="BM280">
        <v>0</v>
      </c>
      <c r="BN280" s="8">
        <v>0</v>
      </c>
      <c r="BO280">
        <v>0</v>
      </c>
      <c r="BP280" t="s">
        <v>46</v>
      </c>
      <c r="BQ280">
        <v>0</v>
      </c>
      <c r="BR280" s="3">
        <v>4557251</v>
      </c>
      <c r="BS280" t="s">
        <v>47</v>
      </c>
      <c r="BT280" s="19">
        <f t="shared" si="40"/>
        <v>713647</v>
      </c>
      <c r="BU280" s="19">
        <f t="shared" si="41"/>
        <v>4557251</v>
      </c>
      <c r="BV280" s="13">
        <f t="shared" si="42"/>
        <v>1</v>
      </c>
    </row>
    <row r="281" spans="1:74" hidden="1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43"/>
        <v>0.10608942586877904</v>
      </c>
      <c r="U281" s="3">
        <v>3355226</v>
      </c>
      <c r="V281" s="3">
        <v>4092539.39</v>
      </c>
      <c r="W281" s="14">
        <f t="shared" si="44"/>
        <v>1.2197507381022918</v>
      </c>
      <c r="X281" s="3">
        <v>7080</v>
      </c>
      <c r="Y281" s="18">
        <f t="shared" si="45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 s="38">
        <f t="shared" si="46"/>
        <v>0</v>
      </c>
      <c r="AF281">
        <v>0</v>
      </c>
      <c r="AG281" s="10">
        <v>0</v>
      </c>
      <c r="AH281">
        <v>0</v>
      </c>
      <c r="AI281" t="s">
        <v>46</v>
      </c>
      <c r="AJ281">
        <v>0</v>
      </c>
      <c r="AK281" s="8" t="s">
        <v>106</v>
      </c>
      <c r="AL281" s="3">
        <v>228020</v>
      </c>
      <c r="AM281" s="3">
        <v>178434</v>
      </c>
      <c r="AN281">
        <v>0.05</v>
      </c>
      <c r="AO281" t="s">
        <v>45</v>
      </c>
      <c r="AP281" s="38">
        <f t="shared" si="49"/>
        <v>0</v>
      </c>
      <c r="AQ281">
        <v>0</v>
      </c>
      <c r="AR281" s="8">
        <v>0</v>
      </c>
      <c r="AS281">
        <v>0</v>
      </c>
      <c r="AT281" t="s">
        <v>46</v>
      </c>
      <c r="AU281">
        <v>0</v>
      </c>
      <c r="AV281" s="11" t="s">
        <v>106</v>
      </c>
      <c r="AW281" s="3">
        <v>0</v>
      </c>
      <c r="AX281" s="3">
        <v>0</v>
      </c>
      <c r="AY281">
        <v>0</v>
      </c>
      <c r="AZ281">
        <v>0</v>
      </c>
      <c r="BA281" s="38">
        <f t="shared" si="47"/>
        <v>0</v>
      </c>
      <c r="BB281">
        <v>0</v>
      </c>
      <c r="BC281" s="8">
        <v>0</v>
      </c>
      <c r="BD281">
        <v>0</v>
      </c>
      <c r="BE281" t="s">
        <v>46</v>
      </c>
      <c r="BF281">
        <v>0</v>
      </c>
      <c r="BG281" s="11" t="s">
        <v>106</v>
      </c>
      <c r="BH281" s="3">
        <v>0</v>
      </c>
      <c r="BI281" s="3">
        <v>0</v>
      </c>
      <c r="BJ281">
        <v>0</v>
      </c>
      <c r="BK281">
        <v>0</v>
      </c>
      <c r="BL281" s="38">
        <f t="shared" si="48"/>
        <v>0</v>
      </c>
      <c r="BM281">
        <v>0</v>
      </c>
      <c r="BN281" s="8">
        <v>0</v>
      </c>
      <c r="BO281">
        <v>0</v>
      </c>
      <c r="BP281" t="s">
        <v>46</v>
      </c>
      <c r="BQ281">
        <v>0</v>
      </c>
      <c r="BR281" s="3">
        <v>3355226</v>
      </c>
      <c r="BS281">
        <v>0</v>
      </c>
      <c r="BT281" s="19">
        <f t="shared" si="40"/>
        <v>3348146</v>
      </c>
      <c r="BU281" s="19">
        <f t="shared" si="41"/>
        <v>3355226</v>
      </c>
      <c r="BV281" s="13">
        <f t="shared" si="42"/>
        <v>1</v>
      </c>
    </row>
    <row r="282" spans="1:74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43"/>
        <v>0.674633120402367</v>
      </c>
      <c r="U282" s="3">
        <v>8162896</v>
      </c>
      <c r="V282" s="3">
        <v>6599388</v>
      </c>
      <c r="W282" s="14">
        <f t="shared" si="44"/>
        <v>0.80846160480300133</v>
      </c>
      <c r="X282" s="3">
        <v>5231089</v>
      </c>
      <c r="Y282" s="18">
        <f t="shared" si="45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 s="38">
        <f t="shared" si="46"/>
        <v>8.9941100370973207E-2</v>
      </c>
      <c r="AF282">
        <v>30</v>
      </c>
      <c r="AG282" s="10">
        <v>47836</v>
      </c>
      <c r="AH282" t="s">
        <v>63</v>
      </c>
      <c r="AI282" t="s">
        <v>43</v>
      </c>
      <c r="AJ282" t="s">
        <v>44</v>
      </c>
      <c r="AK282" s="8">
        <v>42943</v>
      </c>
      <c r="AL282" s="3">
        <v>3720</v>
      </c>
      <c r="AM282" s="3">
        <v>3720</v>
      </c>
      <c r="AN282">
        <v>0</v>
      </c>
      <c r="AO282" t="s">
        <v>45</v>
      </c>
      <c r="AP282" s="38">
        <f t="shared" si="49"/>
        <v>0</v>
      </c>
      <c r="AQ282">
        <v>0</v>
      </c>
      <c r="AR282" s="8">
        <v>0</v>
      </c>
      <c r="AS282">
        <v>0</v>
      </c>
      <c r="AT282" t="s">
        <v>58</v>
      </c>
      <c r="AU282" t="s">
        <v>98</v>
      </c>
      <c r="AV282" s="11" t="s">
        <v>106</v>
      </c>
      <c r="AW282" s="3">
        <v>0</v>
      </c>
      <c r="AX282" s="3">
        <v>0</v>
      </c>
      <c r="AY282">
        <v>0</v>
      </c>
      <c r="AZ282">
        <v>0</v>
      </c>
      <c r="BA282" s="38">
        <f t="shared" si="47"/>
        <v>0</v>
      </c>
      <c r="BB282">
        <v>0</v>
      </c>
      <c r="BC282" s="8">
        <v>0</v>
      </c>
      <c r="BD282">
        <v>0</v>
      </c>
      <c r="BE282" t="s">
        <v>46</v>
      </c>
      <c r="BF282">
        <v>0</v>
      </c>
      <c r="BG282" s="11" t="s">
        <v>106</v>
      </c>
      <c r="BH282" s="3">
        <v>0</v>
      </c>
      <c r="BI282" s="3">
        <v>0</v>
      </c>
      <c r="BJ282">
        <v>0</v>
      </c>
      <c r="BK282">
        <v>0</v>
      </c>
      <c r="BL282" s="38">
        <f t="shared" si="48"/>
        <v>0</v>
      </c>
      <c r="BM282">
        <v>0</v>
      </c>
      <c r="BN282" s="8">
        <v>0</v>
      </c>
      <c r="BO282">
        <v>0</v>
      </c>
      <c r="BP282" t="s">
        <v>46</v>
      </c>
      <c r="BQ282">
        <v>0</v>
      </c>
      <c r="BR282" s="3">
        <v>8162896</v>
      </c>
      <c r="BS282" t="s">
        <v>47</v>
      </c>
      <c r="BT282" s="19">
        <f t="shared" si="40"/>
        <v>2203720</v>
      </c>
      <c r="BU282" s="19">
        <f t="shared" si="41"/>
        <v>7434809</v>
      </c>
      <c r="BV282" s="13">
        <f t="shared" si="42"/>
        <v>0.91080530733210374</v>
      </c>
    </row>
    <row r="283" spans="1:74" hidden="1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43"/>
        <v>7.0244647566439083E-2</v>
      </c>
      <c r="U283" s="3">
        <v>2156449</v>
      </c>
      <c r="V283" s="3">
        <v>1683100</v>
      </c>
      <c r="W283" s="14">
        <f t="shared" si="44"/>
        <v>0.78049608407154536</v>
      </c>
      <c r="X283" s="3">
        <v>1354199</v>
      </c>
      <c r="Y283" s="18">
        <f t="shared" si="45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 s="38">
        <f t="shared" si="46"/>
        <v>9.8952143589367256E-2</v>
      </c>
      <c r="AF283">
        <v>15</v>
      </c>
      <c r="AG283" s="10">
        <v>47757</v>
      </c>
      <c r="AH283" t="s">
        <v>63</v>
      </c>
      <c r="AI283" t="s">
        <v>43</v>
      </c>
      <c r="AJ283" t="s">
        <v>44</v>
      </c>
      <c r="AK283" s="8">
        <v>41939</v>
      </c>
      <c r="AL283" s="3">
        <v>480000</v>
      </c>
      <c r="AM283" s="3">
        <v>497575</v>
      </c>
      <c r="AN283">
        <v>2.5000000000000001E-2</v>
      </c>
      <c r="AO283">
        <v>20</v>
      </c>
      <c r="AP283" s="38">
        <f t="shared" si="49"/>
        <v>6.4147128734474465E-2</v>
      </c>
      <c r="AQ283" t="s">
        <v>165</v>
      </c>
      <c r="AR283" s="8">
        <v>49155</v>
      </c>
      <c r="AS283" t="s">
        <v>206</v>
      </c>
      <c r="AT283" t="s">
        <v>58</v>
      </c>
      <c r="AU283" t="s">
        <v>44</v>
      </c>
      <c r="AV283" s="11">
        <v>42309</v>
      </c>
      <c r="AW283" s="3">
        <v>72250</v>
      </c>
      <c r="AX283" s="3">
        <v>32287</v>
      </c>
      <c r="AY283">
        <v>0</v>
      </c>
      <c r="AZ283" t="s">
        <v>165</v>
      </c>
      <c r="BA283" s="38">
        <f t="shared" si="47"/>
        <v>0</v>
      </c>
      <c r="BB283" t="s">
        <v>165</v>
      </c>
      <c r="BC283" s="8" t="s">
        <v>165</v>
      </c>
      <c r="BD283" t="s">
        <v>165</v>
      </c>
      <c r="BE283" t="s">
        <v>58</v>
      </c>
      <c r="BF283">
        <v>0</v>
      </c>
      <c r="BG283" s="11" t="s">
        <v>106</v>
      </c>
      <c r="BH283" s="3">
        <v>0</v>
      </c>
      <c r="BI283" s="3">
        <v>0</v>
      </c>
      <c r="BJ283">
        <v>0</v>
      </c>
      <c r="BK283">
        <v>0</v>
      </c>
      <c r="BL283" s="38">
        <f t="shared" si="48"/>
        <v>0</v>
      </c>
      <c r="BM283">
        <v>0</v>
      </c>
      <c r="BN283" s="8">
        <v>0</v>
      </c>
      <c r="BO283">
        <v>0</v>
      </c>
      <c r="BP283" t="s">
        <v>46</v>
      </c>
      <c r="BQ283">
        <v>0</v>
      </c>
      <c r="BR283" s="3">
        <v>2156499</v>
      </c>
      <c r="BS283" t="s">
        <v>255</v>
      </c>
      <c r="BT283" s="19">
        <f t="shared" si="40"/>
        <v>802250</v>
      </c>
      <c r="BU283" s="19">
        <f t="shared" si="41"/>
        <v>2156449</v>
      </c>
      <c r="BV283" s="13">
        <f t="shared" si="42"/>
        <v>1</v>
      </c>
    </row>
    <row r="284" spans="1:74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43"/>
        <v>0</v>
      </c>
      <c r="U284" s="3">
        <v>0</v>
      </c>
      <c r="V284" s="3">
        <v>0</v>
      </c>
      <c r="W284" s="14">
        <f t="shared" si="44"/>
        <v>0</v>
      </c>
      <c r="X284" s="3">
        <v>0</v>
      </c>
      <c r="Y284" s="18">
        <f t="shared" si="45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 s="38">
        <f t="shared" si="46"/>
        <v>4.2120979666705562E-2</v>
      </c>
      <c r="AF284">
        <v>40</v>
      </c>
      <c r="AG284" s="10">
        <v>56431</v>
      </c>
      <c r="AH284">
        <v>0</v>
      </c>
      <c r="AI284" t="s">
        <v>43</v>
      </c>
      <c r="AJ284" t="s">
        <v>44</v>
      </c>
      <c r="AK284" s="8" t="s">
        <v>106</v>
      </c>
      <c r="AL284" s="3">
        <v>0</v>
      </c>
      <c r="AM284" s="3">
        <v>0</v>
      </c>
      <c r="AN284">
        <v>0</v>
      </c>
      <c r="AO284">
        <v>0</v>
      </c>
      <c r="AP284" s="38">
        <f t="shared" si="49"/>
        <v>0</v>
      </c>
      <c r="AQ284">
        <v>0</v>
      </c>
      <c r="AR284" s="8">
        <v>0</v>
      </c>
      <c r="AS284">
        <v>0</v>
      </c>
      <c r="AT284">
        <v>0</v>
      </c>
      <c r="AU284">
        <v>0</v>
      </c>
      <c r="AV284" s="11" t="s">
        <v>106</v>
      </c>
      <c r="AW284" s="3">
        <v>0</v>
      </c>
      <c r="AX284" s="3">
        <v>0</v>
      </c>
      <c r="AY284">
        <v>0</v>
      </c>
      <c r="AZ284">
        <v>0</v>
      </c>
      <c r="BA284" s="38">
        <f t="shared" si="47"/>
        <v>0</v>
      </c>
      <c r="BB284">
        <v>0</v>
      </c>
      <c r="BC284" s="8">
        <v>0</v>
      </c>
      <c r="BD284">
        <v>0</v>
      </c>
      <c r="BE284" t="s">
        <v>46</v>
      </c>
      <c r="BF284">
        <v>0</v>
      </c>
      <c r="BG284" s="11" t="s">
        <v>106</v>
      </c>
      <c r="BH284" s="3">
        <v>0</v>
      </c>
      <c r="BI284" s="3">
        <v>0</v>
      </c>
      <c r="BJ284">
        <v>0</v>
      </c>
      <c r="BK284">
        <v>0</v>
      </c>
      <c r="BL284" s="38">
        <f t="shared" si="48"/>
        <v>0</v>
      </c>
      <c r="BM284">
        <v>0</v>
      </c>
      <c r="BN284" s="8">
        <v>0</v>
      </c>
      <c r="BO284">
        <v>0</v>
      </c>
      <c r="BP284" t="s">
        <v>46</v>
      </c>
      <c r="BQ284">
        <v>0</v>
      </c>
      <c r="BR284" s="3">
        <v>0</v>
      </c>
      <c r="BS284">
        <v>0</v>
      </c>
      <c r="BT284" s="19">
        <f t="shared" si="40"/>
        <v>10312900</v>
      </c>
      <c r="BU284" s="19">
        <f t="shared" si="41"/>
        <v>10312900</v>
      </c>
      <c r="BV284" s="13">
        <f t="shared" si="42"/>
        <v>0</v>
      </c>
    </row>
    <row r="285" spans="1:74" hidden="1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43"/>
        <v>7.5251144206622003E-2</v>
      </c>
      <c r="U285" s="3">
        <v>9634405</v>
      </c>
      <c r="V285" s="3">
        <v>8055555.5599999996</v>
      </c>
      <c r="W285" s="14">
        <f t="shared" si="44"/>
        <v>0.8361238249793318</v>
      </c>
      <c r="X285" s="3">
        <v>7859405</v>
      </c>
      <c r="Y285" s="18">
        <f t="shared" si="45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 s="38">
        <f t="shared" si="46"/>
        <v>9.5432745318308781E-2</v>
      </c>
      <c r="AF285">
        <v>15</v>
      </c>
      <c r="AG285" s="10">
        <v>47412</v>
      </c>
      <c r="AH285" t="s">
        <v>54</v>
      </c>
      <c r="AI285" t="s">
        <v>43</v>
      </c>
      <c r="AJ285" t="s">
        <v>122</v>
      </c>
      <c r="AK285" s="8">
        <v>41638</v>
      </c>
      <c r="AL285" s="3">
        <v>400000</v>
      </c>
      <c r="AM285" s="3">
        <v>400000</v>
      </c>
      <c r="AN285">
        <v>4.7500000000000001E-2</v>
      </c>
      <c r="AO285">
        <v>15</v>
      </c>
      <c r="AP285" s="38">
        <f t="shared" si="49"/>
        <v>9.472113441086942E-2</v>
      </c>
      <c r="AQ285">
        <v>0</v>
      </c>
      <c r="AR285" s="8">
        <v>47482</v>
      </c>
      <c r="AS285">
        <v>0</v>
      </c>
      <c r="AT285" t="s">
        <v>100</v>
      </c>
      <c r="AU285" t="s">
        <v>122</v>
      </c>
      <c r="AV285" s="11">
        <v>41638</v>
      </c>
      <c r="AW285" s="3">
        <v>500000</v>
      </c>
      <c r="AX285" s="3">
        <v>500000</v>
      </c>
      <c r="AY285">
        <v>0.05</v>
      </c>
      <c r="AZ285">
        <v>15</v>
      </c>
      <c r="BA285" s="38">
        <f t="shared" si="47"/>
        <v>9.6342287609244376E-2</v>
      </c>
      <c r="BB285">
        <v>0</v>
      </c>
      <c r="BC285" s="8">
        <v>47482</v>
      </c>
      <c r="BD285">
        <v>0</v>
      </c>
      <c r="BE285" t="s">
        <v>100</v>
      </c>
      <c r="BF285" t="s">
        <v>122</v>
      </c>
      <c r="BG285" s="11">
        <v>41638</v>
      </c>
      <c r="BH285" s="3">
        <v>300000</v>
      </c>
      <c r="BI285" s="3">
        <v>300000</v>
      </c>
      <c r="BJ285">
        <v>0.05</v>
      </c>
      <c r="BK285">
        <v>15</v>
      </c>
      <c r="BL285" s="38">
        <f t="shared" si="48"/>
        <v>9.6342287609244376E-2</v>
      </c>
      <c r="BM285">
        <v>0</v>
      </c>
      <c r="BN285" s="8">
        <v>47453</v>
      </c>
      <c r="BO285">
        <v>0</v>
      </c>
      <c r="BP285" t="s">
        <v>58</v>
      </c>
      <c r="BQ285" t="s">
        <v>122</v>
      </c>
      <c r="BR285" s="3">
        <v>9634405</v>
      </c>
      <c r="BS285" t="s">
        <v>497</v>
      </c>
      <c r="BT285" s="19">
        <f t="shared" si="40"/>
        <v>1775000</v>
      </c>
      <c r="BU285" s="19">
        <f t="shared" si="41"/>
        <v>9634405</v>
      </c>
      <c r="BV285" s="13">
        <f t="shared" si="42"/>
        <v>1</v>
      </c>
    </row>
    <row r="286" spans="1:74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43"/>
        <v>0</v>
      </c>
      <c r="U286" s="3">
        <v>0</v>
      </c>
      <c r="V286" s="3">
        <v>0</v>
      </c>
      <c r="W286" s="14">
        <f t="shared" si="44"/>
        <v>0</v>
      </c>
      <c r="X286" s="3">
        <v>0</v>
      </c>
      <c r="Y286" s="18">
        <f t="shared" si="45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 s="38">
        <f t="shared" si="46"/>
        <v>7.8226718212273991E-2</v>
      </c>
      <c r="AF286">
        <v>25</v>
      </c>
      <c r="AG286" s="10">
        <v>47726</v>
      </c>
      <c r="AH286">
        <v>0</v>
      </c>
      <c r="AI286" t="s">
        <v>43</v>
      </c>
      <c r="AJ286" t="s">
        <v>299</v>
      </c>
      <c r="AK286" s="8">
        <v>42309</v>
      </c>
      <c r="AL286" s="3">
        <v>670061</v>
      </c>
      <c r="AM286" s="3">
        <v>670061</v>
      </c>
      <c r="AN286">
        <v>0.04</v>
      </c>
      <c r="AO286">
        <v>20</v>
      </c>
      <c r="AP286" s="38">
        <f t="shared" si="49"/>
        <v>7.3581750328628889E-2</v>
      </c>
      <c r="AQ286">
        <v>20</v>
      </c>
      <c r="AR286" s="8">
        <v>49675</v>
      </c>
      <c r="AS286">
        <v>0</v>
      </c>
      <c r="AT286" t="s">
        <v>100</v>
      </c>
      <c r="AU286">
        <v>0</v>
      </c>
      <c r="AV286" s="11" t="s">
        <v>106</v>
      </c>
      <c r="AW286" s="3">
        <v>0</v>
      </c>
      <c r="AX286" s="3">
        <v>0</v>
      </c>
      <c r="AY286">
        <v>0</v>
      </c>
      <c r="AZ286">
        <v>0</v>
      </c>
      <c r="BA286" s="38">
        <f t="shared" si="47"/>
        <v>0</v>
      </c>
      <c r="BB286">
        <v>0</v>
      </c>
      <c r="BC286" s="8">
        <v>0</v>
      </c>
      <c r="BD286">
        <v>0</v>
      </c>
      <c r="BE286" t="s">
        <v>46</v>
      </c>
      <c r="BF286">
        <v>0</v>
      </c>
      <c r="BG286" s="11" t="s">
        <v>106</v>
      </c>
      <c r="BH286" s="3">
        <v>0</v>
      </c>
      <c r="BI286" s="3">
        <v>0</v>
      </c>
      <c r="BJ286">
        <v>0</v>
      </c>
      <c r="BK286">
        <v>0</v>
      </c>
      <c r="BL286" s="38">
        <f t="shared" si="48"/>
        <v>0</v>
      </c>
      <c r="BM286">
        <v>0</v>
      </c>
      <c r="BN286" s="8">
        <v>0</v>
      </c>
      <c r="BO286">
        <v>0</v>
      </c>
      <c r="BP286" t="s">
        <v>46</v>
      </c>
      <c r="BQ286">
        <v>0</v>
      </c>
      <c r="BR286" s="3">
        <v>0</v>
      </c>
      <c r="BS286">
        <v>0</v>
      </c>
      <c r="BT286" s="19">
        <f t="shared" si="40"/>
        <v>1000061</v>
      </c>
      <c r="BU286" s="19">
        <f t="shared" si="41"/>
        <v>1000061</v>
      </c>
      <c r="BV286" s="13">
        <f t="shared" si="42"/>
        <v>0</v>
      </c>
    </row>
    <row r="287" spans="1:74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43"/>
        <v>7.8247463065256859E-2</v>
      </c>
      <c r="U287" s="3">
        <v>8735542</v>
      </c>
      <c r="V287" s="3">
        <v>8527327</v>
      </c>
      <c r="W287" s="14">
        <f t="shared" si="44"/>
        <v>0.97616461577312552</v>
      </c>
      <c r="X287" s="3">
        <v>6206247</v>
      </c>
      <c r="Y287" s="18">
        <f t="shared" si="45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 s="38">
        <f t="shared" si="46"/>
        <v>8.0397193157501462E-2</v>
      </c>
      <c r="AF287">
        <v>69</v>
      </c>
      <c r="AG287" s="10">
        <v>59079</v>
      </c>
      <c r="AH287">
        <v>0</v>
      </c>
      <c r="AI287" t="s">
        <v>46</v>
      </c>
      <c r="AJ287" t="s">
        <v>459</v>
      </c>
      <c r="AK287" s="8">
        <v>41883</v>
      </c>
      <c r="AL287" s="3">
        <v>534081</v>
      </c>
      <c r="AM287" s="3">
        <v>569555</v>
      </c>
      <c r="AN287">
        <v>0.04</v>
      </c>
      <c r="AO287">
        <v>18</v>
      </c>
      <c r="AP287" s="38">
        <f t="shared" si="49"/>
        <v>7.8993328144302502E-2</v>
      </c>
      <c r="AQ287">
        <v>18</v>
      </c>
      <c r="AR287" s="8">
        <v>48488</v>
      </c>
      <c r="AS287">
        <v>0</v>
      </c>
      <c r="AT287" t="s">
        <v>100</v>
      </c>
      <c r="AU287" t="s">
        <v>460</v>
      </c>
      <c r="AV287" s="11">
        <v>41921</v>
      </c>
      <c r="AW287" s="3">
        <v>708380</v>
      </c>
      <c r="AX287" s="3">
        <v>763317</v>
      </c>
      <c r="AY287">
        <v>0.04</v>
      </c>
      <c r="AZ287">
        <v>20</v>
      </c>
      <c r="BA287" s="38">
        <f t="shared" si="47"/>
        <v>7.3581750328628889E-2</v>
      </c>
      <c r="BB287">
        <v>20</v>
      </c>
      <c r="BC287" s="8">
        <v>49225</v>
      </c>
      <c r="BD287">
        <v>0</v>
      </c>
      <c r="BE287" t="s">
        <v>58</v>
      </c>
      <c r="BF287" t="s">
        <v>461</v>
      </c>
      <c r="BG287" s="11">
        <v>42340</v>
      </c>
      <c r="BH287" s="3">
        <v>414000</v>
      </c>
      <c r="BI287" s="3">
        <v>397415</v>
      </c>
      <c r="BJ287">
        <v>5.7500000000000002E-2</v>
      </c>
      <c r="BK287">
        <v>16</v>
      </c>
      <c r="BL287" s="38">
        <f t="shared" si="48"/>
        <v>9.7260290008921196E-2</v>
      </c>
      <c r="BM287">
        <v>16</v>
      </c>
      <c r="BN287" s="8">
        <v>48223</v>
      </c>
      <c r="BO287">
        <v>0</v>
      </c>
      <c r="BP287" t="s">
        <v>46</v>
      </c>
      <c r="BQ287" t="s">
        <v>462</v>
      </c>
      <c r="BR287" s="3">
        <v>8735542</v>
      </c>
      <c r="BS287" t="s">
        <v>62</v>
      </c>
      <c r="BT287" s="19">
        <f t="shared" si="40"/>
        <v>2529295</v>
      </c>
      <c r="BU287" s="19">
        <f t="shared" si="41"/>
        <v>8735542</v>
      </c>
      <c r="BV287" s="13">
        <f t="shared" si="42"/>
        <v>1</v>
      </c>
    </row>
    <row r="288" spans="1:74" hidden="1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43"/>
        <v>9.6672215075320381E-2</v>
      </c>
      <c r="U288" s="3">
        <v>4126108</v>
      </c>
      <c r="V288" s="3">
        <v>3930353</v>
      </c>
      <c r="W288" s="14">
        <f t="shared" si="44"/>
        <v>0.95255698590536164</v>
      </c>
      <c r="X288" s="3">
        <v>3410435</v>
      </c>
      <c r="Y288" s="18">
        <f t="shared" si="45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 s="38">
        <f t="shared" si="46"/>
        <v>9.8612651674210586E-2</v>
      </c>
      <c r="AF288">
        <v>15</v>
      </c>
      <c r="AG288" s="10">
        <v>47604</v>
      </c>
      <c r="AH288" t="s">
        <v>464</v>
      </c>
      <c r="AI288" t="s">
        <v>43</v>
      </c>
      <c r="AJ288" t="s">
        <v>465</v>
      </c>
      <c r="AK288" s="8">
        <v>41792</v>
      </c>
      <c r="AL288" s="3">
        <v>322473</v>
      </c>
      <c r="AM288" s="3">
        <v>333071</v>
      </c>
      <c r="AN288">
        <v>2.3599999999999999E-2</v>
      </c>
      <c r="AO288">
        <v>15</v>
      </c>
      <c r="AP288" s="38">
        <f t="shared" si="49"/>
        <v>7.9936987021447511E-2</v>
      </c>
      <c r="AQ288">
        <v>15</v>
      </c>
      <c r="AR288" s="8">
        <v>47573</v>
      </c>
      <c r="AS288" t="s">
        <v>464</v>
      </c>
      <c r="AT288" t="s">
        <v>58</v>
      </c>
      <c r="AU288">
        <v>0</v>
      </c>
      <c r="AV288" s="11">
        <v>41788</v>
      </c>
      <c r="AW288" s="3">
        <v>100000</v>
      </c>
      <c r="AX288" s="3">
        <v>100000</v>
      </c>
      <c r="AY288">
        <v>2.3599999999999999E-2</v>
      </c>
      <c r="AZ288">
        <v>15</v>
      </c>
      <c r="BA288" s="38">
        <f t="shared" si="47"/>
        <v>7.9936987021447511E-2</v>
      </c>
      <c r="BB288">
        <v>15</v>
      </c>
      <c r="BC288" s="8">
        <v>47573</v>
      </c>
      <c r="BD288" t="s">
        <v>466</v>
      </c>
      <c r="BE288" t="s">
        <v>100</v>
      </c>
      <c r="BF288">
        <v>0</v>
      </c>
      <c r="BG288" s="11" t="s">
        <v>106</v>
      </c>
      <c r="BH288" s="3">
        <v>0</v>
      </c>
      <c r="BI288" s="3">
        <v>0</v>
      </c>
      <c r="BJ288">
        <v>0</v>
      </c>
      <c r="BK288">
        <v>0</v>
      </c>
      <c r="BL288" s="38">
        <f t="shared" si="48"/>
        <v>0</v>
      </c>
      <c r="BM288">
        <v>0</v>
      </c>
      <c r="BN288" s="8">
        <v>0</v>
      </c>
      <c r="BO288">
        <v>0</v>
      </c>
      <c r="BP288" t="s">
        <v>46</v>
      </c>
      <c r="BQ288">
        <v>0</v>
      </c>
      <c r="BR288" s="3">
        <v>4126108</v>
      </c>
      <c r="BS288" t="s">
        <v>62</v>
      </c>
      <c r="BT288" s="19">
        <f t="shared" si="40"/>
        <v>715673</v>
      </c>
      <c r="BU288" s="19">
        <f t="shared" si="41"/>
        <v>4126108</v>
      </c>
      <c r="BV288" s="13">
        <f t="shared" si="42"/>
        <v>1</v>
      </c>
    </row>
    <row r="289" spans="1:74" hidden="1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43"/>
        <v>8.6937392437815453E-2</v>
      </c>
      <c r="U289" s="3">
        <v>9614206</v>
      </c>
      <c r="V289" s="3">
        <v>9813450</v>
      </c>
      <c r="W289" s="14">
        <f t="shared" si="44"/>
        <v>1.0207239162547588</v>
      </c>
      <c r="X289" s="3">
        <v>7381157</v>
      </c>
      <c r="Y289" s="18">
        <f t="shared" si="45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 s="38">
        <f t="shared" si="46"/>
        <v>4.0881147589510385E-2</v>
      </c>
      <c r="AF289">
        <v>50</v>
      </c>
      <c r="AG289" s="10">
        <v>60267</v>
      </c>
      <c r="AH289">
        <v>1</v>
      </c>
      <c r="AI289" t="s">
        <v>58</v>
      </c>
      <c r="AJ289" t="s">
        <v>467</v>
      </c>
      <c r="AK289" s="8">
        <v>41817</v>
      </c>
      <c r="AL289" s="3">
        <v>1222266</v>
      </c>
      <c r="AM289" s="3">
        <v>1222266</v>
      </c>
      <c r="AN289">
        <v>3.27E-2</v>
      </c>
      <c r="AO289">
        <v>50</v>
      </c>
      <c r="AP289" s="38">
        <f t="shared" si="49"/>
        <v>4.0881147589510385E-2</v>
      </c>
      <c r="AQ289">
        <v>50</v>
      </c>
      <c r="AR289" s="8">
        <v>60267</v>
      </c>
      <c r="AS289">
        <v>2</v>
      </c>
      <c r="AT289" t="s">
        <v>58</v>
      </c>
      <c r="AU289" t="s">
        <v>467</v>
      </c>
      <c r="AV289" s="11">
        <v>41817</v>
      </c>
      <c r="AW289" s="3">
        <v>121539</v>
      </c>
      <c r="AX289" s="3">
        <v>0</v>
      </c>
      <c r="AY289">
        <v>3.27E-2</v>
      </c>
      <c r="AZ289">
        <v>15</v>
      </c>
      <c r="BA289" s="38">
        <f t="shared" si="47"/>
        <v>8.5410966994646689E-2</v>
      </c>
      <c r="BB289">
        <v>15</v>
      </c>
      <c r="BC289" s="8">
        <v>47118</v>
      </c>
      <c r="BD289">
        <v>3</v>
      </c>
      <c r="BE289" t="s">
        <v>58</v>
      </c>
      <c r="BF289" t="s">
        <v>468</v>
      </c>
      <c r="BG289" s="11" t="s">
        <v>106</v>
      </c>
      <c r="BH289" s="3">
        <v>0</v>
      </c>
      <c r="BI289" s="3">
        <v>0</v>
      </c>
      <c r="BJ289">
        <v>0</v>
      </c>
      <c r="BK289">
        <v>0</v>
      </c>
      <c r="BL289" s="38">
        <f t="shared" si="48"/>
        <v>0</v>
      </c>
      <c r="BM289">
        <v>0</v>
      </c>
      <c r="BN289" s="8">
        <v>0</v>
      </c>
      <c r="BO289">
        <v>0</v>
      </c>
      <c r="BP289" t="s">
        <v>46</v>
      </c>
      <c r="BQ289">
        <v>0</v>
      </c>
      <c r="BR289" s="3">
        <v>9614206</v>
      </c>
      <c r="BS289" t="s">
        <v>62</v>
      </c>
      <c r="BT289" s="19">
        <f t="shared" si="40"/>
        <v>2233049</v>
      </c>
      <c r="BU289" s="19">
        <f t="shared" si="41"/>
        <v>9614206</v>
      </c>
      <c r="BV289" s="13">
        <f t="shared" si="42"/>
        <v>1</v>
      </c>
    </row>
    <row r="290" spans="1:74" hidden="1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43"/>
        <v>9.2185156867455084E-2</v>
      </c>
      <c r="U290" s="3">
        <v>2639362</v>
      </c>
      <c r="V290" s="3">
        <v>2916071</v>
      </c>
      <c r="W290" s="14">
        <f t="shared" si="44"/>
        <v>1.1048393513280861</v>
      </c>
      <c r="X290" s="3">
        <v>2049645</v>
      </c>
      <c r="Y290" s="18">
        <f t="shared" si="45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 s="38">
        <f t="shared" si="46"/>
        <v>0.10296276395531272</v>
      </c>
      <c r="AF290">
        <v>30</v>
      </c>
      <c r="AG290" s="10">
        <v>47462</v>
      </c>
      <c r="AH290" t="s">
        <v>63</v>
      </c>
      <c r="AI290" t="s">
        <v>43</v>
      </c>
      <c r="AJ290" t="s">
        <v>469</v>
      </c>
      <c r="AK290" s="8">
        <v>41589</v>
      </c>
      <c r="AL290" s="3">
        <v>270000</v>
      </c>
      <c r="AM290" s="3">
        <v>298495</v>
      </c>
      <c r="AN290">
        <v>0.05</v>
      </c>
      <c r="AO290">
        <v>20</v>
      </c>
      <c r="AP290" s="38">
        <f t="shared" si="49"/>
        <v>8.0242587190691328E-2</v>
      </c>
      <c r="AQ290" t="s">
        <v>165</v>
      </c>
      <c r="AR290" s="8">
        <v>48790</v>
      </c>
      <c r="AS290" t="s">
        <v>206</v>
      </c>
      <c r="AT290" t="s">
        <v>58</v>
      </c>
      <c r="AU290" t="s">
        <v>44</v>
      </c>
      <c r="AV290" s="11">
        <v>42125</v>
      </c>
      <c r="AW290" s="3">
        <v>80187</v>
      </c>
      <c r="AX290" s="3">
        <v>45424</v>
      </c>
      <c r="AY290" t="s">
        <v>165</v>
      </c>
      <c r="AZ290" t="s">
        <v>165</v>
      </c>
      <c r="BA290" s="38">
        <f t="shared" si="47"/>
        <v>0</v>
      </c>
      <c r="BB290" t="s">
        <v>165</v>
      </c>
      <c r="BC290" s="8" t="s">
        <v>165</v>
      </c>
      <c r="BD290" t="s">
        <v>165</v>
      </c>
      <c r="BE290" t="s">
        <v>58</v>
      </c>
      <c r="BF290">
        <v>0</v>
      </c>
      <c r="BG290" s="11" t="s">
        <v>106</v>
      </c>
      <c r="BH290" s="3">
        <v>0</v>
      </c>
      <c r="BI290" s="3">
        <v>0</v>
      </c>
      <c r="BJ290">
        <v>0</v>
      </c>
      <c r="BK290">
        <v>0</v>
      </c>
      <c r="BL290" s="38">
        <f t="shared" si="48"/>
        <v>0</v>
      </c>
      <c r="BM290">
        <v>0</v>
      </c>
      <c r="BN290" s="8">
        <v>0</v>
      </c>
      <c r="BO290">
        <v>0</v>
      </c>
      <c r="BP290" t="s">
        <v>46</v>
      </c>
      <c r="BQ290">
        <v>0</v>
      </c>
      <c r="BR290" s="3">
        <v>2639362</v>
      </c>
      <c r="BS290" t="s">
        <v>255</v>
      </c>
      <c r="BT290" s="19">
        <f t="shared" si="40"/>
        <v>589717</v>
      </c>
      <c r="BU290" s="19">
        <f t="shared" si="41"/>
        <v>2639362</v>
      </c>
      <c r="BV290" s="13">
        <f t="shared" si="42"/>
        <v>1</v>
      </c>
    </row>
    <row r="291" spans="1:74" hidden="1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43"/>
        <v>8.0505423851552016E-2</v>
      </c>
      <c r="U291" s="3">
        <v>1911188</v>
      </c>
      <c r="V291" s="3">
        <v>1719582</v>
      </c>
      <c r="W291" s="14">
        <f t="shared" si="44"/>
        <v>0.8997450800235246</v>
      </c>
      <c r="X291" s="3">
        <v>1384688</v>
      </c>
      <c r="Y291" s="18">
        <f t="shared" si="45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 s="38">
        <f t="shared" si="46"/>
        <v>6.6666666666666666E-2</v>
      </c>
      <c r="AF291">
        <v>15</v>
      </c>
      <c r="AG291" s="10">
        <v>47514</v>
      </c>
      <c r="AH291" t="s">
        <v>63</v>
      </c>
      <c r="AI291" t="s">
        <v>43</v>
      </c>
      <c r="AJ291" t="s">
        <v>44</v>
      </c>
      <c r="AK291" s="8">
        <v>41589</v>
      </c>
      <c r="AL291" s="3">
        <v>216500</v>
      </c>
      <c r="AM291" s="3">
        <v>218970</v>
      </c>
      <c r="AN291">
        <v>0</v>
      </c>
      <c r="AO291">
        <v>20</v>
      </c>
      <c r="AP291" s="38">
        <f t="shared" si="49"/>
        <v>0.05</v>
      </c>
      <c r="AQ291" t="s">
        <v>165</v>
      </c>
      <c r="AR291" s="8">
        <v>48790</v>
      </c>
      <c r="AS291" t="s">
        <v>206</v>
      </c>
      <c r="AT291" t="s">
        <v>58</v>
      </c>
      <c r="AU291" t="s">
        <v>44</v>
      </c>
      <c r="AV291" s="11" t="s">
        <v>106</v>
      </c>
      <c r="AW291" s="3">
        <v>0</v>
      </c>
      <c r="AX291" s="3">
        <v>0</v>
      </c>
      <c r="AY291">
        <v>0</v>
      </c>
      <c r="AZ291">
        <v>0</v>
      </c>
      <c r="BA291" s="38">
        <f t="shared" si="47"/>
        <v>0</v>
      </c>
      <c r="BB291">
        <v>0</v>
      </c>
      <c r="BC291" s="8">
        <v>0</v>
      </c>
      <c r="BD291">
        <v>0</v>
      </c>
      <c r="BE291" t="s">
        <v>46</v>
      </c>
      <c r="BF291">
        <v>0</v>
      </c>
      <c r="BG291" s="11" t="s">
        <v>106</v>
      </c>
      <c r="BH291" s="3">
        <v>0</v>
      </c>
      <c r="BI291" s="3">
        <v>0</v>
      </c>
      <c r="BJ291">
        <v>0</v>
      </c>
      <c r="BK291">
        <v>0</v>
      </c>
      <c r="BL291" s="38">
        <f t="shared" si="48"/>
        <v>0</v>
      </c>
      <c r="BM291">
        <v>0</v>
      </c>
      <c r="BN291" s="8">
        <v>0</v>
      </c>
      <c r="BO291">
        <v>0</v>
      </c>
      <c r="BP291" t="s">
        <v>46</v>
      </c>
      <c r="BQ291">
        <v>0</v>
      </c>
      <c r="BR291" s="3">
        <v>1911188</v>
      </c>
      <c r="BS291" t="s">
        <v>255</v>
      </c>
      <c r="BT291" s="19">
        <f t="shared" si="40"/>
        <v>526500</v>
      </c>
      <c r="BU291" s="19">
        <f t="shared" si="41"/>
        <v>1911188</v>
      </c>
      <c r="BV291" s="13">
        <f t="shared" si="42"/>
        <v>1</v>
      </c>
    </row>
    <row r="292" spans="1:74" hidden="1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43"/>
        <v>8.7556665625764515E-2</v>
      </c>
      <c r="U292" s="3">
        <v>5914741</v>
      </c>
      <c r="V292" s="3">
        <v>7261427</v>
      </c>
      <c r="W292" s="14">
        <f t="shared" si="44"/>
        <v>1.2276830042093136</v>
      </c>
      <c r="X292" s="3">
        <v>110</v>
      </c>
      <c r="Y292" s="18">
        <f t="shared" si="45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 s="38">
        <f t="shared" si="46"/>
        <v>9.962559760481117E-2</v>
      </c>
      <c r="AF292">
        <v>0</v>
      </c>
      <c r="AG292" s="10">
        <v>0</v>
      </c>
      <c r="AH292">
        <v>0</v>
      </c>
      <c r="AI292" t="s">
        <v>46</v>
      </c>
      <c r="AJ292">
        <v>0</v>
      </c>
      <c r="AK292" s="8" t="s">
        <v>106</v>
      </c>
      <c r="AL292" s="3">
        <v>200000</v>
      </c>
      <c r="AM292" s="3">
        <v>200000</v>
      </c>
      <c r="AN292">
        <v>3.5999999999999997E-2</v>
      </c>
      <c r="AO292">
        <v>50</v>
      </c>
      <c r="AP292" s="38">
        <f t="shared" si="49"/>
        <v>4.340555359077107E-2</v>
      </c>
      <c r="AQ292">
        <v>0</v>
      </c>
      <c r="AR292" s="8">
        <v>0</v>
      </c>
      <c r="AS292">
        <v>0</v>
      </c>
      <c r="AT292" t="s">
        <v>46</v>
      </c>
      <c r="AU292">
        <v>0</v>
      </c>
      <c r="AV292" s="11" t="s">
        <v>106</v>
      </c>
      <c r="AW292" s="3">
        <v>200000</v>
      </c>
      <c r="AX292" s="3">
        <v>198393</v>
      </c>
      <c r="AY292">
        <v>5.7500000000000002E-2</v>
      </c>
      <c r="AZ292">
        <v>16.5</v>
      </c>
      <c r="BA292" s="38">
        <f t="shared" si="47"/>
        <v>9.5441000439197218E-2</v>
      </c>
      <c r="BB292">
        <v>0</v>
      </c>
      <c r="BC292" s="8">
        <v>0</v>
      </c>
      <c r="BD292">
        <v>0</v>
      </c>
      <c r="BE292" t="s">
        <v>46</v>
      </c>
      <c r="BF292">
        <v>0</v>
      </c>
      <c r="BG292" s="11" t="s">
        <v>106</v>
      </c>
      <c r="BH292" s="3">
        <v>4538713</v>
      </c>
      <c r="BI292" s="3">
        <v>4538713</v>
      </c>
      <c r="BJ292">
        <v>0</v>
      </c>
      <c r="BK292">
        <v>0</v>
      </c>
      <c r="BL292" s="38">
        <f t="shared" si="48"/>
        <v>0</v>
      </c>
      <c r="BM292">
        <v>0</v>
      </c>
      <c r="BN292" s="8">
        <v>0</v>
      </c>
      <c r="BO292">
        <v>0</v>
      </c>
      <c r="BP292" t="s">
        <v>46</v>
      </c>
      <c r="BQ292">
        <v>0</v>
      </c>
      <c r="BR292" s="3">
        <v>5914741</v>
      </c>
      <c r="BS292">
        <v>0</v>
      </c>
      <c r="BT292" s="19">
        <f t="shared" si="40"/>
        <v>5914631</v>
      </c>
      <c r="BU292" s="19">
        <f t="shared" si="41"/>
        <v>5914741</v>
      </c>
      <c r="BV292" s="13">
        <f t="shared" si="42"/>
        <v>1</v>
      </c>
    </row>
    <row r="293" spans="1:74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43"/>
        <v>0</v>
      </c>
      <c r="U293" s="3">
        <v>0</v>
      </c>
      <c r="V293" s="3">
        <v>0</v>
      </c>
      <c r="W293" s="14">
        <f t="shared" si="44"/>
        <v>0</v>
      </c>
      <c r="X293" s="3">
        <v>0</v>
      </c>
      <c r="Y293" s="18">
        <f t="shared" si="45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 s="38">
        <f t="shared" si="46"/>
        <v>5.1960851482497419E-2</v>
      </c>
      <c r="AF293">
        <v>40</v>
      </c>
      <c r="AG293" s="10">
        <v>56705</v>
      </c>
      <c r="AH293">
        <v>0</v>
      </c>
      <c r="AI293" t="s">
        <v>43</v>
      </c>
      <c r="AJ293">
        <v>0</v>
      </c>
      <c r="AK293" s="8" t="s">
        <v>106</v>
      </c>
      <c r="AL293" s="3">
        <v>0</v>
      </c>
      <c r="AM293" s="3">
        <v>0</v>
      </c>
      <c r="AN293">
        <v>0</v>
      </c>
      <c r="AO293">
        <v>0</v>
      </c>
      <c r="AP293" s="38">
        <f t="shared" si="49"/>
        <v>0</v>
      </c>
      <c r="AQ293">
        <v>0</v>
      </c>
      <c r="AR293" s="8">
        <v>0</v>
      </c>
      <c r="AS293">
        <v>0</v>
      </c>
      <c r="AT293">
        <v>0</v>
      </c>
      <c r="AU293">
        <v>0</v>
      </c>
      <c r="AV293" s="11" t="s">
        <v>106</v>
      </c>
      <c r="AW293" s="3">
        <v>0</v>
      </c>
      <c r="AX293" s="3">
        <v>0</v>
      </c>
      <c r="AY293">
        <v>0</v>
      </c>
      <c r="AZ293">
        <v>0</v>
      </c>
      <c r="BA293" s="38">
        <f t="shared" si="47"/>
        <v>0</v>
      </c>
      <c r="BB293">
        <v>0</v>
      </c>
      <c r="BC293" s="8">
        <v>0</v>
      </c>
      <c r="BD293">
        <v>0</v>
      </c>
      <c r="BE293" t="s">
        <v>46</v>
      </c>
      <c r="BF293">
        <v>0</v>
      </c>
      <c r="BG293" s="11" t="s">
        <v>106</v>
      </c>
      <c r="BH293" s="3">
        <v>0</v>
      </c>
      <c r="BI293" s="3">
        <v>0</v>
      </c>
      <c r="BJ293">
        <v>0</v>
      </c>
      <c r="BK293">
        <v>0</v>
      </c>
      <c r="BL293" s="38">
        <f t="shared" si="48"/>
        <v>0</v>
      </c>
      <c r="BM293">
        <v>0</v>
      </c>
      <c r="BN293" s="8">
        <v>0</v>
      </c>
      <c r="BO293">
        <v>0</v>
      </c>
      <c r="BP293" t="s">
        <v>46</v>
      </c>
      <c r="BQ293">
        <v>0</v>
      </c>
      <c r="BR293" s="3">
        <v>0</v>
      </c>
      <c r="BS293">
        <v>0</v>
      </c>
      <c r="BT293" s="19">
        <f t="shared" si="40"/>
        <v>6574000</v>
      </c>
      <c r="BU293" s="19">
        <f t="shared" si="41"/>
        <v>6574000</v>
      </c>
      <c r="BV293" s="13">
        <f t="shared" si="42"/>
        <v>0</v>
      </c>
    </row>
    <row r="294" spans="1:74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43"/>
        <v>0</v>
      </c>
      <c r="U294" s="3">
        <v>0</v>
      </c>
      <c r="V294" s="3">
        <v>0</v>
      </c>
      <c r="W294" s="14">
        <f t="shared" si="44"/>
        <v>0</v>
      </c>
      <c r="X294" s="3">
        <v>0</v>
      </c>
      <c r="Y294" s="18">
        <f t="shared" si="45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 s="38">
        <f t="shared" si="46"/>
        <v>7.3581750328628889E-2</v>
      </c>
      <c r="AF294">
        <v>0</v>
      </c>
      <c r="AG294" s="10">
        <v>0</v>
      </c>
      <c r="AH294">
        <v>0</v>
      </c>
      <c r="AI294" t="s">
        <v>46</v>
      </c>
      <c r="AJ294" t="s">
        <v>240</v>
      </c>
      <c r="AK294" s="8" t="s">
        <v>106</v>
      </c>
      <c r="AL294" s="3">
        <v>250000</v>
      </c>
      <c r="AM294" s="3">
        <v>250000</v>
      </c>
      <c r="AN294">
        <v>2.5000000000000001E-3</v>
      </c>
      <c r="AO294">
        <v>50</v>
      </c>
      <c r="AP294" s="38">
        <f t="shared" si="49"/>
        <v>2.1300992011248448E-2</v>
      </c>
      <c r="AQ294">
        <v>0</v>
      </c>
      <c r="AR294" s="8">
        <v>0</v>
      </c>
      <c r="AS294">
        <v>0</v>
      </c>
      <c r="AT294" t="s">
        <v>46</v>
      </c>
      <c r="AU294" t="s">
        <v>171</v>
      </c>
      <c r="AV294" s="11" t="s">
        <v>106</v>
      </c>
      <c r="AW294" s="3">
        <v>441055</v>
      </c>
      <c r="AX294" s="3">
        <v>441055</v>
      </c>
      <c r="AY294">
        <v>0.04</v>
      </c>
      <c r="AZ294">
        <v>16</v>
      </c>
      <c r="BA294" s="38">
        <f t="shared" si="47"/>
        <v>8.5819999221953561E-2</v>
      </c>
      <c r="BB294">
        <v>0</v>
      </c>
      <c r="BC294" s="8">
        <v>0</v>
      </c>
      <c r="BD294">
        <v>0</v>
      </c>
      <c r="BE294" t="s">
        <v>46</v>
      </c>
      <c r="BF294">
        <v>0</v>
      </c>
      <c r="BG294" s="11" t="s">
        <v>106</v>
      </c>
      <c r="BH294" s="3">
        <v>0</v>
      </c>
      <c r="BI294" s="3">
        <v>0</v>
      </c>
      <c r="BJ294">
        <v>0</v>
      </c>
      <c r="BK294">
        <v>0</v>
      </c>
      <c r="BL294" s="38">
        <f t="shared" si="48"/>
        <v>0</v>
      </c>
      <c r="BM294">
        <v>0</v>
      </c>
      <c r="BN294" s="8">
        <v>0</v>
      </c>
      <c r="BO294">
        <v>0</v>
      </c>
      <c r="BP294" t="s">
        <v>46</v>
      </c>
      <c r="BQ294">
        <v>0</v>
      </c>
      <c r="BR294" s="3">
        <v>1241055</v>
      </c>
      <c r="BS294" t="s">
        <v>62</v>
      </c>
      <c r="BT294" s="19">
        <f t="shared" si="40"/>
        <v>1241055</v>
      </c>
      <c r="BU294" s="19">
        <f t="shared" si="41"/>
        <v>1241055</v>
      </c>
      <c r="BV294" s="13">
        <f t="shared" si="42"/>
        <v>0</v>
      </c>
    </row>
    <row r="295" spans="1:74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43"/>
        <v>8.7298081576036177E-2</v>
      </c>
      <c r="U295" s="3">
        <v>10524733</v>
      </c>
      <c r="V295" s="3">
        <v>10208767</v>
      </c>
      <c r="W295" s="14">
        <f t="shared" si="44"/>
        <v>0.96997871584960871</v>
      </c>
      <c r="X295" s="3">
        <v>8846011</v>
      </c>
      <c r="Y295" s="18">
        <f t="shared" si="45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 s="38">
        <f t="shared" si="46"/>
        <v>9.8612651674210586E-2</v>
      </c>
      <c r="AF295">
        <v>16</v>
      </c>
      <c r="AG295" s="10">
        <v>47788</v>
      </c>
      <c r="AH295" t="s">
        <v>63</v>
      </c>
      <c r="AI295" t="s">
        <v>43</v>
      </c>
      <c r="AJ295" t="s">
        <v>291</v>
      </c>
      <c r="AK295" s="8">
        <v>41990</v>
      </c>
      <c r="AL295" s="3">
        <v>275000</v>
      </c>
      <c r="AM295" s="3">
        <v>281367</v>
      </c>
      <c r="AN295">
        <v>0.05</v>
      </c>
      <c r="AO295">
        <v>16</v>
      </c>
      <c r="AP295" s="38">
        <f t="shared" si="49"/>
        <v>9.2269907977645726E-2</v>
      </c>
      <c r="AQ295">
        <v>16</v>
      </c>
      <c r="AR295" s="8">
        <v>47036</v>
      </c>
      <c r="AS295">
        <v>0</v>
      </c>
      <c r="AT295" t="s">
        <v>100</v>
      </c>
      <c r="AU295" t="s">
        <v>245</v>
      </c>
      <c r="AV295" s="11">
        <v>42409</v>
      </c>
      <c r="AW295" s="3">
        <v>668773</v>
      </c>
      <c r="AX295" s="3">
        <v>668773</v>
      </c>
      <c r="AY295">
        <v>5.5E-2</v>
      </c>
      <c r="AZ295">
        <v>14</v>
      </c>
      <c r="BA295" s="38">
        <f t="shared" si="47"/>
        <v>0.10427911544944371</v>
      </c>
      <c r="BB295">
        <v>14</v>
      </c>
      <c r="BC295" s="8">
        <v>47827</v>
      </c>
      <c r="BD295">
        <v>0</v>
      </c>
      <c r="BE295" t="s">
        <v>43</v>
      </c>
      <c r="BF295" t="s">
        <v>472</v>
      </c>
      <c r="BG295" s="11" t="s">
        <v>106</v>
      </c>
      <c r="BH295" s="3">
        <v>0</v>
      </c>
      <c r="BI295" s="3">
        <v>0</v>
      </c>
      <c r="BJ295">
        <v>0</v>
      </c>
      <c r="BK295">
        <v>0</v>
      </c>
      <c r="BL295" s="38">
        <f t="shared" si="48"/>
        <v>0</v>
      </c>
      <c r="BM295">
        <v>0</v>
      </c>
      <c r="BN295" s="8">
        <v>0</v>
      </c>
      <c r="BO295">
        <v>0</v>
      </c>
      <c r="BP295" t="s">
        <v>46</v>
      </c>
      <c r="BQ295">
        <v>0</v>
      </c>
      <c r="BR295" s="3">
        <v>10524733</v>
      </c>
      <c r="BS295" t="s">
        <v>62</v>
      </c>
      <c r="BT295" s="19">
        <f t="shared" si="40"/>
        <v>2347495</v>
      </c>
      <c r="BU295" s="19">
        <f t="shared" si="41"/>
        <v>11193506</v>
      </c>
      <c r="BV295" s="13">
        <f t="shared" si="42"/>
        <v>1.0635429896416375</v>
      </c>
    </row>
    <row r="296" spans="1:74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43"/>
        <v>0</v>
      </c>
      <c r="U296" s="3">
        <v>0</v>
      </c>
      <c r="V296" s="3">
        <v>0</v>
      </c>
      <c r="W296" s="14">
        <f t="shared" si="44"/>
        <v>0</v>
      </c>
      <c r="X296" s="3">
        <v>0</v>
      </c>
      <c r="Y296" s="18">
        <f t="shared" si="45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 s="38">
        <f t="shared" si="46"/>
        <v>0</v>
      </c>
      <c r="AF296">
        <v>0</v>
      </c>
      <c r="AG296" s="10">
        <v>49674</v>
      </c>
      <c r="AH296">
        <v>0</v>
      </c>
      <c r="AI296" t="s">
        <v>58</v>
      </c>
      <c r="AJ296" t="s">
        <v>339</v>
      </c>
      <c r="AK296" s="8" t="s">
        <v>106</v>
      </c>
      <c r="AL296" s="3">
        <v>430000</v>
      </c>
      <c r="AM296" s="3">
        <v>422270</v>
      </c>
      <c r="AN296">
        <v>0.04</v>
      </c>
      <c r="AO296" t="s">
        <v>45</v>
      </c>
      <c r="AP296" s="38">
        <f t="shared" si="49"/>
        <v>0</v>
      </c>
      <c r="AQ296">
        <v>0</v>
      </c>
      <c r="AR296" s="8">
        <v>48458</v>
      </c>
      <c r="AS296" t="s">
        <v>54</v>
      </c>
      <c r="AT296" t="s">
        <v>46</v>
      </c>
      <c r="AU296" t="s">
        <v>122</v>
      </c>
      <c r="AV296" s="11" t="s">
        <v>106</v>
      </c>
      <c r="AW296" s="3">
        <v>160000</v>
      </c>
      <c r="AX296" s="3">
        <v>159577</v>
      </c>
      <c r="AY296">
        <v>5.1499999999999997E-2</v>
      </c>
      <c r="AZ296">
        <v>0</v>
      </c>
      <c r="BA296" s="38">
        <f t="shared" si="47"/>
        <v>0</v>
      </c>
      <c r="BB296">
        <v>0</v>
      </c>
      <c r="BC296" s="8">
        <v>48349</v>
      </c>
      <c r="BD296">
        <v>0</v>
      </c>
      <c r="BE296" t="s">
        <v>43</v>
      </c>
      <c r="BF296" t="s">
        <v>473</v>
      </c>
      <c r="BG296" s="11" t="s">
        <v>106</v>
      </c>
      <c r="BH296" s="3">
        <v>125000</v>
      </c>
      <c r="BI296" s="3">
        <v>125000</v>
      </c>
      <c r="BJ296">
        <v>0</v>
      </c>
      <c r="BK296">
        <v>0</v>
      </c>
      <c r="BL296" s="38">
        <f t="shared" si="48"/>
        <v>0</v>
      </c>
      <c r="BM296">
        <v>0</v>
      </c>
      <c r="BN296" s="8">
        <v>48094</v>
      </c>
      <c r="BO296">
        <v>0</v>
      </c>
      <c r="BP296" t="s">
        <v>100</v>
      </c>
      <c r="BQ296" t="s">
        <v>474</v>
      </c>
      <c r="BR296" s="3">
        <v>0</v>
      </c>
      <c r="BS296">
        <v>0</v>
      </c>
      <c r="BT296" s="19">
        <f t="shared" si="40"/>
        <v>1190000</v>
      </c>
      <c r="BU296" s="19">
        <f t="shared" si="41"/>
        <v>1190000</v>
      </c>
      <c r="BV296" s="13">
        <f t="shared" si="42"/>
        <v>0</v>
      </c>
    </row>
    <row r="297" spans="1:74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43"/>
        <v>9.3432314565835464E-2</v>
      </c>
      <c r="U297" s="3">
        <v>4722242</v>
      </c>
      <c r="V297" s="3">
        <v>6031496</v>
      </c>
      <c r="W297" s="14">
        <f t="shared" si="44"/>
        <v>1.2772526270360562</v>
      </c>
      <c r="X297" s="3">
        <v>5011131</v>
      </c>
      <c r="Y297" s="18">
        <f t="shared" si="45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 s="38">
        <f t="shared" si="46"/>
        <v>0</v>
      </c>
      <c r="AF297">
        <v>0</v>
      </c>
      <c r="AG297" s="10">
        <v>0</v>
      </c>
      <c r="AH297">
        <v>0</v>
      </c>
      <c r="AI297" t="s">
        <v>46</v>
      </c>
      <c r="AJ297">
        <v>0</v>
      </c>
      <c r="AK297" s="8" t="s">
        <v>106</v>
      </c>
      <c r="AL297" s="3">
        <v>0</v>
      </c>
      <c r="AM297" s="3">
        <v>0</v>
      </c>
      <c r="AN297">
        <v>0</v>
      </c>
      <c r="AO297" t="s">
        <v>45</v>
      </c>
      <c r="AP297" s="38">
        <f t="shared" si="49"/>
        <v>0</v>
      </c>
      <c r="AQ297">
        <v>0</v>
      </c>
      <c r="AR297" s="8">
        <v>0</v>
      </c>
      <c r="AS297">
        <v>0</v>
      </c>
      <c r="AT297" t="s">
        <v>46</v>
      </c>
      <c r="AU297">
        <v>0</v>
      </c>
      <c r="AV297" s="11" t="s">
        <v>106</v>
      </c>
      <c r="AW297" s="3">
        <v>0</v>
      </c>
      <c r="AX297" s="3">
        <v>0</v>
      </c>
      <c r="AY297">
        <v>0</v>
      </c>
      <c r="AZ297">
        <v>0</v>
      </c>
      <c r="BA297" s="38">
        <f t="shared" si="47"/>
        <v>0</v>
      </c>
      <c r="BB297">
        <v>0</v>
      </c>
      <c r="BC297" s="8">
        <v>0</v>
      </c>
      <c r="BD297">
        <v>0</v>
      </c>
      <c r="BE297" t="s">
        <v>46</v>
      </c>
      <c r="BF297">
        <v>0</v>
      </c>
      <c r="BG297" s="11" t="s">
        <v>106</v>
      </c>
      <c r="BH297" s="3">
        <v>0</v>
      </c>
      <c r="BI297" s="3">
        <v>0</v>
      </c>
      <c r="BJ297">
        <v>0</v>
      </c>
      <c r="BK297">
        <v>0</v>
      </c>
      <c r="BL297" s="38">
        <f t="shared" si="48"/>
        <v>0</v>
      </c>
      <c r="BM297">
        <v>0</v>
      </c>
      <c r="BN297" s="8">
        <v>0</v>
      </c>
      <c r="BO297">
        <v>0</v>
      </c>
      <c r="BP297" t="s">
        <v>46</v>
      </c>
      <c r="BQ297">
        <v>0</v>
      </c>
      <c r="BR297" s="3">
        <v>0</v>
      </c>
      <c r="BS297">
        <v>0</v>
      </c>
      <c r="BT297" s="19">
        <f t="shared" si="40"/>
        <v>0</v>
      </c>
      <c r="BU297" s="19">
        <f t="shared" si="41"/>
        <v>5011131</v>
      </c>
      <c r="BV297" s="13">
        <f t="shared" si="42"/>
        <v>1.0611762378971683</v>
      </c>
    </row>
    <row r="298" spans="1:74" hidden="1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43"/>
        <v>9.1592902365015952E-2</v>
      </c>
      <c r="U298" s="3">
        <v>2705690</v>
      </c>
      <c r="V298" s="3">
        <v>2810308</v>
      </c>
      <c r="W298" s="14">
        <f t="shared" si="44"/>
        <v>1.038665922555799</v>
      </c>
      <c r="X298" s="3">
        <v>2156051</v>
      </c>
      <c r="Y298" s="18">
        <f t="shared" si="45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 s="38">
        <f t="shared" si="46"/>
        <v>8.8699141731286096E-2</v>
      </c>
      <c r="AF298">
        <v>30</v>
      </c>
      <c r="AG298" s="10">
        <v>48580</v>
      </c>
      <c r="AH298" t="s">
        <v>54</v>
      </c>
      <c r="AI298" t="s">
        <v>43</v>
      </c>
      <c r="AJ298" t="s">
        <v>55</v>
      </c>
      <c r="AK298" s="8">
        <v>42079</v>
      </c>
      <c r="AL298" s="3">
        <v>376139</v>
      </c>
      <c r="AM298" s="3">
        <v>396113</v>
      </c>
      <c r="AN298">
        <v>0.04</v>
      </c>
      <c r="AO298">
        <v>18</v>
      </c>
      <c r="AP298" s="38">
        <f t="shared" si="49"/>
        <v>7.8993328144302502E-2</v>
      </c>
      <c r="AQ298" t="s">
        <v>358</v>
      </c>
      <c r="AR298" s="8">
        <v>48848</v>
      </c>
      <c r="AS298" t="s">
        <v>71</v>
      </c>
      <c r="AT298" t="s">
        <v>100</v>
      </c>
      <c r="AU298" t="s">
        <v>55</v>
      </c>
      <c r="AV298" s="11">
        <v>42079</v>
      </c>
      <c r="AW298" s="3">
        <v>120000</v>
      </c>
      <c r="AX298" s="3">
        <v>128191</v>
      </c>
      <c r="AY298">
        <v>0.04</v>
      </c>
      <c r="AZ298">
        <v>16</v>
      </c>
      <c r="BA298" s="38">
        <f t="shared" si="47"/>
        <v>8.5819999221953561E-2</v>
      </c>
      <c r="BB298" t="s">
        <v>358</v>
      </c>
      <c r="BC298" s="8">
        <v>47938</v>
      </c>
      <c r="BD298" t="s">
        <v>75</v>
      </c>
      <c r="BE298" t="s">
        <v>58</v>
      </c>
      <c r="BF298" t="s">
        <v>55</v>
      </c>
      <c r="BG298" s="11" t="s">
        <v>106</v>
      </c>
      <c r="BH298" s="3">
        <v>0</v>
      </c>
      <c r="BI298" s="3">
        <v>0</v>
      </c>
      <c r="BJ298">
        <v>0</v>
      </c>
      <c r="BK298">
        <v>0</v>
      </c>
      <c r="BL298" s="38">
        <f t="shared" si="48"/>
        <v>0</v>
      </c>
      <c r="BM298">
        <v>0</v>
      </c>
      <c r="BN298" s="8">
        <v>0</v>
      </c>
      <c r="BO298">
        <v>0</v>
      </c>
      <c r="BP298" t="s">
        <v>46</v>
      </c>
      <c r="BQ298">
        <v>0</v>
      </c>
      <c r="BR298" s="3">
        <v>2705690</v>
      </c>
      <c r="BS298" t="s">
        <v>47</v>
      </c>
      <c r="BT298" s="19">
        <f t="shared" si="40"/>
        <v>549639</v>
      </c>
      <c r="BU298" s="19">
        <f t="shared" si="41"/>
        <v>2705690</v>
      </c>
      <c r="BV298" s="13">
        <f t="shared" si="42"/>
        <v>1</v>
      </c>
    </row>
    <row r="299" spans="1:74" hidden="1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43"/>
        <v>9.1649878460314277E-2</v>
      </c>
      <c r="U299" s="3">
        <v>3897081</v>
      </c>
      <c r="V299" s="3">
        <v>4111924</v>
      </c>
      <c r="W299" s="14">
        <f t="shared" si="44"/>
        <v>1.0551292108118873</v>
      </c>
      <c r="X299" s="3">
        <v>3178787</v>
      </c>
      <c r="Y299" s="18">
        <f t="shared" si="45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 s="38">
        <f t="shared" si="46"/>
        <v>8.8699141731286096E-2</v>
      </c>
      <c r="AF299">
        <v>30</v>
      </c>
      <c r="AG299" s="10">
        <v>48550</v>
      </c>
      <c r="AH299" t="s">
        <v>54</v>
      </c>
      <c r="AI299" t="s">
        <v>43</v>
      </c>
      <c r="AJ299" t="s">
        <v>55</v>
      </c>
      <c r="AK299" s="8">
        <v>42352</v>
      </c>
      <c r="AL299" s="3">
        <v>96600</v>
      </c>
      <c r="AM299" s="3">
        <v>74972.5</v>
      </c>
      <c r="AN299">
        <v>0.05</v>
      </c>
      <c r="AO299">
        <v>17</v>
      </c>
      <c r="AP299" s="38">
        <f t="shared" si="49"/>
        <v>8.8699141731286096E-2</v>
      </c>
      <c r="AQ299" t="s">
        <v>358</v>
      </c>
      <c r="AR299" s="8" t="s">
        <v>475</v>
      </c>
      <c r="AS299" t="s">
        <v>71</v>
      </c>
      <c r="AT299" t="s">
        <v>58</v>
      </c>
      <c r="AU299" t="s">
        <v>55</v>
      </c>
      <c r="AV299" s="11">
        <v>42005</v>
      </c>
      <c r="AW299" s="3">
        <v>263159</v>
      </c>
      <c r="AX299" s="3">
        <v>263159</v>
      </c>
      <c r="AY299">
        <v>0.05</v>
      </c>
      <c r="AZ299">
        <v>17</v>
      </c>
      <c r="BA299" s="38">
        <f t="shared" si="47"/>
        <v>8.8699141731286096E-2</v>
      </c>
      <c r="BB299" t="s">
        <v>358</v>
      </c>
      <c r="BC299" s="8">
        <v>48853</v>
      </c>
      <c r="BD299" t="s">
        <v>75</v>
      </c>
      <c r="BE299" t="s">
        <v>100</v>
      </c>
      <c r="BF299" t="s">
        <v>55</v>
      </c>
      <c r="BG299" s="11" t="s">
        <v>106</v>
      </c>
      <c r="BH299" s="3">
        <v>20900</v>
      </c>
      <c r="BI299" s="3">
        <v>20900</v>
      </c>
      <c r="BJ299">
        <v>0.02</v>
      </c>
      <c r="BK299">
        <v>7</v>
      </c>
      <c r="BL299" s="38">
        <f t="shared" si="48"/>
        <v>0.15451195610309953</v>
      </c>
      <c r="BM299" t="s">
        <v>358</v>
      </c>
      <c r="BN299" s="8" t="s">
        <v>476</v>
      </c>
      <c r="BO299" t="s">
        <v>346</v>
      </c>
      <c r="BP299" t="s">
        <v>58</v>
      </c>
      <c r="BQ299" t="s">
        <v>47</v>
      </c>
      <c r="BR299" s="3">
        <v>3897081</v>
      </c>
      <c r="BS299" t="s">
        <v>47</v>
      </c>
      <c r="BT299" s="19">
        <f t="shared" si="40"/>
        <v>718294</v>
      </c>
      <c r="BU299" s="19">
        <f t="shared" si="41"/>
        <v>3897081</v>
      </c>
      <c r="BV299" s="13">
        <f t="shared" si="42"/>
        <v>1</v>
      </c>
    </row>
    <row r="300" spans="1:74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43"/>
        <v>7.4408316967991411E-2</v>
      </c>
      <c r="U300" s="3">
        <v>2173292</v>
      </c>
      <c r="V300" s="3">
        <v>2554652</v>
      </c>
      <c r="W300" s="14">
        <f t="shared" si="44"/>
        <v>1.1754757299065197</v>
      </c>
      <c r="X300" s="3">
        <v>1424466</v>
      </c>
      <c r="Y300" s="18">
        <f t="shared" si="45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 s="38">
        <f t="shared" si="46"/>
        <v>9.8952143589367256E-2</v>
      </c>
      <c r="AF300">
        <v>30</v>
      </c>
      <c r="AG300" s="10">
        <v>47757</v>
      </c>
      <c r="AH300" t="s">
        <v>63</v>
      </c>
      <c r="AI300" t="s">
        <v>43</v>
      </c>
      <c r="AJ300" t="s">
        <v>44</v>
      </c>
      <c r="AK300" s="8">
        <v>41939</v>
      </c>
      <c r="AL300" s="3">
        <v>415000</v>
      </c>
      <c r="AM300" s="3">
        <v>391787</v>
      </c>
      <c r="AN300">
        <v>0.03</v>
      </c>
      <c r="AO300">
        <v>30</v>
      </c>
      <c r="AP300" s="38">
        <f t="shared" si="49"/>
        <v>5.1019259320252565E-2</v>
      </c>
      <c r="AQ300" t="s">
        <v>165</v>
      </c>
      <c r="AR300" s="8">
        <v>49155</v>
      </c>
      <c r="AS300" t="s">
        <v>206</v>
      </c>
      <c r="AT300" t="s">
        <v>58</v>
      </c>
      <c r="AU300" t="s">
        <v>44</v>
      </c>
      <c r="AV300" s="11">
        <v>42278</v>
      </c>
      <c r="AW300" s="3">
        <v>146207</v>
      </c>
      <c r="AX300" s="3">
        <v>118187</v>
      </c>
      <c r="AY300">
        <v>0</v>
      </c>
      <c r="AZ300" t="s">
        <v>165</v>
      </c>
      <c r="BA300" s="38">
        <f t="shared" si="47"/>
        <v>0</v>
      </c>
      <c r="BB300" t="s">
        <v>165</v>
      </c>
      <c r="BC300" s="8" t="s">
        <v>165</v>
      </c>
      <c r="BD300" t="s">
        <v>165</v>
      </c>
      <c r="BE300" t="s">
        <v>58</v>
      </c>
      <c r="BF300">
        <v>0</v>
      </c>
      <c r="BG300" s="11" t="s">
        <v>106</v>
      </c>
      <c r="BH300" s="3">
        <v>0</v>
      </c>
      <c r="BI300" s="3">
        <v>0</v>
      </c>
      <c r="BJ300">
        <v>0</v>
      </c>
      <c r="BK300">
        <v>0</v>
      </c>
      <c r="BL300" s="38">
        <f t="shared" si="48"/>
        <v>0</v>
      </c>
      <c r="BM300">
        <v>0</v>
      </c>
      <c r="BN300" s="8">
        <v>0</v>
      </c>
      <c r="BO300">
        <v>0</v>
      </c>
      <c r="BP300" t="s">
        <v>46</v>
      </c>
      <c r="BQ300">
        <v>0</v>
      </c>
      <c r="BR300" s="3">
        <v>2173292</v>
      </c>
      <c r="BS300" t="s">
        <v>255</v>
      </c>
      <c r="BT300" s="19">
        <f t="shared" si="40"/>
        <v>786207</v>
      </c>
      <c r="BU300" s="19">
        <f t="shared" si="41"/>
        <v>2210673</v>
      </c>
      <c r="BV300" s="13">
        <f t="shared" si="42"/>
        <v>1.0172001737456358</v>
      </c>
    </row>
    <row r="301" spans="1:74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43"/>
        <v>9.4210114381807181E-2</v>
      </c>
      <c r="U301" s="3">
        <v>5246114</v>
      </c>
      <c r="V301" s="3">
        <v>5503644</v>
      </c>
      <c r="W301" s="14">
        <f t="shared" si="44"/>
        <v>1.0490896690388352</v>
      </c>
      <c r="X301" s="3">
        <v>4260429</v>
      </c>
      <c r="Y301" s="18">
        <f t="shared" si="45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 s="38">
        <f t="shared" si="46"/>
        <v>0.11296010534001914</v>
      </c>
      <c r="AF301">
        <v>15</v>
      </c>
      <c r="AG301" s="10">
        <v>47818</v>
      </c>
      <c r="AH301" t="s">
        <v>63</v>
      </c>
      <c r="AI301" t="s">
        <v>43</v>
      </c>
      <c r="AJ301" t="s">
        <v>44</v>
      </c>
      <c r="AK301" s="8">
        <v>42522</v>
      </c>
      <c r="AL301" s="3">
        <v>500054</v>
      </c>
      <c r="AM301" s="3">
        <v>224071</v>
      </c>
      <c r="AN301">
        <v>0</v>
      </c>
      <c r="AO301" t="s">
        <v>165</v>
      </c>
      <c r="AP301" s="38">
        <f t="shared" si="49"/>
        <v>0</v>
      </c>
      <c r="AQ301" t="s">
        <v>165</v>
      </c>
      <c r="AR301" s="8">
        <v>47818</v>
      </c>
      <c r="AS301" t="s">
        <v>165</v>
      </c>
      <c r="AT301" t="s">
        <v>58</v>
      </c>
      <c r="AU301">
        <v>0</v>
      </c>
      <c r="AV301" s="11">
        <v>41939</v>
      </c>
      <c r="AW301" s="3">
        <v>495000</v>
      </c>
      <c r="AX301" s="3">
        <v>523520</v>
      </c>
      <c r="AY301">
        <v>0.04</v>
      </c>
      <c r="AZ301">
        <v>20</v>
      </c>
      <c r="BA301" s="38">
        <f t="shared" si="47"/>
        <v>7.3581750328628889E-2</v>
      </c>
      <c r="BB301" t="s">
        <v>165</v>
      </c>
      <c r="BC301" s="8">
        <v>49126</v>
      </c>
      <c r="BD301" t="s">
        <v>206</v>
      </c>
      <c r="BE301" t="s">
        <v>58</v>
      </c>
      <c r="BF301" t="s">
        <v>44</v>
      </c>
      <c r="BG301" s="11" t="s">
        <v>106</v>
      </c>
      <c r="BH301" s="3">
        <v>0</v>
      </c>
      <c r="BI301" s="3">
        <v>0</v>
      </c>
      <c r="BJ301">
        <v>0</v>
      </c>
      <c r="BK301">
        <v>0</v>
      </c>
      <c r="BL301" s="38">
        <f t="shared" si="48"/>
        <v>0</v>
      </c>
      <c r="BM301">
        <v>0</v>
      </c>
      <c r="BN301" s="8">
        <v>0</v>
      </c>
      <c r="BO301">
        <v>0</v>
      </c>
      <c r="BP301" t="s">
        <v>46</v>
      </c>
      <c r="BQ301">
        <v>0</v>
      </c>
      <c r="BR301" s="3">
        <v>0</v>
      </c>
      <c r="BS301">
        <v>0</v>
      </c>
      <c r="BT301" s="19">
        <f t="shared" si="40"/>
        <v>1163168</v>
      </c>
      <c r="BU301" s="19">
        <f t="shared" si="41"/>
        <v>5423597</v>
      </c>
      <c r="BV301" s="13">
        <f t="shared" si="42"/>
        <v>1.0338313273405801</v>
      </c>
    </row>
    <row r="302" spans="1:74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43"/>
        <v>9.4210114381807181E-2</v>
      </c>
      <c r="U302" s="3">
        <v>5246114</v>
      </c>
      <c r="V302" s="3">
        <v>5503644</v>
      </c>
      <c r="W302" s="14">
        <f t="shared" si="44"/>
        <v>1.0490896690388352</v>
      </c>
      <c r="X302" s="3">
        <v>4260429</v>
      </c>
      <c r="Y302" s="18">
        <f t="shared" si="45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 s="38">
        <f t="shared" si="46"/>
        <v>0.11296010534001914</v>
      </c>
      <c r="AF302">
        <v>15</v>
      </c>
      <c r="AG302" s="10">
        <v>47818</v>
      </c>
      <c r="AH302" t="s">
        <v>63</v>
      </c>
      <c r="AI302" t="s">
        <v>43</v>
      </c>
      <c r="AJ302" t="s">
        <v>44</v>
      </c>
      <c r="AK302" s="8">
        <v>42522</v>
      </c>
      <c r="AL302" s="3">
        <v>500054</v>
      </c>
      <c r="AM302" s="3">
        <v>224071</v>
      </c>
      <c r="AN302">
        <v>0</v>
      </c>
      <c r="AO302" t="s">
        <v>165</v>
      </c>
      <c r="AP302" s="38">
        <f t="shared" si="49"/>
        <v>0</v>
      </c>
      <c r="AQ302" t="s">
        <v>165</v>
      </c>
      <c r="AR302" s="8">
        <v>47818</v>
      </c>
      <c r="AS302" t="s">
        <v>165</v>
      </c>
      <c r="AT302" t="s">
        <v>58</v>
      </c>
      <c r="AU302">
        <v>0</v>
      </c>
      <c r="AV302" s="11">
        <v>41939</v>
      </c>
      <c r="AW302" s="3">
        <v>495000</v>
      </c>
      <c r="AX302" s="3">
        <v>523520</v>
      </c>
      <c r="AY302">
        <v>0.04</v>
      </c>
      <c r="AZ302">
        <v>20</v>
      </c>
      <c r="BA302" s="38">
        <f t="shared" si="47"/>
        <v>7.3581750328628889E-2</v>
      </c>
      <c r="BB302" t="s">
        <v>165</v>
      </c>
      <c r="BC302" s="8">
        <v>49126</v>
      </c>
      <c r="BD302" t="s">
        <v>206</v>
      </c>
      <c r="BE302" t="s">
        <v>58</v>
      </c>
      <c r="BF302" t="s">
        <v>44</v>
      </c>
      <c r="BG302" s="11" t="s">
        <v>106</v>
      </c>
      <c r="BH302" s="3">
        <v>0</v>
      </c>
      <c r="BI302" s="3">
        <v>0</v>
      </c>
      <c r="BJ302">
        <v>0</v>
      </c>
      <c r="BK302">
        <v>0</v>
      </c>
      <c r="BL302" s="38">
        <f t="shared" si="48"/>
        <v>0</v>
      </c>
      <c r="BM302">
        <v>0</v>
      </c>
      <c r="BN302" s="8">
        <v>0</v>
      </c>
      <c r="BO302">
        <v>0</v>
      </c>
      <c r="BP302" t="s">
        <v>46</v>
      </c>
      <c r="BQ302">
        <v>0</v>
      </c>
      <c r="BR302" s="3">
        <v>0</v>
      </c>
      <c r="BS302">
        <v>0</v>
      </c>
      <c r="BT302" s="19">
        <f t="shared" si="40"/>
        <v>1163168</v>
      </c>
      <c r="BU302" s="19">
        <f t="shared" si="41"/>
        <v>5423597</v>
      </c>
      <c r="BV302" s="13">
        <f t="shared" si="42"/>
        <v>1.0338313273405801</v>
      </c>
    </row>
    <row r="303" spans="1:74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43"/>
        <v>9.4210114381807181E-2</v>
      </c>
      <c r="U303" s="3">
        <v>5246114</v>
      </c>
      <c r="V303" s="3">
        <v>5503644</v>
      </c>
      <c r="W303" s="14">
        <f t="shared" si="44"/>
        <v>1.0490896690388352</v>
      </c>
      <c r="X303" s="3">
        <v>4260429</v>
      </c>
      <c r="Y303" s="18">
        <f t="shared" si="45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 s="38">
        <f t="shared" si="46"/>
        <v>0.11296010534001914</v>
      </c>
      <c r="AF303">
        <v>15</v>
      </c>
      <c r="AG303" s="10">
        <v>47818</v>
      </c>
      <c r="AH303" t="s">
        <v>63</v>
      </c>
      <c r="AI303" t="s">
        <v>43</v>
      </c>
      <c r="AJ303" t="s">
        <v>44</v>
      </c>
      <c r="AK303" s="8">
        <v>42522</v>
      </c>
      <c r="AL303" s="3">
        <v>500054</v>
      </c>
      <c r="AM303" s="3">
        <v>224071</v>
      </c>
      <c r="AN303">
        <v>0</v>
      </c>
      <c r="AO303" t="s">
        <v>165</v>
      </c>
      <c r="AP303" s="38">
        <f t="shared" si="49"/>
        <v>0</v>
      </c>
      <c r="AQ303" t="s">
        <v>165</v>
      </c>
      <c r="AR303" s="8">
        <v>47818</v>
      </c>
      <c r="AS303" t="s">
        <v>165</v>
      </c>
      <c r="AT303" t="s">
        <v>58</v>
      </c>
      <c r="AU303">
        <v>0</v>
      </c>
      <c r="AV303" s="11">
        <v>41939</v>
      </c>
      <c r="AW303" s="3">
        <v>495000</v>
      </c>
      <c r="AX303" s="3">
        <v>523520</v>
      </c>
      <c r="AY303">
        <v>0.04</v>
      </c>
      <c r="AZ303">
        <v>20</v>
      </c>
      <c r="BA303" s="38">
        <f t="shared" si="47"/>
        <v>7.3581750328628889E-2</v>
      </c>
      <c r="BB303" t="s">
        <v>165</v>
      </c>
      <c r="BC303" s="8">
        <v>49126</v>
      </c>
      <c r="BD303" t="s">
        <v>206</v>
      </c>
      <c r="BE303" t="s">
        <v>58</v>
      </c>
      <c r="BF303" t="s">
        <v>44</v>
      </c>
      <c r="BG303" s="11" t="s">
        <v>106</v>
      </c>
      <c r="BH303" s="3">
        <v>0</v>
      </c>
      <c r="BI303" s="3">
        <v>0</v>
      </c>
      <c r="BJ303">
        <v>0</v>
      </c>
      <c r="BK303">
        <v>0</v>
      </c>
      <c r="BL303" s="38">
        <f t="shared" si="48"/>
        <v>0</v>
      </c>
      <c r="BM303">
        <v>0</v>
      </c>
      <c r="BN303" s="8">
        <v>0</v>
      </c>
      <c r="BO303">
        <v>0</v>
      </c>
      <c r="BP303" t="s">
        <v>46</v>
      </c>
      <c r="BQ303">
        <v>0</v>
      </c>
      <c r="BR303" s="3">
        <v>0</v>
      </c>
      <c r="BS303">
        <v>0</v>
      </c>
      <c r="BT303" s="19">
        <f t="shared" si="40"/>
        <v>1163168</v>
      </c>
      <c r="BU303" s="19">
        <f t="shared" si="41"/>
        <v>5423597</v>
      </c>
      <c r="BV303" s="13">
        <f t="shared" si="42"/>
        <v>1.0338313273405801</v>
      </c>
    </row>
    <row r="304" spans="1:74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43"/>
        <v>9.4210114381807181E-2</v>
      </c>
      <c r="U304" s="3">
        <v>5246114</v>
      </c>
      <c r="V304" s="3">
        <v>5503644</v>
      </c>
      <c r="W304" s="14">
        <f t="shared" si="44"/>
        <v>1.0490896690388352</v>
      </c>
      <c r="X304" s="3">
        <v>4260429</v>
      </c>
      <c r="Y304" s="18">
        <f t="shared" si="45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 s="38">
        <f t="shared" si="46"/>
        <v>0.11296010534001914</v>
      </c>
      <c r="AF304">
        <v>15</v>
      </c>
      <c r="AG304" s="10">
        <v>47818</v>
      </c>
      <c r="AH304" t="s">
        <v>63</v>
      </c>
      <c r="AI304" t="s">
        <v>43</v>
      </c>
      <c r="AJ304" t="s">
        <v>44</v>
      </c>
      <c r="AK304" s="8">
        <v>42522</v>
      </c>
      <c r="AL304" s="3">
        <v>500054</v>
      </c>
      <c r="AM304" s="3">
        <v>224071</v>
      </c>
      <c r="AN304">
        <v>0</v>
      </c>
      <c r="AO304" t="s">
        <v>165</v>
      </c>
      <c r="AP304" s="38">
        <f t="shared" si="49"/>
        <v>0</v>
      </c>
      <c r="AQ304" t="s">
        <v>165</v>
      </c>
      <c r="AR304" s="8">
        <v>47818</v>
      </c>
      <c r="AS304" t="s">
        <v>165</v>
      </c>
      <c r="AT304" t="s">
        <v>58</v>
      </c>
      <c r="AU304">
        <v>0</v>
      </c>
      <c r="AV304" s="11">
        <v>41939</v>
      </c>
      <c r="AW304" s="3">
        <v>495000</v>
      </c>
      <c r="AX304" s="3">
        <v>523520</v>
      </c>
      <c r="AY304">
        <v>0.04</v>
      </c>
      <c r="AZ304">
        <v>20</v>
      </c>
      <c r="BA304" s="38">
        <f t="shared" si="47"/>
        <v>7.3581750328628889E-2</v>
      </c>
      <c r="BB304" t="s">
        <v>165</v>
      </c>
      <c r="BC304" s="8">
        <v>49126</v>
      </c>
      <c r="BD304" t="s">
        <v>206</v>
      </c>
      <c r="BE304" t="s">
        <v>58</v>
      </c>
      <c r="BF304" t="s">
        <v>44</v>
      </c>
      <c r="BG304" s="11" t="s">
        <v>106</v>
      </c>
      <c r="BH304" s="3">
        <v>0</v>
      </c>
      <c r="BI304" s="3">
        <v>0</v>
      </c>
      <c r="BJ304">
        <v>0</v>
      </c>
      <c r="BK304">
        <v>0</v>
      </c>
      <c r="BL304" s="38">
        <f t="shared" si="48"/>
        <v>0</v>
      </c>
      <c r="BM304">
        <v>0</v>
      </c>
      <c r="BN304" s="8">
        <v>0</v>
      </c>
      <c r="BO304">
        <v>0</v>
      </c>
      <c r="BP304" t="s">
        <v>46</v>
      </c>
      <c r="BQ304">
        <v>0</v>
      </c>
      <c r="BR304" s="3">
        <v>0</v>
      </c>
      <c r="BS304">
        <v>0</v>
      </c>
      <c r="BT304" s="19">
        <f t="shared" si="40"/>
        <v>1163168</v>
      </c>
      <c r="BU304" s="19">
        <f t="shared" si="41"/>
        <v>5423597</v>
      </c>
      <c r="BV304" s="13">
        <f t="shared" si="42"/>
        <v>1.0338313273405801</v>
      </c>
    </row>
    <row r="305" spans="1:74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43"/>
        <v>6.0614962074216794E-2</v>
      </c>
      <c r="U305" s="3">
        <v>13154112</v>
      </c>
      <c r="V305" s="3">
        <v>8859294</v>
      </c>
      <c r="W305" s="14">
        <f t="shared" si="44"/>
        <v>0.67349996715855853</v>
      </c>
      <c r="X305" s="3">
        <v>0</v>
      </c>
      <c r="Y305" s="18">
        <f t="shared" si="45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 s="38">
        <f t="shared" si="46"/>
        <v>5.8278161166034993E-2</v>
      </c>
      <c r="AF305">
        <v>0</v>
      </c>
      <c r="AG305" s="10">
        <v>56949</v>
      </c>
      <c r="AH305">
        <v>0</v>
      </c>
      <c r="AI305" t="s">
        <v>43</v>
      </c>
      <c r="AJ305">
        <v>0</v>
      </c>
      <c r="AK305" s="8" t="s">
        <v>106</v>
      </c>
      <c r="AL305" s="3">
        <v>3400000</v>
      </c>
      <c r="AM305" s="3">
        <v>3400000</v>
      </c>
      <c r="AN305">
        <v>2.5000000000000001E-3</v>
      </c>
      <c r="AO305">
        <v>0</v>
      </c>
      <c r="AP305" s="38">
        <f t="shared" si="49"/>
        <v>0</v>
      </c>
      <c r="AQ305">
        <v>0</v>
      </c>
      <c r="AR305" s="8">
        <v>56949</v>
      </c>
      <c r="AS305">
        <v>0</v>
      </c>
      <c r="AT305" t="s">
        <v>43</v>
      </c>
      <c r="AU305">
        <v>0</v>
      </c>
      <c r="AV305" s="11" t="s">
        <v>106</v>
      </c>
      <c r="AW305" s="3">
        <v>0</v>
      </c>
      <c r="AX305" s="3">
        <v>0</v>
      </c>
      <c r="AY305">
        <v>0</v>
      </c>
      <c r="AZ305">
        <v>0</v>
      </c>
      <c r="BA305" s="38">
        <f t="shared" si="47"/>
        <v>0</v>
      </c>
      <c r="BB305">
        <v>0</v>
      </c>
      <c r="BC305" s="8">
        <v>0</v>
      </c>
      <c r="BD305">
        <v>0</v>
      </c>
      <c r="BE305" t="s">
        <v>46</v>
      </c>
      <c r="BF305">
        <v>0</v>
      </c>
      <c r="BG305" s="11" t="s">
        <v>106</v>
      </c>
      <c r="BH305" s="3">
        <v>0</v>
      </c>
      <c r="BI305" s="3">
        <v>0</v>
      </c>
      <c r="BJ305">
        <v>0</v>
      </c>
      <c r="BK305">
        <v>0</v>
      </c>
      <c r="BL305" s="38">
        <f t="shared" si="48"/>
        <v>0</v>
      </c>
      <c r="BM305">
        <v>0</v>
      </c>
      <c r="BN305" s="8">
        <v>0</v>
      </c>
      <c r="BO305">
        <v>0</v>
      </c>
      <c r="BP305" t="s">
        <v>46</v>
      </c>
      <c r="BQ305">
        <v>0</v>
      </c>
      <c r="BR305" s="3">
        <v>0</v>
      </c>
      <c r="BS305">
        <v>0</v>
      </c>
      <c r="BT305" s="19">
        <f t="shared" si="40"/>
        <v>13400000</v>
      </c>
      <c r="BU305" s="19">
        <f t="shared" si="41"/>
        <v>13400000</v>
      </c>
      <c r="BV305" s="13">
        <f t="shared" si="42"/>
        <v>1.0186928619735029</v>
      </c>
    </row>
    <row r="306" spans="1:74" hidden="1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43"/>
        <v>8.6783854861957346E-2</v>
      </c>
      <c r="U306" s="3">
        <v>10019041</v>
      </c>
      <c r="V306" s="3">
        <v>8929763</v>
      </c>
      <c r="W306" s="14">
        <f t="shared" si="44"/>
        <v>0.89127921524624965</v>
      </c>
      <c r="X306" s="3">
        <v>8694041</v>
      </c>
      <c r="Y306" s="18">
        <f t="shared" si="45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 s="38">
        <f t="shared" si="46"/>
        <v>8.8240096320801972E-2</v>
      </c>
      <c r="AF306">
        <v>30</v>
      </c>
      <c r="AG306" s="10">
        <v>0</v>
      </c>
      <c r="AH306" t="s">
        <v>63</v>
      </c>
      <c r="AI306" t="s">
        <v>43</v>
      </c>
      <c r="AJ306" t="s">
        <v>55</v>
      </c>
      <c r="AK306" s="8" t="s">
        <v>106</v>
      </c>
      <c r="AL306" s="3">
        <v>175000</v>
      </c>
      <c r="AM306" s="3">
        <v>550000</v>
      </c>
      <c r="AN306">
        <v>0</v>
      </c>
      <c r="AO306" t="s">
        <v>165</v>
      </c>
      <c r="AP306" s="38">
        <f t="shared" si="49"/>
        <v>0</v>
      </c>
      <c r="AQ306" t="s">
        <v>165</v>
      </c>
      <c r="AR306" s="8" t="s">
        <v>165</v>
      </c>
      <c r="AS306" t="s">
        <v>165</v>
      </c>
      <c r="AT306" t="s">
        <v>58</v>
      </c>
      <c r="AU306" t="s">
        <v>62</v>
      </c>
      <c r="AV306" s="11" t="s">
        <v>106</v>
      </c>
      <c r="AW306" s="3">
        <v>0</v>
      </c>
      <c r="AX306" s="3">
        <v>0</v>
      </c>
      <c r="AY306">
        <v>0</v>
      </c>
      <c r="AZ306">
        <v>0</v>
      </c>
      <c r="BA306" s="38">
        <f t="shared" si="47"/>
        <v>0</v>
      </c>
      <c r="BB306">
        <v>0</v>
      </c>
      <c r="BC306" s="8">
        <v>0</v>
      </c>
      <c r="BD306">
        <v>0</v>
      </c>
      <c r="BE306" t="s">
        <v>46</v>
      </c>
      <c r="BF306">
        <v>0</v>
      </c>
      <c r="BG306" s="11" t="s">
        <v>106</v>
      </c>
      <c r="BH306" s="3">
        <v>0</v>
      </c>
      <c r="BI306" s="3">
        <v>0</v>
      </c>
      <c r="BJ306">
        <v>0</v>
      </c>
      <c r="BK306">
        <v>0</v>
      </c>
      <c r="BL306" s="38">
        <f t="shared" si="48"/>
        <v>0</v>
      </c>
      <c r="BM306">
        <v>0</v>
      </c>
      <c r="BN306" s="8">
        <v>0</v>
      </c>
      <c r="BO306">
        <v>0</v>
      </c>
      <c r="BP306" t="s">
        <v>46</v>
      </c>
      <c r="BQ306">
        <v>0</v>
      </c>
      <c r="BR306" s="3">
        <v>10019041</v>
      </c>
      <c r="BS306" t="s">
        <v>62</v>
      </c>
      <c r="BT306" s="19">
        <f t="shared" si="40"/>
        <v>1325000</v>
      </c>
      <c r="BU306" s="19">
        <f t="shared" si="41"/>
        <v>10019041</v>
      </c>
      <c r="BV306" s="13">
        <f t="shared" si="42"/>
        <v>1</v>
      </c>
    </row>
    <row r="307" spans="1:74" hidden="1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43"/>
        <v>0.10703517100115521</v>
      </c>
      <c r="U307" s="3">
        <v>6695715</v>
      </c>
      <c r="V307" s="3">
        <v>7963073</v>
      </c>
      <c r="W307" s="14">
        <f t="shared" si="44"/>
        <v>1.1892789642330954</v>
      </c>
      <c r="X307" s="3">
        <v>12461</v>
      </c>
      <c r="Y307" s="18">
        <f t="shared" si="45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 s="38">
        <f t="shared" si="46"/>
        <v>0</v>
      </c>
      <c r="AF307">
        <v>0</v>
      </c>
      <c r="AG307" s="10">
        <v>0</v>
      </c>
      <c r="AH307">
        <v>0</v>
      </c>
      <c r="AI307" t="s">
        <v>46</v>
      </c>
      <c r="AJ307">
        <v>0</v>
      </c>
      <c r="AK307" s="8" t="s">
        <v>106</v>
      </c>
      <c r="AL307" s="3">
        <v>300000</v>
      </c>
      <c r="AM307" s="3">
        <v>295648</v>
      </c>
      <c r="AN307">
        <v>0.04</v>
      </c>
      <c r="AO307">
        <v>16</v>
      </c>
      <c r="AP307" s="38">
        <f t="shared" si="49"/>
        <v>8.5819999221953561E-2</v>
      </c>
      <c r="AQ307">
        <v>0</v>
      </c>
      <c r="AR307" s="8">
        <v>0</v>
      </c>
      <c r="AS307">
        <v>0</v>
      </c>
      <c r="AT307" t="s">
        <v>46</v>
      </c>
      <c r="AU307">
        <v>0</v>
      </c>
      <c r="AV307" s="11" t="s">
        <v>106</v>
      </c>
      <c r="AW307" s="3">
        <v>670000</v>
      </c>
      <c r="AX307" s="3">
        <v>670000</v>
      </c>
      <c r="AY307">
        <v>0.04</v>
      </c>
      <c r="AZ307">
        <v>16</v>
      </c>
      <c r="BA307" s="38">
        <f t="shared" si="47"/>
        <v>8.5819999221953561E-2</v>
      </c>
      <c r="BB307">
        <v>0</v>
      </c>
      <c r="BC307" s="8">
        <v>0</v>
      </c>
      <c r="BD307">
        <v>0</v>
      </c>
      <c r="BE307" t="s">
        <v>46</v>
      </c>
      <c r="BF307">
        <v>0</v>
      </c>
      <c r="BG307" s="11" t="s">
        <v>106</v>
      </c>
      <c r="BH307" s="3">
        <v>0</v>
      </c>
      <c r="BI307" s="3">
        <v>0</v>
      </c>
      <c r="BJ307">
        <v>0</v>
      </c>
      <c r="BK307">
        <v>0</v>
      </c>
      <c r="BL307" s="38">
        <f t="shared" si="48"/>
        <v>0</v>
      </c>
      <c r="BM307">
        <v>0</v>
      </c>
      <c r="BN307" s="8">
        <v>0</v>
      </c>
      <c r="BO307">
        <v>0</v>
      </c>
      <c r="BP307" t="s">
        <v>46</v>
      </c>
      <c r="BQ307">
        <v>0</v>
      </c>
      <c r="BR307" s="3">
        <v>6695715</v>
      </c>
      <c r="BS307">
        <v>0</v>
      </c>
      <c r="BT307" s="19">
        <f t="shared" si="40"/>
        <v>6683254</v>
      </c>
      <c r="BU307" s="19">
        <f t="shared" si="41"/>
        <v>6695715</v>
      </c>
      <c r="BV307" s="13">
        <f t="shared" si="42"/>
        <v>1</v>
      </c>
    </row>
    <row r="308" spans="1:74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43"/>
        <v>0</v>
      </c>
      <c r="U308" s="3">
        <v>0</v>
      </c>
      <c r="V308" s="3">
        <v>0</v>
      </c>
      <c r="W308" s="14">
        <f t="shared" si="44"/>
        <v>0</v>
      </c>
      <c r="X308" s="3">
        <v>0</v>
      </c>
      <c r="Y308" s="18">
        <f t="shared" si="45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 s="38">
        <f t="shared" si="46"/>
        <v>6.6666666666666666E-2</v>
      </c>
      <c r="AF308">
        <v>0</v>
      </c>
      <c r="AG308" s="10">
        <v>0</v>
      </c>
      <c r="AH308">
        <v>0</v>
      </c>
      <c r="AI308" t="s">
        <v>100</v>
      </c>
      <c r="AJ308" t="s">
        <v>477</v>
      </c>
      <c r="AK308" s="8" t="s">
        <v>106</v>
      </c>
      <c r="AL308" s="3">
        <v>500000</v>
      </c>
      <c r="AM308" s="3">
        <v>450000</v>
      </c>
      <c r="AN308">
        <v>1.7999999999999999E-2</v>
      </c>
      <c r="AO308">
        <v>15</v>
      </c>
      <c r="AP308" s="38">
        <f t="shared" si="49"/>
        <v>7.6665802594837476E-2</v>
      </c>
      <c r="AQ308">
        <v>0</v>
      </c>
      <c r="AR308" s="8">
        <v>0</v>
      </c>
      <c r="AS308">
        <v>0</v>
      </c>
      <c r="AT308" t="s">
        <v>100</v>
      </c>
      <c r="AU308" t="s">
        <v>477</v>
      </c>
      <c r="AV308" s="11" t="s">
        <v>106</v>
      </c>
      <c r="AW308" s="3">
        <v>500000</v>
      </c>
      <c r="AX308" s="3">
        <v>400000</v>
      </c>
      <c r="AY308">
        <v>1.7999999999999999E-2</v>
      </c>
      <c r="AZ308">
        <v>30</v>
      </c>
      <c r="BA308" s="38">
        <f t="shared" si="47"/>
        <v>4.3431431107853448E-2</v>
      </c>
      <c r="BB308">
        <v>0</v>
      </c>
      <c r="BC308" s="8">
        <v>0</v>
      </c>
      <c r="BD308">
        <v>0</v>
      </c>
      <c r="BE308" t="s">
        <v>58</v>
      </c>
      <c r="BF308">
        <v>0</v>
      </c>
      <c r="BG308" s="11" t="s">
        <v>106</v>
      </c>
      <c r="BH308" s="3">
        <v>0</v>
      </c>
      <c r="BI308" s="3">
        <v>0</v>
      </c>
      <c r="BJ308">
        <v>0</v>
      </c>
      <c r="BK308">
        <v>0</v>
      </c>
      <c r="BL308" s="38">
        <f t="shared" si="48"/>
        <v>0</v>
      </c>
      <c r="BM308">
        <v>0</v>
      </c>
      <c r="BN308" s="8">
        <v>0</v>
      </c>
      <c r="BO308">
        <v>0</v>
      </c>
      <c r="BP308" t="s">
        <v>46</v>
      </c>
      <c r="BQ308">
        <v>0</v>
      </c>
      <c r="BR308" s="3">
        <v>0</v>
      </c>
      <c r="BS308">
        <v>0</v>
      </c>
      <c r="BT308" s="19">
        <f t="shared" si="40"/>
        <v>1348000</v>
      </c>
      <c r="BU308" s="19">
        <f t="shared" si="41"/>
        <v>1348000</v>
      </c>
      <c r="BV308" s="13">
        <f t="shared" si="42"/>
        <v>0</v>
      </c>
    </row>
    <row r="309" spans="1:74" hidden="1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43"/>
        <v>9.1383512129429564E-2</v>
      </c>
      <c r="U309" s="3">
        <v>3865763</v>
      </c>
      <c r="V309" s="3">
        <v>3908279</v>
      </c>
      <c r="W309" s="14">
        <f t="shared" si="44"/>
        <v>1.0109980875702933</v>
      </c>
      <c r="X309" s="3">
        <v>3285383</v>
      </c>
      <c r="Y309" s="18">
        <f t="shared" si="45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 s="38">
        <f t="shared" si="46"/>
        <v>8.8919916286047063E-2</v>
      </c>
      <c r="AF309">
        <v>30</v>
      </c>
      <c r="AG309" s="10">
        <v>49065</v>
      </c>
      <c r="AH309" t="s">
        <v>54</v>
      </c>
      <c r="AI309" t="s">
        <v>43</v>
      </c>
      <c r="AJ309" t="s">
        <v>55</v>
      </c>
      <c r="AK309" s="8">
        <v>42522</v>
      </c>
      <c r="AL309" s="3">
        <v>78500</v>
      </c>
      <c r="AM309" s="3">
        <v>78500</v>
      </c>
      <c r="AN309">
        <v>0.03</v>
      </c>
      <c r="AO309">
        <v>16</v>
      </c>
      <c r="AP309" s="38">
        <f t="shared" si="49"/>
        <v>7.9610849265488073E-2</v>
      </c>
      <c r="AQ309" t="s">
        <v>358</v>
      </c>
      <c r="AR309" s="8">
        <v>48366</v>
      </c>
      <c r="AS309" t="s">
        <v>71</v>
      </c>
      <c r="AT309" t="s">
        <v>58</v>
      </c>
      <c r="AU309" t="s">
        <v>55</v>
      </c>
      <c r="AV309" s="11">
        <v>42549</v>
      </c>
      <c r="AW309" s="3">
        <v>268369</v>
      </c>
      <c r="AX309" s="3">
        <v>268920</v>
      </c>
      <c r="AY309">
        <v>0.03</v>
      </c>
      <c r="AZ309">
        <v>17</v>
      </c>
      <c r="BA309" s="38">
        <f t="shared" si="47"/>
        <v>7.5952529375969816E-2</v>
      </c>
      <c r="BB309" t="s">
        <v>358</v>
      </c>
      <c r="BC309" s="8">
        <v>48758</v>
      </c>
      <c r="BD309" t="s">
        <v>75</v>
      </c>
      <c r="BE309" t="s">
        <v>100</v>
      </c>
      <c r="BF309" t="s">
        <v>55</v>
      </c>
      <c r="BG309" s="11" t="s">
        <v>106</v>
      </c>
      <c r="BH309" s="3">
        <v>0</v>
      </c>
      <c r="BI309" s="3">
        <v>0</v>
      </c>
      <c r="BJ309">
        <v>0</v>
      </c>
      <c r="BK309">
        <v>0</v>
      </c>
      <c r="BL309" s="38">
        <f t="shared" si="48"/>
        <v>0</v>
      </c>
      <c r="BM309">
        <v>0</v>
      </c>
      <c r="BN309" s="8">
        <v>0</v>
      </c>
      <c r="BO309">
        <v>0</v>
      </c>
      <c r="BP309" t="s">
        <v>46</v>
      </c>
      <c r="BQ309">
        <v>0</v>
      </c>
      <c r="BR309" s="3">
        <v>3865763</v>
      </c>
      <c r="BS309" t="s">
        <v>47</v>
      </c>
      <c r="BT309" s="19">
        <f t="shared" si="40"/>
        <v>580380</v>
      </c>
      <c r="BU309" s="19">
        <f t="shared" si="41"/>
        <v>3865763</v>
      </c>
      <c r="BV309" s="13">
        <f t="shared" si="42"/>
        <v>1</v>
      </c>
    </row>
    <row r="310" spans="1:74" hidden="1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43"/>
        <v>9.210641709569356E-2</v>
      </c>
      <c r="U310" s="3">
        <v>2930469</v>
      </c>
      <c r="V310" s="3">
        <v>3323326</v>
      </c>
      <c r="W310" s="14">
        <f t="shared" si="44"/>
        <v>1.1340594287126053</v>
      </c>
      <c r="X310" s="3">
        <v>2672169</v>
      </c>
      <c r="Y310" s="18">
        <f t="shared" si="45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 s="38">
        <f t="shared" si="46"/>
        <v>9.6342287609244376E-2</v>
      </c>
      <c r="AF310">
        <v>15</v>
      </c>
      <c r="AG310" s="10">
        <v>47791</v>
      </c>
      <c r="AH310">
        <v>0</v>
      </c>
      <c r="AI310" t="s">
        <v>100</v>
      </c>
      <c r="AJ310" t="s">
        <v>288</v>
      </c>
      <c r="AK310" s="8">
        <v>42309</v>
      </c>
      <c r="AL310" s="3">
        <v>143300</v>
      </c>
      <c r="AM310" s="3">
        <v>141573</v>
      </c>
      <c r="AN310">
        <v>5.7500000000000002E-2</v>
      </c>
      <c r="AO310">
        <v>16</v>
      </c>
      <c r="AP310" s="38">
        <f t="shared" si="49"/>
        <v>9.7260290008921196E-2</v>
      </c>
      <c r="AQ310">
        <v>16</v>
      </c>
      <c r="AR310" s="8">
        <v>48122</v>
      </c>
      <c r="AS310">
        <v>0</v>
      </c>
      <c r="AT310" t="s">
        <v>100</v>
      </c>
      <c r="AU310" t="s">
        <v>291</v>
      </c>
      <c r="AV310" s="11" t="s">
        <v>106</v>
      </c>
      <c r="AW310" s="3">
        <v>0</v>
      </c>
      <c r="AX310" s="3">
        <v>0</v>
      </c>
      <c r="AY310">
        <v>0</v>
      </c>
      <c r="AZ310">
        <v>0</v>
      </c>
      <c r="BA310" s="38">
        <f t="shared" si="47"/>
        <v>0</v>
      </c>
      <c r="BB310">
        <v>0</v>
      </c>
      <c r="BC310" s="8">
        <v>0</v>
      </c>
      <c r="BD310">
        <v>0</v>
      </c>
      <c r="BE310" t="s">
        <v>46</v>
      </c>
      <c r="BF310">
        <v>0</v>
      </c>
      <c r="BG310" s="11" t="s">
        <v>106</v>
      </c>
      <c r="BH310" s="3">
        <v>0</v>
      </c>
      <c r="BI310" s="3">
        <v>0</v>
      </c>
      <c r="BJ310">
        <v>0</v>
      </c>
      <c r="BK310">
        <v>0</v>
      </c>
      <c r="BL310" s="38">
        <f t="shared" si="48"/>
        <v>0</v>
      </c>
      <c r="BM310">
        <v>0</v>
      </c>
      <c r="BN310" s="8">
        <v>0</v>
      </c>
      <c r="BO310">
        <v>0</v>
      </c>
      <c r="BP310" t="s">
        <v>46</v>
      </c>
      <c r="BQ310">
        <v>0</v>
      </c>
      <c r="BR310" s="3">
        <v>2930469</v>
      </c>
      <c r="BS310" t="s">
        <v>62</v>
      </c>
      <c r="BT310" s="19">
        <f t="shared" si="40"/>
        <v>258300</v>
      </c>
      <c r="BU310" s="19">
        <f t="shared" si="41"/>
        <v>2930469</v>
      </c>
      <c r="BV310" s="13">
        <f t="shared" si="42"/>
        <v>1</v>
      </c>
    </row>
    <row r="311" spans="1:74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43"/>
        <v>8.1948828936857829E-2</v>
      </c>
      <c r="U311" s="3">
        <v>3282402</v>
      </c>
      <c r="V311" s="3">
        <v>3607523</v>
      </c>
      <c r="W311" s="14">
        <f t="shared" si="44"/>
        <v>1.0990497202962952</v>
      </c>
      <c r="X311" s="3">
        <v>2514000</v>
      </c>
      <c r="Y311" s="18">
        <f t="shared" si="45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 s="38">
        <f t="shared" si="46"/>
        <v>9.5582538003856965E-2</v>
      </c>
      <c r="AF311">
        <v>30</v>
      </c>
      <c r="AG311" s="10">
        <v>48122</v>
      </c>
      <c r="AH311" t="s">
        <v>42</v>
      </c>
      <c r="AI311" t="s">
        <v>43</v>
      </c>
      <c r="AJ311" t="s">
        <v>479</v>
      </c>
      <c r="AK311" s="8" t="s">
        <v>106</v>
      </c>
      <c r="AL311" s="3">
        <v>2200000</v>
      </c>
      <c r="AM311" s="3" t="s">
        <v>480</v>
      </c>
      <c r="AN311">
        <v>0.04</v>
      </c>
      <c r="AO311">
        <v>16</v>
      </c>
      <c r="AP311" s="38">
        <f t="shared" si="49"/>
        <v>8.5819999221953561E-2</v>
      </c>
      <c r="AQ311">
        <v>30</v>
      </c>
      <c r="AR311" s="8">
        <v>42917</v>
      </c>
      <c r="AS311" t="s">
        <v>71</v>
      </c>
      <c r="AT311" t="s">
        <v>100</v>
      </c>
      <c r="AU311" t="s">
        <v>55</v>
      </c>
      <c r="AV311" s="11">
        <v>42324</v>
      </c>
      <c r="AW311" s="3">
        <v>496301</v>
      </c>
      <c r="AX311" s="3">
        <v>503414</v>
      </c>
      <c r="AY311">
        <v>0.04</v>
      </c>
      <c r="AZ311">
        <v>17</v>
      </c>
      <c r="BA311" s="38">
        <f t="shared" si="47"/>
        <v>8.2198522089099474E-2</v>
      </c>
      <c r="BB311" t="s">
        <v>358</v>
      </c>
      <c r="BC311" s="8">
        <v>48214</v>
      </c>
      <c r="BD311" t="s">
        <v>75</v>
      </c>
      <c r="BE311" t="s">
        <v>58</v>
      </c>
      <c r="BF311" t="s">
        <v>55</v>
      </c>
      <c r="BG311" s="11">
        <v>42324</v>
      </c>
      <c r="BH311" s="3">
        <v>58500</v>
      </c>
      <c r="BI311" s="3">
        <v>58500</v>
      </c>
      <c r="BJ311">
        <v>0.04</v>
      </c>
      <c r="BK311">
        <v>17</v>
      </c>
      <c r="BL311" s="38">
        <f t="shared" si="48"/>
        <v>8.2198522089099474E-2</v>
      </c>
      <c r="BM311" t="s">
        <v>358</v>
      </c>
      <c r="BN311" s="8">
        <v>48304</v>
      </c>
      <c r="BO311" t="s">
        <v>346</v>
      </c>
      <c r="BP311" t="s">
        <v>58</v>
      </c>
      <c r="BQ311" t="s">
        <v>55</v>
      </c>
      <c r="BR311" s="3">
        <v>3282402</v>
      </c>
      <c r="BS311" t="s">
        <v>47</v>
      </c>
      <c r="BT311" s="19">
        <f t="shared" si="40"/>
        <v>2953402</v>
      </c>
      <c r="BU311" s="19">
        <f t="shared" si="41"/>
        <v>5467402</v>
      </c>
      <c r="BV311" s="13">
        <f t="shared" si="42"/>
        <v>1.6656710543071811</v>
      </c>
    </row>
    <row r="312" spans="1:74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43"/>
        <v>0</v>
      </c>
      <c r="U312" s="3" t="s">
        <v>132</v>
      </c>
      <c r="V312" s="3">
        <v>0</v>
      </c>
      <c r="W312" s="14">
        <f t="shared" si="44"/>
        <v>0</v>
      </c>
      <c r="X312" s="3" t="s">
        <v>132</v>
      </c>
      <c r="Y312" s="18">
        <f t="shared" si="45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s="38">
        <f t="shared" si="46"/>
        <v>0</v>
      </c>
      <c r="AF312" t="s">
        <v>132</v>
      </c>
      <c r="AG312" s="10" t="s">
        <v>132</v>
      </c>
      <c r="AH312">
        <v>0</v>
      </c>
      <c r="AI312" t="s">
        <v>46</v>
      </c>
      <c r="AJ312" t="s">
        <v>482</v>
      </c>
      <c r="AK312" s="8" t="s">
        <v>132</v>
      </c>
      <c r="AL312" s="3" t="s">
        <v>132</v>
      </c>
      <c r="AM312" s="3" t="s">
        <v>132</v>
      </c>
      <c r="AN312" t="s">
        <v>132</v>
      </c>
      <c r="AO312" t="s">
        <v>132</v>
      </c>
      <c r="AP312" s="38">
        <f t="shared" si="49"/>
        <v>0</v>
      </c>
      <c r="AQ312" t="s">
        <v>132</v>
      </c>
      <c r="AR312" s="8" t="s">
        <v>132</v>
      </c>
      <c r="AS312">
        <v>0</v>
      </c>
      <c r="AT312" t="s">
        <v>46</v>
      </c>
      <c r="AU312" t="s">
        <v>482</v>
      </c>
      <c r="AV312" s="11" t="s">
        <v>132</v>
      </c>
      <c r="AW312" s="3" t="s">
        <v>132</v>
      </c>
      <c r="AX312" s="3" t="s">
        <v>132</v>
      </c>
      <c r="AY312" t="s">
        <v>132</v>
      </c>
      <c r="AZ312" t="s">
        <v>132</v>
      </c>
      <c r="BA312" s="38">
        <f t="shared" si="47"/>
        <v>0</v>
      </c>
      <c r="BB312" t="s">
        <v>132</v>
      </c>
      <c r="BC312" s="8" t="s">
        <v>132</v>
      </c>
      <c r="BD312">
        <v>0</v>
      </c>
      <c r="BE312" t="s">
        <v>46</v>
      </c>
      <c r="BF312" t="s">
        <v>482</v>
      </c>
      <c r="BG312" s="11" t="s">
        <v>106</v>
      </c>
      <c r="BH312" s="3">
        <v>0</v>
      </c>
      <c r="BI312" s="3">
        <v>0</v>
      </c>
      <c r="BJ312">
        <v>0</v>
      </c>
      <c r="BK312">
        <v>0</v>
      </c>
      <c r="BL312" s="38">
        <f t="shared" si="48"/>
        <v>0</v>
      </c>
      <c r="BM312">
        <v>0</v>
      </c>
      <c r="BN312" s="8">
        <v>0</v>
      </c>
      <c r="BO312">
        <v>0</v>
      </c>
      <c r="BP312" t="s">
        <v>46</v>
      </c>
      <c r="BQ312">
        <v>0</v>
      </c>
      <c r="BR312" s="3">
        <v>0</v>
      </c>
      <c r="BS312">
        <v>0</v>
      </c>
      <c r="BT312" s="19" t="e">
        <f t="shared" si="40"/>
        <v>#VALUE!</v>
      </c>
      <c r="BU312" s="19" t="e">
        <f t="shared" si="41"/>
        <v>#VALUE!</v>
      </c>
      <c r="BV312" s="13">
        <f t="shared" si="42"/>
        <v>0</v>
      </c>
    </row>
    <row r="313" spans="1:74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43"/>
        <v>7.285762078092746E-2</v>
      </c>
      <c r="U313" s="3">
        <v>3494281</v>
      </c>
      <c r="V313" s="3">
        <v>3509836</v>
      </c>
      <c r="W313" s="14">
        <f t="shared" si="44"/>
        <v>1.0044515595626111</v>
      </c>
      <c r="X313" s="3">
        <v>2392862</v>
      </c>
      <c r="Y313" s="18">
        <f t="shared" si="45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 s="38">
        <f t="shared" si="46"/>
        <v>0.10296276395531272</v>
      </c>
      <c r="AF313">
        <v>30</v>
      </c>
      <c r="AG313" s="10">
        <v>48183</v>
      </c>
      <c r="AH313" t="s">
        <v>63</v>
      </c>
      <c r="AI313" t="s">
        <v>43</v>
      </c>
      <c r="AJ313" t="s">
        <v>44</v>
      </c>
      <c r="AK313" s="8">
        <v>42339</v>
      </c>
      <c r="AL313" s="3">
        <v>804743</v>
      </c>
      <c r="AM313" s="3">
        <v>810248</v>
      </c>
      <c r="AN313">
        <v>0</v>
      </c>
      <c r="AO313">
        <v>20</v>
      </c>
      <c r="AP313" s="38">
        <f t="shared" si="49"/>
        <v>0.05</v>
      </c>
      <c r="AQ313" t="s">
        <v>165</v>
      </c>
      <c r="AR313" s="8">
        <v>49483</v>
      </c>
      <c r="AS313" t="s">
        <v>206</v>
      </c>
      <c r="AT313" t="s">
        <v>58</v>
      </c>
      <c r="AU313">
        <v>0</v>
      </c>
      <c r="AV313" s="11">
        <v>42339</v>
      </c>
      <c r="AW313" s="3">
        <v>467000</v>
      </c>
      <c r="AX313" s="3">
        <v>209353</v>
      </c>
      <c r="AY313">
        <v>0</v>
      </c>
      <c r="AZ313" t="s">
        <v>165</v>
      </c>
      <c r="BA313" s="38">
        <f t="shared" si="47"/>
        <v>0</v>
      </c>
      <c r="BB313" t="s">
        <v>165</v>
      </c>
      <c r="BC313" s="8" t="s">
        <v>165</v>
      </c>
      <c r="BD313" t="s">
        <v>165</v>
      </c>
      <c r="BE313" t="s">
        <v>58</v>
      </c>
      <c r="BF313">
        <v>0</v>
      </c>
      <c r="BG313" s="11" t="s">
        <v>106</v>
      </c>
      <c r="BH313" s="3">
        <v>0</v>
      </c>
      <c r="BI313" s="3">
        <v>0</v>
      </c>
      <c r="BJ313">
        <v>0</v>
      </c>
      <c r="BK313">
        <v>0</v>
      </c>
      <c r="BL313" s="38">
        <f t="shared" si="48"/>
        <v>0</v>
      </c>
      <c r="BM313">
        <v>0</v>
      </c>
      <c r="BN313" s="8">
        <v>0</v>
      </c>
      <c r="BO313">
        <v>0</v>
      </c>
      <c r="BP313" t="s">
        <v>46</v>
      </c>
      <c r="BQ313">
        <v>0</v>
      </c>
      <c r="BR313" s="3">
        <v>3494281</v>
      </c>
      <c r="BS313" t="s">
        <v>255</v>
      </c>
      <c r="BT313" s="19">
        <f t="shared" si="40"/>
        <v>1451669</v>
      </c>
      <c r="BU313" s="19">
        <f t="shared" si="41"/>
        <v>3844531</v>
      </c>
      <c r="BV313" s="13">
        <f t="shared" si="42"/>
        <v>1.1002352129093225</v>
      </c>
    </row>
    <row r="314" spans="1:74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43"/>
        <v>0.43139821037837428</v>
      </c>
      <c r="U314" s="3">
        <v>5366274</v>
      </c>
      <c r="V314" s="3">
        <v>4982216</v>
      </c>
      <c r="W314" s="14">
        <f t="shared" si="44"/>
        <v>0.92843116098805245</v>
      </c>
      <c r="X314" s="3">
        <v>400000</v>
      </c>
      <c r="Y314" s="18">
        <f t="shared" si="45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 s="38">
        <f t="shared" si="46"/>
        <v>0</v>
      </c>
      <c r="AF314">
        <v>0</v>
      </c>
      <c r="AG314" s="10">
        <v>12610</v>
      </c>
      <c r="AH314">
        <v>0</v>
      </c>
      <c r="AI314" t="s">
        <v>43</v>
      </c>
      <c r="AJ314">
        <v>0</v>
      </c>
      <c r="AK314" s="8" t="s">
        <v>106</v>
      </c>
      <c r="AL314" s="3">
        <v>426569</v>
      </c>
      <c r="AM314" s="3">
        <v>0</v>
      </c>
      <c r="AN314">
        <v>0.02</v>
      </c>
      <c r="AO314">
        <v>0</v>
      </c>
      <c r="AP314" s="38">
        <f t="shared" si="49"/>
        <v>0</v>
      </c>
      <c r="AQ314">
        <v>0</v>
      </c>
      <c r="AR314" s="8">
        <v>0</v>
      </c>
      <c r="AS314">
        <v>0</v>
      </c>
      <c r="AT314" t="s">
        <v>58</v>
      </c>
      <c r="AU314">
        <v>0</v>
      </c>
      <c r="AV314" s="11" t="s">
        <v>106</v>
      </c>
      <c r="AW314" s="3">
        <v>110000</v>
      </c>
      <c r="AX314" s="3">
        <v>0</v>
      </c>
      <c r="AY314">
        <v>5.45E-2</v>
      </c>
      <c r="AZ314">
        <v>0</v>
      </c>
      <c r="BA314" s="38">
        <f t="shared" si="47"/>
        <v>0</v>
      </c>
      <c r="BB314">
        <v>0</v>
      </c>
      <c r="BC314" s="8">
        <v>0</v>
      </c>
      <c r="BD314">
        <v>0</v>
      </c>
      <c r="BE314" t="s">
        <v>46</v>
      </c>
      <c r="BF314">
        <v>0</v>
      </c>
      <c r="BG314" s="11">
        <v>42905</v>
      </c>
      <c r="BH314" s="3">
        <v>500000</v>
      </c>
      <c r="BI314" s="3">
        <v>0</v>
      </c>
      <c r="BJ314">
        <v>0.02</v>
      </c>
      <c r="BK314">
        <v>0</v>
      </c>
      <c r="BL314" s="38">
        <f t="shared" si="48"/>
        <v>0</v>
      </c>
      <c r="BM314">
        <v>0</v>
      </c>
      <c r="BN314" s="8">
        <v>0</v>
      </c>
      <c r="BO314">
        <v>0</v>
      </c>
      <c r="BP314" t="s">
        <v>46</v>
      </c>
      <c r="BQ314">
        <v>0</v>
      </c>
      <c r="BR314" s="3">
        <v>5366274</v>
      </c>
      <c r="BS314">
        <v>0</v>
      </c>
      <c r="BT314" s="19">
        <f t="shared" si="40"/>
        <v>1541569</v>
      </c>
      <c r="BU314" s="19">
        <f t="shared" si="41"/>
        <v>1941569</v>
      </c>
      <c r="BV314" s="13">
        <f t="shared" si="42"/>
        <v>0.36180951624907709</v>
      </c>
    </row>
    <row r="315" spans="1:74" hidden="1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43"/>
        <v>7.8423360395984784E-2</v>
      </c>
      <c r="U315" s="3">
        <v>7331999</v>
      </c>
      <c r="V315" s="3">
        <v>8008956</v>
      </c>
      <c r="W315" s="14">
        <f t="shared" si="44"/>
        <v>1.0923291178844952</v>
      </c>
      <c r="X315" s="3">
        <v>6008249</v>
      </c>
      <c r="Y315" s="18">
        <f t="shared" si="45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 s="38">
        <f t="shared" si="46"/>
        <v>8.6888055074880483E-2</v>
      </c>
      <c r="AF315">
        <v>30</v>
      </c>
      <c r="AG315" s="10" t="s">
        <v>165</v>
      </c>
      <c r="AH315" t="s">
        <v>63</v>
      </c>
      <c r="AI315" t="s">
        <v>43</v>
      </c>
      <c r="AJ315" t="s">
        <v>55</v>
      </c>
      <c r="AK315" s="8">
        <v>42643</v>
      </c>
      <c r="AL315" s="3">
        <v>600000</v>
      </c>
      <c r="AM315" s="3">
        <v>541500</v>
      </c>
      <c r="AN315">
        <v>0</v>
      </c>
      <c r="AO315">
        <v>20</v>
      </c>
      <c r="AP315" s="38">
        <f t="shared" si="49"/>
        <v>0.05</v>
      </c>
      <c r="AQ315">
        <v>20</v>
      </c>
      <c r="AR315" s="8">
        <v>49948</v>
      </c>
      <c r="AS315" t="s">
        <v>206</v>
      </c>
      <c r="AT315" t="s">
        <v>58</v>
      </c>
      <c r="AU315" t="s">
        <v>55</v>
      </c>
      <c r="AV315" s="11">
        <v>42643</v>
      </c>
      <c r="AW315" s="3">
        <v>123750</v>
      </c>
      <c r="AX315" s="3">
        <v>495000</v>
      </c>
      <c r="AY315">
        <v>0</v>
      </c>
      <c r="AZ315" t="s">
        <v>165</v>
      </c>
      <c r="BA315" s="38">
        <f t="shared" si="47"/>
        <v>0</v>
      </c>
      <c r="BB315" t="s">
        <v>165</v>
      </c>
      <c r="BC315" s="8" t="s">
        <v>165</v>
      </c>
      <c r="BD315" t="s">
        <v>47</v>
      </c>
      <c r="BE315" t="s">
        <v>58</v>
      </c>
      <c r="BF315" t="s">
        <v>47</v>
      </c>
      <c r="BG315" s="11" t="s">
        <v>106</v>
      </c>
      <c r="BH315" s="3">
        <v>0</v>
      </c>
      <c r="BI315" s="3">
        <v>0</v>
      </c>
      <c r="BJ315">
        <v>0</v>
      </c>
      <c r="BK315">
        <v>0</v>
      </c>
      <c r="BL315" s="38">
        <f t="shared" si="48"/>
        <v>0</v>
      </c>
      <c r="BM315">
        <v>0</v>
      </c>
      <c r="BN315" s="8">
        <v>0</v>
      </c>
      <c r="BO315">
        <v>0</v>
      </c>
      <c r="BP315" t="s">
        <v>46</v>
      </c>
      <c r="BQ315">
        <v>0</v>
      </c>
      <c r="BR315" s="3">
        <v>7331999</v>
      </c>
      <c r="BS315" t="s">
        <v>62</v>
      </c>
      <c r="BT315" s="19">
        <f t="shared" si="40"/>
        <v>1323750</v>
      </c>
      <c r="BU315" s="19">
        <f t="shared" si="41"/>
        <v>7331999</v>
      </c>
      <c r="BV315" s="13">
        <f t="shared" si="42"/>
        <v>1</v>
      </c>
    </row>
    <row r="316" spans="1:74" hidden="1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43"/>
        <v>9.1072950784232137E-2</v>
      </c>
      <c r="U316" s="3">
        <v>5042002</v>
      </c>
      <c r="V316" s="3">
        <v>4794664</v>
      </c>
      <c r="W316" s="14">
        <f t="shared" si="44"/>
        <v>0.950944485940307</v>
      </c>
      <c r="X316" s="3">
        <v>4442663</v>
      </c>
      <c r="Y316" s="18">
        <f t="shared" si="45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 s="38">
        <f t="shared" si="46"/>
        <v>9.2041972280607939E-2</v>
      </c>
      <c r="AF316">
        <v>30</v>
      </c>
      <c r="AG316" s="10">
        <v>49188</v>
      </c>
      <c r="AH316" t="s">
        <v>54</v>
      </c>
      <c r="AI316" t="s">
        <v>43</v>
      </c>
      <c r="AJ316" t="s">
        <v>55</v>
      </c>
      <c r="AK316" s="8" t="s">
        <v>106</v>
      </c>
      <c r="AL316" s="3">
        <v>114000</v>
      </c>
      <c r="AM316" s="3">
        <v>114000</v>
      </c>
      <c r="AN316">
        <v>0</v>
      </c>
      <c r="AO316">
        <v>0</v>
      </c>
      <c r="AP316" s="38">
        <f t="shared" si="49"/>
        <v>0</v>
      </c>
      <c r="AQ316">
        <v>0</v>
      </c>
      <c r="AR316" s="8">
        <v>46752</v>
      </c>
      <c r="AS316">
        <v>0</v>
      </c>
      <c r="AT316" t="s">
        <v>58</v>
      </c>
      <c r="AU316" t="s">
        <v>484</v>
      </c>
      <c r="AV316" s="11" t="s">
        <v>106</v>
      </c>
      <c r="AW316" s="3">
        <v>0</v>
      </c>
      <c r="AX316" s="3">
        <v>0</v>
      </c>
      <c r="AY316">
        <v>0</v>
      </c>
      <c r="AZ316">
        <v>0</v>
      </c>
      <c r="BA316" s="38">
        <f t="shared" si="47"/>
        <v>0</v>
      </c>
      <c r="BB316">
        <v>0</v>
      </c>
      <c r="BC316" s="8">
        <v>0</v>
      </c>
      <c r="BD316">
        <v>0</v>
      </c>
      <c r="BE316" t="s">
        <v>46</v>
      </c>
      <c r="BF316">
        <v>0</v>
      </c>
      <c r="BG316" s="11" t="s">
        <v>106</v>
      </c>
      <c r="BH316" s="3">
        <v>0</v>
      </c>
      <c r="BI316" s="3">
        <v>0</v>
      </c>
      <c r="BJ316">
        <v>0</v>
      </c>
      <c r="BK316">
        <v>0</v>
      </c>
      <c r="BL316" s="38">
        <f t="shared" si="48"/>
        <v>0</v>
      </c>
      <c r="BM316">
        <v>0</v>
      </c>
      <c r="BN316" s="8">
        <v>0</v>
      </c>
      <c r="BO316">
        <v>0</v>
      </c>
      <c r="BP316" t="s">
        <v>46</v>
      </c>
      <c r="BQ316">
        <v>0</v>
      </c>
      <c r="BR316" s="3">
        <v>5042002</v>
      </c>
      <c r="BS316">
        <v>0</v>
      </c>
      <c r="BT316" s="19">
        <f t="shared" si="40"/>
        <v>599339</v>
      </c>
      <c r="BU316" s="19">
        <f t="shared" si="41"/>
        <v>5042002</v>
      </c>
      <c r="BV316" s="13">
        <f t="shared" si="42"/>
        <v>1</v>
      </c>
    </row>
    <row r="317" spans="1:74" hidden="1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43"/>
        <v>7.5163263612019318E-2</v>
      </c>
      <c r="U317" s="3">
        <v>2927321</v>
      </c>
      <c r="V317" s="3">
        <v>3030717</v>
      </c>
      <c r="W317" s="14">
        <f t="shared" si="44"/>
        <v>1.0353210324388751</v>
      </c>
      <c r="X317" s="3">
        <v>2090250</v>
      </c>
      <c r="Y317" s="18">
        <f t="shared" si="45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 s="38">
        <f t="shared" si="46"/>
        <v>8.8919916286047063E-2</v>
      </c>
      <c r="AF317">
        <v>30</v>
      </c>
      <c r="AG317" s="10">
        <v>49218</v>
      </c>
      <c r="AH317" t="s">
        <v>54</v>
      </c>
      <c r="AI317" t="s">
        <v>43</v>
      </c>
      <c r="AJ317" t="s">
        <v>55</v>
      </c>
      <c r="AK317" s="8">
        <v>42644</v>
      </c>
      <c r="AL317" s="3">
        <v>67000</v>
      </c>
      <c r="AM317" s="3">
        <v>67000</v>
      </c>
      <c r="AN317">
        <v>0.03</v>
      </c>
      <c r="AO317">
        <v>16</v>
      </c>
      <c r="AP317" s="38">
        <f t="shared" si="49"/>
        <v>7.9610849265488073E-2</v>
      </c>
      <c r="AQ317" t="s">
        <v>358</v>
      </c>
      <c r="AR317" s="8" t="s">
        <v>485</v>
      </c>
      <c r="AS317" t="s">
        <v>71</v>
      </c>
      <c r="AT317" t="s">
        <v>58</v>
      </c>
      <c r="AU317" t="s">
        <v>55</v>
      </c>
      <c r="AV317" s="11">
        <v>42644</v>
      </c>
      <c r="AW317" s="3">
        <v>586265</v>
      </c>
      <c r="AX317" s="3">
        <v>527638.5</v>
      </c>
      <c r="AY317">
        <v>0.03</v>
      </c>
      <c r="AZ317">
        <v>16</v>
      </c>
      <c r="BA317" s="38">
        <f t="shared" si="47"/>
        <v>7.9610849265488073E-2</v>
      </c>
      <c r="BB317" t="s">
        <v>358</v>
      </c>
      <c r="BC317" s="8" t="s">
        <v>485</v>
      </c>
      <c r="BD317" t="s">
        <v>75</v>
      </c>
      <c r="BE317" t="s">
        <v>100</v>
      </c>
      <c r="BF317" t="s">
        <v>55</v>
      </c>
      <c r="BG317" s="11" t="s">
        <v>106</v>
      </c>
      <c r="BH317" s="3">
        <v>0</v>
      </c>
      <c r="BI317" s="3">
        <v>0</v>
      </c>
      <c r="BJ317">
        <v>0</v>
      </c>
      <c r="BK317">
        <v>0</v>
      </c>
      <c r="BL317" s="38">
        <f t="shared" si="48"/>
        <v>0</v>
      </c>
      <c r="BM317">
        <v>0</v>
      </c>
      <c r="BN317" s="8">
        <v>0</v>
      </c>
      <c r="BO317">
        <v>0</v>
      </c>
      <c r="BP317" t="s">
        <v>46</v>
      </c>
      <c r="BQ317">
        <v>0</v>
      </c>
      <c r="BR317" s="3">
        <v>2927321</v>
      </c>
      <c r="BS317" t="s">
        <v>47</v>
      </c>
      <c r="BT317" s="19">
        <f t="shared" si="40"/>
        <v>837071</v>
      </c>
      <c r="BU317" s="19">
        <f t="shared" si="41"/>
        <v>2927321</v>
      </c>
      <c r="BV317" s="13">
        <f t="shared" si="42"/>
        <v>1</v>
      </c>
    </row>
    <row r="318" spans="1:74" hidden="1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43"/>
        <v>7.9290926085155256E-2</v>
      </c>
      <c r="U318" s="3">
        <v>2271357</v>
      </c>
      <c r="V318" s="3">
        <v>1890187</v>
      </c>
      <c r="W318" s="14">
        <f t="shared" si="44"/>
        <v>0.83218402038957329</v>
      </c>
      <c r="X318" s="3">
        <v>1710761</v>
      </c>
      <c r="Y318" s="18">
        <f t="shared" si="45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 s="38">
        <f t="shared" si="46"/>
        <v>9.3735969141467715E-2</v>
      </c>
      <c r="AF318">
        <v>30</v>
      </c>
      <c r="AG318" s="10">
        <v>48731</v>
      </c>
      <c r="AH318" t="s">
        <v>63</v>
      </c>
      <c r="AI318" t="s">
        <v>43</v>
      </c>
      <c r="AJ318" t="s">
        <v>44</v>
      </c>
      <c r="AK318" s="8">
        <v>42704</v>
      </c>
      <c r="AL318" s="3">
        <v>368000</v>
      </c>
      <c r="AM318" s="3">
        <v>0</v>
      </c>
      <c r="AN318">
        <v>0.04</v>
      </c>
      <c r="AO318">
        <v>20</v>
      </c>
      <c r="AP318" s="38">
        <f t="shared" si="49"/>
        <v>7.3581750328628889E-2</v>
      </c>
      <c r="AQ318" t="s">
        <v>165</v>
      </c>
      <c r="AR318" s="8">
        <v>50010</v>
      </c>
      <c r="AS318" t="s">
        <v>206</v>
      </c>
      <c r="AT318" t="s">
        <v>58</v>
      </c>
      <c r="AU318" t="s">
        <v>44</v>
      </c>
      <c r="AV318" s="11">
        <v>43312</v>
      </c>
      <c r="AW318" s="3">
        <v>114696</v>
      </c>
      <c r="AX318" s="3">
        <v>0</v>
      </c>
      <c r="AY318">
        <v>0</v>
      </c>
      <c r="AZ318" t="s">
        <v>165</v>
      </c>
      <c r="BA318" s="38">
        <f t="shared" si="47"/>
        <v>0</v>
      </c>
      <c r="BB318" t="s">
        <v>165</v>
      </c>
      <c r="BC318" s="8" t="s">
        <v>165</v>
      </c>
      <c r="BD318" t="s">
        <v>165</v>
      </c>
      <c r="BE318" t="s">
        <v>58</v>
      </c>
      <c r="BF318">
        <v>0</v>
      </c>
      <c r="BG318" s="11" t="s">
        <v>106</v>
      </c>
      <c r="BH318" s="3">
        <v>0</v>
      </c>
      <c r="BI318" s="3">
        <v>0</v>
      </c>
      <c r="BJ318">
        <v>0</v>
      </c>
      <c r="BK318">
        <v>0</v>
      </c>
      <c r="BL318" s="38">
        <f t="shared" si="48"/>
        <v>0</v>
      </c>
      <c r="BM318">
        <v>0</v>
      </c>
      <c r="BN318" s="8">
        <v>0</v>
      </c>
      <c r="BO318">
        <v>0</v>
      </c>
      <c r="BP318" t="s">
        <v>46</v>
      </c>
      <c r="BQ318">
        <v>0</v>
      </c>
      <c r="BR318" s="3">
        <v>0</v>
      </c>
      <c r="BS318" t="s">
        <v>255</v>
      </c>
      <c r="BT318" s="19">
        <f t="shared" si="40"/>
        <v>560596</v>
      </c>
      <c r="BU318" s="19">
        <f t="shared" si="41"/>
        <v>2271357</v>
      </c>
      <c r="BV318" s="13">
        <f t="shared" si="42"/>
        <v>1</v>
      </c>
    </row>
    <row r="319" spans="1:74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43"/>
        <v>0</v>
      </c>
      <c r="U319" s="3">
        <v>2058815</v>
      </c>
      <c r="V319" s="3">
        <v>1732221</v>
      </c>
      <c r="W319" s="14">
        <f t="shared" si="44"/>
        <v>0.84136797138159569</v>
      </c>
      <c r="X319" s="3">
        <v>1802041</v>
      </c>
      <c r="Y319" s="18">
        <f t="shared" si="45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 s="38">
        <f t="shared" si="46"/>
        <v>0.1012875108131331</v>
      </c>
      <c r="AF319">
        <v>30</v>
      </c>
      <c r="AG319" s="10">
        <v>48853</v>
      </c>
      <c r="AH319" t="s">
        <v>63</v>
      </c>
      <c r="AI319" t="s">
        <v>43</v>
      </c>
      <c r="AJ319" t="s">
        <v>44</v>
      </c>
      <c r="AK319" s="8">
        <v>43281</v>
      </c>
      <c r="AL319" s="3">
        <v>139395</v>
      </c>
      <c r="AM319" s="3">
        <v>125855</v>
      </c>
      <c r="AN319">
        <v>0</v>
      </c>
      <c r="AO319" t="s">
        <v>165</v>
      </c>
      <c r="AP319" s="38">
        <f t="shared" si="49"/>
        <v>0</v>
      </c>
      <c r="AQ319" t="s">
        <v>165</v>
      </c>
      <c r="AR319" s="8" t="s">
        <v>165</v>
      </c>
      <c r="AS319" t="s">
        <v>165</v>
      </c>
      <c r="AT319" t="s">
        <v>58</v>
      </c>
      <c r="AU319">
        <v>0</v>
      </c>
      <c r="AV319" s="11" t="s">
        <v>106</v>
      </c>
      <c r="AW319" s="3">
        <v>0</v>
      </c>
      <c r="AX319" s="3">
        <v>0</v>
      </c>
      <c r="AY319">
        <v>0</v>
      </c>
      <c r="AZ319">
        <v>0</v>
      </c>
      <c r="BA319" s="38">
        <f t="shared" si="47"/>
        <v>0</v>
      </c>
      <c r="BB319">
        <v>0</v>
      </c>
      <c r="BC319" s="8">
        <v>0</v>
      </c>
      <c r="BD319">
        <v>0</v>
      </c>
      <c r="BE319" t="s">
        <v>46</v>
      </c>
      <c r="BF319">
        <v>0</v>
      </c>
      <c r="BG319" s="11" t="s">
        <v>106</v>
      </c>
      <c r="BH319" s="3">
        <v>0</v>
      </c>
      <c r="BI319" s="3">
        <v>0</v>
      </c>
      <c r="BJ319">
        <v>0</v>
      </c>
      <c r="BK319">
        <v>0</v>
      </c>
      <c r="BL319" s="38">
        <f t="shared" si="48"/>
        <v>0</v>
      </c>
      <c r="BM319">
        <v>0</v>
      </c>
      <c r="BN319" s="8">
        <v>0</v>
      </c>
      <c r="BO319">
        <v>0</v>
      </c>
      <c r="BP319" t="s">
        <v>46</v>
      </c>
      <c r="BQ319">
        <v>0</v>
      </c>
      <c r="BR319" s="3">
        <v>2058815</v>
      </c>
      <c r="BS319" t="s">
        <v>255</v>
      </c>
      <c r="BT319" s="19">
        <f t="shared" si="40"/>
        <v>314567</v>
      </c>
      <c r="BU319" s="19">
        <f t="shared" si="41"/>
        <v>2116608</v>
      </c>
      <c r="BV319" s="13">
        <f t="shared" si="42"/>
        <v>1.0280710020084369</v>
      </c>
    </row>
    <row r="320" spans="1:74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43"/>
        <v>7.1003299461467564E-2</v>
      </c>
      <c r="U320" s="3">
        <v>3275383</v>
      </c>
      <c r="V320" s="3">
        <v>2649808</v>
      </c>
      <c r="W320" s="14">
        <f t="shared" si="44"/>
        <v>0.80900706879164974</v>
      </c>
      <c r="X320" s="3">
        <v>2232382</v>
      </c>
      <c r="Y320" s="18">
        <f t="shared" si="45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 s="38">
        <f t="shared" si="46"/>
        <v>9.3735969141467715E-2</v>
      </c>
      <c r="AF320">
        <v>30</v>
      </c>
      <c r="AG320" s="10">
        <v>49157</v>
      </c>
      <c r="AH320" t="s">
        <v>63</v>
      </c>
      <c r="AI320" t="s">
        <v>43</v>
      </c>
      <c r="AJ320" t="s">
        <v>44</v>
      </c>
      <c r="AK320" s="8">
        <v>42566</v>
      </c>
      <c r="AL320" s="3">
        <v>572848</v>
      </c>
      <c r="AM320" s="3">
        <v>572848</v>
      </c>
      <c r="AN320">
        <v>0.04</v>
      </c>
      <c r="AO320">
        <v>20</v>
      </c>
      <c r="AP320" s="38">
        <f t="shared" si="49"/>
        <v>7.3581750328628889E-2</v>
      </c>
      <c r="AQ320" t="s">
        <v>165</v>
      </c>
      <c r="AR320" s="8">
        <v>49888</v>
      </c>
      <c r="AS320" t="s">
        <v>206</v>
      </c>
      <c r="AT320" t="s">
        <v>58</v>
      </c>
      <c r="AU320" t="s">
        <v>44</v>
      </c>
      <c r="AV320" s="11" t="s">
        <v>106</v>
      </c>
      <c r="AW320" s="3">
        <v>106800</v>
      </c>
      <c r="AX320" s="3">
        <v>106800</v>
      </c>
      <c r="AY320">
        <v>0</v>
      </c>
      <c r="AZ320">
        <v>15</v>
      </c>
      <c r="BA320" s="38">
        <f t="shared" si="47"/>
        <v>6.6666666666666666E-2</v>
      </c>
      <c r="BB320" t="s">
        <v>165</v>
      </c>
      <c r="BC320" s="8" t="s">
        <v>165</v>
      </c>
      <c r="BD320" t="s">
        <v>165</v>
      </c>
      <c r="BE320" t="s">
        <v>58</v>
      </c>
      <c r="BF320">
        <v>0</v>
      </c>
      <c r="BG320" s="11" t="s">
        <v>106</v>
      </c>
      <c r="BH320" s="3">
        <v>0</v>
      </c>
      <c r="BI320" s="3">
        <v>0</v>
      </c>
      <c r="BJ320">
        <v>0</v>
      </c>
      <c r="BK320">
        <v>0</v>
      </c>
      <c r="BL320" s="38">
        <f t="shared" si="48"/>
        <v>0</v>
      </c>
      <c r="BM320">
        <v>0</v>
      </c>
      <c r="BN320" s="8">
        <v>0</v>
      </c>
      <c r="BO320">
        <v>0</v>
      </c>
      <c r="BP320" t="s">
        <v>46</v>
      </c>
      <c r="BQ320">
        <v>0</v>
      </c>
      <c r="BR320" s="3">
        <v>3275383</v>
      </c>
      <c r="BS320" t="s">
        <v>255</v>
      </c>
      <c r="BT320" s="19">
        <f t="shared" si="40"/>
        <v>1043001</v>
      </c>
      <c r="BU320" s="19">
        <f t="shared" si="41"/>
        <v>3275383</v>
      </c>
      <c r="BV320" s="13">
        <f t="shared" si="42"/>
        <v>1</v>
      </c>
    </row>
    <row r="321" spans="1:74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43"/>
        <v>1.0931120483840151E-2</v>
      </c>
      <c r="U321" s="3">
        <v>30006439</v>
      </c>
      <c r="V321" s="3">
        <v>2038668</v>
      </c>
      <c r="W321" s="14">
        <f t="shared" si="44"/>
        <v>6.7941017592923966E-2</v>
      </c>
      <c r="X321" s="3">
        <v>2236439</v>
      </c>
      <c r="Y321" s="18">
        <f t="shared" si="45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 s="38">
        <f t="shared" si="46"/>
        <v>9.8341460882046289E-2</v>
      </c>
      <c r="AF321">
        <v>30</v>
      </c>
      <c r="AG321" s="10">
        <v>48944</v>
      </c>
      <c r="AH321" t="s">
        <v>63</v>
      </c>
      <c r="AI321" t="s">
        <v>43</v>
      </c>
      <c r="AJ321" t="s">
        <v>55</v>
      </c>
      <c r="AK321" s="8">
        <v>43059</v>
      </c>
      <c r="AL321" s="3">
        <v>500000</v>
      </c>
      <c r="AM321" s="3">
        <v>500000</v>
      </c>
      <c r="AN321">
        <v>4.4999999999999998E-2</v>
      </c>
      <c r="AO321">
        <v>20</v>
      </c>
      <c r="AP321" s="38">
        <f t="shared" si="49"/>
        <v>7.6876144324048032E-2</v>
      </c>
      <c r="AQ321" t="s">
        <v>490</v>
      </c>
      <c r="AR321" s="8">
        <v>50364</v>
      </c>
      <c r="AS321" t="s">
        <v>206</v>
      </c>
      <c r="AT321" t="s">
        <v>100</v>
      </c>
      <c r="AU321" t="s">
        <v>55</v>
      </c>
      <c r="BA321" s="38">
        <f t="shared" si="47"/>
        <v>0</v>
      </c>
      <c r="BE321" t="s">
        <v>46</v>
      </c>
      <c r="BF321">
        <v>0</v>
      </c>
      <c r="BL321" s="38">
        <f t="shared" si="48"/>
        <v>0</v>
      </c>
      <c r="BP321" t="s">
        <v>46</v>
      </c>
      <c r="BQ321">
        <v>0</v>
      </c>
      <c r="BR321" s="3">
        <v>3006439</v>
      </c>
      <c r="BS321" t="s">
        <v>62</v>
      </c>
      <c r="BT321" s="19">
        <f t="shared" si="40"/>
        <v>770000</v>
      </c>
      <c r="BU321" s="19">
        <f t="shared" si="41"/>
        <v>3006439</v>
      </c>
      <c r="BV321" s="13">
        <f t="shared" si="42"/>
        <v>0.10019312854817594</v>
      </c>
    </row>
    <row r="322" spans="1:74" hidden="1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43"/>
        <v>0.11825448776388545</v>
      </c>
      <c r="U322" s="3">
        <v>6815031</v>
      </c>
      <c r="V322" s="3">
        <v>5803727</v>
      </c>
      <c r="W322" s="14">
        <f t="shared" si="44"/>
        <v>0.85160683788525682</v>
      </c>
      <c r="X322" s="3">
        <v>5046894</v>
      </c>
      <c r="Y322" s="18">
        <f t="shared" si="45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 s="38">
        <f t="shared" si="46"/>
        <v>9.2041972280607939E-2</v>
      </c>
      <c r="AF322">
        <v>30</v>
      </c>
      <c r="AG322" s="10">
        <v>49461</v>
      </c>
      <c r="AH322" t="s">
        <v>63</v>
      </c>
      <c r="AI322" t="s">
        <v>43</v>
      </c>
      <c r="AJ322" t="s">
        <v>44</v>
      </c>
      <c r="AK322" s="8">
        <v>43252</v>
      </c>
      <c r="AL322" s="3">
        <v>713000</v>
      </c>
      <c r="AM322" s="3">
        <v>0</v>
      </c>
      <c r="AN322">
        <v>0.04</v>
      </c>
      <c r="AO322">
        <v>20</v>
      </c>
      <c r="AP322" s="38">
        <f t="shared" si="49"/>
        <v>7.3581750328628889E-2</v>
      </c>
      <c r="AQ322" t="s">
        <v>165</v>
      </c>
      <c r="AR322" s="8" t="s">
        <v>165</v>
      </c>
      <c r="AS322" t="s">
        <v>206</v>
      </c>
      <c r="AT322" t="s">
        <v>58</v>
      </c>
      <c r="AU322" t="s">
        <v>44</v>
      </c>
      <c r="AV322" s="11" t="s">
        <v>106</v>
      </c>
      <c r="AW322" s="3">
        <v>190310</v>
      </c>
      <c r="AX322" s="3">
        <v>0</v>
      </c>
      <c r="AY322">
        <v>0</v>
      </c>
      <c r="AZ322" t="s">
        <v>165</v>
      </c>
      <c r="BA322" s="38">
        <f t="shared" si="47"/>
        <v>0</v>
      </c>
      <c r="BB322" t="s">
        <v>165</v>
      </c>
      <c r="BC322" s="8" t="s">
        <v>165</v>
      </c>
      <c r="BD322" t="s">
        <v>165</v>
      </c>
      <c r="BE322" t="s">
        <v>58</v>
      </c>
      <c r="BF322">
        <v>0</v>
      </c>
      <c r="BG322" s="11" t="s">
        <v>106</v>
      </c>
      <c r="BH322" s="3">
        <v>0</v>
      </c>
      <c r="BI322" s="3">
        <v>0</v>
      </c>
      <c r="BJ322">
        <v>0</v>
      </c>
      <c r="BK322">
        <v>0</v>
      </c>
      <c r="BL322" s="38">
        <f t="shared" si="48"/>
        <v>0</v>
      </c>
      <c r="BM322">
        <v>0</v>
      </c>
      <c r="BN322" s="8">
        <v>0</v>
      </c>
      <c r="BO322">
        <v>0</v>
      </c>
      <c r="BP322" t="s">
        <v>46</v>
      </c>
      <c r="BQ322">
        <v>0</v>
      </c>
      <c r="BR322" s="3">
        <v>6815031</v>
      </c>
      <c r="BS322" t="s">
        <v>255</v>
      </c>
      <c r="BT322" s="19">
        <f t="shared" si="40"/>
        <v>1768137</v>
      </c>
      <c r="BU322" s="19">
        <f t="shared" si="41"/>
        <v>6815031</v>
      </c>
      <c r="BV322" s="13">
        <f t="shared" si="42"/>
        <v>1</v>
      </c>
    </row>
    <row r="323" spans="1:74" hidden="1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43"/>
        <v>0.12804872862219238</v>
      </c>
      <c r="U323" s="3">
        <v>9875428</v>
      </c>
      <c r="V323" s="3">
        <v>8545471</v>
      </c>
      <c r="W323" s="14">
        <f t="shared" si="44"/>
        <v>0.86532664710835827</v>
      </c>
      <c r="X323" s="3">
        <v>7918849</v>
      </c>
      <c r="Y323" s="18">
        <f t="shared" si="45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 s="38">
        <f t="shared" si="46"/>
        <v>9.2041972280607939E-2</v>
      </c>
      <c r="AF323">
        <v>30</v>
      </c>
      <c r="AG323" s="10">
        <v>49553</v>
      </c>
      <c r="AH323" t="s">
        <v>63</v>
      </c>
      <c r="AI323" t="s">
        <v>43</v>
      </c>
      <c r="AJ323" t="s">
        <v>44</v>
      </c>
      <c r="AK323" s="8">
        <v>43344</v>
      </c>
      <c r="AL323" s="3">
        <v>588325</v>
      </c>
      <c r="AM323" s="3">
        <v>0</v>
      </c>
      <c r="AN323">
        <v>0.04</v>
      </c>
      <c r="AO323">
        <v>20</v>
      </c>
      <c r="AP323" s="38">
        <f t="shared" si="49"/>
        <v>7.3581750328628889E-2</v>
      </c>
      <c r="AQ323" t="s">
        <v>165</v>
      </c>
      <c r="AR323" s="8" t="s">
        <v>165</v>
      </c>
      <c r="AS323" t="s">
        <v>206</v>
      </c>
      <c r="AT323" t="s">
        <v>58</v>
      </c>
      <c r="AU323" t="s">
        <v>44</v>
      </c>
      <c r="AV323" s="11" t="s">
        <v>106</v>
      </c>
      <c r="AW323" s="3">
        <v>461750</v>
      </c>
      <c r="AX323" s="3">
        <v>0</v>
      </c>
      <c r="AY323">
        <v>0</v>
      </c>
      <c r="AZ323" t="s">
        <v>165</v>
      </c>
      <c r="BA323" s="38">
        <f t="shared" si="47"/>
        <v>0</v>
      </c>
      <c r="BB323" t="s">
        <v>165</v>
      </c>
      <c r="BC323" s="8" t="s">
        <v>165</v>
      </c>
      <c r="BD323" t="s">
        <v>165</v>
      </c>
      <c r="BE323" t="s">
        <v>58</v>
      </c>
      <c r="BF323" t="s">
        <v>494</v>
      </c>
      <c r="BG323" s="11" t="s">
        <v>106</v>
      </c>
      <c r="BH323" s="3">
        <v>0</v>
      </c>
      <c r="BI323" s="3">
        <v>0</v>
      </c>
      <c r="BJ323">
        <v>0</v>
      </c>
      <c r="BK323">
        <v>0</v>
      </c>
      <c r="BL323" s="38">
        <f t="shared" si="48"/>
        <v>0</v>
      </c>
      <c r="BM323">
        <v>0</v>
      </c>
      <c r="BN323" s="8">
        <v>0</v>
      </c>
      <c r="BO323">
        <v>0</v>
      </c>
      <c r="BP323" t="s">
        <v>46</v>
      </c>
      <c r="BQ323">
        <v>0</v>
      </c>
      <c r="BR323" s="3">
        <v>9875428</v>
      </c>
      <c r="BS323" t="s">
        <v>255</v>
      </c>
      <c r="BT323" s="19">
        <f t="shared" si="40"/>
        <v>1956579</v>
      </c>
      <c r="BU323" s="19">
        <f t="shared" ref="BU323:BU324" si="50">+BT323+X323</f>
        <v>9875428</v>
      </c>
      <c r="BV323" s="13">
        <f t="shared" ref="BV323:BV324" si="51">IFERROR(+BU323/U323,0)</f>
        <v>1</v>
      </c>
    </row>
    <row r="324" spans="1:74" hidden="1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52">IFERROR(H324/U324,0)</f>
        <v>0.14774026001971599</v>
      </c>
      <c r="U324" s="23">
        <v>3717795</v>
      </c>
      <c r="V324" s="23">
        <v>3089357</v>
      </c>
      <c r="W324" s="26">
        <f t="shared" ref="W324" si="53">IFERROR(+V324/U324,0)</f>
        <v>0.83096485954712407</v>
      </c>
      <c r="X324" s="23">
        <v>3323072</v>
      </c>
      <c r="Y324" s="27">
        <f t="shared" ref="Y324" si="5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41">
        <f t="shared" ref="AE324" si="55">-IFERROR(PMT(AC324,AD324,1), )</f>
        <v>9.3735969141467715E-2</v>
      </c>
      <c r="AF324" s="24">
        <v>30</v>
      </c>
      <c r="AG324" s="30" t="s">
        <v>104</v>
      </c>
      <c r="AH324" s="24" t="s">
        <v>54</v>
      </c>
      <c r="AI324" s="24" t="s">
        <v>43</v>
      </c>
      <c r="AJ324" s="24" t="s">
        <v>55</v>
      </c>
      <c r="AK324" s="28" t="s">
        <v>495</v>
      </c>
      <c r="AL324" s="23">
        <v>62500</v>
      </c>
      <c r="AM324" s="23">
        <v>62500</v>
      </c>
      <c r="AN324" s="24">
        <v>0.03</v>
      </c>
      <c r="AO324" s="24">
        <v>17</v>
      </c>
      <c r="AP324" s="41">
        <f t="shared" si="49"/>
        <v>7.5952529375969816E-2</v>
      </c>
      <c r="AQ324" s="24" t="s">
        <v>476</v>
      </c>
      <c r="AR324" s="28" t="s">
        <v>104</v>
      </c>
      <c r="AS324" s="24" t="s">
        <v>358</v>
      </c>
      <c r="AT324" s="24" t="s">
        <v>100</v>
      </c>
      <c r="AU324" s="24" t="s">
        <v>47</v>
      </c>
      <c r="AV324" s="31" t="s">
        <v>106</v>
      </c>
      <c r="AW324" s="23">
        <v>0</v>
      </c>
      <c r="AX324" s="23">
        <v>0</v>
      </c>
      <c r="AY324" s="24">
        <v>0</v>
      </c>
      <c r="AZ324" s="24">
        <v>0</v>
      </c>
      <c r="BA324" s="41">
        <f t="shared" ref="BA324" si="56">-IFERROR(PMT(AY324,AZ324,1),0)</f>
        <v>0</v>
      </c>
      <c r="BB324" s="24">
        <v>0</v>
      </c>
      <c r="BC324" s="28">
        <v>0</v>
      </c>
      <c r="BD324" s="24">
        <v>0</v>
      </c>
      <c r="BE324" s="24">
        <v>0</v>
      </c>
      <c r="BF324" s="24">
        <v>0</v>
      </c>
      <c r="BG324" s="31" t="s">
        <v>106</v>
      </c>
      <c r="BH324" s="23">
        <v>0</v>
      </c>
      <c r="BI324" s="23">
        <v>0</v>
      </c>
      <c r="BJ324" s="24">
        <v>0</v>
      </c>
      <c r="BK324" s="24">
        <v>0</v>
      </c>
      <c r="BL324" s="41">
        <f t="shared" ref="BL324" si="57">-IFERROR(PMT(BJ324,BK324,1),0)</f>
        <v>0</v>
      </c>
      <c r="BM324" s="24">
        <v>0</v>
      </c>
      <c r="BN324" s="28">
        <v>0</v>
      </c>
      <c r="BO324" s="24">
        <v>0</v>
      </c>
      <c r="BP324" s="24">
        <v>0</v>
      </c>
      <c r="BQ324" s="24">
        <v>0</v>
      </c>
      <c r="BR324" s="23">
        <v>3717795</v>
      </c>
      <c r="BS324" s="24" t="s">
        <v>47</v>
      </c>
      <c r="BT324" s="32">
        <f t="shared" si="40"/>
        <v>394723</v>
      </c>
      <c r="BU324" s="32">
        <f t="shared" si="50"/>
        <v>3717795</v>
      </c>
      <c r="BV324" s="33">
        <f t="shared" si="51"/>
        <v>1</v>
      </c>
    </row>
    <row r="325" spans="1:74" x14ac:dyDescent="0.25">
      <c r="T325" s="22">
        <f>SUBTOTAL(101,T3:T324)</f>
        <v>0.15820523785176685</v>
      </c>
      <c r="U325" s="21"/>
      <c r="V325" s="21"/>
      <c r="W325" s="21"/>
      <c r="X325" s="21"/>
      <c r="Y325" s="22">
        <f>SUBTOTAL(101,Y3:Y324)</f>
        <v>0.69629739558014858</v>
      </c>
      <c r="AE325" s="40">
        <f>SUBTOTAL(109,AE3:AE324)</f>
        <v>0.85148690948355021</v>
      </c>
      <c r="AP325" s="40">
        <f>SUBTOTAL(109,AP3:AP324)</f>
        <v>0.55578584869116654</v>
      </c>
      <c r="BA325" s="40">
        <f>SUBTOTAL(109,BA3:BA324)</f>
        <v>0.38243925672816076</v>
      </c>
      <c r="BL325" s="40">
        <f>SUBTOTAL(109,BL3:BL324)</f>
        <v>0.17682390763366726</v>
      </c>
    </row>
    <row r="326" spans="1:74" ht="15.75" thickBot="1" x14ac:dyDescent="0.3">
      <c r="AE326" s="71">
        <v>10</v>
      </c>
      <c r="AF326" s="72"/>
      <c r="AN326" s="72"/>
      <c r="AO326" s="72"/>
      <c r="AP326" s="71">
        <v>9</v>
      </c>
      <c r="AY326" s="72"/>
      <c r="AZ326" s="72"/>
      <c r="BA326" s="71">
        <v>6</v>
      </c>
      <c r="BJ326" s="72"/>
      <c r="BK326" s="72"/>
      <c r="BL326" s="71">
        <v>2</v>
      </c>
    </row>
    <row r="327" spans="1:74" x14ac:dyDescent="0.25">
      <c r="X327" s="35" t="s">
        <v>506</v>
      </c>
      <c r="AE327" s="78">
        <f>+AE325/AE326</f>
        <v>8.5148690948355019E-2</v>
      </c>
      <c r="AF327" s="14"/>
      <c r="AN327" s="14"/>
      <c r="AO327" s="14"/>
      <c r="AP327" s="78">
        <f>+AP325/AP326</f>
        <v>6.1753983187907396E-2</v>
      </c>
      <c r="AY327" s="14"/>
      <c r="AZ327" s="14"/>
      <c r="BA327" s="78">
        <f>+BA325/BA326</f>
        <v>6.3739876121360131E-2</v>
      </c>
      <c r="BJ327" s="14"/>
      <c r="BK327" s="14"/>
      <c r="BL327" s="78">
        <f>+BL325/BL326</f>
        <v>8.841195381683363E-2</v>
      </c>
    </row>
    <row r="328" spans="1:74" x14ac:dyDescent="0.25">
      <c r="V328" t="s">
        <v>504</v>
      </c>
      <c r="W328" s="34">
        <f>+Y325</f>
        <v>0.69629739558014858</v>
      </c>
      <c r="X328" s="36">
        <v>0.61</v>
      </c>
    </row>
    <row r="329" spans="1:74" ht="15.75" thickBot="1" x14ac:dyDescent="0.3">
      <c r="V329" t="s">
        <v>505</v>
      </c>
      <c r="W329" s="34">
        <f>1-W328</f>
        <v>0.30370260441985142</v>
      </c>
      <c r="X329" s="36">
        <v>0.39</v>
      </c>
    </row>
    <row r="330" spans="1:74" ht="15.75" thickBot="1" x14ac:dyDescent="0.3">
      <c r="X330" s="37">
        <f>SUM(X328:X329)</f>
        <v>1</v>
      </c>
      <c r="AD330" s="42"/>
      <c r="AE330" s="68">
        <f>SUBTOTAL(103,AE3:AE324)</f>
        <v>11</v>
      </c>
    </row>
    <row r="331" spans="1:74" x14ac:dyDescent="0.25">
      <c r="AD331" s="69" t="s">
        <v>513</v>
      </c>
      <c r="AE331" s="70">
        <f>AVERAGE(AE327,AP327,BA327,BL327)</f>
        <v>7.4763626018614041E-2</v>
      </c>
    </row>
    <row r="332" spans="1:74" x14ac:dyDescent="0.25">
      <c r="AD332" s="69" t="s">
        <v>514</v>
      </c>
      <c r="AE332" s="70">
        <v>7.4999999999999997E-2</v>
      </c>
    </row>
    <row r="334" spans="1:74" x14ac:dyDescent="0.25">
      <c r="V334" t="s">
        <v>508</v>
      </c>
      <c r="W334">
        <f>COUNT(X3:X324)</f>
        <v>321</v>
      </c>
      <c r="AH334" s="40">
        <v>4.0299457164786827E-2</v>
      </c>
      <c r="AK334" s="40">
        <v>2.6279598062237331E-2</v>
      </c>
      <c r="AN334" s="40"/>
      <c r="BA334" s="40"/>
      <c r="BL334" s="40"/>
    </row>
    <row r="335" spans="1:74" x14ac:dyDescent="0.25">
      <c r="V335" t="s">
        <v>507</v>
      </c>
      <c r="W335">
        <f>SUBTOTAL(102,C3:C324)</f>
        <v>10</v>
      </c>
      <c r="AH335" s="40">
        <v>7.2091251150340874E-2</v>
      </c>
      <c r="AK335" s="40">
        <v>8.3782480950895258E-2</v>
      </c>
      <c r="AN335" s="40"/>
      <c r="BA335" s="40"/>
      <c r="BL335" s="40"/>
    </row>
    <row r="336" spans="1:74" x14ac:dyDescent="0.25">
      <c r="AH336" s="40">
        <v>5.7391373092063394E-2</v>
      </c>
      <c r="AK336" s="40">
        <v>3.3915178983905579E-2</v>
      </c>
      <c r="AN336" s="40"/>
      <c r="BA336" s="40"/>
      <c r="BL336" s="40"/>
    </row>
  </sheetData>
  <sheetProtection sheet="1" objects="1" scenarios="1"/>
  <autoFilter ref="A2:BV329">
    <filterColumn colId="1">
      <filters>
        <filter val="Lancaster"/>
      </filters>
    </filterColumn>
    <filterColumn colId="73">
      <filters>
        <filter val="100%"/>
      </filters>
    </filterColumn>
  </autoFilter>
  <mergeCells count="3">
    <mergeCell ref="A1:E1"/>
    <mergeCell ref="F1:S1"/>
    <mergeCell ref="U1:BS1"/>
  </mergeCells>
  <pageMargins left="0.7" right="0.7" top="0.5" bottom="0.5" header="0.3" footer="0.3"/>
  <pageSetup paperSize="17" scale="60" fitToHeight="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S332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1.28515625" hidden="1" customWidth="1"/>
    <col min="2" max="2" width="23.140625" customWidth="1"/>
    <col min="3" max="3" width="19.5703125" hidden="1" customWidth="1"/>
    <col min="4" max="4" width="24" hidden="1" customWidth="1"/>
    <col min="5" max="5" width="58.140625" hidden="1" customWidth="1"/>
    <col min="6" max="6" width="61" hidden="1" customWidth="1"/>
    <col min="7" max="7" width="58.5703125" hidden="1" customWidth="1"/>
    <col min="8" max="8" width="48.140625" hidden="1" customWidth="1"/>
    <col min="9" max="10" width="28.7109375" hidden="1" customWidth="1"/>
    <col min="11" max="11" width="52.140625" hidden="1" customWidth="1"/>
    <col min="12" max="12" width="21.28515625" hidden="1" customWidth="1"/>
    <col min="13" max="16" width="29.85546875" hidden="1" customWidth="1"/>
    <col min="17" max="17" width="31" hidden="1" customWidth="1"/>
    <col min="18" max="18" width="7.28515625" hidden="1" customWidth="1"/>
    <col min="19" max="19" width="13.85546875" hidden="1" customWidth="1"/>
    <col min="20" max="20" width="9" style="21" bestFit="1" customWidth="1"/>
    <col min="21" max="21" width="29.28515625" bestFit="1" customWidth="1"/>
    <col min="22" max="22" width="20.28515625" bestFit="1" customWidth="1"/>
    <col min="23" max="23" width="16.7109375" bestFit="1" customWidth="1"/>
    <col min="24" max="24" width="22.28515625" bestFit="1" customWidth="1"/>
    <col min="25" max="25" width="11" style="21" bestFit="1" customWidth="1"/>
    <col min="26" max="26" width="66.42578125" hidden="1" customWidth="1"/>
    <col min="27" max="27" width="20.7109375" customWidth="1"/>
    <col min="28" max="28" width="65" hidden="1" customWidth="1"/>
    <col min="29" max="30" width="18.140625" hidden="1" customWidth="1"/>
    <col min="31" max="31" width="32.28515625" hidden="1" customWidth="1"/>
    <col min="32" max="32" width="10.7109375" customWidth="1"/>
    <col min="33" max="33" width="51.42578125" hidden="1" customWidth="1"/>
    <col min="34" max="34" width="32.42578125" hidden="1" customWidth="1"/>
    <col min="35" max="35" width="172.28515625" hidden="1" customWidth="1"/>
    <col min="36" max="36" width="24.140625" hidden="1" customWidth="1"/>
    <col min="37" max="37" width="20.7109375" customWidth="1"/>
    <col min="38" max="38" width="20" hidden="1" customWidth="1"/>
    <col min="39" max="39" width="20.7109375" hidden="1" customWidth="1"/>
    <col min="40" max="40" width="18.140625" hidden="1" customWidth="1"/>
    <col min="41" max="41" width="32.28515625" hidden="1" customWidth="1"/>
    <col min="42" max="42" width="38.85546875" hidden="1" customWidth="1"/>
    <col min="43" max="43" width="27.7109375" hidden="1" customWidth="1"/>
    <col min="44" max="44" width="32.42578125" hidden="1" customWidth="1"/>
    <col min="45" max="45" width="64.28515625" hidden="1" customWidth="1"/>
    <col min="46" max="46" width="20.85546875" hidden="1" customWidth="1"/>
    <col min="47" max="47" width="20.7109375" customWidth="1"/>
    <col min="48" max="48" width="22.85546875" hidden="1" customWidth="1"/>
    <col min="49" max="49" width="17.42578125" hidden="1" customWidth="1"/>
    <col min="50" max="50" width="18.140625" hidden="1" customWidth="1"/>
    <col min="51" max="51" width="32.28515625" hidden="1" customWidth="1"/>
    <col min="52" max="52" width="38.85546875" hidden="1" customWidth="1"/>
    <col min="53" max="53" width="16.42578125" hidden="1" customWidth="1"/>
    <col min="54" max="54" width="32.42578125" hidden="1" customWidth="1"/>
    <col min="55" max="55" width="53.7109375" hidden="1" customWidth="1"/>
    <col min="56" max="56" width="20.85546875" hidden="1" customWidth="1"/>
    <col min="57" max="57" width="20.7109375" customWidth="1"/>
    <col min="58" max="58" width="20" hidden="1" customWidth="1"/>
    <col min="59" max="59" width="17.42578125" hidden="1" customWidth="1"/>
    <col min="60" max="60" width="18.140625" hidden="1" customWidth="1"/>
    <col min="61" max="61" width="32.28515625" hidden="1" customWidth="1"/>
    <col min="62" max="62" width="23.140625" hidden="1" customWidth="1"/>
    <col min="63" max="63" width="53.140625" hidden="1" customWidth="1"/>
    <col min="64" max="64" width="32.42578125" hidden="1" customWidth="1"/>
    <col min="65" max="65" width="50.42578125" hidden="1" customWidth="1"/>
    <col min="66" max="66" width="27.85546875" bestFit="1" customWidth="1"/>
    <col min="67" max="67" width="23.42578125" customWidth="1"/>
    <col min="68" max="68" width="14.42578125" bestFit="1" customWidth="1"/>
    <col min="69" max="69" width="14.42578125" customWidth="1"/>
    <col min="70" max="70" width="19" bestFit="1" customWidth="1"/>
    <col min="71" max="71" width="20.85546875" bestFit="1" customWidth="1"/>
  </cols>
  <sheetData>
    <row r="1" spans="1:71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</row>
    <row r="2" spans="1:71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1" t="s">
        <v>28</v>
      </c>
      <c r="AF2" s="6" t="s">
        <v>29</v>
      </c>
      <c r="AG2" s="1" t="s">
        <v>30</v>
      </c>
      <c r="AH2" s="1" t="s">
        <v>31</v>
      </c>
      <c r="AI2" s="1" t="s">
        <v>32</v>
      </c>
      <c r="AJ2" s="1" t="s">
        <v>23</v>
      </c>
      <c r="AK2" s="4" t="s">
        <v>24</v>
      </c>
      <c r="AL2" s="4" t="s">
        <v>25</v>
      </c>
      <c r="AM2" s="1" t="s">
        <v>26</v>
      </c>
      <c r="AN2" s="1" t="s">
        <v>27</v>
      </c>
      <c r="AO2" s="1" t="s">
        <v>28</v>
      </c>
      <c r="AP2" s="2" t="s">
        <v>29</v>
      </c>
      <c r="AQ2" s="1" t="s">
        <v>30</v>
      </c>
      <c r="AR2" s="1" t="s">
        <v>31</v>
      </c>
      <c r="AS2" s="1" t="s">
        <v>32</v>
      </c>
      <c r="AT2" s="7" t="s">
        <v>23</v>
      </c>
      <c r="AU2" s="4" t="s">
        <v>24</v>
      </c>
      <c r="AV2" s="4" t="s">
        <v>25</v>
      </c>
      <c r="AW2" s="1" t="s">
        <v>26</v>
      </c>
      <c r="AX2" s="1" t="s">
        <v>27</v>
      </c>
      <c r="AY2" s="1" t="s">
        <v>28</v>
      </c>
      <c r="AZ2" s="2" t="s">
        <v>29</v>
      </c>
      <c r="BA2" s="1" t="s">
        <v>30</v>
      </c>
      <c r="BB2" s="1" t="s">
        <v>31</v>
      </c>
      <c r="BC2" s="1" t="s">
        <v>32</v>
      </c>
      <c r="BD2" s="7" t="s">
        <v>23</v>
      </c>
      <c r="BE2" s="4" t="s">
        <v>24</v>
      </c>
      <c r="BF2" s="4" t="s">
        <v>25</v>
      </c>
      <c r="BG2" s="1" t="s">
        <v>26</v>
      </c>
      <c r="BH2" s="1" t="s">
        <v>27</v>
      </c>
      <c r="BI2" s="1" t="s">
        <v>28</v>
      </c>
      <c r="BJ2" s="2" t="s">
        <v>29</v>
      </c>
      <c r="BK2" s="1" t="s">
        <v>30</v>
      </c>
      <c r="BL2" s="1" t="s">
        <v>31</v>
      </c>
      <c r="BM2" s="1" t="s">
        <v>32</v>
      </c>
      <c r="BN2" s="4" t="s">
        <v>33</v>
      </c>
      <c r="BO2" s="1" t="s">
        <v>34</v>
      </c>
      <c r="BP2" s="1" t="s">
        <v>501</v>
      </c>
      <c r="BQ2" s="15" t="s">
        <v>535</v>
      </c>
      <c r="BR2" s="1" t="s">
        <v>502</v>
      </c>
      <c r="BS2" s="1" t="s">
        <v>503</v>
      </c>
    </row>
    <row r="3" spans="1:71" hidden="1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>
        <v>35</v>
      </c>
      <c r="AF3" s="10">
        <v>48700</v>
      </c>
      <c r="AG3" t="s">
        <v>42</v>
      </c>
      <c r="AH3" t="s">
        <v>43</v>
      </c>
      <c r="AI3" t="s">
        <v>44</v>
      </c>
      <c r="AJ3" s="8">
        <v>0</v>
      </c>
      <c r="AK3" s="3">
        <v>0</v>
      </c>
      <c r="AL3" s="3">
        <v>0</v>
      </c>
      <c r="AM3">
        <v>0</v>
      </c>
      <c r="AN3" t="s">
        <v>45</v>
      </c>
      <c r="AO3">
        <v>0</v>
      </c>
      <c r="AP3" s="8">
        <v>0</v>
      </c>
      <c r="AQ3">
        <v>0</v>
      </c>
      <c r="AR3" t="s">
        <v>46</v>
      </c>
      <c r="AS3">
        <v>0</v>
      </c>
      <c r="AT3" s="11">
        <v>0</v>
      </c>
      <c r="AU3" s="3">
        <v>0</v>
      </c>
      <c r="AV3" s="3">
        <v>0</v>
      </c>
      <c r="AW3">
        <v>0</v>
      </c>
      <c r="AX3">
        <v>0</v>
      </c>
      <c r="AY3">
        <v>0</v>
      </c>
      <c r="AZ3" s="8">
        <v>0</v>
      </c>
      <c r="BA3">
        <v>0</v>
      </c>
      <c r="BB3" t="s">
        <v>46</v>
      </c>
      <c r="BC3">
        <v>0</v>
      </c>
      <c r="BD3" s="11">
        <v>0</v>
      </c>
      <c r="BE3" s="3">
        <v>0</v>
      </c>
      <c r="BF3" s="3">
        <v>0</v>
      </c>
      <c r="BG3">
        <v>0</v>
      </c>
      <c r="BH3">
        <v>0</v>
      </c>
      <c r="BI3">
        <v>0</v>
      </c>
      <c r="BJ3" s="8">
        <v>0</v>
      </c>
      <c r="BK3">
        <v>0</v>
      </c>
      <c r="BL3" t="s">
        <v>46</v>
      </c>
      <c r="BM3">
        <v>0</v>
      </c>
      <c r="BN3" s="3">
        <v>25214726</v>
      </c>
      <c r="BO3" t="s">
        <v>47</v>
      </c>
      <c r="BP3" s="19">
        <f>+AA3+AK3+AU3+BE3</f>
        <v>16100000</v>
      </c>
      <c r="BQ3" s="19"/>
      <c r="BR3" s="19">
        <f t="shared" ref="BR3:BR66" si="0">+BP3+X3</f>
        <v>25214726</v>
      </c>
      <c r="BS3" s="13">
        <f t="shared" ref="BS3:BS66" si="1">IFERROR(+BR3/U3,0)</f>
        <v>1</v>
      </c>
    </row>
    <row r="4" spans="1:71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2">IFERROR(H4/U4,0)</f>
        <v>0</v>
      </c>
      <c r="U4" s="3">
        <v>0</v>
      </c>
      <c r="V4" s="3">
        <v>0</v>
      </c>
      <c r="W4" s="14">
        <f t="shared" ref="W4:W67" si="3">IFERROR(+V4/U4,0)</f>
        <v>0</v>
      </c>
      <c r="X4" s="3">
        <v>0</v>
      </c>
      <c r="Y4" s="18">
        <f t="shared" ref="Y4:Y67" si="4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>
        <v>0</v>
      </c>
      <c r="AF4" s="10">
        <v>44621</v>
      </c>
      <c r="AG4">
        <v>0</v>
      </c>
      <c r="AH4" t="s">
        <v>43</v>
      </c>
      <c r="AI4" t="s">
        <v>50</v>
      </c>
      <c r="AJ4" s="8">
        <v>0</v>
      </c>
      <c r="AK4" s="3">
        <v>0</v>
      </c>
      <c r="AL4" s="3">
        <v>0</v>
      </c>
      <c r="AM4">
        <v>0</v>
      </c>
      <c r="AN4">
        <v>0</v>
      </c>
      <c r="AO4">
        <v>0</v>
      </c>
      <c r="AP4" s="8">
        <v>0</v>
      </c>
      <c r="AQ4">
        <v>0</v>
      </c>
      <c r="AR4">
        <v>0</v>
      </c>
      <c r="AS4">
        <v>0</v>
      </c>
      <c r="AT4" s="11">
        <v>0</v>
      </c>
      <c r="AU4" s="3">
        <v>0</v>
      </c>
      <c r="AV4" s="3">
        <v>0</v>
      </c>
      <c r="AW4">
        <v>0</v>
      </c>
      <c r="AX4">
        <v>0</v>
      </c>
      <c r="AY4">
        <v>0</v>
      </c>
      <c r="AZ4" s="8">
        <v>0</v>
      </c>
      <c r="BA4">
        <v>0</v>
      </c>
      <c r="BB4" t="s">
        <v>46</v>
      </c>
      <c r="BC4">
        <v>0</v>
      </c>
      <c r="BD4" s="11">
        <v>0</v>
      </c>
      <c r="BE4" s="3">
        <v>0</v>
      </c>
      <c r="BF4" s="3">
        <v>0</v>
      </c>
      <c r="BG4">
        <v>0</v>
      </c>
      <c r="BH4">
        <v>0</v>
      </c>
      <c r="BI4">
        <v>0</v>
      </c>
      <c r="BJ4" s="8">
        <v>0</v>
      </c>
      <c r="BK4">
        <v>0</v>
      </c>
      <c r="BL4" t="s">
        <v>46</v>
      </c>
      <c r="BM4">
        <v>0</v>
      </c>
      <c r="BN4" s="3">
        <v>0</v>
      </c>
      <c r="BO4">
        <v>0</v>
      </c>
      <c r="BP4" s="19">
        <f t="shared" ref="BP4:BP67" si="5">+AA4+AK4+AU4+BE4</f>
        <v>2300000</v>
      </c>
      <c r="BQ4" s="19"/>
      <c r="BR4" s="19">
        <f t="shared" si="0"/>
        <v>2300000</v>
      </c>
      <c r="BS4" s="13">
        <f t="shared" si="1"/>
        <v>0</v>
      </c>
    </row>
    <row r="5" spans="1:71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2"/>
        <v>0</v>
      </c>
      <c r="U5" s="3">
        <v>0</v>
      </c>
      <c r="V5" s="3">
        <v>0</v>
      </c>
      <c r="W5" s="14">
        <f t="shared" si="3"/>
        <v>0</v>
      </c>
      <c r="X5" s="3">
        <v>0</v>
      </c>
      <c r="Y5" s="18">
        <f t="shared" si="4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>
        <v>30</v>
      </c>
      <c r="AF5" s="10">
        <v>45658</v>
      </c>
      <c r="AG5" t="s">
        <v>54</v>
      </c>
      <c r="AH5" t="s">
        <v>43</v>
      </c>
      <c r="AI5" t="s">
        <v>55</v>
      </c>
      <c r="AJ5" s="8">
        <v>0</v>
      </c>
      <c r="AK5" s="3">
        <v>0</v>
      </c>
      <c r="AL5" s="3">
        <v>0</v>
      </c>
      <c r="AM5">
        <v>0</v>
      </c>
      <c r="AN5" t="s">
        <v>45</v>
      </c>
      <c r="AO5">
        <v>0</v>
      </c>
      <c r="AP5" s="8">
        <v>0</v>
      </c>
      <c r="AQ5">
        <v>0</v>
      </c>
      <c r="AR5" t="s">
        <v>46</v>
      </c>
      <c r="AS5">
        <v>0</v>
      </c>
      <c r="AT5" s="11">
        <v>0</v>
      </c>
      <c r="AU5" s="3">
        <v>0</v>
      </c>
      <c r="AV5" s="3">
        <v>0</v>
      </c>
      <c r="AW5">
        <v>0</v>
      </c>
      <c r="AX5">
        <v>0</v>
      </c>
      <c r="AY5">
        <v>0</v>
      </c>
      <c r="AZ5" s="8">
        <v>0</v>
      </c>
      <c r="BA5">
        <v>0</v>
      </c>
      <c r="BB5" t="s">
        <v>46</v>
      </c>
      <c r="BC5">
        <v>0</v>
      </c>
      <c r="BD5" s="11">
        <v>0</v>
      </c>
      <c r="BE5" s="3">
        <v>0</v>
      </c>
      <c r="BF5" s="3">
        <v>0</v>
      </c>
      <c r="BG5">
        <v>0</v>
      </c>
      <c r="BH5">
        <v>0</v>
      </c>
      <c r="BI5">
        <v>0</v>
      </c>
      <c r="BJ5" s="8">
        <v>0</v>
      </c>
      <c r="BK5">
        <v>0</v>
      </c>
      <c r="BL5" t="s">
        <v>46</v>
      </c>
      <c r="BM5">
        <v>0</v>
      </c>
      <c r="BN5" s="3">
        <v>0</v>
      </c>
      <c r="BO5">
        <v>0</v>
      </c>
      <c r="BP5" s="19">
        <f t="shared" si="5"/>
        <v>16000000</v>
      </c>
      <c r="BQ5" s="19"/>
      <c r="BR5" s="19">
        <f t="shared" si="0"/>
        <v>16000000</v>
      </c>
      <c r="BS5" s="13">
        <f t="shared" si="1"/>
        <v>0</v>
      </c>
    </row>
    <row r="6" spans="1:71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2"/>
        <v>0</v>
      </c>
      <c r="U6" s="3">
        <v>0</v>
      </c>
      <c r="V6" s="3">
        <v>0</v>
      </c>
      <c r="W6" s="14">
        <f t="shared" si="3"/>
        <v>0</v>
      </c>
      <c r="X6" s="3">
        <v>0</v>
      </c>
      <c r="Y6" s="18">
        <f t="shared" si="4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>
        <v>30</v>
      </c>
      <c r="AF6" s="10">
        <v>45412</v>
      </c>
      <c r="AG6" t="s">
        <v>54</v>
      </c>
      <c r="AH6" t="s">
        <v>43</v>
      </c>
      <c r="AI6">
        <v>0</v>
      </c>
      <c r="AJ6" s="8">
        <v>0</v>
      </c>
      <c r="AK6" s="3">
        <v>0</v>
      </c>
      <c r="AL6" s="3">
        <v>2765504</v>
      </c>
      <c r="AM6">
        <v>0</v>
      </c>
      <c r="AN6">
        <v>30</v>
      </c>
      <c r="AO6">
        <v>30</v>
      </c>
      <c r="AP6" s="8">
        <v>0</v>
      </c>
      <c r="AQ6">
        <v>0</v>
      </c>
      <c r="AR6" t="s">
        <v>58</v>
      </c>
      <c r="AS6">
        <v>0</v>
      </c>
      <c r="AT6" s="11">
        <v>0</v>
      </c>
      <c r="AU6" s="3">
        <v>0</v>
      </c>
      <c r="AV6" s="3">
        <v>0</v>
      </c>
      <c r="AW6">
        <v>0</v>
      </c>
      <c r="AX6">
        <v>0</v>
      </c>
      <c r="AY6">
        <v>0</v>
      </c>
      <c r="AZ6" s="8">
        <v>0</v>
      </c>
      <c r="BA6">
        <v>0</v>
      </c>
      <c r="BB6" t="s">
        <v>46</v>
      </c>
      <c r="BC6">
        <v>0</v>
      </c>
      <c r="BD6" s="11">
        <v>0</v>
      </c>
      <c r="BE6" s="3">
        <v>0</v>
      </c>
      <c r="BF6" s="3">
        <v>0</v>
      </c>
      <c r="BG6">
        <v>0</v>
      </c>
      <c r="BH6">
        <v>0</v>
      </c>
      <c r="BI6">
        <v>0</v>
      </c>
      <c r="BJ6" s="8">
        <v>0</v>
      </c>
      <c r="BK6">
        <v>0</v>
      </c>
      <c r="BL6" t="s">
        <v>46</v>
      </c>
      <c r="BM6">
        <v>0</v>
      </c>
      <c r="BN6" s="3">
        <v>0</v>
      </c>
      <c r="BO6">
        <v>0</v>
      </c>
      <c r="BP6" s="19">
        <f t="shared" si="5"/>
        <v>2467500</v>
      </c>
      <c r="BQ6" s="19"/>
      <c r="BR6" s="19">
        <f t="shared" si="0"/>
        <v>2467500</v>
      </c>
      <c r="BS6" s="13">
        <f t="shared" si="1"/>
        <v>0</v>
      </c>
    </row>
    <row r="7" spans="1:71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2"/>
        <v>0</v>
      </c>
      <c r="U7" s="3">
        <v>0</v>
      </c>
      <c r="V7" s="3">
        <v>0</v>
      </c>
      <c r="W7" s="14">
        <f t="shared" si="3"/>
        <v>0</v>
      </c>
      <c r="X7" s="3">
        <v>0</v>
      </c>
      <c r="Y7" s="18">
        <f t="shared" si="4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>
        <v>20</v>
      </c>
      <c r="AF7" s="10">
        <v>46377</v>
      </c>
      <c r="AG7" t="s">
        <v>54</v>
      </c>
      <c r="AH7" t="s">
        <v>43</v>
      </c>
      <c r="AI7">
        <v>0</v>
      </c>
      <c r="AJ7" s="8">
        <v>0</v>
      </c>
      <c r="AK7" s="3">
        <v>0</v>
      </c>
      <c r="AL7" s="3">
        <v>0</v>
      </c>
      <c r="AM7">
        <v>0</v>
      </c>
      <c r="AN7" t="s">
        <v>45</v>
      </c>
      <c r="AO7">
        <v>0</v>
      </c>
      <c r="AP7" s="8">
        <v>0</v>
      </c>
      <c r="AQ7">
        <v>0</v>
      </c>
      <c r="AR7" t="s">
        <v>46</v>
      </c>
      <c r="AS7">
        <v>0</v>
      </c>
      <c r="AT7" s="11">
        <v>0</v>
      </c>
      <c r="AU7" s="3">
        <v>0</v>
      </c>
      <c r="AV7" s="3">
        <v>0</v>
      </c>
      <c r="AW7">
        <v>0</v>
      </c>
      <c r="AX7">
        <v>0</v>
      </c>
      <c r="AY7">
        <v>0</v>
      </c>
      <c r="AZ7" s="8">
        <v>0</v>
      </c>
      <c r="BA7">
        <v>0</v>
      </c>
      <c r="BB7" t="s">
        <v>46</v>
      </c>
      <c r="BC7">
        <v>0</v>
      </c>
      <c r="BD7" s="11">
        <v>0</v>
      </c>
      <c r="BE7" s="3">
        <v>0</v>
      </c>
      <c r="BF7" s="3">
        <v>0</v>
      </c>
      <c r="BG7">
        <v>0</v>
      </c>
      <c r="BH7">
        <v>0</v>
      </c>
      <c r="BI7">
        <v>0</v>
      </c>
      <c r="BJ7" s="8">
        <v>0</v>
      </c>
      <c r="BK7">
        <v>0</v>
      </c>
      <c r="BL7" t="s">
        <v>46</v>
      </c>
      <c r="BM7">
        <v>0</v>
      </c>
      <c r="BN7" s="3">
        <v>0</v>
      </c>
      <c r="BO7">
        <v>0</v>
      </c>
      <c r="BP7" s="19">
        <f t="shared" si="5"/>
        <v>2400000</v>
      </c>
      <c r="BQ7" s="19"/>
      <c r="BR7" s="19">
        <f t="shared" si="0"/>
        <v>2400000</v>
      </c>
      <c r="BS7" s="13">
        <f t="shared" si="1"/>
        <v>0</v>
      </c>
    </row>
    <row r="8" spans="1:71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2"/>
        <v>0</v>
      </c>
      <c r="U8" s="3">
        <v>0</v>
      </c>
      <c r="V8" s="3">
        <v>9988677</v>
      </c>
      <c r="W8" s="14">
        <f t="shared" si="3"/>
        <v>0</v>
      </c>
      <c r="X8" s="3">
        <v>2129846</v>
      </c>
      <c r="Y8" s="18">
        <f t="shared" si="4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>
        <v>27</v>
      </c>
      <c r="AF8" s="10">
        <v>49796</v>
      </c>
      <c r="AG8">
        <v>0</v>
      </c>
      <c r="AH8" t="s">
        <v>43</v>
      </c>
      <c r="AI8" t="s">
        <v>61</v>
      </c>
      <c r="AJ8" s="8">
        <v>0</v>
      </c>
      <c r="AK8" s="3">
        <v>0</v>
      </c>
      <c r="AL8" s="3">
        <v>0</v>
      </c>
      <c r="AM8">
        <v>0</v>
      </c>
      <c r="AN8" t="s">
        <v>45</v>
      </c>
      <c r="AO8">
        <v>0</v>
      </c>
      <c r="AP8" s="8">
        <v>0</v>
      </c>
      <c r="AQ8">
        <v>0</v>
      </c>
      <c r="AR8" t="s">
        <v>46</v>
      </c>
      <c r="AS8">
        <v>0</v>
      </c>
      <c r="AT8" s="11">
        <v>0</v>
      </c>
      <c r="AU8" s="3">
        <v>0</v>
      </c>
      <c r="AV8" s="3">
        <v>0</v>
      </c>
      <c r="AW8">
        <v>0</v>
      </c>
      <c r="AX8">
        <v>0</v>
      </c>
      <c r="AY8">
        <v>0</v>
      </c>
      <c r="AZ8" s="8">
        <v>0</v>
      </c>
      <c r="BA8">
        <v>0</v>
      </c>
      <c r="BB8" t="s">
        <v>46</v>
      </c>
      <c r="BC8">
        <v>0</v>
      </c>
      <c r="BD8" s="11">
        <v>0</v>
      </c>
      <c r="BE8" s="3">
        <v>0</v>
      </c>
      <c r="BF8" s="3">
        <v>0</v>
      </c>
      <c r="BG8">
        <v>0</v>
      </c>
      <c r="BH8">
        <v>0</v>
      </c>
      <c r="BI8">
        <v>0</v>
      </c>
      <c r="BJ8" s="8">
        <v>0</v>
      </c>
      <c r="BK8">
        <v>0</v>
      </c>
      <c r="BL8" t="s">
        <v>46</v>
      </c>
      <c r="BM8">
        <v>0</v>
      </c>
      <c r="BN8" s="3">
        <v>0</v>
      </c>
      <c r="BO8" t="s">
        <v>62</v>
      </c>
      <c r="BP8" s="19">
        <f t="shared" si="5"/>
        <v>5100000</v>
      </c>
      <c r="BQ8" s="19"/>
      <c r="BR8" s="19">
        <f t="shared" si="0"/>
        <v>7229846</v>
      </c>
      <c r="BS8" s="13">
        <f t="shared" si="1"/>
        <v>0</v>
      </c>
    </row>
    <row r="9" spans="1:71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2"/>
        <v>0</v>
      </c>
      <c r="U9" s="3">
        <v>0</v>
      </c>
      <c r="V9" s="3">
        <v>11709717</v>
      </c>
      <c r="W9" s="14">
        <f t="shared" si="3"/>
        <v>0</v>
      </c>
      <c r="X9" s="3">
        <v>8134953</v>
      </c>
      <c r="Y9" s="18">
        <f t="shared" si="4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t="s">
        <v>40</v>
      </c>
      <c r="AF9" s="10">
        <v>43922</v>
      </c>
      <c r="AG9" t="s">
        <v>63</v>
      </c>
      <c r="AH9" t="s">
        <v>43</v>
      </c>
      <c r="AI9" t="s">
        <v>55</v>
      </c>
      <c r="AJ9" s="8">
        <v>0</v>
      </c>
      <c r="AK9" s="3">
        <v>0</v>
      </c>
      <c r="AL9" s="3">
        <v>0</v>
      </c>
      <c r="AM9">
        <v>0</v>
      </c>
      <c r="AN9" t="s">
        <v>45</v>
      </c>
      <c r="AO9">
        <v>0</v>
      </c>
      <c r="AP9" s="8">
        <v>0</v>
      </c>
      <c r="AQ9">
        <v>0</v>
      </c>
      <c r="AR9" t="s">
        <v>46</v>
      </c>
      <c r="AS9">
        <v>0</v>
      </c>
      <c r="AT9" s="11">
        <v>0</v>
      </c>
      <c r="AU9" s="3">
        <v>0</v>
      </c>
      <c r="AV9" s="3">
        <v>0</v>
      </c>
      <c r="AW9">
        <v>0</v>
      </c>
      <c r="AX9">
        <v>0</v>
      </c>
      <c r="AY9">
        <v>0</v>
      </c>
      <c r="AZ9" s="8">
        <v>0</v>
      </c>
      <c r="BA9">
        <v>0</v>
      </c>
      <c r="BB9" t="s">
        <v>46</v>
      </c>
      <c r="BC9">
        <v>0</v>
      </c>
      <c r="BD9" s="11">
        <v>0</v>
      </c>
      <c r="BE9" s="3">
        <v>0</v>
      </c>
      <c r="BF9" s="3">
        <v>0</v>
      </c>
      <c r="BG9">
        <v>0</v>
      </c>
      <c r="BH9">
        <v>0</v>
      </c>
      <c r="BI9">
        <v>0</v>
      </c>
      <c r="BJ9" s="8">
        <v>0</v>
      </c>
      <c r="BK9">
        <v>0</v>
      </c>
      <c r="BL9" t="s">
        <v>46</v>
      </c>
      <c r="BM9">
        <v>0</v>
      </c>
      <c r="BN9" s="3">
        <v>0</v>
      </c>
      <c r="BO9" t="s">
        <v>62</v>
      </c>
      <c r="BP9" s="19">
        <f t="shared" si="5"/>
        <v>8100000</v>
      </c>
      <c r="BQ9" s="19"/>
      <c r="BR9" s="19">
        <f t="shared" si="0"/>
        <v>16234953</v>
      </c>
      <c r="BS9" s="13">
        <f t="shared" si="1"/>
        <v>0</v>
      </c>
    </row>
    <row r="10" spans="1:71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2"/>
        <v>0</v>
      </c>
      <c r="U10" s="3">
        <v>0</v>
      </c>
      <c r="V10" s="3">
        <v>0</v>
      </c>
      <c r="W10" s="14">
        <f t="shared" si="3"/>
        <v>0</v>
      </c>
      <c r="X10" s="3">
        <v>0</v>
      </c>
      <c r="Y10" s="18">
        <f t="shared" si="4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>
        <v>0</v>
      </c>
      <c r="AF10" s="10">
        <v>55763</v>
      </c>
      <c r="AG10">
        <v>0</v>
      </c>
      <c r="AH10" t="s">
        <v>43</v>
      </c>
      <c r="AI10">
        <v>0</v>
      </c>
      <c r="AJ10" s="8">
        <v>0</v>
      </c>
      <c r="AK10" s="3">
        <v>0</v>
      </c>
      <c r="AL10" s="3">
        <v>0</v>
      </c>
      <c r="AM10">
        <v>0</v>
      </c>
      <c r="AN10" t="s">
        <v>45</v>
      </c>
      <c r="AO10">
        <v>0</v>
      </c>
      <c r="AP10" s="8">
        <v>0</v>
      </c>
      <c r="AQ10">
        <v>0</v>
      </c>
      <c r="AR10" t="s">
        <v>46</v>
      </c>
      <c r="AS10">
        <v>0</v>
      </c>
      <c r="AT10" s="11">
        <v>0</v>
      </c>
      <c r="AU10" s="3">
        <v>0</v>
      </c>
      <c r="AV10" s="3">
        <v>0</v>
      </c>
      <c r="AW10">
        <v>0</v>
      </c>
      <c r="AX10">
        <v>0</v>
      </c>
      <c r="AY10">
        <v>0</v>
      </c>
      <c r="AZ10" s="8">
        <v>0</v>
      </c>
      <c r="BA10">
        <v>0</v>
      </c>
      <c r="BB10" t="s">
        <v>46</v>
      </c>
      <c r="BC10">
        <v>0</v>
      </c>
      <c r="BD10" s="11">
        <v>0</v>
      </c>
      <c r="BE10" s="3">
        <v>0</v>
      </c>
      <c r="BF10" s="3">
        <v>0</v>
      </c>
      <c r="BG10">
        <v>0</v>
      </c>
      <c r="BH10">
        <v>0</v>
      </c>
      <c r="BI10">
        <v>0</v>
      </c>
      <c r="BJ10" s="8">
        <v>0</v>
      </c>
      <c r="BK10">
        <v>0</v>
      </c>
      <c r="BL10" t="s">
        <v>46</v>
      </c>
      <c r="BM10">
        <v>0</v>
      </c>
      <c r="BN10" s="3">
        <v>0</v>
      </c>
      <c r="BO10">
        <v>0</v>
      </c>
      <c r="BP10" s="19">
        <f t="shared" si="5"/>
        <v>7282600</v>
      </c>
      <c r="BQ10" s="19"/>
      <c r="BR10" s="19">
        <f t="shared" si="0"/>
        <v>7282600</v>
      </c>
      <c r="BS10" s="13">
        <f t="shared" si="1"/>
        <v>0</v>
      </c>
    </row>
    <row r="11" spans="1:71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2"/>
        <v>0</v>
      </c>
      <c r="U11" s="3">
        <v>0</v>
      </c>
      <c r="V11" s="3">
        <v>10857395</v>
      </c>
      <c r="W11" s="14">
        <f t="shared" si="3"/>
        <v>0</v>
      </c>
      <c r="X11" s="3">
        <v>6991420</v>
      </c>
      <c r="Y11" s="18">
        <f t="shared" si="4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t="s">
        <v>40</v>
      </c>
      <c r="AF11" s="10">
        <v>43922</v>
      </c>
      <c r="AG11" t="s">
        <v>63</v>
      </c>
      <c r="AH11" t="s">
        <v>43</v>
      </c>
      <c r="AI11" t="s">
        <v>55</v>
      </c>
      <c r="AJ11" s="8">
        <v>0</v>
      </c>
      <c r="AK11" s="3">
        <v>0</v>
      </c>
      <c r="AL11" s="3">
        <v>0</v>
      </c>
      <c r="AM11">
        <v>0</v>
      </c>
      <c r="AN11" t="s">
        <v>45</v>
      </c>
      <c r="AO11">
        <v>0</v>
      </c>
      <c r="AP11" s="8">
        <v>0</v>
      </c>
      <c r="AQ11">
        <v>0</v>
      </c>
      <c r="AR11" t="s">
        <v>46</v>
      </c>
      <c r="AS11">
        <v>0</v>
      </c>
      <c r="AT11" s="11">
        <v>0</v>
      </c>
      <c r="AU11" s="3">
        <v>0</v>
      </c>
      <c r="AV11" s="3">
        <v>0</v>
      </c>
      <c r="AW11">
        <v>0</v>
      </c>
      <c r="AX11">
        <v>0</v>
      </c>
      <c r="AY11">
        <v>0</v>
      </c>
      <c r="AZ11" s="8">
        <v>0</v>
      </c>
      <c r="BA11">
        <v>0</v>
      </c>
      <c r="BB11" t="s">
        <v>46</v>
      </c>
      <c r="BC11">
        <v>0</v>
      </c>
      <c r="BD11" s="11">
        <v>0</v>
      </c>
      <c r="BE11" s="3">
        <v>0</v>
      </c>
      <c r="BF11" s="3">
        <v>0</v>
      </c>
      <c r="BG11">
        <v>0</v>
      </c>
      <c r="BH11">
        <v>0</v>
      </c>
      <c r="BI11">
        <v>0</v>
      </c>
      <c r="BJ11" s="8">
        <v>0</v>
      </c>
      <c r="BK11">
        <v>0</v>
      </c>
      <c r="BL11" t="s">
        <v>46</v>
      </c>
      <c r="BM11">
        <v>0</v>
      </c>
      <c r="BN11" s="3">
        <v>0</v>
      </c>
      <c r="BO11" t="s">
        <v>62</v>
      </c>
      <c r="BP11" s="19">
        <f t="shared" si="5"/>
        <v>7310000</v>
      </c>
      <c r="BQ11" s="19"/>
      <c r="BR11" s="19">
        <f t="shared" si="0"/>
        <v>14301420</v>
      </c>
      <c r="BS11" s="13">
        <f t="shared" si="1"/>
        <v>0</v>
      </c>
    </row>
    <row r="12" spans="1:71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2"/>
        <v>2.5424619765025417E-2</v>
      </c>
      <c r="U12" s="3">
        <v>1265073</v>
      </c>
      <c r="V12" s="3">
        <v>908946</v>
      </c>
      <c r="W12" s="14">
        <f t="shared" si="3"/>
        <v>0.71849292491421446</v>
      </c>
      <c r="X12" s="3">
        <v>0</v>
      </c>
      <c r="Y12" s="18">
        <f t="shared" si="4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>
        <v>30</v>
      </c>
      <c r="AF12" s="10">
        <v>47757</v>
      </c>
      <c r="AG12" t="s">
        <v>54</v>
      </c>
      <c r="AH12" t="s">
        <v>43</v>
      </c>
      <c r="AI12">
        <v>0</v>
      </c>
      <c r="AJ12" s="8">
        <v>36433</v>
      </c>
      <c r="AK12" s="3">
        <v>60000</v>
      </c>
      <c r="AL12" s="3">
        <v>39999.53</v>
      </c>
      <c r="AM12">
        <v>6.83E-2</v>
      </c>
      <c r="AN12">
        <v>30</v>
      </c>
      <c r="AO12">
        <v>30</v>
      </c>
      <c r="AP12" s="8">
        <v>47757</v>
      </c>
      <c r="AQ12" t="s">
        <v>71</v>
      </c>
      <c r="AR12" t="s">
        <v>43</v>
      </c>
      <c r="AS12">
        <v>0</v>
      </c>
      <c r="AT12" s="11">
        <v>35521</v>
      </c>
      <c r="AU12" s="3">
        <v>300000</v>
      </c>
      <c r="AV12" s="3">
        <v>300000</v>
      </c>
      <c r="AW12">
        <v>0.03</v>
      </c>
      <c r="AX12">
        <v>40</v>
      </c>
      <c r="AY12">
        <v>40</v>
      </c>
      <c r="AZ12" s="8">
        <v>50131</v>
      </c>
      <c r="BA12">
        <v>0</v>
      </c>
      <c r="BB12" t="s">
        <v>58</v>
      </c>
      <c r="BC12">
        <v>0</v>
      </c>
      <c r="BD12" s="11">
        <v>0</v>
      </c>
      <c r="BE12" s="3">
        <v>0</v>
      </c>
      <c r="BF12" s="3">
        <v>0</v>
      </c>
      <c r="BG12">
        <v>0</v>
      </c>
      <c r="BH12">
        <v>0</v>
      </c>
      <c r="BI12">
        <v>0</v>
      </c>
      <c r="BJ12" s="8">
        <v>0</v>
      </c>
      <c r="BK12">
        <v>0</v>
      </c>
      <c r="BL12" t="s">
        <v>46</v>
      </c>
      <c r="BM12">
        <v>0</v>
      </c>
      <c r="BN12" s="3">
        <v>0</v>
      </c>
      <c r="BO12">
        <v>0</v>
      </c>
      <c r="BP12" s="19">
        <f t="shared" si="5"/>
        <v>970000</v>
      </c>
      <c r="BQ12" s="19"/>
      <c r="BR12" s="19">
        <f t="shared" si="0"/>
        <v>970000</v>
      </c>
      <c r="BS12" s="13">
        <f t="shared" si="1"/>
        <v>0.76675417149840364</v>
      </c>
    </row>
    <row r="13" spans="1:71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2"/>
        <v>2.4902088152190992E-2</v>
      </c>
      <c r="U13" s="3">
        <v>1998226</v>
      </c>
      <c r="V13" s="3">
        <v>1423718</v>
      </c>
      <c r="W13" s="14">
        <f t="shared" si="3"/>
        <v>0.71249097949881546</v>
      </c>
      <c r="X13" s="3">
        <v>0</v>
      </c>
      <c r="Y13" s="18">
        <f t="shared" si="4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>
        <v>30</v>
      </c>
      <c r="AF13" s="10">
        <v>47727</v>
      </c>
      <c r="AG13" t="s">
        <v>54</v>
      </c>
      <c r="AH13" t="s">
        <v>43</v>
      </c>
      <c r="AI13" t="s">
        <v>74</v>
      </c>
      <c r="AJ13" s="8">
        <v>36403</v>
      </c>
      <c r="AK13" s="3">
        <v>110000</v>
      </c>
      <c r="AL13" s="3">
        <v>73329</v>
      </c>
      <c r="AM13">
        <v>6.8250000000000005E-2</v>
      </c>
      <c r="AN13">
        <v>30</v>
      </c>
      <c r="AO13">
        <v>30</v>
      </c>
      <c r="AP13" s="8">
        <v>47727</v>
      </c>
      <c r="AQ13" t="s">
        <v>71</v>
      </c>
      <c r="AR13" t="s">
        <v>43</v>
      </c>
      <c r="AS13" t="s">
        <v>74</v>
      </c>
      <c r="AT13" s="11">
        <v>35611</v>
      </c>
      <c r="AU13" s="3">
        <v>350000</v>
      </c>
      <c r="AV13" s="3">
        <v>350000</v>
      </c>
      <c r="AW13">
        <v>0.03</v>
      </c>
      <c r="AX13">
        <v>40</v>
      </c>
      <c r="AY13">
        <v>40</v>
      </c>
      <c r="AZ13" s="8">
        <v>50221</v>
      </c>
      <c r="BA13" t="s">
        <v>75</v>
      </c>
      <c r="BB13" t="s">
        <v>58</v>
      </c>
      <c r="BC13">
        <v>0</v>
      </c>
      <c r="BD13" s="11">
        <v>0</v>
      </c>
      <c r="BE13" s="3">
        <v>0</v>
      </c>
      <c r="BF13" s="3">
        <v>0</v>
      </c>
      <c r="BG13">
        <v>0</v>
      </c>
      <c r="BH13">
        <v>0</v>
      </c>
      <c r="BI13">
        <v>0</v>
      </c>
      <c r="BJ13" s="8">
        <v>0</v>
      </c>
      <c r="BK13">
        <v>0</v>
      </c>
      <c r="BL13" t="s">
        <v>46</v>
      </c>
      <c r="BM13">
        <v>0</v>
      </c>
      <c r="BN13" s="3">
        <v>1998226</v>
      </c>
      <c r="BO13">
        <v>410117</v>
      </c>
      <c r="BP13" s="19">
        <f t="shared" si="5"/>
        <v>1480000</v>
      </c>
      <c r="BQ13" s="19"/>
      <c r="BR13" s="19">
        <f t="shared" si="0"/>
        <v>1480000</v>
      </c>
      <c r="BS13" s="13">
        <f t="shared" si="1"/>
        <v>0.74065696272593795</v>
      </c>
    </row>
    <row r="14" spans="1:71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2"/>
        <v>2.4989786795658945E-2</v>
      </c>
      <c r="U14" s="3">
        <v>2026788</v>
      </c>
      <c r="V14" s="3">
        <v>1436767</v>
      </c>
      <c r="W14" s="14">
        <f t="shared" si="3"/>
        <v>0.7088886454824086</v>
      </c>
      <c r="X14" s="3">
        <v>0</v>
      </c>
      <c r="Y14" s="18">
        <f t="shared" si="4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>
        <v>30</v>
      </c>
      <c r="AF14" s="10">
        <v>47757</v>
      </c>
      <c r="AG14" t="s">
        <v>54</v>
      </c>
      <c r="AH14" t="s">
        <v>43</v>
      </c>
      <c r="AI14" t="s">
        <v>74</v>
      </c>
      <c r="AJ14" s="8">
        <v>36433</v>
      </c>
      <c r="AK14" s="3">
        <v>85000</v>
      </c>
      <c r="AL14" s="3">
        <v>56664</v>
      </c>
      <c r="AM14">
        <v>6.83E-2</v>
      </c>
      <c r="AN14">
        <v>30</v>
      </c>
      <c r="AO14">
        <v>30</v>
      </c>
      <c r="AP14" s="8">
        <v>47757</v>
      </c>
      <c r="AQ14" t="s">
        <v>71</v>
      </c>
      <c r="AR14" t="s">
        <v>43</v>
      </c>
      <c r="AS14" t="s">
        <v>74</v>
      </c>
      <c r="AT14" s="11">
        <v>0</v>
      </c>
      <c r="AU14" s="3">
        <v>0</v>
      </c>
      <c r="AV14" s="3">
        <v>0</v>
      </c>
      <c r="AW14">
        <v>0</v>
      </c>
      <c r="AX14">
        <v>0</v>
      </c>
      <c r="AY14">
        <v>0</v>
      </c>
      <c r="AZ14" s="8">
        <v>0</v>
      </c>
      <c r="BA14">
        <v>0</v>
      </c>
      <c r="BB14" t="s">
        <v>46</v>
      </c>
      <c r="BC14">
        <v>0</v>
      </c>
      <c r="BD14" s="11">
        <v>35657</v>
      </c>
      <c r="BE14" s="3">
        <v>350000</v>
      </c>
      <c r="BF14" s="3">
        <v>350000</v>
      </c>
      <c r="BG14">
        <v>0.03</v>
      </c>
      <c r="BH14">
        <v>40</v>
      </c>
      <c r="BI14">
        <v>40</v>
      </c>
      <c r="BJ14" s="8">
        <v>50267</v>
      </c>
      <c r="BK14">
        <v>0</v>
      </c>
      <c r="BL14" t="s">
        <v>58</v>
      </c>
      <c r="BM14">
        <v>0</v>
      </c>
      <c r="BN14" s="3">
        <v>2026788</v>
      </c>
      <c r="BO14">
        <v>369362</v>
      </c>
      <c r="BP14" s="19">
        <f t="shared" si="5"/>
        <v>1465000</v>
      </c>
      <c r="BQ14" s="19"/>
      <c r="BR14" s="19">
        <f t="shared" si="0"/>
        <v>1465000</v>
      </c>
      <c r="BS14" s="13">
        <f t="shared" si="1"/>
        <v>0.72281856809888356</v>
      </c>
    </row>
    <row r="15" spans="1:71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2"/>
        <v>2.5488735299830593E-2</v>
      </c>
      <c r="U15" s="3">
        <v>4067130</v>
      </c>
      <c r="V15" s="3">
        <v>2901994</v>
      </c>
      <c r="W15" s="14">
        <f t="shared" si="3"/>
        <v>0.71352378704393515</v>
      </c>
      <c r="X15" s="3">
        <v>0</v>
      </c>
      <c r="Y15" s="18">
        <f t="shared" si="4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>
        <v>30</v>
      </c>
      <c r="AF15" s="10">
        <v>43709</v>
      </c>
      <c r="AG15" t="s">
        <v>54</v>
      </c>
      <c r="AH15" t="s">
        <v>43</v>
      </c>
      <c r="AI15">
        <v>0</v>
      </c>
      <c r="AJ15" s="8">
        <v>35627</v>
      </c>
      <c r="AK15" s="3">
        <v>700000</v>
      </c>
      <c r="AL15" s="3">
        <v>700000</v>
      </c>
      <c r="AM15">
        <v>0.03</v>
      </c>
      <c r="AN15">
        <v>40</v>
      </c>
      <c r="AO15">
        <v>40</v>
      </c>
      <c r="AP15" s="8">
        <v>50237</v>
      </c>
      <c r="AQ15">
        <v>0</v>
      </c>
      <c r="AR15" t="s">
        <v>58</v>
      </c>
      <c r="AS15">
        <v>0</v>
      </c>
      <c r="AT15" s="11">
        <v>0</v>
      </c>
      <c r="AU15" s="3">
        <v>0</v>
      </c>
      <c r="AV15" s="3">
        <v>0</v>
      </c>
      <c r="AW15">
        <v>0</v>
      </c>
      <c r="AX15">
        <v>0</v>
      </c>
      <c r="AY15">
        <v>0</v>
      </c>
      <c r="AZ15" s="8">
        <v>0</v>
      </c>
      <c r="BA15">
        <v>0</v>
      </c>
      <c r="BB15" t="s">
        <v>46</v>
      </c>
      <c r="BC15">
        <v>0</v>
      </c>
      <c r="BD15" s="11">
        <v>0</v>
      </c>
      <c r="BE15" s="3">
        <v>0</v>
      </c>
      <c r="BF15" s="3">
        <v>0</v>
      </c>
      <c r="BG15">
        <v>0</v>
      </c>
      <c r="BH15">
        <v>0</v>
      </c>
      <c r="BI15">
        <v>0</v>
      </c>
      <c r="BJ15" s="8">
        <v>0</v>
      </c>
      <c r="BK15">
        <v>0</v>
      </c>
      <c r="BL15" t="s">
        <v>46</v>
      </c>
      <c r="BM15">
        <v>0</v>
      </c>
      <c r="BN15" s="3">
        <v>4067130</v>
      </c>
      <c r="BO15" t="s">
        <v>62</v>
      </c>
      <c r="BP15" s="19">
        <f t="shared" si="5"/>
        <v>2612000</v>
      </c>
      <c r="BQ15" s="19"/>
      <c r="BR15" s="19">
        <f t="shared" si="0"/>
        <v>2612000</v>
      </c>
      <c r="BS15" s="13">
        <f t="shared" si="1"/>
        <v>0.64222191078229607</v>
      </c>
    </row>
    <row r="16" spans="1:71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2"/>
        <v>0</v>
      </c>
      <c r="U16" s="3">
        <v>0</v>
      </c>
      <c r="V16" s="3">
        <v>7725408</v>
      </c>
      <c r="W16" s="14">
        <f t="shared" si="3"/>
        <v>0</v>
      </c>
      <c r="X16" s="3">
        <v>6817628</v>
      </c>
      <c r="Y16" s="18">
        <f t="shared" si="4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>
        <v>30</v>
      </c>
      <c r="AF16" s="10">
        <v>49949</v>
      </c>
      <c r="AG16">
        <v>0</v>
      </c>
      <c r="AH16" t="s">
        <v>43</v>
      </c>
      <c r="AI16">
        <v>0</v>
      </c>
      <c r="AJ16" s="8">
        <v>0</v>
      </c>
      <c r="AK16" s="3">
        <v>0</v>
      </c>
      <c r="AL16" s="3">
        <v>0</v>
      </c>
      <c r="AM16">
        <v>0</v>
      </c>
      <c r="AN16" t="s">
        <v>45</v>
      </c>
      <c r="AO16">
        <v>0</v>
      </c>
      <c r="AP16" s="8">
        <v>0</v>
      </c>
      <c r="AQ16">
        <v>0</v>
      </c>
      <c r="AR16" t="s">
        <v>46</v>
      </c>
      <c r="AS16">
        <v>0</v>
      </c>
      <c r="AT16" s="11">
        <v>0</v>
      </c>
      <c r="AU16" s="3">
        <v>0</v>
      </c>
      <c r="AV16" s="3">
        <v>0</v>
      </c>
      <c r="AW16">
        <v>0</v>
      </c>
      <c r="AX16">
        <v>0</v>
      </c>
      <c r="AY16">
        <v>0</v>
      </c>
      <c r="AZ16" s="8">
        <v>0</v>
      </c>
      <c r="BA16">
        <v>0</v>
      </c>
      <c r="BB16" t="s">
        <v>46</v>
      </c>
      <c r="BC16">
        <v>0</v>
      </c>
      <c r="BD16" s="11">
        <v>0</v>
      </c>
      <c r="BE16" s="3">
        <v>0</v>
      </c>
      <c r="BF16" s="3">
        <v>0</v>
      </c>
      <c r="BG16">
        <v>0</v>
      </c>
      <c r="BH16">
        <v>0</v>
      </c>
      <c r="BI16">
        <v>0</v>
      </c>
      <c r="BJ16" s="8">
        <v>0</v>
      </c>
      <c r="BK16">
        <v>0</v>
      </c>
      <c r="BL16" t="s">
        <v>46</v>
      </c>
      <c r="BM16">
        <v>0</v>
      </c>
      <c r="BN16" s="3">
        <v>0</v>
      </c>
      <c r="BO16" t="s">
        <v>62</v>
      </c>
      <c r="BP16" s="19">
        <f t="shared" si="5"/>
        <v>9480000</v>
      </c>
      <c r="BQ16" s="19"/>
      <c r="BR16" s="19">
        <f t="shared" si="0"/>
        <v>16297628</v>
      </c>
      <c r="BS16" s="13">
        <f t="shared" si="1"/>
        <v>0</v>
      </c>
    </row>
    <row r="17" spans="1:71" hidden="1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2"/>
        <v>0.28514433351538621</v>
      </c>
      <c r="U17" s="3">
        <v>23487684</v>
      </c>
      <c r="V17" s="3">
        <v>21396424</v>
      </c>
      <c r="W17" s="14">
        <f t="shared" si="3"/>
        <v>0.91096355008863372</v>
      </c>
      <c r="X17" s="3">
        <v>7887684</v>
      </c>
      <c r="Y17" s="18">
        <f t="shared" si="4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>
        <v>35</v>
      </c>
      <c r="AF17" s="10">
        <v>48639</v>
      </c>
      <c r="AG17" t="s">
        <v>42</v>
      </c>
      <c r="AH17" t="s">
        <v>43</v>
      </c>
      <c r="AI17" t="s">
        <v>44</v>
      </c>
      <c r="AJ17" s="8">
        <v>0</v>
      </c>
      <c r="AK17" s="3">
        <v>0</v>
      </c>
      <c r="AL17" s="3">
        <v>0</v>
      </c>
      <c r="AM17">
        <v>0</v>
      </c>
      <c r="AN17" t="s">
        <v>45</v>
      </c>
      <c r="AO17">
        <v>0</v>
      </c>
      <c r="AP17" s="8">
        <v>0</v>
      </c>
      <c r="AQ17">
        <v>0</v>
      </c>
      <c r="AR17" t="s">
        <v>46</v>
      </c>
      <c r="AS17">
        <v>0</v>
      </c>
      <c r="AT17" s="11">
        <v>0</v>
      </c>
      <c r="AU17" s="3">
        <v>0</v>
      </c>
      <c r="AV17" s="3">
        <v>0</v>
      </c>
      <c r="AW17">
        <v>0</v>
      </c>
      <c r="AX17">
        <v>0</v>
      </c>
      <c r="AY17">
        <v>0</v>
      </c>
      <c r="AZ17" s="8">
        <v>0</v>
      </c>
      <c r="BA17">
        <v>0</v>
      </c>
      <c r="BB17" t="s">
        <v>46</v>
      </c>
      <c r="BC17">
        <v>0</v>
      </c>
      <c r="BD17" s="11">
        <v>0</v>
      </c>
      <c r="BE17" s="3">
        <v>0</v>
      </c>
      <c r="BF17" s="3">
        <v>0</v>
      </c>
      <c r="BG17">
        <v>0</v>
      </c>
      <c r="BH17">
        <v>0</v>
      </c>
      <c r="BI17">
        <v>0</v>
      </c>
      <c r="BJ17" s="8">
        <v>0</v>
      </c>
      <c r="BK17">
        <v>0</v>
      </c>
      <c r="BL17" t="s">
        <v>46</v>
      </c>
      <c r="BM17">
        <v>0</v>
      </c>
      <c r="BN17" s="3">
        <v>23487684</v>
      </c>
      <c r="BO17" t="s">
        <v>47</v>
      </c>
      <c r="BP17" s="19">
        <f t="shared" si="5"/>
        <v>15600000</v>
      </c>
      <c r="BQ17" s="19"/>
      <c r="BR17" s="19">
        <f t="shared" si="0"/>
        <v>23487684</v>
      </c>
      <c r="BS17" s="13">
        <f t="shared" si="1"/>
        <v>1</v>
      </c>
    </row>
    <row r="18" spans="1:71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2"/>
        <v>2.868748138942126E-2</v>
      </c>
      <c r="U18" s="3">
        <v>4349005</v>
      </c>
      <c r="V18" s="3">
        <v>3691198</v>
      </c>
      <c r="W18" s="14">
        <f t="shared" si="3"/>
        <v>0.84874540268406218</v>
      </c>
      <c r="X18" s="3">
        <v>0</v>
      </c>
      <c r="Y18" s="18">
        <f t="shared" si="4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>
        <v>0</v>
      </c>
      <c r="AF18" s="10">
        <v>52932</v>
      </c>
      <c r="AG18">
        <v>0</v>
      </c>
      <c r="AH18" t="s">
        <v>43</v>
      </c>
      <c r="AI18">
        <v>0</v>
      </c>
      <c r="AJ18" s="8">
        <v>0</v>
      </c>
      <c r="AK18" s="3">
        <v>0</v>
      </c>
      <c r="AL18" s="3">
        <v>0</v>
      </c>
      <c r="AM18">
        <v>0</v>
      </c>
      <c r="AN18">
        <v>0</v>
      </c>
      <c r="AO18">
        <v>0</v>
      </c>
      <c r="AP18" s="8">
        <v>0</v>
      </c>
      <c r="AQ18">
        <v>0</v>
      </c>
      <c r="AR18">
        <v>0</v>
      </c>
      <c r="AS18">
        <v>0</v>
      </c>
      <c r="AT18" s="11">
        <v>0</v>
      </c>
      <c r="AU18" s="3">
        <v>0</v>
      </c>
      <c r="AV18" s="3">
        <v>0</v>
      </c>
      <c r="AW18">
        <v>0</v>
      </c>
      <c r="AX18">
        <v>0</v>
      </c>
      <c r="AY18">
        <v>0</v>
      </c>
      <c r="AZ18" s="8">
        <v>0</v>
      </c>
      <c r="BA18">
        <v>0</v>
      </c>
      <c r="BB18" t="s">
        <v>46</v>
      </c>
      <c r="BC18">
        <v>0</v>
      </c>
      <c r="BD18" s="11">
        <v>0</v>
      </c>
      <c r="BE18" s="3">
        <v>0</v>
      </c>
      <c r="BF18" s="3">
        <v>0</v>
      </c>
      <c r="BG18">
        <v>0</v>
      </c>
      <c r="BH18">
        <v>0</v>
      </c>
      <c r="BI18">
        <v>0</v>
      </c>
      <c r="BJ18" s="8">
        <v>0</v>
      </c>
      <c r="BK18">
        <v>0</v>
      </c>
      <c r="BL18" t="s">
        <v>46</v>
      </c>
      <c r="BM18">
        <v>0</v>
      </c>
      <c r="BN18" s="3">
        <v>0</v>
      </c>
      <c r="BO18">
        <v>0</v>
      </c>
      <c r="BP18" s="19">
        <f t="shared" si="5"/>
        <v>6311300</v>
      </c>
      <c r="BQ18" s="19"/>
      <c r="BR18" s="19">
        <f t="shared" si="0"/>
        <v>6311300</v>
      </c>
      <c r="BS18" s="13">
        <f t="shared" si="1"/>
        <v>1.4512055056271491</v>
      </c>
    </row>
    <row r="19" spans="1:71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2"/>
        <v>1.98633865615927E-2</v>
      </c>
      <c r="U19" s="3">
        <v>1543040</v>
      </c>
      <c r="V19" s="3">
        <v>1061277</v>
      </c>
      <c r="W19" s="14">
        <f t="shared" si="3"/>
        <v>0.68778320717544583</v>
      </c>
      <c r="X19" s="3">
        <v>0</v>
      </c>
      <c r="Y19" s="18">
        <f t="shared" si="4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>
        <v>20</v>
      </c>
      <c r="AF19" s="10">
        <v>44227</v>
      </c>
      <c r="AG19" t="s">
        <v>54</v>
      </c>
      <c r="AH19" t="s">
        <v>43</v>
      </c>
      <c r="AI19">
        <v>0</v>
      </c>
      <c r="AJ19" s="8">
        <v>36221</v>
      </c>
      <c r="AK19" s="3">
        <v>120000</v>
      </c>
      <c r="AL19" s="3">
        <v>120000</v>
      </c>
      <c r="AM19">
        <v>0</v>
      </c>
      <c r="AN19">
        <v>40</v>
      </c>
      <c r="AO19">
        <v>40</v>
      </c>
      <c r="AP19" s="8">
        <v>47179</v>
      </c>
      <c r="AQ19">
        <v>0</v>
      </c>
      <c r="AR19" t="s">
        <v>58</v>
      </c>
      <c r="AS19">
        <v>0</v>
      </c>
      <c r="AT19" s="11">
        <v>36221</v>
      </c>
      <c r="AU19" s="3">
        <v>239490</v>
      </c>
      <c r="AV19" s="3">
        <v>239490</v>
      </c>
      <c r="AW19">
        <v>0</v>
      </c>
      <c r="AX19">
        <v>30</v>
      </c>
      <c r="AY19">
        <v>30</v>
      </c>
      <c r="AZ19" s="8">
        <v>47179</v>
      </c>
      <c r="BA19">
        <v>0</v>
      </c>
      <c r="BB19" t="s">
        <v>58</v>
      </c>
      <c r="BC19">
        <v>0</v>
      </c>
      <c r="BD19" s="11">
        <v>0</v>
      </c>
      <c r="BE19" s="3">
        <v>0</v>
      </c>
      <c r="BF19" s="3">
        <v>0</v>
      </c>
      <c r="BG19">
        <v>0</v>
      </c>
      <c r="BH19">
        <v>0</v>
      </c>
      <c r="BI19">
        <v>0</v>
      </c>
      <c r="BJ19" s="8">
        <v>0</v>
      </c>
      <c r="BK19">
        <v>0</v>
      </c>
      <c r="BL19" t="s">
        <v>46</v>
      </c>
      <c r="BM19">
        <v>0</v>
      </c>
      <c r="BN19" s="3">
        <v>1543040</v>
      </c>
      <c r="BO19">
        <v>0</v>
      </c>
      <c r="BP19" s="19">
        <f t="shared" si="5"/>
        <v>963715</v>
      </c>
      <c r="BQ19" s="19"/>
      <c r="BR19" s="19">
        <f t="shared" si="0"/>
        <v>963715</v>
      </c>
      <c r="BS19" s="13">
        <f t="shared" si="1"/>
        <v>0.62455607113231026</v>
      </c>
    </row>
    <row r="20" spans="1:71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2"/>
        <v>2.5159938302538837E-2</v>
      </c>
      <c r="U20" s="3">
        <v>1536530</v>
      </c>
      <c r="V20" s="3">
        <v>1062064</v>
      </c>
      <c r="W20" s="14">
        <f t="shared" si="3"/>
        <v>0.69120941341854703</v>
      </c>
      <c r="X20" s="3">
        <v>0</v>
      </c>
      <c r="Y20" s="18">
        <f t="shared" si="4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>
        <v>20</v>
      </c>
      <c r="AF20" s="10">
        <v>44227</v>
      </c>
      <c r="AG20" t="s">
        <v>42</v>
      </c>
      <c r="AH20" t="s">
        <v>43</v>
      </c>
      <c r="AI20">
        <v>0</v>
      </c>
      <c r="AJ20" s="8">
        <v>36193</v>
      </c>
      <c r="AK20" s="3">
        <v>175000</v>
      </c>
      <c r="AL20" s="3">
        <v>175000</v>
      </c>
      <c r="AM20">
        <v>0</v>
      </c>
      <c r="AN20">
        <v>30</v>
      </c>
      <c r="AO20">
        <v>30</v>
      </c>
      <c r="AP20" s="8">
        <v>47151</v>
      </c>
      <c r="AQ20">
        <v>0</v>
      </c>
      <c r="AR20" t="s">
        <v>58</v>
      </c>
      <c r="AS20">
        <v>0</v>
      </c>
      <c r="AT20" s="11">
        <v>36193</v>
      </c>
      <c r="AU20" s="3">
        <v>158340</v>
      </c>
      <c r="AV20" s="3">
        <v>158340</v>
      </c>
      <c r="AW20">
        <v>0</v>
      </c>
      <c r="AX20">
        <v>30</v>
      </c>
      <c r="AY20">
        <v>30</v>
      </c>
      <c r="AZ20" s="8">
        <v>47151</v>
      </c>
      <c r="BA20">
        <v>0</v>
      </c>
      <c r="BB20" t="s">
        <v>58</v>
      </c>
      <c r="BC20">
        <v>0</v>
      </c>
      <c r="BD20" s="11">
        <v>0</v>
      </c>
      <c r="BE20" s="3">
        <v>0</v>
      </c>
      <c r="BF20" s="3">
        <v>0</v>
      </c>
      <c r="BG20">
        <v>0</v>
      </c>
      <c r="BH20">
        <v>0</v>
      </c>
      <c r="BI20">
        <v>0</v>
      </c>
      <c r="BJ20" s="8">
        <v>0</v>
      </c>
      <c r="BK20">
        <v>0</v>
      </c>
      <c r="BL20" t="s">
        <v>46</v>
      </c>
      <c r="BM20">
        <v>0</v>
      </c>
      <c r="BN20" s="3">
        <v>1536530</v>
      </c>
      <c r="BO20">
        <v>0</v>
      </c>
      <c r="BP20" s="19">
        <f t="shared" si="5"/>
        <v>995775</v>
      </c>
      <c r="BQ20" s="19"/>
      <c r="BR20" s="19">
        <f t="shared" si="0"/>
        <v>995775</v>
      </c>
      <c r="BS20" s="13">
        <f t="shared" si="1"/>
        <v>0.64806739861896612</v>
      </c>
    </row>
    <row r="21" spans="1:71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2"/>
        <v>1.8494095884158741E-2</v>
      </c>
      <c r="U21" s="3">
        <v>2975382</v>
      </c>
      <c r="V21" s="3">
        <v>2055339</v>
      </c>
      <c r="W21" s="14">
        <f t="shared" si="3"/>
        <v>0.69078155342742542</v>
      </c>
      <c r="X21" s="3">
        <v>0</v>
      </c>
      <c r="Y21" s="18">
        <f t="shared" si="4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>
        <v>0</v>
      </c>
      <c r="AF21" s="10">
        <v>0</v>
      </c>
      <c r="AG21">
        <v>0</v>
      </c>
      <c r="AH21" t="s">
        <v>46</v>
      </c>
      <c r="AI21">
        <v>0</v>
      </c>
      <c r="AJ21" s="8">
        <v>42398</v>
      </c>
      <c r="AK21" s="3">
        <v>1348988</v>
      </c>
      <c r="AL21" s="3">
        <v>1262338</v>
      </c>
      <c r="AM21">
        <v>4.4999999999999998E-2</v>
      </c>
      <c r="AN21">
        <v>5</v>
      </c>
      <c r="AO21">
        <v>20</v>
      </c>
      <c r="AP21" s="8">
        <v>44227</v>
      </c>
      <c r="AQ21" t="s">
        <v>54</v>
      </c>
      <c r="AR21" t="s">
        <v>43</v>
      </c>
      <c r="AS21">
        <v>0</v>
      </c>
      <c r="AT21" s="11">
        <v>36309</v>
      </c>
      <c r="AU21" s="3">
        <v>299962</v>
      </c>
      <c r="AV21" s="3">
        <v>299962</v>
      </c>
      <c r="AW21">
        <v>0</v>
      </c>
      <c r="AX21">
        <v>30</v>
      </c>
      <c r="AY21">
        <v>30</v>
      </c>
      <c r="AZ21" s="8">
        <v>47267</v>
      </c>
      <c r="BA21">
        <v>0</v>
      </c>
      <c r="BB21" t="s">
        <v>58</v>
      </c>
      <c r="BC21">
        <v>0</v>
      </c>
      <c r="BD21" s="11">
        <v>36309</v>
      </c>
      <c r="BE21" s="3">
        <v>336000</v>
      </c>
      <c r="BF21" s="3">
        <v>336000</v>
      </c>
      <c r="BG21">
        <v>0</v>
      </c>
      <c r="BH21">
        <v>30</v>
      </c>
      <c r="BI21">
        <v>30</v>
      </c>
      <c r="BJ21" s="8">
        <v>47267</v>
      </c>
      <c r="BK21">
        <v>0</v>
      </c>
      <c r="BL21" t="s">
        <v>46</v>
      </c>
      <c r="BM21">
        <v>0</v>
      </c>
      <c r="BN21" s="3">
        <v>0</v>
      </c>
      <c r="BO21" t="s">
        <v>47</v>
      </c>
      <c r="BP21" s="19">
        <f t="shared" si="5"/>
        <v>1984950</v>
      </c>
      <c r="BQ21" s="19"/>
      <c r="BR21" s="19">
        <f t="shared" si="0"/>
        <v>1984950</v>
      </c>
      <c r="BS21" s="13">
        <f t="shared" si="1"/>
        <v>0.6671244230152632</v>
      </c>
    </row>
    <row r="22" spans="1:71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2"/>
        <v>2.4777025848880935E-2</v>
      </c>
      <c r="U22" s="3">
        <v>1519795</v>
      </c>
      <c r="V22" s="3">
        <v>1043101</v>
      </c>
      <c r="W22" s="14">
        <f t="shared" si="3"/>
        <v>0.68634322392164737</v>
      </c>
      <c r="X22" s="3">
        <v>0</v>
      </c>
      <c r="Y22" s="18">
        <f t="shared" si="4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>
        <v>20</v>
      </c>
      <c r="AF22" s="10">
        <v>44227</v>
      </c>
      <c r="AG22" t="s">
        <v>54</v>
      </c>
      <c r="AH22" t="s">
        <v>43</v>
      </c>
      <c r="AI22" t="s">
        <v>55</v>
      </c>
      <c r="AJ22" s="8">
        <v>36199</v>
      </c>
      <c r="AK22" s="3">
        <v>120000</v>
      </c>
      <c r="AL22" s="3">
        <v>120000</v>
      </c>
      <c r="AM22">
        <v>0</v>
      </c>
      <c r="AN22">
        <v>30</v>
      </c>
      <c r="AO22">
        <v>30</v>
      </c>
      <c r="AP22" s="8">
        <v>47157</v>
      </c>
      <c r="AQ22">
        <v>0</v>
      </c>
      <c r="AR22" t="s">
        <v>58</v>
      </c>
      <c r="AS22">
        <v>0</v>
      </c>
      <c r="AT22" s="11">
        <v>36199</v>
      </c>
      <c r="AU22" s="3">
        <v>234212</v>
      </c>
      <c r="AV22" s="3">
        <v>234212</v>
      </c>
      <c r="AW22">
        <v>0</v>
      </c>
      <c r="AX22">
        <v>30</v>
      </c>
      <c r="AY22">
        <v>30</v>
      </c>
      <c r="AZ22" s="8">
        <v>47157</v>
      </c>
      <c r="BA22">
        <v>0</v>
      </c>
      <c r="BB22" t="s">
        <v>58</v>
      </c>
      <c r="BC22">
        <v>0</v>
      </c>
      <c r="BD22" s="11">
        <v>0</v>
      </c>
      <c r="BE22" s="3">
        <v>0</v>
      </c>
      <c r="BF22" s="3">
        <v>0</v>
      </c>
      <c r="BG22">
        <v>0</v>
      </c>
      <c r="BH22">
        <v>0</v>
      </c>
      <c r="BI22">
        <v>0</v>
      </c>
      <c r="BJ22" s="8">
        <v>0</v>
      </c>
      <c r="BK22">
        <v>0</v>
      </c>
      <c r="BL22" t="s">
        <v>46</v>
      </c>
      <c r="BM22">
        <v>0</v>
      </c>
      <c r="BN22" s="3">
        <v>1519795</v>
      </c>
      <c r="BO22" t="s">
        <v>62</v>
      </c>
      <c r="BP22" s="19">
        <f t="shared" si="5"/>
        <v>999390</v>
      </c>
      <c r="BQ22" s="19"/>
      <c r="BR22" s="19">
        <f t="shared" si="0"/>
        <v>999390</v>
      </c>
      <c r="BS22" s="13">
        <f t="shared" si="1"/>
        <v>0.65758210811326523</v>
      </c>
    </row>
    <row r="23" spans="1:71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2"/>
        <v>1.7649757244536352E-2</v>
      </c>
      <c r="U23" s="3">
        <v>1665462</v>
      </c>
      <c r="V23" s="3">
        <v>832731</v>
      </c>
      <c r="W23" s="14">
        <f t="shared" si="3"/>
        <v>0.5</v>
      </c>
      <c r="X23" s="3">
        <v>0</v>
      </c>
      <c r="Y23" s="18">
        <f t="shared" si="4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>
        <v>30</v>
      </c>
      <c r="AF23" s="10">
        <v>49491</v>
      </c>
      <c r="AG23" t="s">
        <v>42</v>
      </c>
      <c r="AH23" t="s">
        <v>43</v>
      </c>
      <c r="AI23">
        <v>0</v>
      </c>
      <c r="AJ23" s="8">
        <v>36725</v>
      </c>
      <c r="AK23" s="3">
        <v>437176</v>
      </c>
      <c r="AL23" s="3">
        <v>703061</v>
      </c>
      <c r="AM23">
        <v>0.03</v>
      </c>
      <c r="AN23">
        <v>30</v>
      </c>
      <c r="AO23">
        <v>30</v>
      </c>
      <c r="AP23" s="8">
        <v>47682</v>
      </c>
      <c r="AQ23">
        <v>0</v>
      </c>
      <c r="AR23" t="s">
        <v>58</v>
      </c>
      <c r="AS23">
        <v>0</v>
      </c>
      <c r="AT23" s="11">
        <v>0</v>
      </c>
      <c r="AU23" s="3">
        <v>0</v>
      </c>
      <c r="AV23" s="3">
        <v>0</v>
      </c>
      <c r="AW23">
        <v>0</v>
      </c>
      <c r="AX23">
        <v>0</v>
      </c>
      <c r="AY23">
        <v>0</v>
      </c>
      <c r="AZ23" s="8">
        <v>0</v>
      </c>
      <c r="BA23">
        <v>0</v>
      </c>
      <c r="BB23" t="s">
        <v>46</v>
      </c>
      <c r="BC23">
        <v>0</v>
      </c>
      <c r="BD23" s="11">
        <v>0</v>
      </c>
      <c r="BE23" s="3">
        <v>0</v>
      </c>
      <c r="BF23" s="3">
        <v>0</v>
      </c>
      <c r="BG23">
        <v>0</v>
      </c>
      <c r="BH23">
        <v>0</v>
      </c>
      <c r="BI23">
        <v>0</v>
      </c>
      <c r="BJ23" s="8">
        <v>0</v>
      </c>
      <c r="BK23">
        <v>0</v>
      </c>
      <c r="BL23" t="s">
        <v>46</v>
      </c>
      <c r="BM23">
        <v>0</v>
      </c>
      <c r="BN23" s="3">
        <v>0</v>
      </c>
      <c r="BO23">
        <v>0</v>
      </c>
      <c r="BP23" s="19">
        <f t="shared" si="5"/>
        <v>1349229</v>
      </c>
      <c r="BQ23" s="19"/>
      <c r="BR23" s="19">
        <f t="shared" si="0"/>
        <v>1349229</v>
      </c>
      <c r="BS23" s="13">
        <f t="shared" si="1"/>
        <v>0.810122956873228</v>
      </c>
    </row>
    <row r="24" spans="1:71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2"/>
        <v>1.7650157908096733E-2</v>
      </c>
      <c r="U24" s="3">
        <v>1721571</v>
      </c>
      <c r="V24" s="3">
        <v>860786</v>
      </c>
      <c r="W24" s="14">
        <f t="shared" si="3"/>
        <v>0.50000029043240157</v>
      </c>
      <c r="X24" s="3">
        <v>0</v>
      </c>
      <c r="Y24" s="18">
        <f t="shared" si="4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>
        <v>30</v>
      </c>
      <c r="AF24" s="10">
        <v>49491</v>
      </c>
      <c r="AG24" t="s">
        <v>54</v>
      </c>
      <c r="AH24" t="s">
        <v>43</v>
      </c>
      <c r="AI24">
        <v>0</v>
      </c>
      <c r="AJ24" s="8">
        <v>36795</v>
      </c>
      <c r="AK24" s="3">
        <v>460693</v>
      </c>
      <c r="AL24" s="3">
        <v>753314</v>
      </c>
      <c r="AM24">
        <v>0.03</v>
      </c>
      <c r="AN24">
        <v>30</v>
      </c>
      <c r="AO24">
        <v>30</v>
      </c>
      <c r="AP24" s="8">
        <v>47752</v>
      </c>
      <c r="AQ24">
        <v>0</v>
      </c>
      <c r="AR24" t="s">
        <v>58</v>
      </c>
      <c r="AS24">
        <v>0</v>
      </c>
      <c r="AT24" s="11">
        <v>0</v>
      </c>
      <c r="AU24" s="3">
        <v>0</v>
      </c>
      <c r="AV24" s="3">
        <v>0</v>
      </c>
      <c r="AW24">
        <v>0</v>
      </c>
      <c r="AX24">
        <v>0</v>
      </c>
      <c r="AY24">
        <v>0</v>
      </c>
      <c r="AZ24" s="8">
        <v>0</v>
      </c>
      <c r="BA24">
        <v>0</v>
      </c>
      <c r="BB24" t="s">
        <v>46</v>
      </c>
      <c r="BC24">
        <v>0</v>
      </c>
      <c r="BD24" s="11">
        <v>0</v>
      </c>
      <c r="BE24" s="3">
        <v>0</v>
      </c>
      <c r="BF24" s="3">
        <v>0</v>
      </c>
      <c r="BG24">
        <v>0</v>
      </c>
      <c r="BH24">
        <v>0</v>
      </c>
      <c r="BI24">
        <v>0</v>
      </c>
      <c r="BJ24" s="8">
        <v>0</v>
      </c>
      <c r="BK24">
        <v>0</v>
      </c>
      <c r="BL24" t="s">
        <v>46</v>
      </c>
      <c r="BM24">
        <v>0</v>
      </c>
      <c r="BN24" s="3">
        <v>1721571</v>
      </c>
      <c r="BO24" t="s">
        <v>62</v>
      </c>
      <c r="BP24" s="19">
        <f t="shared" si="5"/>
        <v>1380723.83</v>
      </c>
      <c r="BQ24" s="19"/>
      <c r="BR24" s="19">
        <f t="shared" si="0"/>
        <v>1380723.83</v>
      </c>
      <c r="BS24" s="13">
        <f t="shared" si="1"/>
        <v>0.80201387569841731</v>
      </c>
    </row>
    <row r="25" spans="1:71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2"/>
        <v>1.2066309608081456E-2</v>
      </c>
      <c r="U25" s="3">
        <v>1796904</v>
      </c>
      <c r="V25" s="3">
        <v>830712</v>
      </c>
      <c r="W25" s="14">
        <f t="shared" si="3"/>
        <v>0.46230182580705481</v>
      </c>
      <c r="X25" s="3">
        <v>0</v>
      </c>
      <c r="Y25" s="18">
        <f t="shared" si="4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>
        <v>20</v>
      </c>
      <c r="AF25" s="10">
        <v>49980</v>
      </c>
      <c r="AG25" t="s">
        <v>54</v>
      </c>
      <c r="AH25" t="s">
        <v>43</v>
      </c>
      <c r="AI25">
        <v>0</v>
      </c>
      <c r="AJ25" s="8">
        <v>36721</v>
      </c>
      <c r="AK25" s="3">
        <v>459361</v>
      </c>
      <c r="AL25" s="3">
        <v>459361</v>
      </c>
      <c r="AM25">
        <v>0.03</v>
      </c>
      <c r="AN25">
        <v>30</v>
      </c>
      <c r="AO25">
        <v>30</v>
      </c>
      <c r="AP25" s="8">
        <v>47678</v>
      </c>
      <c r="AQ25">
        <v>0</v>
      </c>
      <c r="AR25" t="s">
        <v>58</v>
      </c>
      <c r="AS25">
        <v>0</v>
      </c>
      <c r="AT25" s="11">
        <v>0</v>
      </c>
      <c r="AU25" s="3">
        <v>0</v>
      </c>
      <c r="AV25" s="3">
        <v>0</v>
      </c>
      <c r="AW25">
        <v>0</v>
      </c>
      <c r="AX25">
        <v>0</v>
      </c>
      <c r="AY25">
        <v>0</v>
      </c>
      <c r="AZ25" s="8">
        <v>0</v>
      </c>
      <c r="BA25">
        <v>0</v>
      </c>
      <c r="BB25" t="s">
        <v>46</v>
      </c>
      <c r="BC25">
        <v>0</v>
      </c>
      <c r="BD25" s="11">
        <v>0</v>
      </c>
      <c r="BE25" s="3">
        <v>0</v>
      </c>
      <c r="BF25" s="3">
        <v>0</v>
      </c>
      <c r="BG25">
        <v>0</v>
      </c>
      <c r="BH25">
        <v>0</v>
      </c>
      <c r="BI25">
        <v>0</v>
      </c>
      <c r="BJ25" s="8">
        <v>0</v>
      </c>
      <c r="BK25">
        <v>0</v>
      </c>
      <c r="BL25" t="s">
        <v>46</v>
      </c>
      <c r="BM25">
        <v>0</v>
      </c>
      <c r="BN25" s="3">
        <v>0</v>
      </c>
      <c r="BO25">
        <v>0</v>
      </c>
      <c r="BP25" s="19">
        <f t="shared" si="5"/>
        <v>1159361</v>
      </c>
      <c r="BQ25" s="19"/>
      <c r="BR25" s="19">
        <f t="shared" si="0"/>
        <v>1159361</v>
      </c>
      <c r="BS25" s="13">
        <f t="shared" si="1"/>
        <v>0.64519918704616386</v>
      </c>
    </row>
    <row r="26" spans="1:71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2"/>
        <v>1.7650064814269492E-2</v>
      </c>
      <c r="U26" s="3">
        <v>1680957</v>
      </c>
      <c r="V26" s="3">
        <v>840479</v>
      </c>
      <c r="W26" s="14">
        <f t="shared" si="3"/>
        <v>0.50000029744960761</v>
      </c>
      <c r="X26" s="3">
        <v>0</v>
      </c>
      <c r="Y26" s="18">
        <f t="shared" si="4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>
        <v>30</v>
      </c>
      <c r="AF26" s="10">
        <v>50344</v>
      </c>
      <c r="AG26" t="s">
        <v>54</v>
      </c>
      <c r="AH26" t="s">
        <v>43</v>
      </c>
      <c r="AI26">
        <v>0</v>
      </c>
      <c r="AJ26" s="8">
        <v>36725</v>
      </c>
      <c r="AK26" s="3">
        <v>473464</v>
      </c>
      <c r="AL26" s="3">
        <v>747945</v>
      </c>
      <c r="AM26">
        <v>0.03</v>
      </c>
      <c r="AN26">
        <v>30</v>
      </c>
      <c r="AO26">
        <v>30</v>
      </c>
      <c r="AP26" s="8">
        <v>47682</v>
      </c>
      <c r="AQ26">
        <v>0</v>
      </c>
      <c r="AR26" t="s">
        <v>58</v>
      </c>
      <c r="AS26">
        <v>0</v>
      </c>
      <c r="AT26" s="11">
        <v>0</v>
      </c>
      <c r="AU26" s="3">
        <v>0</v>
      </c>
      <c r="AV26" s="3">
        <v>0</v>
      </c>
      <c r="AW26">
        <v>0</v>
      </c>
      <c r="AX26">
        <v>0</v>
      </c>
      <c r="AY26">
        <v>0</v>
      </c>
      <c r="AZ26" s="8">
        <v>0</v>
      </c>
      <c r="BA26">
        <v>0</v>
      </c>
      <c r="BB26" t="s">
        <v>46</v>
      </c>
      <c r="BC26">
        <v>0</v>
      </c>
      <c r="BD26" s="11">
        <v>0</v>
      </c>
      <c r="BE26" s="3">
        <v>0</v>
      </c>
      <c r="BF26" s="3">
        <v>0</v>
      </c>
      <c r="BG26">
        <v>0</v>
      </c>
      <c r="BH26">
        <v>0</v>
      </c>
      <c r="BI26">
        <v>0</v>
      </c>
      <c r="BJ26" s="8">
        <v>0</v>
      </c>
      <c r="BK26">
        <v>0</v>
      </c>
      <c r="BL26" t="s">
        <v>46</v>
      </c>
      <c r="BM26">
        <v>0</v>
      </c>
      <c r="BN26" s="3">
        <v>1680957</v>
      </c>
      <c r="BO26" t="s">
        <v>47</v>
      </c>
      <c r="BP26" s="19">
        <f t="shared" si="5"/>
        <v>1173464</v>
      </c>
      <c r="BQ26" s="19"/>
      <c r="BR26" s="19">
        <f t="shared" si="0"/>
        <v>1173464</v>
      </c>
      <c r="BS26" s="13">
        <f t="shared" si="1"/>
        <v>0.6980928126061523</v>
      </c>
    </row>
    <row r="27" spans="1:71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2"/>
        <v>0.27191155085648433</v>
      </c>
      <c r="U27" s="3">
        <v>11166462</v>
      </c>
      <c r="V27" s="3">
        <v>8939039</v>
      </c>
      <c r="W27" s="14">
        <f t="shared" si="3"/>
        <v>0.80052562754433765</v>
      </c>
      <c r="X27" s="3">
        <v>2051073</v>
      </c>
      <c r="Y27" s="18">
        <f t="shared" si="4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>
        <v>35</v>
      </c>
      <c r="AF27" s="10">
        <v>49919</v>
      </c>
      <c r="AG27" t="s">
        <v>63</v>
      </c>
      <c r="AH27" t="s">
        <v>43</v>
      </c>
      <c r="AI27" t="s">
        <v>44</v>
      </c>
      <c r="AJ27" s="8">
        <v>37135</v>
      </c>
      <c r="AK27" s="3">
        <v>2665389</v>
      </c>
      <c r="AL27" s="3">
        <v>2329639.81</v>
      </c>
      <c r="AM27">
        <v>0</v>
      </c>
      <c r="AN27" t="s">
        <v>45</v>
      </c>
      <c r="AO27">
        <v>0</v>
      </c>
      <c r="AP27" s="8">
        <v>0</v>
      </c>
      <c r="AQ27">
        <v>0</v>
      </c>
      <c r="AR27" t="s">
        <v>58</v>
      </c>
      <c r="AS27" t="s">
        <v>98</v>
      </c>
      <c r="AT27" s="11">
        <v>37135</v>
      </c>
      <c r="AU27" s="3">
        <v>500000</v>
      </c>
      <c r="AV27" s="3">
        <v>412700.15999999997</v>
      </c>
      <c r="AW27">
        <v>0.1</v>
      </c>
      <c r="AX27">
        <v>32</v>
      </c>
      <c r="AY27">
        <v>30</v>
      </c>
      <c r="AZ27" s="8">
        <v>48823</v>
      </c>
      <c r="BA27">
        <v>0</v>
      </c>
      <c r="BB27" t="s">
        <v>43</v>
      </c>
      <c r="BC27">
        <v>0</v>
      </c>
      <c r="BD27" s="11">
        <v>0</v>
      </c>
      <c r="BE27" s="3">
        <v>0</v>
      </c>
      <c r="BF27" s="3">
        <v>0</v>
      </c>
      <c r="BG27">
        <v>0</v>
      </c>
      <c r="BH27">
        <v>0</v>
      </c>
      <c r="BI27">
        <v>0</v>
      </c>
      <c r="BJ27" s="8">
        <v>0</v>
      </c>
      <c r="BK27">
        <v>0</v>
      </c>
      <c r="BL27" t="s">
        <v>46</v>
      </c>
      <c r="BM27">
        <v>0</v>
      </c>
      <c r="BN27" s="3">
        <v>11166462</v>
      </c>
      <c r="BO27" t="s">
        <v>47</v>
      </c>
      <c r="BP27" s="19">
        <f t="shared" si="5"/>
        <v>9565389</v>
      </c>
      <c r="BQ27" s="19"/>
      <c r="BR27" s="19">
        <f t="shared" si="0"/>
        <v>11616462</v>
      </c>
      <c r="BS27" s="13">
        <f t="shared" si="1"/>
        <v>1.0402992460817042</v>
      </c>
    </row>
    <row r="28" spans="1:71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2"/>
        <v>0</v>
      </c>
      <c r="U28" s="3">
        <v>0</v>
      </c>
      <c r="V28" s="3">
        <v>0</v>
      </c>
      <c r="W28" s="14">
        <f t="shared" si="3"/>
        <v>0</v>
      </c>
      <c r="X28" s="3">
        <v>0</v>
      </c>
      <c r="Y28" s="18">
        <f t="shared" si="4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>
        <v>0</v>
      </c>
      <c r="AF28" s="10">
        <v>50587</v>
      </c>
      <c r="AG28">
        <v>0</v>
      </c>
      <c r="AH28" t="s">
        <v>100</v>
      </c>
      <c r="AI28">
        <v>0</v>
      </c>
      <c r="AJ28" s="8">
        <v>39630</v>
      </c>
      <c r="AK28" s="3">
        <v>1500000</v>
      </c>
      <c r="AL28" s="3">
        <v>152198</v>
      </c>
      <c r="AM28" t="s">
        <v>101</v>
      </c>
      <c r="AN28">
        <v>0</v>
      </c>
      <c r="AO28">
        <v>0</v>
      </c>
      <c r="AP28" s="8">
        <v>0</v>
      </c>
      <c r="AQ28">
        <v>0</v>
      </c>
      <c r="AR28" t="s">
        <v>100</v>
      </c>
      <c r="AS28">
        <v>0</v>
      </c>
      <c r="AT28" s="11">
        <v>0</v>
      </c>
      <c r="AU28" s="3">
        <v>0</v>
      </c>
      <c r="AV28" s="3">
        <v>0</v>
      </c>
      <c r="AW28">
        <v>0</v>
      </c>
      <c r="AX28">
        <v>0</v>
      </c>
      <c r="AY28">
        <v>0</v>
      </c>
      <c r="AZ28" s="8">
        <v>0</v>
      </c>
      <c r="BA28">
        <v>0</v>
      </c>
      <c r="BB28" t="s">
        <v>46</v>
      </c>
      <c r="BC28">
        <v>0</v>
      </c>
      <c r="BD28" s="11">
        <v>0</v>
      </c>
      <c r="BE28" s="3">
        <v>0</v>
      </c>
      <c r="BF28" s="3">
        <v>0</v>
      </c>
      <c r="BG28">
        <v>0</v>
      </c>
      <c r="BH28">
        <v>0</v>
      </c>
      <c r="BI28">
        <v>0</v>
      </c>
      <c r="BJ28" s="8">
        <v>0</v>
      </c>
      <c r="BK28">
        <v>0</v>
      </c>
      <c r="BL28" t="s">
        <v>46</v>
      </c>
      <c r="BM28">
        <v>0</v>
      </c>
      <c r="BN28" s="3">
        <v>0</v>
      </c>
      <c r="BO28">
        <v>0</v>
      </c>
      <c r="BP28" s="19">
        <f t="shared" si="5"/>
        <v>10450000</v>
      </c>
      <c r="BQ28" s="19"/>
      <c r="BR28" s="19">
        <f t="shared" si="0"/>
        <v>10450000</v>
      </c>
      <c r="BS28" s="13">
        <f t="shared" si="1"/>
        <v>0</v>
      </c>
    </row>
    <row r="29" spans="1:71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2"/>
        <v>0</v>
      </c>
      <c r="U29" s="3">
        <v>0</v>
      </c>
      <c r="V29" s="3">
        <v>0</v>
      </c>
      <c r="W29" s="14">
        <f t="shared" si="3"/>
        <v>0</v>
      </c>
      <c r="X29" s="3">
        <v>0</v>
      </c>
      <c r="Y29" s="18">
        <f t="shared" si="4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>
        <v>30</v>
      </c>
      <c r="AF29" s="10">
        <v>45139</v>
      </c>
      <c r="AG29" t="s">
        <v>54</v>
      </c>
      <c r="AH29" t="s">
        <v>43</v>
      </c>
      <c r="AI29">
        <v>0</v>
      </c>
      <c r="AJ29" s="8">
        <v>0</v>
      </c>
      <c r="AK29" s="3">
        <v>0</v>
      </c>
      <c r="AL29" s="3">
        <v>0</v>
      </c>
      <c r="AM29">
        <v>0</v>
      </c>
      <c r="AN29" t="s">
        <v>45</v>
      </c>
      <c r="AO29">
        <v>0</v>
      </c>
      <c r="AP29" s="8">
        <v>0</v>
      </c>
      <c r="AQ29">
        <v>0</v>
      </c>
      <c r="AR29" t="s">
        <v>46</v>
      </c>
      <c r="AS29">
        <v>0</v>
      </c>
      <c r="AT29" s="11">
        <v>0</v>
      </c>
      <c r="AU29" s="3">
        <v>0</v>
      </c>
      <c r="AV29" s="3">
        <v>0</v>
      </c>
      <c r="AW29">
        <v>0</v>
      </c>
      <c r="AX29">
        <v>0</v>
      </c>
      <c r="AY29">
        <v>0</v>
      </c>
      <c r="AZ29" s="8">
        <v>0</v>
      </c>
      <c r="BA29">
        <v>0</v>
      </c>
      <c r="BB29" t="s">
        <v>46</v>
      </c>
      <c r="BC29">
        <v>0</v>
      </c>
      <c r="BD29" s="11">
        <v>0</v>
      </c>
      <c r="BE29" s="3">
        <v>0</v>
      </c>
      <c r="BF29" s="3">
        <v>0</v>
      </c>
      <c r="BG29">
        <v>0</v>
      </c>
      <c r="BH29">
        <v>0</v>
      </c>
      <c r="BI29">
        <v>0</v>
      </c>
      <c r="BJ29" s="8">
        <v>0</v>
      </c>
      <c r="BK29">
        <v>0</v>
      </c>
      <c r="BL29" t="s">
        <v>46</v>
      </c>
      <c r="BM29">
        <v>0</v>
      </c>
      <c r="BN29" s="3">
        <v>0</v>
      </c>
      <c r="BO29">
        <v>0</v>
      </c>
      <c r="BP29" s="19">
        <f t="shared" si="5"/>
        <v>5125000</v>
      </c>
      <c r="BQ29" s="19"/>
      <c r="BR29" s="19">
        <f t="shared" si="0"/>
        <v>5125000</v>
      </c>
      <c r="BS29" s="13">
        <f t="shared" si="1"/>
        <v>0</v>
      </c>
    </row>
    <row r="30" spans="1:71" hidden="1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2"/>
        <v>0.2968129431449511</v>
      </c>
      <c r="U30" s="3">
        <v>18038398</v>
      </c>
      <c r="V30" s="3">
        <v>16094452</v>
      </c>
      <c r="W30" s="14">
        <f t="shared" si="3"/>
        <v>0.89223289119133531</v>
      </c>
      <c r="X30" s="3">
        <v>4755548</v>
      </c>
      <c r="Y30" s="18">
        <f t="shared" si="4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>
        <v>35</v>
      </c>
      <c r="AF30" s="10">
        <v>52140</v>
      </c>
      <c r="AG30" t="s">
        <v>102</v>
      </c>
      <c r="AH30" t="s">
        <v>43</v>
      </c>
      <c r="AI30" t="s">
        <v>44</v>
      </c>
      <c r="AJ30" s="8">
        <v>39356</v>
      </c>
      <c r="AK30" s="3">
        <v>2132850</v>
      </c>
      <c r="AL30" s="3">
        <v>1063032.31</v>
      </c>
      <c r="AM30">
        <v>0</v>
      </c>
      <c r="AN30" t="s">
        <v>45</v>
      </c>
      <c r="AO30">
        <v>0</v>
      </c>
      <c r="AP30" s="8">
        <v>0</v>
      </c>
      <c r="AQ30">
        <v>0</v>
      </c>
      <c r="AR30" t="s">
        <v>58</v>
      </c>
      <c r="AS30" t="s">
        <v>98</v>
      </c>
      <c r="AT30" s="11">
        <v>0</v>
      </c>
      <c r="AU30" s="3">
        <v>0</v>
      </c>
      <c r="AV30" s="3">
        <v>0</v>
      </c>
      <c r="AW30">
        <v>0</v>
      </c>
      <c r="AX30">
        <v>0</v>
      </c>
      <c r="AY30">
        <v>0</v>
      </c>
      <c r="AZ30" s="8">
        <v>0</v>
      </c>
      <c r="BA30">
        <v>0</v>
      </c>
      <c r="BB30" t="s">
        <v>46</v>
      </c>
      <c r="BC30">
        <v>0</v>
      </c>
      <c r="BD30" s="11">
        <v>0</v>
      </c>
      <c r="BE30" s="3">
        <v>0</v>
      </c>
      <c r="BF30" s="3">
        <v>0</v>
      </c>
      <c r="BG30">
        <v>0</v>
      </c>
      <c r="BH30">
        <v>0</v>
      </c>
      <c r="BI30">
        <v>0</v>
      </c>
      <c r="BJ30" s="8">
        <v>0</v>
      </c>
      <c r="BK30">
        <v>0</v>
      </c>
      <c r="BL30" t="s">
        <v>46</v>
      </c>
      <c r="BM30">
        <v>0</v>
      </c>
      <c r="BN30" s="3">
        <v>18038398</v>
      </c>
      <c r="BO30" t="s">
        <v>47</v>
      </c>
      <c r="BP30" s="19">
        <f t="shared" si="5"/>
        <v>13282850</v>
      </c>
      <c r="BQ30" s="19"/>
      <c r="BR30" s="19">
        <f t="shared" si="0"/>
        <v>18038398</v>
      </c>
      <c r="BS30" s="13">
        <f t="shared" si="1"/>
        <v>1</v>
      </c>
    </row>
    <row r="31" spans="1:71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2"/>
        <v>0</v>
      </c>
      <c r="U31" s="3" t="s">
        <v>104</v>
      </c>
      <c r="V31" s="3" t="s">
        <v>104</v>
      </c>
      <c r="W31" s="14">
        <f t="shared" si="3"/>
        <v>0</v>
      </c>
      <c r="X31" s="3">
        <v>0</v>
      </c>
      <c r="Y31" s="18">
        <f t="shared" si="4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>
        <v>0</v>
      </c>
      <c r="AF31" s="10">
        <v>0</v>
      </c>
      <c r="AG31">
        <v>0</v>
      </c>
      <c r="AH31">
        <v>0</v>
      </c>
      <c r="AI31">
        <v>0</v>
      </c>
      <c r="AJ31" s="8">
        <v>0</v>
      </c>
      <c r="AK31" s="3">
        <v>0</v>
      </c>
      <c r="AL31" s="3">
        <v>0</v>
      </c>
      <c r="AM31">
        <v>0</v>
      </c>
      <c r="AN31">
        <v>0</v>
      </c>
      <c r="AO31">
        <v>0</v>
      </c>
      <c r="AP31" s="8">
        <v>0</v>
      </c>
      <c r="AQ31">
        <v>0</v>
      </c>
      <c r="AR31">
        <v>0</v>
      </c>
      <c r="AS31">
        <v>0</v>
      </c>
      <c r="AT31" s="11">
        <v>0</v>
      </c>
      <c r="AU31" s="3">
        <v>0</v>
      </c>
      <c r="AV31" s="3">
        <v>0</v>
      </c>
      <c r="AW31">
        <v>0</v>
      </c>
      <c r="AX31">
        <v>0</v>
      </c>
      <c r="AY31">
        <v>0</v>
      </c>
      <c r="AZ31" s="8">
        <v>0</v>
      </c>
      <c r="BA31">
        <v>0</v>
      </c>
      <c r="BB31">
        <v>0</v>
      </c>
      <c r="BC31">
        <v>0</v>
      </c>
      <c r="BD31" s="11">
        <v>0</v>
      </c>
      <c r="BE31" s="3">
        <v>0</v>
      </c>
      <c r="BF31" s="3">
        <v>0</v>
      </c>
      <c r="BG31">
        <v>0</v>
      </c>
      <c r="BH31">
        <v>0</v>
      </c>
      <c r="BI31">
        <v>0</v>
      </c>
      <c r="BJ31" s="8">
        <v>0</v>
      </c>
      <c r="BK31">
        <v>0</v>
      </c>
      <c r="BL31" t="s">
        <v>46</v>
      </c>
      <c r="BM31">
        <v>0</v>
      </c>
      <c r="BN31" s="3">
        <v>0</v>
      </c>
      <c r="BO31">
        <v>0</v>
      </c>
      <c r="BP31" s="19">
        <f t="shared" si="5"/>
        <v>0</v>
      </c>
      <c r="BQ31" s="19"/>
      <c r="BR31" s="19">
        <f t="shared" si="0"/>
        <v>0</v>
      </c>
      <c r="BS31" s="13">
        <f t="shared" si="1"/>
        <v>0</v>
      </c>
    </row>
    <row r="32" spans="1:71" hidden="1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2"/>
        <v>0.28514433351538621</v>
      </c>
      <c r="U32" s="3">
        <v>23487684</v>
      </c>
      <c r="V32" s="3">
        <v>21396424</v>
      </c>
      <c r="W32" s="14">
        <f t="shared" si="3"/>
        <v>0.91096355008863372</v>
      </c>
      <c r="X32" s="3">
        <v>7887684</v>
      </c>
      <c r="Y32" s="18">
        <f t="shared" si="4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>
        <v>35</v>
      </c>
      <c r="AF32" s="10">
        <v>48639</v>
      </c>
      <c r="AG32" t="s">
        <v>42</v>
      </c>
      <c r="AH32" t="s">
        <v>43</v>
      </c>
      <c r="AI32" t="s">
        <v>44</v>
      </c>
      <c r="AJ32" s="8">
        <v>0</v>
      </c>
      <c r="AK32" s="3">
        <v>0</v>
      </c>
      <c r="AL32" s="3">
        <v>0</v>
      </c>
      <c r="AM32">
        <v>0</v>
      </c>
      <c r="AN32" t="s">
        <v>45</v>
      </c>
      <c r="AO32">
        <v>0</v>
      </c>
      <c r="AP32" s="8">
        <v>0</v>
      </c>
      <c r="AQ32">
        <v>0</v>
      </c>
      <c r="AR32" t="s">
        <v>46</v>
      </c>
      <c r="AS32">
        <v>0</v>
      </c>
      <c r="AT32" s="11">
        <v>0</v>
      </c>
      <c r="AU32" s="3">
        <v>0</v>
      </c>
      <c r="AV32" s="3">
        <v>0</v>
      </c>
      <c r="AW32">
        <v>0</v>
      </c>
      <c r="AX32">
        <v>0</v>
      </c>
      <c r="AY32">
        <v>0</v>
      </c>
      <c r="AZ32" s="8">
        <v>0</v>
      </c>
      <c r="BA32">
        <v>0</v>
      </c>
      <c r="BB32" t="s">
        <v>46</v>
      </c>
      <c r="BC32">
        <v>0</v>
      </c>
      <c r="BD32" s="11">
        <v>0</v>
      </c>
      <c r="BE32" s="3">
        <v>0</v>
      </c>
      <c r="BF32" s="3">
        <v>0</v>
      </c>
      <c r="BG32">
        <v>0</v>
      </c>
      <c r="BH32">
        <v>0</v>
      </c>
      <c r="BI32">
        <v>0</v>
      </c>
      <c r="BJ32" s="8">
        <v>0</v>
      </c>
      <c r="BK32">
        <v>0</v>
      </c>
      <c r="BL32" t="s">
        <v>46</v>
      </c>
      <c r="BM32">
        <v>0</v>
      </c>
      <c r="BN32" s="3">
        <v>23487684</v>
      </c>
      <c r="BO32" t="s">
        <v>47</v>
      </c>
      <c r="BP32" s="19">
        <f t="shared" si="5"/>
        <v>15600000</v>
      </c>
      <c r="BQ32" s="19"/>
      <c r="BR32" s="19">
        <f t="shared" si="0"/>
        <v>23487684</v>
      </c>
      <c r="BS32" s="13">
        <f t="shared" si="1"/>
        <v>1</v>
      </c>
    </row>
    <row r="33" spans="1:71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2"/>
        <v>3.615834425884E-2</v>
      </c>
      <c r="U33" s="3">
        <v>1655911</v>
      </c>
      <c r="V33" s="3">
        <v>1543181</v>
      </c>
      <c r="W33" s="14">
        <f t="shared" si="3"/>
        <v>0.93192266975700988</v>
      </c>
      <c r="X33" s="3">
        <v>345441</v>
      </c>
      <c r="Y33" s="18">
        <f t="shared" si="4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>
        <v>0</v>
      </c>
      <c r="AF33" s="10">
        <v>0</v>
      </c>
      <c r="AG33">
        <v>0</v>
      </c>
      <c r="AH33" t="s">
        <v>46</v>
      </c>
      <c r="AI33">
        <v>0</v>
      </c>
      <c r="AJ33" s="8">
        <v>33451</v>
      </c>
      <c r="AK33" s="3">
        <v>1310470</v>
      </c>
      <c r="AL33" s="3">
        <v>1158825.17</v>
      </c>
      <c r="AM33">
        <v>8.7499999999999994E-2</v>
      </c>
      <c r="AN33">
        <v>50</v>
      </c>
      <c r="AO33">
        <v>0</v>
      </c>
      <c r="AP33" s="8">
        <v>51714</v>
      </c>
      <c r="AQ33">
        <v>0</v>
      </c>
      <c r="AR33" t="s">
        <v>43</v>
      </c>
      <c r="AS33">
        <v>0</v>
      </c>
      <c r="AT33" s="11" t="s">
        <v>106</v>
      </c>
      <c r="AU33" s="3">
        <v>0</v>
      </c>
      <c r="AV33" s="3">
        <v>0</v>
      </c>
      <c r="AW33">
        <v>0</v>
      </c>
      <c r="AX33">
        <v>0</v>
      </c>
      <c r="AY33">
        <v>0</v>
      </c>
      <c r="AZ33" s="8">
        <v>0</v>
      </c>
      <c r="BA33">
        <v>0</v>
      </c>
      <c r="BB33" t="s">
        <v>46</v>
      </c>
      <c r="BC33">
        <v>0</v>
      </c>
      <c r="BD33" s="11" t="s">
        <v>106</v>
      </c>
      <c r="BE33" s="3">
        <v>0</v>
      </c>
      <c r="BF33" s="3">
        <v>0</v>
      </c>
      <c r="BG33">
        <v>0</v>
      </c>
      <c r="BH33">
        <v>0</v>
      </c>
      <c r="BI33">
        <v>0</v>
      </c>
      <c r="BJ33" s="8">
        <v>0</v>
      </c>
      <c r="BK33">
        <v>0</v>
      </c>
      <c r="BL33" t="s">
        <v>46</v>
      </c>
      <c r="BM33">
        <v>0</v>
      </c>
      <c r="BN33" s="3">
        <v>1655911</v>
      </c>
      <c r="BO33" t="s">
        <v>47</v>
      </c>
      <c r="BP33" s="19">
        <f t="shared" si="5"/>
        <v>1310470</v>
      </c>
      <c r="BQ33" s="16">
        <f>+BP33/U33</f>
        <v>0.79138915074542049</v>
      </c>
      <c r="BR33" s="19">
        <f t="shared" si="0"/>
        <v>1655911</v>
      </c>
      <c r="BS33" s="13">
        <f t="shared" si="1"/>
        <v>1</v>
      </c>
    </row>
    <row r="34" spans="1:71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2"/>
        <v>3.5856931292913882E-2</v>
      </c>
      <c r="U34" s="3">
        <v>668490</v>
      </c>
      <c r="V34" s="3">
        <v>617783</v>
      </c>
      <c r="W34" s="14">
        <f t="shared" si="3"/>
        <v>0.92414695806967939</v>
      </c>
      <c r="X34" s="3">
        <v>617783</v>
      </c>
      <c r="Y34" s="18">
        <f t="shared" si="4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>
        <v>50</v>
      </c>
      <c r="AF34" s="10">
        <v>2041</v>
      </c>
      <c r="AG34" t="s">
        <v>54</v>
      </c>
      <c r="AH34" t="s">
        <v>108</v>
      </c>
      <c r="AI34" t="s">
        <v>44</v>
      </c>
      <c r="AJ34" s="8" t="s">
        <v>106</v>
      </c>
      <c r="AK34" s="3">
        <v>0</v>
      </c>
      <c r="AL34" s="3">
        <v>0</v>
      </c>
      <c r="AM34">
        <v>0</v>
      </c>
      <c r="AN34" t="s">
        <v>45</v>
      </c>
      <c r="AO34">
        <v>0</v>
      </c>
      <c r="AP34" s="8">
        <v>0</v>
      </c>
      <c r="AQ34">
        <v>0</v>
      </c>
      <c r="AR34" t="s">
        <v>46</v>
      </c>
      <c r="AS34">
        <v>0</v>
      </c>
      <c r="AT34" s="11" t="s">
        <v>106</v>
      </c>
      <c r="AU34" s="3">
        <v>0</v>
      </c>
      <c r="AV34" s="3">
        <v>0</v>
      </c>
      <c r="AW34">
        <v>0</v>
      </c>
      <c r="AX34">
        <v>0</v>
      </c>
      <c r="AY34">
        <v>0</v>
      </c>
      <c r="AZ34" s="8">
        <v>0</v>
      </c>
      <c r="BA34">
        <v>0</v>
      </c>
      <c r="BB34" t="s">
        <v>46</v>
      </c>
      <c r="BC34">
        <v>0</v>
      </c>
      <c r="BD34" s="11" t="s">
        <v>106</v>
      </c>
      <c r="BE34" s="3">
        <v>0</v>
      </c>
      <c r="BF34" s="3">
        <v>0</v>
      </c>
      <c r="BG34">
        <v>0</v>
      </c>
      <c r="BH34">
        <v>0</v>
      </c>
      <c r="BI34">
        <v>0</v>
      </c>
      <c r="BJ34" s="8">
        <v>0</v>
      </c>
      <c r="BK34">
        <v>0</v>
      </c>
      <c r="BL34" t="s">
        <v>46</v>
      </c>
      <c r="BM34">
        <v>0</v>
      </c>
      <c r="BN34" s="3">
        <v>0</v>
      </c>
      <c r="BO34">
        <v>0</v>
      </c>
      <c r="BP34" s="19">
        <f t="shared" si="5"/>
        <v>566778</v>
      </c>
      <c r="BQ34" s="19"/>
      <c r="BR34" s="19">
        <f t="shared" si="0"/>
        <v>1184561</v>
      </c>
      <c r="BS34" s="13">
        <f t="shared" si="1"/>
        <v>1.7719950934194977</v>
      </c>
    </row>
    <row r="35" spans="1:71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2"/>
        <v>3.5856931292913882E-2</v>
      </c>
      <c r="U35" s="3">
        <v>668490</v>
      </c>
      <c r="V35" s="3">
        <v>617783</v>
      </c>
      <c r="W35" s="14">
        <f t="shared" si="3"/>
        <v>0.92414695806967939</v>
      </c>
      <c r="X35" s="3">
        <v>617783</v>
      </c>
      <c r="Y35" s="18">
        <f t="shared" si="4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>
        <v>50</v>
      </c>
      <c r="AF35" s="10">
        <v>51715</v>
      </c>
      <c r="AG35" t="s">
        <v>54</v>
      </c>
      <c r="AH35" t="s">
        <v>109</v>
      </c>
      <c r="AI35" t="s">
        <v>44</v>
      </c>
      <c r="AJ35" s="8" t="s">
        <v>106</v>
      </c>
      <c r="AK35" s="3">
        <v>0</v>
      </c>
      <c r="AL35" s="3">
        <v>0</v>
      </c>
      <c r="AM35">
        <v>0</v>
      </c>
      <c r="AN35" t="s">
        <v>45</v>
      </c>
      <c r="AO35">
        <v>0</v>
      </c>
      <c r="AP35" s="8">
        <v>0</v>
      </c>
      <c r="AQ35">
        <v>0</v>
      </c>
      <c r="AR35" t="s">
        <v>46</v>
      </c>
      <c r="AS35">
        <v>0</v>
      </c>
      <c r="AT35" s="11" t="s">
        <v>106</v>
      </c>
      <c r="AU35" s="3">
        <v>0</v>
      </c>
      <c r="AV35" s="3">
        <v>0</v>
      </c>
      <c r="AW35">
        <v>0</v>
      </c>
      <c r="AX35">
        <v>0</v>
      </c>
      <c r="AY35">
        <v>0</v>
      </c>
      <c r="AZ35" s="8">
        <v>0</v>
      </c>
      <c r="BA35">
        <v>0</v>
      </c>
      <c r="BB35" t="s">
        <v>46</v>
      </c>
      <c r="BC35">
        <v>0</v>
      </c>
      <c r="BD35" s="11" t="s">
        <v>106</v>
      </c>
      <c r="BE35" s="3">
        <v>0</v>
      </c>
      <c r="BF35" s="3">
        <v>0</v>
      </c>
      <c r="BG35">
        <v>0</v>
      </c>
      <c r="BH35">
        <v>0</v>
      </c>
      <c r="BI35">
        <v>0</v>
      </c>
      <c r="BJ35" s="8">
        <v>0</v>
      </c>
      <c r="BK35">
        <v>0</v>
      </c>
      <c r="BL35" t="s">
        <v>46</v>
      </c>
      <c r="BM35">
        <v>0</v>
      </c>
      <c r="BN35" s="3">
        <v>658490</v>
      </c>
      <c r="BO35">
        <v>0</v>
      </c>
      <c r="BP35" s="19">
        <f t="shared" si="5"/>
        <v>566778</v>
      </c>
      <c r="BQ35" s="19"/>
      <c r="BR35" s="19">
        <f t="shared" si="0"/>
        <v>1184561</v>
      </c>
      <c r="BS35" s="13">
        <f t="shared" si="1"/>
        <v>1.7719950934194977</v>
      </c>
    </row>
    <row r="36" spans="1:71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2"/>
        <v>3.5839233550748396E-2</v>
      </c>
      <c r="U36" s="3">
        <v>817484</v>
      </c>
      <c r="V36" s="3">
        <v>755098</v>
      </c>
      <c r="W36" s="14">
        <f t="shared" si="3"/>
        <v>0.9236853565329719</v>
      </c>
      <c r="X36" s="3">
        <v>155944</v>
      </c>
      <c r="Y36" s="18">
        <f t="shared" si="4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>
        <v>0</v>
      </c>
      <c r="AF36" s="10">
        <v>0</v>
      </c>
      <c r="AG36">
        <v>0</v>
      </c>
      <c r="AH36" t="s">
        <v>46</v>
      </c>
      <c r="AI36">
        <v>0</v>
      </c>
      <c r="AJ36" s="8">
        <v>33573</v>
      </c>
      <c r="AK36" s="3">
        <v>661540</v>
      </c>
      <c r="AL36" s="3">
        <v>579072</v>
      </c>
      <c r="AM36">
        <v>8.2500000000000004E-2</v>
      </c>
      <c r="AN36">
        <v>50</v>
      </c>
      <c r="AO36">
        <v>0</v>
      </c>
      <c r="AP36" s="8">
        <v>51836</v>
      </c>
      <c r="AQ36">
        <v>0</v>
      </c>
      <c r="AR36" t="s">
        <v>43</v>
      </c>
      <c r="AS36">
        <v>0</v>
      </c>
      <c r="AT36" s="11" t="s">
        <v>106</v>
      </c>
      <c r="AU36" s="3">
        <v>0</v>
      </c>
      <c r="AV36" s="3">
        <v>0</v>
      </c>
      <c r="AW36">
        <v>0</v>
      </c>
      <c r="AX36">
        <v>0</v>
      </c>
      <c r="AY36">
        <v>0</v>
      </c>
      <c r="AZ36" s="8">
        <v>0</v>
      </c>
      <c r="BA36">
        <v>0</v>
      </c>
      <c r="BB36" t="s">
        <v>46</v>
      </c>
      <c r="BC36">
        <v>0</v>
      </c>
      <c r="BD36" s="11" t="s">
        <v>106</v>
      </c>
      <c r="BE36" s="3">
        <v>0</v>
      </c>
      <c r="BF36" s="3">
        <v>0</v>
      </c>
      <c r="BG36">
        <v>0</v>
      </c>
      <c r="BH36">
        <v>0</v>
      </c>
      <c r="BI36">
        <v>0</v>
      </c>
      <c r="BJ36" s="8">
        <v>0</v>
      </c>
      <c r="BK36">
        <v>0</v>
      </c>
      <c r="BL36" t="s">
        <v>46</v>
      </c>
      <c r="BM36">
        <v>0</v>
      </c>
      <c r="BN36" s="3">
        <v>817484</v>
      </c>
      <c r="BO36" t="s">
        <v>47</v>
      </c>
      <c r="BP36" s="19">
        <f t="shared" si="5"/>
        <v>661540</v>
      </c>
      <c r="BQ36" s="16">
        <f>+BP36/U36</f>
        <v>0.80923907990859756</v>
      </c>
      <c r="BR36" s="19">
        <f t="shared" si="0"/>
        <v>817484</v>
      </c>
      <c r="BS36" s="13">
        <f t="shared" si="1"/>
        <v>1</v>
      </c>
    </row>
    <row r="37" spans="1:71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2"/>
        <v>3.6195878464792289E-2</v>
      </c>
      <c r="U37" s="3">
        <v>966436</v>
      </c>
      <c r="V37" s="3">
        <v>901561</v>
      </c>
      <c r="W37" s="14">
        <f t="shared" si="3"/>
        <v>0.93287191288403992</v>
      </c>
      <c r="X37" s="3">
        <v>901561</v>
      </c>
      <c r="Y37" s="18">
        <f t="shared" si="4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>
        <v>50</v>
      </c>
      <c r="AF37" s="10">
        <v>2040</v>
      </c>
      <c r="AG37" t="s">
        <v>54</v>
      </c>
      <c r="AH37" t="s">
        <v>114</v>
      </c>
      <c r="AI37" t="s">
        <v>44</v>
      </c>
      <c r="AJ37" s="8" t="s">
        <v>106</v>
      </c>
      <c r="AK37" s="3">
        <v>0</v>
      </c>
      <c r="AL37" s="3">
        <v>0</v>
      </c>
      <c r="AM37">
        <v>0</v>
      </c>
      <c r="AN37" t="s">
        <v>45</v>
      </c>
      <c r="AO37">
        <v>0</v>
      </c>
      <c r="AP37" s="8">
        <v>0</v>
      </c>
      <c r="AQ37">
        <v>0</v>
      </c>
      <c r="AR37" t="s">
        <v>46</v>
      </c>
      <c r="AS37">
        <v>0</v>
      </c>
      <c r="AT37" s="11" t="s">
        <v>106</v>
      </c>
      <c r="AU37" s="3">
        <v>0</v>
      </c>
      <c r="AV37" s="3">
        <v>0</v>
      </c>
      <c r="AW37">
        <v>0</v>
      </c>
      <c r="AX37">
        <v>0</v>
      </c>
      <c r="AY37">
        <v>0</v>
      </c>
      <c r="AZ37" s="8">
        <v>0</v>
      </c>
      <c r="BA37">
        <v>0</v>
      </c>
      <c r="BB37" t="s">
        <v>46</v>
      </c>
      <c r="BC37">
        <v>0</v>
      </c>
      <c r="BD37" s="11" t="s">
        <v>106</v>
      </c>
      <c r="BE37" s="3">
        <v>0</v>
      </c>
      <c r="BF37" s="3">
        <v>0</v>
      </c>
      <c r="BG37">
        <v>0</v>
      </c>
      <c r="BH37">
        <v>0</v>
      </c>
      <c r="BI37">
        <v>0</v>
      </c>
      <c r="BJ37" s="8">
        <v>0</v>
      </c>
      <c r="BK37">
        <v>0</v>
      </c>
      <c r="BL37" t="s">
        <v>46</v>
      </c>
      <c r="BM37">
        <v>0</v>
      </c>
      <c r="BN37" s="3">
        <v>966436</v>
      </c>
      <c r="BO37">
        <v>0</v>
      </c>
      <c r="BP37" s="19">
        <f t="shared" si="5"/>
        <v>858174</v>
      </c>
      <c r="BQ37" s="19"/>
      <c r="BR37" s="19">
        <f t="shared" si="0"/>
        <v>1759735</v>
      </c>
      <c r="BS37" s="13">
        <f t="shared" si="1"/>
        <v>1.8208500097264588</v>
      </c>
    </row>
    <row r="38" spans="1:71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2"/>
        <v>3.6195878464792289E-2</v>
      </c>
      <c r="U38" s="3">
        <v>966436</v>
      </c>
      <c r="V38" s="3">
        <v>901561</v>
      </c>
      <c r="W38" s="14">
        <f t="shared" si="3"/>
        <v>0.93287191288403992</v>
      </c>
      <c r="X38" s="3">
        <v>901561</v>
      </c>
      <c r="Y38" s="18">
        <f t="shared" si="4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>
        <v>50</v>
      </c>
      <c r="AF38" s="10">
        <v>51349</v>
      </c>
      <c r="AG38" t="s">
        <v>54</v>
      </c>
      <c r="AH38" t="s">
        <v>115</v>
      </c>
      <c r="AI38" t="s">
        <v>44</v>
      </c>
      <c r="AJ38" s="8" t="s">
        <v>106</v>
      </c>
      <c r="AK38" s="3">
        <v>0</v>
      </c>
      <c r="AL38" s="3">
        <v>0</v>
      </c>
      <c r="AM38">
        <v>0</v>
      </c>
      <c r="AN38" t="s">
        <v>45</v>
      </c>
      <c r="AO38">
        <v>0</v>
      </c>
      <c r="AP38" s="8">
        <v>0</v>
      </c>
      <c r="AQ38">
        <v>0</v>
      </c>
      <c r="AR38" t="s">
        <v>46</v>
      </c>
      <c r="AS38">
        <v>0</v>
      </c>
      <c r="AT38" s="11" t="s">
        <v>106</v>
      </c>
      <c r="AU38" s="3">
        <v>0</v>
      </c>
      <c r="AV38" s="3">
        <v>0</v>
      </c>
      <c r="AW38">
        <v>0</v>
      </c>
      <c r="AX38">
        <v>0</v>
      </c>
      <c r="AY38">
        <v>0</v>
      </c>
      <c r="AZ38" s="8">
        <v>0</v>
      </c>
      <c r="BA38">
        <v>0</v>
      </c>
      <c r="BB38" t="s">
        <v>46</v>
      </c>
      <c r="BC38">
        <v>0</v>
      </c>
      <c r="BD38" s="11" t="s">
        <v>106</v>
      </c>
      <c r="BE38" s="3">
        <v>0</v>
      </c>
      <c r="BF38" s="3">
        <v>0</v>
      </c>
      <c r="BG38">
        <v>0</v>
      </c>
      <c r="BH38">
        <v>0</v>
      </c>
      <c r="BI38">
        <v>0</v>
      </c>
      <c r="BJ38" s="8">
        <v>0</v>
      </c>
      <c r="BK38">
        <v>0</v>
      </c>
      <c r="BL38" t="s">
        <v>46</v>
      </c>
      <c r="BM38">
        <v>0</v>
      </c>
      <c r="BN38" s="3">
        <v>966436</v>
      </c>
      <c r="BO38">
        <v>0</v>
      </c>
      <c r="BP38" s="19">
        <f t="shared" si="5"/>
        <v>685198.57</v>
      </c>
      <c r="BQ38" s="19"/>
      <c r="BR38" s="19">
        <f t="shared" si="0"/>
        <v>1586759.5699999998</v>
      </c>
      <c r="BS38" s="13">
        <f t="shared" si="1"/>
        <v>1.6418672007251385</v>
      </c>
    </row>
    <row r="39" spans="1:71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2"/>
        <v>0</v>
      </c>
      <c r="U39" s="3">
        <v>0</v>
      </c>
      <c r="V39" s="3">
        <v>0</v>
      </c>
      <c r="W39" s="14">
        <f t="shared" si="3"/>
        <v>0</v>
      </c>
      <c r="X39" s="3">
        <v>8400</v>
      </c>
      <c r="Y39" s="18">
        <f t="shared" si="4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>
        <v>0</v>
      </c>
      <c r="AF39" s="10">
        <v>0</v>
      </c>
      <c r="AG39">
        <v>0</v>
      </c>
      <c r="AH39" t="s">
        <v>46</v>
      </c>
      <c r="AI39">
        <v>0</v>
      </c>
      <c r="AJ39" s="8" t="s">
        <v>106</v>
      </c>
      <c r="AK39" s="3">
        <v>0</v>
      </c>
      <c r="AL39" s="3">
        <v>0</v>
      </c>
      <c r="AM39">
        <v>0</v>
      </c>
      <c r="AN39" t="s">
        <v>45</v>
      </c>
      <c r="AO39">
        <v>0</v>
      </c>
      <c r="AP39" s="8">
        <v>0</v>
      </c>
      <c r="AQ39">
        <v>0</v>
      </c>
      <c r="AR39" t="s">
        <v>46</v>
      </c>
      <c r="AS39">
        <v>0</v>
      </c>
      <c r="AT39" s="11" t="s">
        <v>106</v>
      </c>
      <c r="AU39" s="3">
        <v>0</v>
      </c>
      <c r="AV39" s="3">
        <v>0</v>
      </c>
      <c r="AW39">
        <v>0</v>
      </c>
      <c r="AX39">
        <v>0</v>
      </c>
      <c r="AY39">
        <v>0</v>
      </c>
      <c r="AZ39" s="8">
        <v>0</v>
      </c>
      <c r="BA39">
        <v>0</v>
      </c>
      <c r="BB39" t="s">
        <v>46</v>
      </c>
      <c r="BC39">
        <v>0</v>
      </c>
      <c r="BD39" s="11" t="s">
        <v>106</v>
      </c>
      <c r="BE39" s="3">
        <v>0</v>
      </c>
      <c r="BF39" s="3">
        <v>0</v>
      </c>
      <c r="BG39">
        <v>0</v>
      </c>
      <c r="BH39">
        <v>0</v>
      </c>
      <c r="BI39">
        <v>0</v>
      </c>
      <c r="BJ39" s="8">
        <v>0</v>
      </c>
      <c r="BK39">
        <v>0</v>
      </c>
      <c r="BL39" t="s">
        <v>46</v>
      </c>
      <c r="BM39">
        <v>0</v>
      </c>
      <c r="BN39" s="3">
        <v>0</v>
      </c>
      <c r="BO39">
        <v>0</v>
      </c>
      <c r="BP39" s="19">
        <f t="shared" si="5"/>
        <v>0</v>
      </c>
      <c r="BQ39" s="19"/>
      <c r="BR39" s="19">
        <f t="shared" si="0"/>
        <v>8400</v>
      </c>
      <c r="BS39" s="13">
        <f t="shared" si="1"/>
        <v>0</v>
      </c>
    </row>
    <row r="40" spans="1:71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2"/>
        <v>1.3341557924862003E-2</v>
      </c>
      <c r="U40" s="3">
        <v>598206</v>
      </c>
      <c r="V40" s="3">
        <v>545496</v>
      </c>
      <c r="W40" s="14">
        <f t="shared" si="3"/>
        <v>0.91188654075686304</v>
      </c>
      <c r="X40" s="3">
        <v>0</v>
      </c>
      <c r="Y40" s="18">
        <f t="shared" si="4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>
        <v>0</v>
      </c>
      <c r="AF40" s="8">
        <v>0</v>
      </c>
      <c r="AG40">
        <v>0</v>
      </c>
      <c r="AH40" t="s">
        <v>46</v>
      </c>
      <c r="AI40" t="s">
        <v>121</v>
      </c>
      <c r="AJ40" s="8">
        <v>0</v>
      </c>
      <c r="AK40" s="3">
        <v>0</v>
      </c>
      <c r="AL40" s="3">
        <v>0</v>
      </c>
      <c r="AM40">
        <v>0</v>
      </c>
      <c r="AN40" t="s">
        <v>45</v>
      </c>
      <c r="AO40">
        <v>0</v>
      </c>
      <c r="AP40" s="8">
        <v>0</v>
      </c>
      <c r="AQ40">
        <v>0</v>
      </c>
      <c r="AR40" t="s">
        <v>46</v>
      </c>
      <c r="AS40">
        <v>0</v>
      </c>
      <c r="AT40" s="11" t="s">
        <v>106</v>
      </c>
      <c r="AU40" s="3">
        <v>0</v>
      </c>
      <c r="AV40" s="3">
        <v>0</v>
      </c>
      <c r="AW40">
        <v>0</v>
      </c>
      <c r="AX40">
        <v>0</v>
      </c>
      <c r="AY40">
        <v>0</v>
      </c>
      <c r="AZ40" s="8">
        <v>0</v>
      </c>
      <c r="BA40">
        <v>0</v>
      </c>
      <c r="BB40" t="s">
        <v>46</v>
      </c>
      <c r="BC40">
        <v>0</v>
      </c>
      <c r="BD40" s="11" t="s">
        <v>106</v>
      </c>
      <c r="BE40" s="3">
        <v>0</v>
      </c>
      <c r="BF40" s="3">
        <v>0</v>
      </c>
      <c r="BG40">
        <v>0</v>
      </c>
      <c r="BH40">
        <v>0</v>
      </c>
      <c r="BI40">
        <v>0</v>
      </c>
      <c r="BJ40" s="8">
        <v>0</v>
      </c>
      <c r="BK40">
        <v>0</v>
      </c>
      <c r="BL40" t="s">
        <v>46</v>
      </c>
      <c r="BM40">
        <v>0</v>
      </c>
      <c r="BN40" s="3">
        <v>0</v>
      </c>
      <c r="BO40">
        <v>0</v>
      </c>
      <c r="BP40" s="19">
        <f t="shared" si="5"/>
        <v>538350</v>
      </c>
      <c r="BQ40" s="19"/>
      <c r="BR40" s="19">
        <f t="shared" si="0"/>
        <v>538350</v>
      </c>
      <c r="BS40" s="13">
        <f t="shared" si="1"/>
        <v>0.89994082306095224</v>
      </c>
    </row>
    <row r="41" spans="1:71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2"/>
        <v>5.0037669891209351E-3</v>
      </c>
      <c r="U41" s="3">
        <v>829575</v>
      </c>
      <c r="V41" s="3">
        <v>78024</v>
      </c>
      <c r="W41" s="14">
        <f t="shared" si="3"/>
        <v>9.4052978934996839E-2</v>
      </c>
      <c r="X41" s="3">
        <v>24475</v>
      </c>
      <c r="Y41" s="18">
        <f t="shared" si="4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>
        <v>50</v>
      </c>
      <c r="AF41" s="10">
        <v>51288</v>
      </c>
      <c r="AG41">
        <v>14763</v>
      </c>
      <c r="AH41" t="s">
        <v>43</v>
      </c>
      <c r="AI41" t="s">
        <v>122</v>
      </c>
      <c r="AJ41" s="8" t="s">
        <v>106</v>
      </c>
      <c r="AK41" s="3">
        <v>0</v>
      </c>
      <c r="AL41" s="3">
        <v>0</v>
      </c>
      <c r="AM41">
        <v>0</v>
      </c>
      <c r="AN41" t="s">
        <v>45</v>
      </c>
      <c r="AO41">
        <v>0</v>
      </c>
      <c r="AP41" s="8">
        <v>0</v>
      </c>
      <c r="AQ41">
        <v>0</v>
      </c>
      <c r="AR41" t="s">
        <v>46</v>
      </c>
      <c r="AS41">
        <v>0</v>
      </c>
      <c r="AT41" s="11" t="s">
        <v>106</v>
      </c>
      <c r="AU41" s="3">
        <v>0</v>
      </c>
      <c r="AV41" s="3">
        <v>0</v>
      </c>
      <c r="AW41">
        <v>0</v>
      </c>
      <c r="AX41">
        <v>0</v>
      </c>
      <c r="AY41">
        <v>0</v>
      </c>
      <c r="AZ41" s="8">
        <v>0</v>
      </c>
      <c r="BA41">
        <v>0</v>
      </c>
      <c r="BB41" t="s">
        <v>46</v>
      </c>
      <c r="BC41">
        <v>0</v>
      </c>
      <c r="BD41" s="11" t="s">
        <v>106</v>
      </c>
      <c r="BE41" s="3">
        <v>0</v>
      </c>
      <c r="BF41" s="3">
        <v>0</v>
      </c>
      <c r="BG41">
        <v>0</v>
      </c>
      <c r="BH41">
        <v>0</v>
      </c>
      <c r="BI41">
        <v>0</v>
      </c>
      <c r="BJ41" s="8">
        <v>0</v>
      </c>
      <c r="BK41">
        <v>0</v>
      </c>
      <c r="BL41" t="s">
        <v>46</v>
      </c>
      <c r="BM41">
        <v>0</v>
      </c>
      <c r="BN41" s="3">
        <v>805100</v>
      </c>
      <c r="BO41">
        <v>0</v>
      </c>
      <c r="BP41" s="19">
        <f t="shared" si="5"/>
        <v>805100</v>
      </c>
      <c r="BQ41" s="16">
        <f>+BP41/U41</f>
        <v>0.97049694120483376</v>
      </c>
      <c r="BR41" s="19">
        <f t="shared" si="0"/>
        <v>829575</v>
      </c>
      <c r="BS41" s="13">
        <f t="shared" si="1"/>
        <v>1</v>
      </c>
    </row>
    <row r="42" spans="1:71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2"/>
        <v>7.0085999999999996E-2</v>
      </c>
      <c r="U42" s="3">
        <v>500000</v>
      </c>
      <c r="V42" s="3">
        <v>472600</v>
      </c>
      <c r="W42" s="14">
        <f t="shared" si="3"/>
        <v>0.94520000000000004</v>
      </c>
      <c r="X42" s="3">
        <v>472600</v>
      </c>
      <c r="Y42" s="18">
        <f t="shared" si="4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>
        <v>0</v>
      </c>
      <c r="AF42" s="10">
        <v>0</v>
      </c>
      <c r="AG42">
        <v>0</v>
      </c>
      <c r="AH42" t="s">
        <v>46</v>
      </c>
      <c r="AI42">
        <v>0</v>
      </c>
      <c r="AJ42" s="8" t="s">
        <v>106</v>
      </c>
      <c r="AK42" s="3">
        <v>0</v>
      </c>
      <c r="AL42" s="3">
        <v>0</v>
      </c>
      <c r="AM42">
        <v>0</v>
      </c>
      <c r="AN42" t="s">
        <v>45</v>
      </c>
      <c r="AO42">
        <v>0</v>
      </c>
      <c r="AP42" s="8">
        <v>0</v>
      </c>
      <c r="AQ42">
        <v>0</v>
      </c>
      <c r="AR42" t="s">
        <v>46</v>
      </c>
      <c r="AS42">
        <v>0</v>
      </c>
      <c r="AT42" s="11" t="s">
        <v>106</v>
      </c>
      <c r="AU42" s="3">
        <v>0</v>
      </c>
      <c r="AV42" s="3">
        <v>0</v>
      </c>
      <c r="AW42">
        <v>0</v>
      </c>
      <c r="AX42">
        <v>0</v>
      </c>
      <c r="AY42">
        <v>0</v>
      </c>
      <c r="AZ42" s="8">
        <v>0</v>
      </c>
      <c r="BA42">
        <v>0</v>
      </c>
      <c r="BB42" t="s">
        <v>46</v>
      </c>
      <c r="BC42">
        <v>0</v>
      </c>
      <c r="BD42" s="11" t="s">
        <v>106</v>
      </c>
      <c r="BE42" s="3">
        <v>0</v>
      </c>
      <c r="BF42" s="3">
        <v>0</v>
      </c>
      <c r="BG42">
        <v>0</v>
      </c>
      <c r="BH42">
        <v>0</v>
      </c>
      <c r="BI42">
        <v>0</v>
      </c>
      <c r="BJ42" s="8">
        <v>0</v>
      </c>
      <c r="BK42">
        <v>0</v>
      </c>
      <c r="BL42" t="s">
        <v>46</v>
      </c>
      <c r="BM42">
        <v>0</v>
      </c>
      <c r="BN42" s="3">
        <v>0</v>
      </c>
      <c r="BO42">
        <v>0</v>
      </c>
      <c r="BP42" s="19">
        <f t="shared" si="5"/>
        <v>0</v>
      </c>
      <c r="BQ42" s="19"/>
      <c r="BR42" s="19">
        <f t="shared" si="0"/>
        <v>472600</v>
      </c>
      <c r="BS42" s="13">
        <f t="shared" si="1"/>
        <v>0.94520000000000004</v>
      </c>
    </row>
    <row r="43" spans="1:71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2"/>
        <v>2.8406183031936694E-2</v>
      </c>
      <c r="U43" s="3">
        <v>980878</v>
      </c>
      <c r="V43" s="3">
        <v>895400</v>
      </c>
      <c r="W43" s="14">
        <f t="shared" si="3"/>
        <v>0.91285562526634301</v>
      </c>
      <c r="X43" s="3">
        <v>167178</v>
      </c>
      <c r="Y43" s="18">
        <f t="shared" si="4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>
        <v>0</v>
      </c>
      <c r="AF43" s="10">
        <v>0</v>
      </c>
      <c r="AG43">
        <v>0</v>
      </c>
      <c r="AH43" t="s">
        <v>46</v>
      </c>
      <c r="AI43">
        <v>0</v>
      </c>
      <c r="AJ43" s="8">
        <v>33178</v>
      </c>
      <c r="AK43" s="3">
        <v>813700</v>
      </c>
      <c r="AL43" s="3">
        <v>712456</v>
      </c>
      <c r="AM43">
        <v>8.7499999999999994E-2</v>
      </c>
      <c r="AN43">
        <v>50</v>
      </c>
      <c r="AO43">
        <v>0</v>
      </c>
      <c r="AP43" s="8">
        <v>51441</v>
      </c>
      <c r="AQ43">
        <v>0</v>
      </c>
      <c r="AR43" t="s">
        <v>43</v>
      </c>
      <c r="AS43">
        <v>0</v>
      </c>
      <c r="AT43" s="11">
        <v>34731</v>
      </c>
      <c r="AU43" s="3">
        <v>575910</v>
      </c>
      <c r="AV43" s="3">
        <v>403013.26</v>
      </c>
      <c r="AW43">
        <v>7.2499999999999995E-2</v>
      </c>
      <c r="AX43">
        <v>50</v>
      </c>
      <c r="AY43">
        <v>0</v>
      </c>
      <c r="AZ43" s="8">
        <v>52994</v>
      </c>
      <c r="BA43">
        <v>0</v>
      </c>
      <c r="BB43" t="s">
        <v>43</v>
      </c>
      <c r="BC43">
        <v>0</v>
      </c>
      <c r="BD43" s="11" t="s">
        <v>106</v>
      </c>
      <c r="BE43" s="3">
        <v>0</v>
      </c>
      <c r="BF43" s="3">
        <v>0</v>
      </c>
      <c r="BG43">
        <v>0</v>
      </c>
      <c r="BH43">
        <v>0</v>
      </c>
      <c r="BI43">
        <v>0</v>
      </c>
      <c r="BJ43" s="8">
        <v>0</v>
      </c>
      <c r="BK43">
        <v>0</v>
      </c>
      <c r="BL43" t="s">
        <v>46</v>
      </c>
      <c r="BM43">
        <v>0</v>
      </c>
      <c r="BN43" s="3">
        <v>980878</v>
      </c>
      <c r="BO43" t="s">
        <v>47</v>
      </c>
      <c r="BP43" s="19">
        <f t="shared" si="5"/>
        <v>1389610</v>
      </c>
      <c r="BQ43" s="19"/>
      <c r="BR43" s="19">
        <f t="shared" si="0"/>
        <v>1556788</v>
      </c>
      <c r="BS43" s="13">
        <f t="shared" si="1"/>
        <v>1.5871372382702029</v>
      </c>
    </row>
    <row r="44" spans="1:71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2"/>
        <v>2.7240831353545526E-2</v>
      </c>
      <c r="U44" s="3">
        <v>317795</v>
      </c>
      <c r="V44" s="3">
        <v>280420</v>
      </c>
      <c r="W44" s="14">
        <f t="shared" si="3"/>
        <v>0.88239273745653646</v>
      </c>
      <c r="X44" s="3">
        <v>8490</v>
      </c>
      <c r="Y44" s="18">
        <f t="shared" si="4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>
        <v>50</v>
      </c>
      <c r="AF44" s="10">
        <v>52018</v>
      </c>
      <c r="AG44">
        <v>0</v>
      </c>
      <c r="AH44" t="s">
        <v>43</v>
      </c>
      <c r="AI44">
        <v>0</v>
      </c>
      <c r="AJ44" s="8" t="s">
        <v>106</v>
      </c>
      <c r="AK44" s="3">
        <v>0</v>
      </c>
      <c r="AL44" s="3">
        <v>0</v>
      </c>
      <c r="AM44">
        <v>0</v>
      </c>
      <c r="AN44" t="s">
        <v>45</v>
      </c>
      <c r="AO44">
        <v>0</v>
      </c>
      <c r="AP44" s="8">
        <v>0</v>
      </c>
      <c r="AQ44">
        <v>0</v>
      </c>
      <c r="AR44" t="s">
        <v>46</v>
      </c>
      <c r="AS44">
        <v>0</v>
      </c>
      <c r="AT44" s="11" t="s">
        <v>106</v>
      </c>
      <c r="AU44" s="3">
        <v>0</v>
      </c>
      <c r="AV44" s="3">
        <v>0</v>
      </c>
      <c r="AW44">
        <v>0</v>
      </c>
      <c r="AX44">
        <v>0</v>
      </c>
      <c r="AY44">
        <v>0</v>
      </c>
      <c r="AZ44" s="8">
        <v>0</v>
      </c>
      <c r="BA44">
        <v>0</v>
      </c>
      <c r="BB44" t="s">
        <v>46</v>
      </c>
      <c r="BC44">
        <v>0</v>
      </c>
      <c r="BD44" s="11" t="s">
        <v>106</v>
      </c>
      <c r="BE44" s="3">
        <v>0</v>
      </c>
      <c r="BF44" s="3">
        <v>0</v>
      </c>
      <c r="BG44">
        <v>0</v>
      </c>
      <c r="BH44">
        <v>0</v>
      </c>
      <c r="BI44">
        <v>0</v>
      </c>
      <c r="BJ44" s="8">
        <v>0</v>
      </c>
      <c r="BK44">
        <v>0</v>
      </c>
      <c r="BL44" t="s">
        <v>46</v>
      </c>
      <c r="BM44">
        <v>0</v>
      </c>
      <c r="BN44" s="3">
        <v>274510</v>
      </c>
      <c r="BO44">
        <v>0</v>
      </c>
      <c r="BP44" s="19">
        <f t="shared" si="5"/>
        <v>274510</v>
      </c>
      <c r="BQ44" s="19"/>
      <c r="BR44" s="19">
        <f t="shared" si="0"/>
        <v>283000</v>
      </c>
      <c r="BS44" s="13">
        <f t="shared" si="1"/>
        <v>0.89051117858997153</v>
      </c>
    </row>
    <row r="45" spans="1:71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2"/>
        <v>3.5988165844465382E-2</v>
      </c>
      <c r="U45" s="3">
        <v>1443280</v>
      </c>
      <c r="V45" s="3">
        <v>1349104</v>
      </c>
      <c r="W45" s="14">
        <f t="shared" si="3"/>
        <v>0.93474862812482673</v>
      </c>
      <c r="X45" s="3">
        <v>305280</v>
      </c>
      <c r="Y45" s="18">
        <f t="shared" si="4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>
        <v>0</v>
      </c>
      <c r="AF45" s="10">
        <v>0</v>
      </c>
      <c r="AG45">
        <v>0</v>
      </c>
      <c r="AH45" t="s">
        <v>46</v>
      </c>
      <c r="AI45">
        <v>0</v>
      </c>
      <c r="AJ45" s="8">
        <v>33450</v>
      </c>
      <c r="AK45" s="3">
        <v>1138000</v>
      </c>
      <c r="AL45" s="3">
        <v>1043440</v>
      </c>
      <c r="AM45">
        <v>8.7499999999999994E-2</v>
      </c>
      <c r="AN45">
        <v>50</v>
      </c>
      <c r="AO45">
        <v>0</v>
      </c>
      <c r="AP45" s="8">
        <v>51713</v>
      </c>
      <c r="AQ45">
        <v>0</v>
      </c>
      <c r="AR45" t="s">
        <v>43</v>
      </c>
      <c r="AS45">
        <v>0</v>
      </c>
      <c r="AT45" s="11" t="s">
        <v>106</v>
      </c>
      <c r="AU45" s="3">
        <v>0</v>
      </c>
      <c r="AV45" s="3">
        <v>0</v>
      </c>
      <c r="AW45">
        <v>0</v>
      </c>
      <c r="AX45">
        <v>0</v>
      </c>
      <c r="AY45">
        <v>0</v>
      </c>
      <c r="AZ45" s="8">
        <v>0</v>
      </c>
      <c r="BA45">
        <v>0</v>
      </c>
      <c r="BB45" t="s">
        <v>46</v>
      </c>
      <c r="BC45">
        <v>0</v>
      </c>
      <c r="BD45" s="11" t="s">
        <v>106</v>
      </c>
      <c r="BE45" s="3">
        <v>0</v>
      </c>
      <c r="BF45" s="3">
        <v>0</v>
      </c>
      <c r="BG45">
        <v>0</v>
      </c>
      <c r="BH45">
        <v>0</v>
      </c>
      <c r="BI45">
        <v>0</v>
      </c>
      <c r="BJ45" s="8">
        <v>0</v>
      </c>
      <c r="BK45">
        <v>0</v>
      </c>
      <c r="BL45" t="s">
        <v>46</v>
      </c>
      <c r="BM45">
        <v>0</v>
      </c>
      <c r="BN45" s="3">
        <v>1443280</v>
      </c>
      <c r="BO45" t="s">
        <v>47</v>
      </c>
      <c r="BP45" s="19">
        <f t="shared" si="5"/>
        <v>1138000</v>
      </c>
      <c r="BQ45" s="16">
        <f>+BP45/U45</f>
        <v>0.78848179147497366</v>
      </c>
      <c r="BR45" s="19">
        <f t="shared" si="0"/>
        <v>1443280</v>
      </c>
      <c r="BS45" s="13">
        <f t="shared" si="1"/>
        <v>1</v>
      </c>
    </row>
    <row r="46" spans="1:71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2"/>
        <v>0.10025454864493991</v>
      </c>
      <c r="U46" s="3">
        <v>1743871</v>
      </c>
      <c r="V46" s="3">
        <v>1995787</v>
      </c>
      <c r="W46" s="14">
        <f t="shared" si="3"/>
        <v>1.1444579329549032</v>
      </c>
      <c r="X46" s="3">
        <v>0</v>
      </c>
      <c r="Y46" s="18">
        <f t="shared" si="4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>
        <v>0</v>
      </c>
      <c r="AF46" s="10">
        <v>44562</v>
      </c>
      <c r="AG46" t="s">
        <v>54</v>
      </c>
      <c r="AH46" t="s">
        <v>43</v>
      </c>
      <c r="AI46" t="s">
        <v>122</v>
      </c>
      <c r="AJ46" s="8" t="s">
        <v>106</v>
      </c>
      <c r="AK46" s="3">
        <v>360000</v>
      </c>
      <c r="AL46" s="3">
        <v>360000</v>
      </c>
      <c r="AM46">
        <v>0</v>
      </c>
      <c r="AN46">
        <v>30</v>
      </c>
      <c r="AO46">
        <v>15</v>
      </c>
      <c r="AP46" s="8">
        <v>45047</v>
      </c>
      <c r="AQ46" t="s">
        <v>71</v>
      </c>
      <c r="AR46" t="s">
        <v>100</v>
      </c>
      <c r="AS46" t="s">
        <v>126</v>
      </c>
      <c r="AT46" s="11" t="s">
        <v>106</v>
      </c>
      <c r="AU46" s="3">
        <v>0</v>
      </c>
      <c r="AV46" s="3">
        <v>0</v>
      </c>
      <c r="AW46">
        <v>0</v>
      </c>
      <c r="AX46">
        <v>0</v>
      </c>
      <c r="AY46">
        <v>0</v>
      </c>
      <c r="AZ46" s="8">
        <v>0</v>
      </c>
      <c r="BA46">
        <v>0</v>
      </c>
      <c r="BB46" t="s">
        <v>46</v>
      </c>
      <c r="BC46">
        <v>0</v>
      </c>
      <c r="BD46" s="11" t="s">
        <v>106</v>
      </c>
      <c r="BE46" s="3">
        <v>0</v>
      </c>
      <c r="BF46" s="3">
        <v>0</v>
      </c>
      <c r="BG46">
        <v>0</v>
      </c>
      <c r="BH46">
        <v>0</v>
      </c>
      <c r="BI46">
        <v>0</v>
      </c>
      <c r="BJ46" s="8">
        <v>0</v>
      </c>
      <c r="BK46">
        <v>0</v>
      </c>
      <c r="BL46" t="s">
        <v>46</v>
      </c>
      <c r="BM46">
        <v>0</v>
      </c>
      <c r="BN46" s="3">
        <v>471564</v>
      </c>
      <c r="BO46" t="s">
        <v>62</v>
      </c>
      <c r="BP46" s="19">
        <f t="shared" si="5"/>
        <v>640000</v>
      </c>
      <c r="BQ46" s="19"/>
      <c r="BR46" s="19">
        <f t="shared" si="0"/>
        <v>640000</v>
      </c>
      <c r="BS46" s="13">
        <f t="shared" si="1"/>
        <v>0.36699962325194924</v>
      </c>
    </row>
    <row r="47" spans="1:71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2"/>
        <v>0</v>
      </c>
      <c r="U47" s="3">
        <v>0</v>
      </c>
      <c r="V47" s="3">
        <v>0</v>
      </c>
      <c r="W47" s="14">
        <f t="shared" si="3"/>
        <v>0</v>
      </c>
      <c r="X47" s="3">
        <v>0</v>
      </c>
      <c r="Y47" s="18">
        <f t="shared" si="4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>
        <v>20</v>
      </c>
      <c r="AF47" s="10">
        <v>46113</v>
      </c>
      <c r="AG47" t="s">
        <v>54</v>
      </c>
      <c r="AH47" t="s">
        <v>100</v>
      </c>
      <c r="AI47" t="s">
        <v>122</v>
      </c>
      <c r="AJ47" s="8" t="s">
        <v>106</v>
      </c>
      <c r="AK47" s="3">
        <v>360000</v>
      </c>
      <c r="AL47" s="3">
        <v>360000</v>
      </c>
      <c r="AM47">
        <v>0</v>
      </c>
      <c r="AN47">
        <v>0</v>
      </c>
      <c r="AO47">
        <v>0</v>
      </c>
      <c r="AP47" s="8" t="s">
        <v>129</v>
      </c>
      <c r="AQ47" t="s">
        <v>71</v>
      </c>
      <c r="AR47" t="s">
        <v>100</v>
      </c>
      <c r="AS47" t="s">
        <v>126</v>
      </c>
      <c r="AT47" s="11" t="s">
        <v>106</v>
      </c>
      <c r="AU47" s="3">
        <v>0</v>
      </c>
      <c r="AV47" s="3">
        <v>0</v>
      </c>
      <c r="AW47">
        <v>0</v>
      </c>
      <c r="AX47">
        <v>0</v>
      </c>
      <c r="AY47">
        <v>0</v>
      </c>
      <c r="AZ47" s="8">
        <v>0</v>
      </c>
      <c r="BA47">
        <v>0</v>
      </c>
      <c r="BB47" t="s">
        <v>46</v>
      </c>
      <c r="BC47">
        <v>0</v>
      </c>
      <c r="BD47" s="11" t="s">
        <v>106</v>
      </c>
      <c r="BE47" s="3">
        <v>0</v>
      </c>
      <c r="BF47" s="3">
        <v>0</v>
      </c>
      <c r="BG47">
        <v>0</v>
      </c>
      <c r="BH47">
        <v>0</v>
      </c>
      <c r="BI47">
        <v>0</v>
      </c>
      <c r="BJ47" s="8">
        <v>0</v>
      </c>
      <c r="BK47">
        <v>0</v>
      </c>
      <c r="BL47" t="s">
        <v>46</v>
      </c>
      <c r="BM47">
        <v>0</v>
      </c>
      <c r="BN47" s="3">
        <v>360000</v>
      </c>
      <c r="BO47" t="s">
        <v>62</v>
      </c>
      <c r="BP47" s="19">
        <f t="shared" si="5"/>
        <v>560000</v>
      </c>
      <c r="BQ47" s="19"/>
      <c r="BR47" s="19">
        <f t="shared" si="0"/>
        <v>560000</v>
      </c>
      <c r="BS47" s="13">
        <f t="shared" si="1"/>
        <v>0</v>
      </c>
    </row>
    <row r="48" spans="1:71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2"/>
        <v>0</v>
      </c>
      <c r="U48" s="3">
        <v>0</v>
      </c>
      <c r="V48" s="3">
        <v>0</v>
      </c>
      <c r="W48" s="14">
        <f t="shared" si="3"/>
        <v>0</v>
      </c>
      <c r="X48" s="3">
        <v>0</v>
      </c>
      <c r="Y48" s="18">
        <f t="shared" si="4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>
        <v>0</v>
      </c>
      <c r="AF48" s="10">
        <v>0</v>
      </c>
      <c r="AG48">
        <v>0</v>
      </c>
      <c r="AH48" t="s">
        <v>46</v>
      </c>
      <c r="AI48">
        <v>0</v>
      </c>
      <c r="AJ48" s="8" t="s">
        <v>106</v>
      </c>
      <c r="AK48" s="3">
        <v>0</v>
      </c>
      <c r="AL48" s="3">
        <v>0</v>
      </c>
      <c r="AM48">
        <v>0</v>
      </c>
      <c r="AN48" t="s">
        <v>45</v>
      </c>
      <c r="AO48">
        <v>0</v>
      </c>
      <c r="AP48" s="8">
        <v>0</v>
      </c>
      <c r="AQ48">
        <v>0</v>
      </c>
      <c r="AR48" t="s">
        <v>46</v>
      </c>
      <c r="AS48">
        <v>0</v>
      </c>
      <c r="AT48" s="11" t="s">
        <v>106</v>
      </c>
      <c r="AU48" s="3">
        <v>0</v>
      </c>
      <c r="AV48" s="3">
        <v>0</v>
      </c>
      <c r="AW48">
        <v>0</v>
      </c>
      <c r="AX48">
        <v>0</v>
      </c>
      <c r="AY48">
        <v>0</v>
      </c>
      <c r="AZ48" s="8">
        <v>0</v>
      </c>
      <c r="BA48">
        <v>0</v>
      </c>
      <c r="BB48" t="s">
        <v>46</v>
      </c>
      <c r="BC48">
        <v>0</v>
      </c>
      <c r="BD48" s="11" t="s">
        <v>106</v>
      </c>
      <c r="BE48" s="3">
        <v>0</v>
      </c>
      <c r="BF48" s="3">
        <v>0</v>
      </c>
      <c r="BG48">
        <v>0</v>
      </c>
      <c r="BH48">
        <v>0</v>
      </c>
      <c r="BI48">
        <v>0</v>
      </c>
      <c r="BJ48" s="8">
        <v>0</v>
      </c>
      <c r="BK48">
        <v>0</v>
      </c>
      <c r="BL48" t="s">
        <v>46</v>
      </c>
      <c r="BM48">
        <v>0</v>
      </c>
      <c r="BN48" s="3">
        <v>0</v>
      </c>
      <c r="BO48" t="s">
        <v>62</v>
      </c>
      <c r="BP48" s="19">
        <f t="shared" si="5"/>
        <v>0</v>
      </c>
      <c r="BQ48" s="19"/>
      <c r="BR48" s="19">
        <f t="shared" si="0"/>
        <v>0</v>
      </c>
      <c r="BS48" s="13">
        <f t="shared" si="1"/>
        <v>0</v>
      </c>
    </row>
    <row r="49" spans="1:71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2"/>
        <v>0.10709429235999285</v>
      </c>
      <c r="U49" s="3">
        <v>1117800</v>
      </c>
      <c r="V49" s="3">
        <v>1001000</v>
      </c>
      <c r="W49" s="14">
        <f t="shared" si="3"/>
        <v>0.89550903560565398</v>
      </c>
      <c r="X49" s="3">
        <v>0</v>
      </c>
      <c r="Y49" s="18">
        <f t="shared" si="4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>
        <v>0</v>
      </c>
      <c r="AF49" s="10">
        <v>0</v>
      </c>
      <c r="AG49">
        <v>0</v>
      </c>
      <c r="AH49" t="s">
        <v>46</v>
      </c>
      <c r="AI49">
        <v>0</v>
      </c>
      <c r="AJ49" s="8">
        <v>42501</v>
      </c>
      <c r="AK49" s="3">
        <v>336000</v>
      </c>
      <c r="AL49" s="3">
        <v>328000</v>
      </c>
      <c r="AM49">
        <v>4.7500000000000001E-2</v>
      </c>
      <c r="AN49">
        <v>20</v>
      </c>
      <c r="AO49">
        <v>20</v>
      </c>
      <c r="AP49" s="8">
        <v>44327</v>
      </c>
      <c r="AQ49" t="s">
        <v>42</v>
      </c>
      <c r="AR49" t="s">
        <v>46</v>
      </c>
      <c r="AS49">
        <v>0</v>
      </c>
      <c r="AT49" s="11" t="s">
        <v>106</v>
      </c>
      <c r="AU49" s="3">
        <v>0</v>
      </c>
      <c r="AV49" s="3">
        <v>0</v>
      </c>
      <c r="AW49">
        <v>0</v>
      </c>
      <c r="AX49">
        <v>0</v>
      </c>
      <c r="AY49">
        <v>0</v>
      </c>
      <c r="AZ49" s="8">
        <v>0</v>
      </c>
      <c r="BA49">
        <v>0</v>
      </c>
      <c r="BB49" t="s">
        <v>46</v>
      </c>
      <c r="BC49">
        <v>0</v>
      </c>
      <c r="BD49" s="11" t="s">
        <v>106</v>
      </c>
      <c r="BE49" s="3">
        <v>0</v>
      </c>
      <c r="BF49" s="3">
        <v>0</v>
      </c>
      <c r="BG49">
        <v>0</v>
      </c>
      <c r="BH49">
        <v>0</v>
      </c>
      <c r="BI49">
        <v>0</v>
      </c>
      <c r="BJ49" s="8">
        <v>0</v>
      </c>
      <c r="BK49">
        <v>0</v>
      </c>
      <c r="BL49" t="s">
        <v>46</v>
      </c>
      <c r="BM49">
        <v>0</v>
      </c>
      <c r="BN49" s="3">
        <v>0</v>
      </c>
      <c r="BO49" t="s">
        <v>47</v>
      </c>
      <c r="BP49" s="19">
        <f t="shared" si="5"/>
        <v>336000</v>
      </c>
      <c r="BQ49" s="19"/>
      <c r="BR49" s="19">
        <f t="shared" si="0"/>
        <v>336000</v>
      </c>
      <c r="BS49" s="13">
        <f t="shared" si="1"/>
        <v>0.30059044551798175</v>
      </c>
    </row>
    <row r="50" spans="1:71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2"/>
        <v>7.781159900416898E-2</v>
      </c>
      <c r="U50" s="3">
        <v>2438968</v>
      </c>
      <c r="V50" s="3">
        <v>2232705</v>
      </c>
      <c r="W50" s="14">
        <f t="shared" si="3"/>
        <v>0.91543021474656494</v>
      </c>
      <c r="X50" s="3">
        <v>0</v>
      </c>
      <c r="Y50" s="18">
        <f t="shared" si="4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>
        <v>0</v>
      </c>
      <c r="AF50" s="10">
        <v>0</v>
      </c>
      <c r="AG50">
        <v>0</v>
      </c>
      <c r="AH50" t="s">
        <v>43</v>
      </c>
      <c r="AI50" t="s">
        <v>44</v>
      </c>
      <c r="AJ50" s="8" t="s">
        <v>106</v>
      </c>
      <c r="AK50" s="3">
        <v>0</v>
      </c>
      <c r="AL50" s="3">
        <v>0</v>
      </c>
      <c r="AM50">
        <v>0</v>
      </c>
      <c r="AN50">
        <v>0</v>
      </c>
      <c r="AO50">
        <v>0</v>
      </c>
      <c r="AP50" s="8">
        <v>0</v>
      </c>
      <c r="AQ50">
        <v>0</v>
      </c>
      <c r="AR50">
        <v>0</v>
      </c>
      <c r="AS50">
        <v>0</v>
      </c>
      <c r="AT50" s="11" t="s">
        <v>106</v>
      </c>
      <c r="AU50" s="3">
        <v>0</v>
      </c>
      <c r="AV50" s="3">
        <v>0</v>
      </c>
      <c r="AW50">
        <v>0</v>
      </c>
      <c r="AX50">
        <v>0</v>
      </c>
      <c r="AY50">
        <v>0</v>
      </c>
      <c r="AZ50" s="8">
        <v>0</v>
      </c>
      <c r="BA50">
        <v>0</v>
      </c>
      <c r="BB50" t="s">
        <v>46</v>
      </c>
      <c r="BC50">
        <v>0</v>
      </c>
      <c r="BD50" s="11" t="s">
        <v>106</v>
      </c>
      <c r="BE50" s="3">
        <v>0</v>
      </c>
      <c r="BF50" s="3">
        <v>0</v>
      </c>
      <c r="BG50">
        <v>0</v>
      </c>
      <c r="BH50">
        <v>0</v>
      </c>
      <c r="BI50">
        <v>0</v>
      </c>
      <c r="BJ50" s="8">
        <v>0</v>
      </c>
      <c r="BK50">
        <v>0</v>
      </c>
      <c r="BL50" t="s">
        <v>46</v>
      </c>
      <c r="BM50">
        <v>0</v>
      </c>
      <c r="BN50" s="3">
        <v>0</v>
      </c>
      <c r="BO50">
        <v>0</v>
      </c>
      <c r="BP50" s="19">
        <f t="shared" si="5"/>
        <v>1040000</v>
      </c>
      <c r="BQ50" s="19"/>
      <c r="BR50" s="19">
        <f t="shared" si="0"/>
        <v>1040000</v>
      </c>
      <c r="BS50" s="13">
        <f t="shared" si="1"/>
        <v>0.42640985859593072</v>
      </c>
    </row>
    <row r="51" spans="1:71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2"/>
        <v>0.10138198481983063</v>
      </c>
      <c r="U51" s="3">
        <v>3074274</v>
      </c>
      <c r="V51" s="3">
        <v>2867832</v>
      </c>
      <c r="W51" s="14">
        <f t="shared" si="3"/>
        <v>0.93284853594702355</v>
      </c>
      <c r="X51" s="3">
        <v>0</v>
      </c>
      <c r="Y51" s="18">
        <f t="shared" si="4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>
        <v>0</v>
      </c>
      <c r="AF51" s="10">
        <v>42979</v>
      </c>
      <c r="AG51" t="s">
        <v>54</v>
      </c>
      <c r="AH51" t="s">
        <v>43</v>
      </c>
      <c r="AI51" t="s">
        <v>122</v>
      </c>
      <c r="AJ51" s="8">
        <v>34304</v>
      </c>
      <c r="AK51" s="3">
        <v>680000</v>
      </c>
      <c r="AL51" s="3">
        <v>680000</v>
      </c>
      <c r="AM51">
        <v>0</v>
      </c>
      <c r="AN51">
        <v>40</v>
      </c>
      <c r="AO51">
        <v>30</v>
      </c>
      <c r="AP51" s="8">
        <v>46753</v>
      </c>
      <c r="AQ51" t="s">
        <v>71</v>
      </c>
      <c r="AR51" t="s">
        <v>100</v>
      </c>
      <c r="AS51" t="s">
        <v>126</v>
      </c>
      <c r="AT51" s="11">
        <v>43039</v>
      </c>
      <c r="AU51" s="3">
        <v>247000</v>
      </c>
      <c r="AV51" s="3">
        <v>245219</v>
      </c>
      <c r="AW51">
        <v>5.3600000000000002E-2</v>
      </c>
      <c r="AX51">
        <v>15</v>
      </c>
      <c r="AY51">
        <v>15</v>
      </c>
      <c r="AZ51" s="8">
        <v>48488</v>
      </c>
      <c r="BA51" t="s">
        <v>54</v>
      </c>
      <c r="BB51" t="s">
        <v>43</v>
      </c>
      <c r="BC51" t="s">
        <v>122</v>
      </c>
      <c r="BD51" s="11" t="s">
        <v>106</v>
      </c>
      <c r="BE51" s="3">
        <v>0</v>
      </c>
      <c r="BF51" s="3">
        <v>0</v>
      </c>
      <c r="BG51">
        <v>0</v>
      </c>
      <c r="BH51">
        <v>0</v>
      </c>
      <c r="BI51">
        <v>0</v>
      </c>
      <c r="BJ51" s="8">
        <v>0</v>
      </c>
      <c r="BK51">
        <v>0</v>
      </c>
      <c r="BL51" t="s">
        <v>46</v>
      </c>
      <c r="BM51">
        <v>0</v>
      </c>
      <c r="BN51" s="3">
        <v>1080000</v>
      </c>
      <c r="BO51" t="s">
        <v>62</v>
      </c>
      <c r="BP51" s="19">
        <f t="shared" si="5"/>
        <v>1327000</v>
      </c>
      <c r="BQ51" s="19"/>
      <c r="BR51" s="19">
        <f t="shared" si="0"/>
        <v>1327000</v>
      </c>
      <c r="BS51" s="13">
        <f t="shared" si="1"/>
        <v>0.43164662616279487</v>
      </c>
    </row>
    <row r="52" spans="1:71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2"/>
        <v>3.3471209114707058E-2</v>
      </c>
      <c r="U52" s="3">
        <v>1073430</v>
      </c>
      <c r="V52" s="3">
        <v>1014946</v>
      </c>
      <c r="W52" s="14">
        <f t="shared" si="3"/>
        <v>0.94551670812256039</v>
      </c>
      <c r="X52" s="3">
        <v>189960</v>
      </c>
      <c r="Y52" s="18">
        <f t="shared" si="4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>
        <v>0</v>
      </c>
      <c r="AF52" s="10">
        <v>0</v>
      </c>
      <c r="AG52">
        <v>0</v>
      </c>
      <c r="AH52" t="s">
        <v>46</v>
      </c>
      <c r="AI52">
        <v>0</v>
      </c>
      <c r="AJ52" s="8">
        <v>34535</v>
      </c>
      <c r="AK52" s="3">
        <v>883470</v>
      </c>
      <c r="AL52" s="3">
        <v>831476</v>
      </c>
      <c r="AM52">
        <v>7.2499999999999995E-2</v>
      </c>
      <c r="AN52">
        <v>50</v>
      </c>
      <c r="AO52">
        <v>0</v>
      </c>
      <c r="AP52" s="8">
        <v>52798</v>
      </c>
      <c r="AQ52">
        <v>0</v>
      </c>
      <c r="AR52" t="s">
        <v>43</v>
      </c>
      <c r="AS52" t="s">
        <v>132</v>
      </c>
      <c r="AT52" s="11" t="s">
        <v>106</v>
      </c>
      <c r="AU52" s="3">
        <v>0</v>
      </c>
      <c r="AV52" s="3">
        <v>0</v>
      </c>
      <c r="AW52">
        <v>0</v>
      </c>
      <c r="AX52">
        <v>0</v>
      </c>
      <c r="AY52">
        <v>0</v>
      </c>
      <c r="AZ52" s="8">
        <v>0</v>
      </c>
      <c r="BA52">
        <v>0</v>
      </c>
      <c r="BB52" t="s">
        <v>46</v>
      </c>
      <c r="BC52">
        <v>0</v>
      </c>
      <c r="BD52" s="11" t="s">
        <v>106</v>
      </c>
      <c r="BE52" s="3">
        <v>0</v>
      </c>
      <c r="BF52" s="3">
        <v>0</v>
      </c>
      <c r="BG52">
        <v>0</v>
      </c>
      <c r="BH52">
        <v>0</v>
      </c>
      <c r="BI52">
        <v>0</v>
      </c>
      <c r="BJ52" s="8">
        <v>0</v>
      </c>
      <c r="BK52">
        <v>0</v>
      </c>
      <c r="BL52" t="s">
        <v>46</v>
      </c>
      <c r="BM52">
        <v>0</v>
      </c>
      <c r="BN52" s="3">
        <v>1073430</v>
      </c>
      <c r="BO52" t="s">
        <v>47</v>
      </c>
      <c r="BP52" s="19">
        <f t="shared" si="5"/>
        <v>883470</v>
      </c>
      <c r="BQ52" s="16">
        <f>+BP52/U52</f>
        <v>0.82303457142058634</v>
      </c>
      <c r="BR52" s="19">
        <f t="shared" si="0"/>
        <v>1073430</v>
      </c>
      <c r="BS52" s="13">
        <f t="shared" si="1"/>
        <v>1</v>
      </c>
    </row>
    <row r="53" spans="1:71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2"/>
        <v>3.2849422485959519E-2</v>
      </c>
      <c r="U53" s="3">
        <v>1019196</v>
      </c>
      <c r="V53" s="3">
        <v>945761</v>
      </c>
      <c r="W53" s="14">
        <f t="shared" si="3"/>
        <v>0.92794810811659389</v>
      </c>
      <c r="X53" s="3">
        <v>73435</v>
      </c>
      <c r="Y53" s="18">
        <f t="shared" si="4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>
        <v>50</v>
      </c>
      <c r="AF53" s="10">
        <v>52943</v>
      </c>
      <c r="AG53" t="s">
        <v>54</v>
      </c>
      <c r="AH53" t="s">
        <v>114</v>
      </c>
      <c r="AI53" t="s">
        <v>44</v>
      </c>
      <c r="AJ53" s="8" t="s">
        <v>106</v>
      </c>
      <c r="AK53" s="3">
        <v>0</v>
      </c>
      <c r="AL53" s="3">
        <v>0</v>
      </c>
      <c r="AM53">
        <v>0</v>
      </c>
      <c r="AN53" t="s">
        <v>45</v>
      </c>
      <c r="AO53">
        <v>0</v>
      </c>
      <c r="AP53" s="8">
        <v>0</v>
      </c>
      <c r="AQ53">
        <v>0</v>
      </c>
      <c r="AR53" t="s">
        <v>46</v>
      </c>
      <c r="AS53">
        <v>0</v>
      </c>
      <c r="AT53" s="11" t="s">
        <v>106</v>
      </c>
      <c r="AU53" s="3">
        <v>0</v>
      </c>
      <c r="AV53" s="3">
        <v>0</v>
      </c>
      <c r="AW53">
        <v>0</v>
      </c>
      <c r="AX53">
        <v>0</v>
      </c>
      <c r="AY53">
        <v>0</v>
      </c>
      <c r="AZ53" s="8">
        <v>0</v>
      </c>
      <c r="BA53">
        <v>0</v>
      </c>
      <c r="BB53" t="s">
        <v>46</v>
      </c>
      <c r="BC53">
        <v>0</v>
      </c>
      <c r="BD53" s="11" t="s">
        <v>106</v>
      </c>
      <c r="BE53" s="3">
        <v>0</v>
      </c>
      <c r="BF53" s="3">
        <v>0</v>
      </c>
      <c r="BG53">
        <v>0</v>
      </c>
      <c r="BH53">
        <v>0</v>
      </c>
      <c r="BI53">
        <v>0</v>
      </c>
      <c r="BJ53" s="8">
        <v>0</v>
      </c>
      <c r="BK53">
        <v>0</v>
      </c>
      <c r="BL53" t="s">
        <v>46</v>
      </c>
      <c r="BM53">
        <v>0</v>
      </c>
      <c r="BN53" s="3">
        <v>0</v>
      </c>
      <c r="BO53">
        <v>0</v>
      </c>
      <c r="BP53" s="19">
        <f t="shared" si="5"/>
        <v>863634</v>
      </c>
      <c r="BQ53" s="19"/>
      <c r="BR53" s="19">
        <f t="shared" si="0"/>
        <v>937069</v>
      </c>
      <c r="BS53" s="13">
        <f t="shared" si="1"/>
        <v>0.91941981718923549</v>
      </c>
    </row>
    <row r="54" spans="1:71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2"/>
        <v>3.2849422485959519E-2</v>
      </c>
      <c r="U54" s="3">
        <v>1019196</v>
      </c>
      <c r="V54" s="3">
        <v>945761</v>
      </c>
      <c r="W54" s="14">
        <f t="shared" si="3"/>
        <v>0.92794810811659389</v>
      </c>
      <c r="X54" s="3">
        <v>945751</v>
      </c>
      <c r="Y54" s="18">
        <f t="shared" si="4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>
        <v>50</v>
      </c>
      <c r="AF54" s="10">
        <v>52943</v>
      </c>
      <c r="AG54" t="s">
        <v>54</v>
      </c>
      <c r="AH54" t="s">
        <v>134</v>
      </c>
      <c r="AI54" t="s">
        <v>44</v>
      </c>
      <c r="AJ54" s="8" t="s">
        <v>106</v>
      </c>
      <c r="AK54" s="3">
        <v>0</v>
      </c>
      <c r="AL54" s="3">
        <v>0</v>
      </c>
      <c r="AM54">
        <v>0</v>
      </c>
      <c r="AN54" t="s">
        <v>45</v>
      </c>
      <c r="AO54">
        <v>0</v>
      </c>
      <c r="AP54" s="8">
        <v>0</v>
      </c>
      <c r="AQ54">
        <v>0</v>
      </c>
      <c r="AR54" t="s">
        <v>46</v>
      </c>
      <c r="AS54">
        <v>0</v>
      </c>
      <c r="AT54" s="11" t="s">
        <v>106</v>
      </c>
      <c r="AU54" s="3">
        <v>0</v>
      </c>
      <c r="AV54" s="3">
        <v>0</v>
      </c>
      <c r="AW54">
        <v>0</v>
      </c>
      <c r="AX54">
        <v>0</v>
      </c>
      <c r="AY54">
        <v>0</v>
      </c>
      <c r="AZ54" s="8">
        <v>0</v>
      </c>
      <c r="BA54">
        <v>0</v>
      </c>
      <c r="BB54" t="s">
        <v>46</v>
      </c>
      <c r="BC54">
        <v>0</v>
      </c>
      <c r="BD54" s="11" t="s">
        <v>106</v>
      </c>
      <c r="BE54" s="3">
        <v>0</v>
      </c>
      <c r="BF54" s="3">
        <v>0</v>
      </c>
      <c r="BG54">
        <v>0</v>
      </c>
      <c r="BH54">
        <v>0</v>
      </c>
      <c r="BI54">
        <v>0</v>
      </c>
      <c r="BJ54" s="8">
        <v>0</v>
      </c>
      <c r="BK54">
        <v>0</v>
      </c>
      <c r="BL54" t="s">
        <v>46</v>
      </c>
      <c r="BM54">
        <v>0</v>
      </c>
      <c r="BN54" s="3">
        <v>1019196</v>
      </c>
      <c r="BO54">
        <v>0</v>
      </c>
      <c r="BP54" s="19">
        <f t="shared" si="5"/>
        <v>863634</v>
      </c>
      <c r="BQ54" s="19"/>
      <c r="BR54" s="19">
        <f t="shared" si="0"/>
        <v>1809385</v>
      </c>
      <c r="BS54" s="13">
        <f t="shared" si="1"/>
        <v>1.7753062217669615</v>
      </c>
    </row>
    <row r="55" spans="1:71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2"/>
        <v>3.45641794669653E-2</v>
      </c>
      <c r="U55" s="3">
        <v>2075212</v>
      </c>
      <c r="V55" s="3">
        <v>1923003</v>
      </c>
      <c r="W55" s="14">
        <f t="shared" si="3"/>
        <v>0.92665375874850375</v>
      </c>
      <c r="X55" s="3">
        <v>363661</v>
      </c>
      <c r="Y55" s="18">
        <f t="shared" si="4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>
        <v>50</v>
      </c>
      <c r="AF55" s="10">
        <v>53561</v>
      </c>
      <c r="AG55" t="s">
        <v>71</v>
      </c>
      <c r="AH55" t="s">
        <v>43</v>
      </c>
      <c r="AI55" t="s">
        <v>137</v>
      </c>
      <c r="AJ55" s="8">
        <v>35290</v>
      </c>
      <c r="AK55" s="3">
        <v>167800</v>
      </c>
      <c r="AL55" s="3">
        <v>36648.620000000003</v>
      </c>
      <c r="AM55">
        <v>4.4999999999999998E-2</v>
      </c>
      <c r="AN55">
        <v>7.17</v>
      </c>
      <c r="AO55">
        <v>7.17</v>
      </c>
      <c r="AP55" s="8">
        <v>43866</v>
      </c>
      <c r="AQ55" t="s">
        <v>54</v>
      </c>
      <c r="AR55" t="s">
        <v>43</v>
      </c>
      <c r="AS55" t="s">
        <v>137</v>
      </c>
      <c r="AT55" s="11">
        <v>35128</v>
      </c>
      <c r="AU55" s="3">
        <v>553200</v>
      </c>
      <c r="AV55" s="3">
        <v>553200</v>
      </c>
      <c r="AW55">
        <v>0</v>
      </c>
      <c r="AX55">
        <v>50</v>
      </c>
      <c r="AY55" t="s">
        <v>138</v>
      </c>
      <c r="AZ55" s="8">
        <v>53387</v>
      </c>
      <c r="BA55" t="s">
        <v>75</v>
      </c>
      <c r="BB55" t="s">
        <v>100</v>
      </c>
      <c r="BC55" t="s">
        <v>137</v>
      </c>
      <c r="BD55" s="11" t="s">
        <v>106</v>
      </c>
      <c r="BE55" s="3">
        <v>0</v>
      </c>
      <c r="BF55" s="3">
        <v>0</v>
      </c>
      <c r="BG55">
        <v>0</v>
      </c>
      <c r="BH55">
        <v>0</v>
      </c>
      <c r="BI55">
        <v>0</v>
      </c>
      <c r="BJ55" s="8">
        <v>0</v>
      </c>
      <c r="BK55">
        <v>0</v>
      </c>
      <c r="BL55" t="s">
        <v>46</v>
      </c>
      <c r="BM55">
        <v>0</v>
      </c>
      <c r="BN55" s="3">
        <v>2075212</v>
      </c>
      <c r="BO55" t="s">
        <v>47</v>
      </c>
      <c r="BP55" s="19">
        <f t="shared" si="5"/>
        <v>1711000</v>
      </c>
      <c r="BQ55" s="16">
        <f>+BP55/U55</f>
        <v>0.82449407578599199</v>
      </c>
      <c r="BR55" s="19">
        <f t="shared" si="0"/>
        <v>2074661</v>
      </c>
      <c r="BS55" s="13">
        <f t="shared" si="1"/>
        <v>0.99973448495864514</v>
      </c>
    </row>
    <row r="56" spans="1:71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2"/>
        <v>7.7227141939268648E-2</v>
      </c>
      <c r="U56" s="3">
        <v>3364918</v>
      </c>
      <c r="V56" s="3">
        <v>2960028</v>
      </c>
      <c r="W56" s="14">
        <f t="shared" si="3"/>
        <v>0.87967314508109851</v>
      </c>
      <c r="X56" s="3">
        <v>0</v>
      </c>
      <c r="Y56" s="18">
        <f t="shared" si="4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>
        <v>10</v>
      </c>
      <c r="AF56" s="10">
        <v>45992</v>
      </c>
      <c r="AG56" t="s">
        <v>54</v>
      </c>
      <c r="AH56" t="s">
        <v>43</v>
      </c>
      <c r="AI56" t="s">
        <v>122</v>
      </c>
      <c r="AJ56" s="8" t="s">
        <v>106</v>
      </c>
      <c r="AK56" s="3">
        <v>980000</v>
      </c>
      <c r="AL56" s="3">
        <v>389887</v>
      </c>
      <c r="AM56">
        <v>0</v>
      </c>
      <c r="AN56">
        <v>0</v>
      </c>
      <c r="AO56">
        <v>0</v>
      </c>
      <c r="AP56" s="8" t="s">
        <v>140</v>
      </c>
      <c r="AQ56">
        <v>0</v>
      </c>
      <c r="AR56" t="s">
        <v>100</v>
      </c>
      <c r="AS56" t="s">
        <v>126</v>
      </c>
      <c r="AT56" s="11" t="s">
        <v>106</v>
      </c>
      <c r="AU56" s="3">
        <v>0</v>
      </c>
      <c r="AV56" s="3">
        <v>0</v>
      </c>
      <c r="AW56">
        <v>0</v>
      </c>
      <c r="AX56">
        <v>0</v>
      </c>
      <c r="AY56">
        <v>0</v>
      </c>
      <c r="AZ56" s="8">
        <v>0</v>
      </c>
      <c r="BA56">
        <v>0</v>
      </c>
      <c r="BB56" t="s">
        <v>46</v>
      </c>
      <c r="BC56">
        <v>0</v>
      </c>
      <c r="BD56" s="11" t="s">
        <v>106</v>
      </c>
      <c r="BE56" s="3">
        <v>0</v>
      </c>
      <c r="BF56" s="3">
        <v>0</v>
      </c>
      <c r="BG56">
        <v>0</v>
      </c>
      <c r="BH56">
        <v>0</v>
      </c>
      <c r="BI56">
        <v>0</v>
      </c>
      <c r="BJ56" s="8">
        <v>0</v>
      </c>
      <c r="BK56">
        <v>0</v>
      </c>
      <c r="BL56" t="s">
        <v>46</v>
      </c>
      <c r="BM56">
        <v>0</v>
      </c>
      <c r="BN56" s="3">
        <v>1638224</v>
      </c>
      <c r="BO56" t="s">
        <v>62</v>
      </c>
      <c r="BP56" s="19">
        <f t="shared" si="5"/>
        <v>1638224</v>
      </c>
      <c r="BQ56" s="19"/>
      <c r="BR56" s="19">
        <f t="shared" si="0"/>
        <v>1638224</v>
      </c>
      <c r="BS56" s="13">
        <f t="shared" si="1"/>
        <v>0.48685406301134232</v>
      </c>
    </row>
    <row r="57" spans="1:71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2"/>
        <v>0</v>
      </c>
      <c r="U57" s="3">
        <v>2403133</v>
      </c>
      <c r="V57" s="3">
        <v>2197782</v>
      </c>
      <c r="W57" s="14">
        <f t="shared" si="3"/>
        <v>0.91454863297204103</v>
      </c>
      <c r="X57" s="3">
        <v>0</v>
      </c>
      <c r="Y57" s="18">
        <f t="shared" si="4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>
        <v>9</v>
      </c>
      <c r="AF57" s="10">
        <v>42552</v>
      </c>
      <c r="AG57">
        <v>0</v>
      </c>
      <c r="AH57" t="s">
        <v>43</v>
      </c>
      <c r="AI57">
        <v>0</v>
      </c>
      <c r="AJ57" s="8">
        <v>34690</v>
      </c>
      <c r="AK57" s="3">
        <v>850000</v>
      </c>
      <c r="AL57" s="3">
        <v>850000</v>
      </c>
      <c r="AM57">
        <v>0.03</v>
      </c>
      <c r="AN57">
        <v>50</v>
      </c>
      <c r="AO57">
        <v>30</v>
      </c>
      <c r="AP57" s="8">
        <v>52597</v>
      </c>
      <c r="AQ57">
        <v>0</v>
      </c>
      <c r="AR57" t="s">
        <v>100</v>
      </c>
      <c r="AS57" t="s">
        <v>142</v>
      </c>
      <c r="AT57" s="11" t="s">
        <v>106</v>
      </c>
      <c r="AU57" s="3">
        <v>0</v>
      </c>
      <c r="AV57" s="3">
        <v>0</v>
      </c>
      <c r="AW57">
        <v>0</v>
      </c>
      <c r="AX57">
        <v>0</v>
      </c>
      <c r="AY57">
        <v>0</v>
      </c>
      <c r="AZ57" s="8">
        <v>0</v>
      </c>
      <c r="BA57">
        <v>0</v>
      </c>
      <c r="BB57" t="s">
        <v>46</v>
      </c>
      <c r="BC57">
        <v>0</v>
      </c>
      <c r="BD57" s="11" t="s">
        <v>106</v>
      </c>
      <c r="BE57" s="3">
        <v>0</v>
      </c>
      <c r="BF57" s="3">
        <v>0</v>
      </c>
      <c r="BG57">
        <v>0</v>
      </c>
      <c r="BH57">
        <v>0</v>
      </c>
      <c r="BI57">
        <v>0</v>
      </c>
      <c r="BJ57" s="8">
        <v>0</v>
      </c>
      <c r="BK57">
        <v>0</v>
      </c>
      <c r="BL57" t="s">
        <v>46</v>
      </c>
      <c r="BM57">
        <v>0</v>
      </c>
      <c r="BN57" s="3">
        <v>0</v>
      </c>
      <c r="BO57">
        <v>0</v>
      </c>
      <c r="BP57" s="19">
        <f t="shared" si="5"/>
        <v>850000</v>
      </c>
      <c r="BQ57" s="19"/>
      <c r="BR57" s="19">
        <f t="shared" si="0"/>
        <v>850000</v>
      </c>
      <c r="BS57" s="13">
        <f t="shared" si="1"/>
        <v>0.35370493435028355</v>
      </c>
    </row>
    <row r="58" spans="1:71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2"/>
        <v>8.0732057436917595E-2</v>
      </c>
      <c r="U58" s="3">
        <v>998661.53</v>
      </c>
      <c r="V58" s="3">
        <v>928839.98</v>
      </c>
      <c r="W58" s="14">
        <f t="shared" si="3"/>
        <v>0.93008487069688162</v>
      </c>
      <c r="X58" s="3">
        <v>0</v>
      </c>
      <c r="Y58" s="18">
        <f t="shared" si="4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>
        <v>0</v>
      </c>
      <c r="AF58" s="10">
        <v>0</v>
      </c>
      <c r="AG58">
        <v>0</v>
      </c>
      <c r="AH58" t="s">
        <v>46</v>
      </c>
      <c r="AI58">
        <v>0</v>
      </c>
      <c r="AJ58" s="8" t="s">
        <v>106</v>
      </c>
      <c r="AK58" s="3">
        <v>0</v>
      </c>
      <c r="AL58" s="3">
        <v>0</v>
      </c>
      <c r="AM58">
        <v>0</v>
      </c>
      <c r="AN58" t="s">
        <v>45</v>
      </c>
      <c r="AO58">
        <v>0</v>
      </c>
      <c r="AP58" s="8">
        <v>0</v>
      </c>
      <c r="AQ58">
        <v>0</v>
      </c>
      <c r="AR58" t="s">
        <v>46</v>
      </c>
      <c r="AS58" t="s">
        <v>62</v>
      </c>
      <c r="AT58" s="11" t="s">
        <v>106</v>
      </c>
      <c r="AU58" s="3">
        <v>0</v>
      </c>
      <c r="AV58" s="3">
        <v>0</v>
      </c>
      <c r="AW58">
        <v>0</v>
      </c>
      <c r="AX58">
        <v>0</v>
      </c>
      <c r="AY58">
        <v>0</v>
      </c>
      <c r="AZ58" s="8">
        <v>0</v>
      </c>
      <c r="BA58">
        <v>0</v>
      </c>
      <c r="BB58" t="s">
        <v>46</v>
      </c>
      <c r="BC58">
        <v>0</v>
      </c>
      <c r="BD58" s="11" t="s">
        <v>106</v>
      </c>
      <c r="BE58" s="3">
        <v>0</v>
      </c>
      <c r="BF58" s="3">
        <v>0</v>
      </c>
      <c r="BG58">
        <v>0</v>
      </c>
      <c r="BH58">
        <v>0</v>
      </c>
      <c r="BI58">
        <v>0</v>
      </c>
      <c r="BJ58" s="8">
        <v>0</v>
      </c>
      <c r="BK58">
        <v>0</v>
      </c>
      <c r="BL58" t="s">
        <v>46</v>
      </c>
      <c r="BM58">
        <v>0</v>
      </c>
      <c r="BN58" s="3">
        <v>998661.53</v>
      </c>
      <c r="BO58" t="s">
        <v>62</v>
      </c>
      <c r="BP58" s="19">
        <f t="shared" si="5"/>
        <v>0</v>
      </c>
      <c r="BQ58" s="19"/>
      <c r="BR58" s="19">
        <f t="shared" si="0"/>
        <v>0</v>
      </c>
      <c r="BS58" s="13">
        <f t="shared" si="1"/>
        <v>0</v>
      </c>
    </row>
    <row r="59" spans="1:71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2"/>
        <v>3.140386230058774E-2</v>
      </c>
      <c r="U59" s="3">
        <v>595500</v>
      </c>
      <c r="V59" s="3">
        <v>557295</v>
      </c>
      <c r="W59" s="14">
        <f t="shared" si="3"/>
        <v>0.9358438287153652</v>
      </c>
      <c r="X59" s="3">
        <v>557295</v>
      </c>
      <c r="Y59" s="18">
        <f t="shared" si="4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>
        <v>50</v>
      </c>
      <c r="AF59" s="10">
        <v>52932</v>
      </c>
      <c r="AG59" t="s">
        <v>54</v>
      </c>
      <c r="AH59" t="s">
        <v>144</v>
      </c>
      <c r="AI59" t="s">
        <v>44</v>
      </c>
      <c r="AJ59" s="8" t="s">
        <v>106</v>
      </c>
      <c r="AK59" s="3">
        <v>0</v>
      </c>
      <c r="AL59" s="3">
        <v>0</v>
      </c>
      <c r="AM59">
        <v>0</v>
      </c>
      <c r="AN59" t="s">
        <v>45</v>
      </c>
      <c r="AO59">
        <v>0</v>
      </c>
      <c r="AP59" s="8">
        <v>0</v>
      </c>
      <c r="AQ59">
        <v>0</v>
      </c>
      <c r="AR59" t="s">
        <v>46</v>
      </c>
      <c r="AS59">
        <v>0</v>
      </c>
      <c r="AT59" s="11" t="s">
        <v>106</v>
      </c>
      <c r="AU59" s="3">
        <v>0</v>
      </c>
      <c r="AV59" s="3">
        <v>0</v>
      </c>
      <c r="AW59">
        <v>0</v>
      </c>
      <c r="AX59">
        <v>0</v>
      </c>
      <c r="AY59">
        <v>0</v>
      </c>
      <c r="AZ59" s="8">
        <v>0</v>
      </c>
      <c r="BA59">
        <v>0</v>
      </c>
      <c r="BB59" t="s">
        <v>46</v>
      </c>
      <c r="BC59">
        <v>0</v>
      </c>
      <c r="BD59" s="11" t="s">
        <v>106</v>
      </c>
      <c r="BE59" s="3">
        <v>0</v>
      </c>
      <c r="BF59" s="3">
        <v>0</v>
      </c>
      <c r="BG59">
        <v>0</v>
      </c>
      <c r="BH59">
        <v>0</v>
      </c>
      <c r="BI59">
        <v>0</v>
      </c>
      <c r="BJ59" s="8">
        <v>0</v>
      </c>
      <c r="BK59">
        <v>0</v>
      </c>
      <c r="BL59" t="s">
        <v>46</v>
      </c>
      <c r="BM59">
        <v>0</v>
      </c>
      <c r="BN59" s="3">
        <v>595500</v>
      </c>
      <c r="BO59">
        <v>0</v>
      </c>
      <c r="BP59" s="19">
        <f t="shared" si="5"/>
        <v>523189</v>
      </c>
      <c r="BQ59" s="19"/>
      <c r="BR59" s="19">
        <f t="shared" si="0"/>
        <v>1080484</v>
      </c>
      <c r="BS59" s="13">
        <f t="shared" si="1"/>
        <v>1.8144147774979009</v>
      </c>
    </row>
    <row r="60" spans="1:71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2"/>
        <v>3.140386230058774E-2</v>
      </c>
      <c r="U60" s="3">
        <v>595500</v>
      </c>
      <c r="V60" s="3">
        <v>557295</v>
      </c>
      <c r="W60" s="14">
        <f t="shared" si="3"/>
        <v>0.9358438287153652</v>
      </c>
      <c r="X60" s="3">
        <v>38205</v>
      </c>
      <c r="Y60" s="18">
        <f t="shared" si="4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>
        <v>50</v>
      </c>
      <c r="AF60" s="10">
        <v>52932</v>
      </c>
      <c r="AG60" t="s">
        <v>145</v>
      </c>
      <c r="AH60" t="s">
        <v>146</v>
      </c>
      <c r="AI60" t="s">
        <v>44</v>
      </c>
      <c r="AJ60" s="8" t="s">
        <v>106</v>
      </c>
      <c r="AK60" s="3">
        <v>0</v>
      </c>
      <c r="AL60" s="3">
        <v>0</v>
      </c>
      <c r="AM60">
        <v>0</v>
      </c>
      <c r="AN60" t="s">
        <v>45</v>
      </c>
      <c r="AO60">
        <v>0</v>
      </c>
      <c r="AP60" s="8">
        <v>0</v>
      </c>
      <c r="AQ60">
        <v>0</v>
      </c>
      <c r="AR60" t="s">
        <v>46</v>
      </c>
      <c r="AS60">
        <v>0</v>
      </c>
      <c r="AT60" s="11" t="s">
        <v>106</v>
      </c>
      <c r="AU60" s="3">
        <v>0</v>
      </c>
      <c r="AV60" s="3">
        <v>0</v>
      </c>
      <c r="AW60">
        <v>0</v>
      </c>
      <c r="AX60">
        <v>0</v>
      </c>
      <c r="AY60">
        <v>0</v>
      </c>
      <c r="AZ60" s="8">
        <v>0</v>
      </c>
      <c r="BA60">
        <v>0</v>
      </c>
      <c r="BB60" t="s">
        <v>46</v>
      </c>
      <c r="BC60">
        <v>0</v>
      </c>
      <c r="BD60" s="11" t="s">
        <v>106</v>
      </c>
      <c r="BE60" s="3">
        <v>0</v>
      </c>
      <c r="BF60" s="3">
        <v>0</v>
      </c>
      <c r="BG60">
        <v>0</v>
      </c>
      <c r="BH60">
        <v>0</v>
      </c>
      <c r="BI60">
        <v>0</v>
      </c>
      <c r="BJ60" s="8">
        <v>0</v>
      </c>
      <c r="BK60">
        <v>0</v>
      </c>
      <c r="BL60" t="s">
        <v>46</v>
      </c>
      <c r="BM60">
        <v>0</v>
      </c>
      <c r="BN60" s="3">
        <v>0</v>
      </c>
      <c r="BO60">
        <v>0</v>
      </c>
      <c r="BP60" s="19">
        <f t="shared" si="5"/>
        <v>523189</v>
      </c>
      <c r="BQ60" s="19"/>
      <c r="BR60" s="19">
        <f t="shared" si="0"/>
        <v>561394</v>
      </c>
      <c r="BS60" s="13">
        <f t="shared" si="1"/>
        <v>0.94272712006717041</v>
      </c>
    </row>
    <row r="61" spans="1:71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2"/>
        <v>7.5728307347922408E-2</v>
      </c>
      <c r="U61" s="3">
        <v>1417911</v>
      </c>
      <c r="V61" s="3">
        <v>1323082</v>
      </c>
      <c r="W61" s="14">
        <f t="shared" si="3"/>
        <v>0.93312062604775614</v>
      </c>
      <c r="X61" s="3">
        <v>828339</v>
      </c>
      <c r="Y61" s="18">
        <f t="shared" si="4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>
        <v>5</v>
      </c>
      <c r="AF61" s="10">
        <v>36996</v>
      </c>
      <c r="AG61">
        <v>0</v>
      </c>
      <c r="AH61" t="s">
        <v>43</v>
      </c>
      <c r="AI61" t="s">
        <v>151</v>
      </c>
      <c r="AJ61" s="8">
        <v>34890</v>
      </c>
      <c r="AK61" s="3">
        <v>422000</v>
      </c>
      <c r="AL61" s="3">
        <v>0</v>
      </c>
      <c r="AM61">
        <v>5.7500000000000002E-2</v>
      </c>
      <c r="AN61">
        <v>20</v>
      </c>
      <c r="AO61">
        <v>20</v>
      </c>
      <c r="AP61" s="8">
        <v>42283</v>
      </c>
      <c r="AQ61">
        <v>0</v>
      </c>
      <c r="AR61" t="s">
        <v>58</v>
      </c>
      <c r="AS61" t="s">
        <v>152</v>
      </c>
      <c r="AT61" s="11">
        <v>34890</v>
      </c>
      <c r="AU61" s="3">
        <v>165630</v>
      </c>
      <c r="AV61" s="3">
        <v>0</v>
      </c>
      <c r="AW61">
        <v>0.08</v>
      </c>
      <c r="AX61">
        <v>5</v>
      </c>
      <c r="AY61">
        <v>5</v>
      </c>
      <c r="AZ61" s="8">
        <v>36996</v>
      </c>
      <c r="BA61">
        <v>0</v>
      </c>
      <c r="BB61" t="s">
        <v>43</v>
      </c>
      <c r="BC61">
        <v>0</v>
      </c>
      <c r="BD61" s="11">
        <v>35209</v>
      </c>
      <c r="BE61" s="3">
        <v>123800</v>
      </c>
      <c r="BF61" s="3">
        <v>0</v>
      </c>
      <c r="BG61">
        <v>9.4899999999999998E-2</v>
      </c>
      <c r="BH61">
        <v>15</v>
      </c>
      <c r="BI61">
        <v>15</v>
      </c>
      <c r="BJ61" s="8">
        <v>40678</v>
      </c>
      <c r="BK61">
        <v>0</v>
      </c>
      <c r="BL61" t="s">
        <v>43</v>
      </c>
      <c r="BM61" t="s">
        <v>152</v>
      </c>
      <c r="BN61" s="3">
        <v>1417911</v>
      </c>
      <c r="BO61" t="s">
        <v>47</v>
      </c>
      <c r="BP61" s="19">
        <f t="shared" si="5"/>
        <v>1417911</v>
      </c>
      <c r="BQ61" s="19"/>
      <c r="BR61" s="19">
        <f t="shared" si="0"/>
        <v>2246250</v>
      </c>
      <c r="BS61" s="13">
        <f t="shared" si="1"/>
        <v>1.5841967514181075</v>
      </c>
    </row>
    <row r="62" spans="1:71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2"/>
        <v>9.9340560909315548E-2</v>
      </c>
      <c r="U62" s="3">
        <v>3237600</v>
      </c>
      <c r="V62" s="3" t="e">
        <v>#REF!</v>
      </c>
      <c r="W62" s="14">
        <f t="shared" si="3"/>
        <v>0</v>
      </c>
      <c r="X62" s="3">
        <v>3108353</v>
      </c>
      <c r="Y62" s="18">
        <f t="shared" si="4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>
        <v>0</v>
      </c>
      <c r="AF62" s="10">
        <v>44562</v>
      </c>
      <c r="AG62" t="s">
        <v>54</v>
      </c>
      <c r="AH62" t="s">
        <v>43</v>
      </c>
      <c r="AI62" t="s">
        <v>122</v>
      </c>
      <c r="AJ62" s="8">
        <v>35400</v>
      </c>
      <c r="AK62" s="3">
        <v>800000</v>
      </c>
      <c r="AL62" s="3">
        <v>800000</v>
      </c>
      <c r="AM62">
        <v>0</v>
      </c>
      <c r="AN62">
        <v>50</v>
      </c>
      <c r="AO62">
        <v>30</v>
      </c>
      <c r="AP62" s="8">
        <v>47849</v>
      </c>
      <c r="AQ62" t="s">
        <v>71</v>
      </c>
      <c r="AR62" t="s">
        <v>100</v>
      </c>
      <c r="AS62" t="s">
        <v>153</v>
      </c>
      <c r="AT62" s="11" t="s">
        <v>106</v>
      </c>
      <c r="AU62" s="3">
        <v>0</v>
      </c>
      <c r="AV62" s="3">
        <v>0</v>
      </c>
      <c r="AW62">
        <v>0</v>
      </c>
      <c r="AX62">
        <v>0</v>
      </c>
      <c r="AY62">
        <v>0</v>
      </c>
      <c r="AZ62" s="8">
        <v>0</v>
      </c>
      <c r="BA62">
        <v>0</v>
      </c>
      <c r="BB62" t="s">
        <v>46</v>
      </c>
      <c r="BC62">
        <v>0</v>
      </c>
      <c r="BD62" s="11" t="s">
        <v>106</v>
      </c>
      <c r="BE62" s="3">
        <v>0</v>
      </c>
      <c r="BF62" s="3">
        <v>0</v>
      </c>
      <c r="BG62">
        <v>0</v>
      </c>
      <c r="BH62">
        <v>0</v>
      </c>
      <c r="BI62">
        <v>0</v>
      </c>
      <c r="BJ62" s="8">
        <v>0</v>
      </c>
      <c r="BK62">
        <v>0</v>
      </c>
      <c r="BL62" t="s">
        <v>46</v>
      </c>
      <c r="BM62">
        <v>0</v>
      </c>
      <c r="BN62" s="3">
        <v>1268000</v>
      </c>
      <c r="BO62" t="s">
        <v>62</v>
      </c>
      <c r="BP62" s="19">
        <f t="shared" si="5"/>
        <v>1268000</v>
      </c>
      <c r="BQ62" s="19"/>
      <c r="BR62" s="19">
        <f t="shared" si="0"/>
        <v>4376353</v>
      </c>
      <c r="BS62" s="13">
        <f t="shared" si="1"/>
        <v>1.3517275142080554</v>
      </c>
    </row>
    <row r="63" spans="1:71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2"/>
        <v>8.4724517176895622E-2</v>
      </c>
      <c r="U63" s="3">
        <v>2058259</v>
      </c>
      <c r="V63" s="3">
        <v>1990859</v>
      </c>
      <c r="W63" s="14">
        <f t="shared" si="3"/>
        <v>0.96725387815624764</v>
      </c>
      <c r="X63" s="3">
        <v>0</v>
      </c>
      <c r="Y63" s="18">
        <f t="shared" si="4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>
        <v>0</v>
      </c>
      <c r="AF63" s="10">
        <v>0</v>
      </c>
      <c r="AG63">
        <v>0</v>
      </c>
      <c r="AH63" t="s">
        <v>46</v>
      </c>
      <c r="AI63">
        <v>0</v>
      </c>
      <c r="AJ63" s="8" t="s">
        <v>106</v>
      </c>
      <c r="AK63" s="3">
        <v>0</v>
      </c>
      <c r="AL63" s="3">
        <v>0</v>
      </c>
      <c r="AM63">
        <v>0</v>
      </c>
      <c r="AN63" t="s">
        <v>45</v>
      </c>
      <c r="AO63">
        <v>0</v>
      </c>
      <c r="AP63" s="8">
        <v>0</v>
      </c>
      <c r="AQ63">
        <v>0</v>
      </c>
      <c r="AR63" t="s">
        <v>46</v>
      </c>
      <c r="AS63">
        <v>0</v>
      </c>
      <c r="AT63" s="11" t="s">
        <v>106</v>
      </c>
      <c r="AU63" s="3">
        <v>0</v>
      </c>
      <c r="AV63" s="3">
        <v>0</v>
      </c>
      <c r="AW63">
        <v>0</v>
      </c>
      <c r="AX63">
        <v>0</v>
      </c>
      <c r="AY63">
        <v>0</v>
      </c>
      <c r="AZ63" s="8">
        <v>0</v>
      </c>
      <c r="BA63">
        <v>0</v>
      </c>
      <c r="BB63" t="s">
        <v>46</v>
      </c>
      <c r="BC63">
        <v>0</v>
      </c>
      <c r="BD63" s="11" t="s">
        <v>106</v>
      </c>
      <c r="BE63" s="3">
        <v>0</v>
      </c>
      <c r="BF63" s="3">
        <v>0</v>
      </c>
      <c r="BG63">
        <v>0</v>
      </c>
      <c r="BH63">
        <v>0</v>
      </c>
      <c r="BI63">
        <v>0</v>
      </c>
      <c r="BJ63" s="8">
        <v>0</v>
      </c>
      <c r="BK63">
        <v>0</v>
      </c>
      <c r="BL63" t="s">
        <v>46</v>
      </c>
      <c r="BM63">
        <v>0</v>
      </c>
      <c r="BN63" s="3">
        <v>0</v>
      </c>
      <c r="BO63" t="s">
        <v>62</v>
      </c>
      <c r="BP63" s="19">
        <f t="shared" si="5"/>
        <v>0</v>
      </c>
      <c r="BQ63" s="19"/>
      <c r="BR63" s="19">
        <f t="shared" si="0"/>
        <v>0</v>
      </c>
      <c r="BS63" s="13">
        <f t="shared" si="1"/>
        <v>0</v>
      </c>
    </row>
    <row r="64" spans="1:71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2"/>
        <v>7.9317573497943578E-2</v>
      </c>
      <c r="U64" s="3">
        <v>689305</v>
      </c>
      <c r="V64" s="3">
        <v>654016</v>
      </c>
      <c r="W64" s="14">
        <f t="shared" si="3"/>
        <v>0.94880495571626489</v>
      </c>
      <c r="X64" s="3">
        <v>218072</v>
      </c>
      <c r="Y64" s="18">
        <f t="shared" si="4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>
        <v>0</v>
      </c>
      <c r="AF64" s="10">
        <v>0</v>
      </c>
      <c r="AG64">
        <v>0</v>
      </c>
      <c r="AH64" t="s">
        <v>46</v>
      </c>
      <c r="AI64">
        <v>0</v>
      </c>
      <c r="AJ64" s="8" t="s">
        <v>106</v>
      </c>
      <c r="AK64" s="3">
        <v>0</v>
      </c>
      <c r="AL64" s="3">
        <v>0</v>
      </c>
      <c r="AM64">
        <v>0</v>
      </c>
      <c r="AN64" t="s">
        <v>45</v>
      </c>
      <c r="AO64">
        <v>0</v>
      </c>
      <c r="AP64" s="8">
        <v>0</v>
      </c>
      <c r="AQ64">
        <v>0</v>
      </c>
      <c r="AR64" t="s">
        <v>46</v>
      </c>
      <c r="AS64">
        <v>0</v>
      </c>
      <c r="AT64" s="11" t="s">
        <v>106</v>
      </c>
      <c r="AU64" s="3">
        <v>0</v>
      </c>
      <c r="AV64" s="3">
        <v>0</v>
      </c>
      <c r="AW64">
        <v>0</v>
      </c>
      <c r="AX64">
        <v>0</v>
      </c>
      <c r="AY64">
        <v>0</v>
      </c>
      <c r="AZ64" s="8">
        <v>0</v>
      </c>
      <c r="BA64">
        <v>0</v>
      </c>
      <c r="BB64" t="s">
        <v>46</v>
      </c>
      <c r="BC64">
        <v>0</v>
      </c>
      <c r="BD64" s="11" t="s">
        <v>106</v>
      </c>
      <c r="BE64" s="3">
        <v>0</v>
      </c>
      <c r="BF64" s="3">
        <v>0</v>
      </c>
      <c r="BG64">
        <v>0</v>
      </c>
      <c r="BH64">
        <v>0</v>
      </c>
      <c r="BI64">
        <v>0</v>
      </c>
      <c r="BJ64" s="8">
        <v>0</v>
      </c>
      <c r="BK64">
        <v>0</v>
      </c>
      <c r="BL64" t="s">
        <v>46</v>
      </c>
      <c r="BM64">
        <v>0</v>
      </c>
      <c r="BN64" s="3">
        <v>0</v>
      </c>
      <c r="BO64" t="s">
        <v>62</v>
      </c>
      <c r="BP64" s="19">
        <f t="shared" si="5"/>
        <v>0</v>
      </c>
      <c r="BQ64" s="19"/>
      <c r="BR64" s="19">
        <f t="shared" si="0"/>
        <v>218072</v>
      </c>
      <c r="BS64" s="13">
        <f t="shared" si="1"/>
        <v>0.31636503434618929</v>
      </c>
    </row>
    <row r="65" spans="1:71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2"/>
        <v>0</v>
      </c>
      <c r="U65" s="3">
        <v>0</v>
      </c>
      <c r="V65" s="3">
        <v>0</v>
      </c>
      <c r="W65" s="14">
        <f t="shared" si="3"/>
        <v>0</v>
      </c>
      <c r="X65" s="3">
        <v>0</v>
      </c>
      <c r="Y65" s="18">
        <f t="shared" si="4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>
        <v>0</v>
      </c>
      <c r="AF65" s="10">
        <v>0</v>
      </c>
      <c r="AG65">
        <v>0</v>
      </c>
      <c r="AH65" t="s">
        <v>46</v>
      </c>
      <c r="AI65">
        <v>0</v>
      </c>
      <c r="AJ65" s="8" t="s">
        <v>106</v>
      </c>
      <c r="AK65" s="3">
        <v>0</v>
      </c>
      <c r="AL65" s="3">
        <v>0</v>
      </c>
      <c r="AM65">
        <v>0</v>
      </c>
      <c r="AN65" t="s">
        <v>45</v>
      </c>
      <c r="AO65">
        <v>0</v>
      </c>
      <c r="AP65" s="8">
        <v>0</v>
      </c>
      <c r="AQ65">
        <v>0</v>
      </c>
      <c r="AR65" t="s">
        <v>46</v>
      </c>
      <c r="AS65">
        <v>0</v>
      </c>
      <c r="AT65" s="11" t="s">
        <v>106</v>
      </c>
      <c r="AU65" s="3">
        <v>0</v>
      </c>
      <c r="AV65" s="3">
        <v>0</v>
      </c>
      <c r="AW65">
        <v>0</v>
      </c>
      <c r="AX65">
        <v>0</v>
      </c>
      <c r="AY65">
        <v>0</v>
      </c>
      <c r="AZ65" s="8">
        <v>0</v>
      </c>
      <c r="BA65">
        <v>0</v>
      </c>
      <c r="BB65" t="s">
        <v>46</v>
      </c>
      <c r="BC65">
        <v>0</v>
      </c>
      <c r="BD65" s="11" t="s">
        <v>106</v>
      </c>
      <c r="BE65" s="3">
        <v>0</v>
      </c>
      <c r="BF65" s="3">
        <v>0</v>
      </c>
      <c r="BG65">
        <v>0</v>
      </c>
      <c r="BH65">
        <v>0</v>
      </c>
      <c r="BI65">
        <v>0</v>
      </c>
      <c r="BJ65" s="8">
        <v>0</v>
      </c>
      <c r="BK65">
        <v>0</v>
      </c>
      <c r="BL65" t="s">
        <v>46</v>
      </c>
      <c r="BM65">
        <v>0</v>
      </c>
      <c r="BN65" s="3">
        <v>0</v>
      </c>
      <c r="BO65">
        <v>0</v>
      </c>
      <c r="BP65" s="19">
        <f t="shared" si="5"/>
        <v>0</v>
      </c>
      <c r="BQ65" s="19"/>
      <c r="BR65" s="19">
        <f t="shared" si="0"/>
        <v>0</v>
      </c>
      <c r="BS65" s="13">
        <f t="shared" si="1"/>
        <v>0</v>
      </c>
    </row>
    <row r="66" spans="1:71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2"/>
        <v>7.7069523529309958E-2</v>
      </c>
      <c r="U66" s="3">
        <v>462232</v>
      </c>
      <c r="V66" s="3">
        <v>401457</v>
      </c>
      <c r="W66" s="14">
        <f t="shared" si="3"/>
        <v>0.86851840634140431</v>
      </c>
      <c r="X66" s="3">
        <v>111863</v>
      </c>
      <c r="Y66" s="18">
        <f t="shared" si="4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>
        <v>0</v>
      </c>
      <c r="AF66" s="10">
        <v>42750</v>
      </c>
      <c r="AG66">
        <v>1</v>
      </c>
      <c r="AH66" t="s">
        <v>46</v>
      </c>
      <c r="AI66" t="s">
        <v>44</v>
      </c>
      <c r="AJ66" s="8" t="s">
        <v>106</v>
      </c>
      <c r="AK66" s="3">
        <v>0</v>
      </c>
      <c r="AL66" s="3">
        <v>0</v>
      </c>
      <c r="AM66">
        <v>0</v>
      </c>
      <c r="AN66" t="s">
        <v>45</v>
      </c>
      <c r="AO66">
        <v>0</v>
      </c>
      <c r="AP66" s="8">
        <v>0</v>
      </c>
      <c r="AQ66">
        <v>0</v>
      </c>
      <c r="AR66" t="s">
        <v>46</v>
      </c>
      <c r="AS66">
        <v>0</v>
      </c>
      <c r="AT66" s="11" t="s">
        <v>106</v>
      </c>
      <c r="AU66" s="3">
        <v>0</v>
      </c>
      <c r="AV66" s="3">
        <v>0</v>
      </c>
      <c r="AW66">
        <v>0</v>
      </c>
      <c r="AX66">
        <v>0</v>
      </c>
      <c r="AY66">
        <v>0</v>
      </c>
      <c r="AZ66" s="8">
        <v>0</v>
      </c>
      <c r="BA66">
        <v>0</v>
      </c>
      <c r="BB66" t="s">
        <v>46</v>
      </c>
      <c r="BC66">
        <v>0</v>
      </c>
      <c r="BD66" s="11" t="s">
        <v>106</v>
      </c>
      <c r="BE66" s="3">
        <v>0</v>
      </c>
      <c r="BF66" s="3">
        <v>0</v>
      </c>
      <c r="BG66">
        <v>0</v>
      </c>
      <c r="BH66">
        <v>0</v>
      </c>
      <c r="BI66">
        <v>0</v>
      </c>
      <c r="BJ66" s="8">
        <v>0</v>
      </c>
      <c r="BK66">
        <v>0</v>
      </c>
      <c r="BL66" t="s">
        <v>46</v>
      </c>
      <c r="BM66">
        <v>0</v>
      </c>
      <c r="BN66" s="3">
        <v>462232</v>
      </c>
      <c r="BO66">
        <v>0</v>
      </c>
      <c r="BP66" s="19">
        <f t="shared" si="5"/>
        <v>350369</v>
      </c>
      <c r="BQ66" s="16">
        <f t="shared" ref="BQ66:BQ67" si="6">+BP66/U66</f>
        <v>0.75799382128454973</v>
      </c>
      <c r="BR66" s="19">
        <f t="shared" si="0"/>
        <v>462232</v>
      </c>
      <c r="BS66" s="13">
        <f t="shared" si="1"/>
        <v>1</v>
      </c>
    </row>
    <row r="67" spans="1:71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2"/>
        <v>6.8717662498302995E-2</v>
      </c>
      <c r="U67" s="3">
        <v>265172</v>
      </c>
      <c r="V67" s="3">
        <v>243406</v>
      </c>
      <c r="W67" s="14">
        <f t="shared" si="3"/>
        <v>0.91791742717934022</v>
      </c>
      <c r="X67" s="3">
        <v>75000</v>
      </c>
      <c r="Y67" s="18">
        <f t="shared" si="4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>
        <v>0</v>
      </c>
      <c r="AF67" s="10">
        <v>42750</v>
      </c>
      <c r="AG67">
        <v>1</v>
      </c>
      <c r="AH67" t="s">
        <v>46</v>
      </c>
      <c r="AI67">
        <v>0</v>
      </c>
      <c r="AJ67" s="8" t="s">
        <v>106</v>
      </c>
      <c r="AK67" s="3">
        <v>0</v>
      </c>
      <c r="AL67" s="3">
        <v>0</v>
      </c>
      <c r="AM67">
        <v>0</v>
      </c>
      <c r="AN67" t="s">
        <v>45</v>
      </c>
      <c r="AO67">
        <v>0</v>
      </c>
      <c r="AP67" s="8">
        <v>0</v>
      </c>
      <c r="AQ67">
        <v>0</v>
      </c>
      <c r="AR67" t="s">
        <v>46</v>
      </c>
      <c r="AS67">
        <v>0</v>
      </c>
      <c r="AT67" s="11" t="s">
        <v>106</v>
      </c>
      <c r="AU67" s="3">
        <v>0</v>
      </c>
      <c r="AV67" s="3">
        <v>0</v>
      </c>
      <c r="AW67">
        <v>0</v>
      </c>
      <c r="AX67">
        <v>0</v>
      </c>
      <c r="AY67">
        <v>0</v>
      </c>
      <c r="AZ67" s="8">
        <v>0</v>
      </c>
      <c r="BA67">
        <v>0</v>
      </c>
      <c r="BB67" t="s">
        <v>46</v>
      </c>
      <c r="BC67">
        <v>0</v>
      </c>
      <c r="BD67" s="11" t="s">
        <v>106</v>
      </c>
      <c r="BE67" s="3">
        <v>0</v>
      </c>
      <c r="BF67" s="3">
        <v>0</v>
      </c>
      <c r="BG67">
        <v>0</v>
      </c>
      <c r="BH67">
        <v>0</v>
      </c>
      <c r="BI67">
        <v>0</v>
      </c>
      <c r="BJ67" s="8">
        <v>0</v>
      </c>
      <c r="BK67">
        <v>0</v>
      </c>
      <c r="BL67" t="s">
        <v>46</v>
      </c>
      <c r="BM67">
        <v>0</v>
      </c>
      <c r="BN67" s="3">
        <v>265172</v>
      </c>
      <c r="BO67">
        <v>0</v>
      </c>
      <c r="BP67" s="19">
        <f t="shared" si="5"/>
        <v>190172</v>
      </c>
      <c r="BQ67" s="16">
        <f t="shared" si="6"/>
        <v>0.71716470818940159</v>
      </c>
      <c r="BR67" s="19">
        <f t="shared" ref="BR67:BR130" si="7">+BP67+X67</f>
        <v>265172</v>
      </c>
      <c r="BS67" s="13">
        <f t="shared" ref="BS67:BS130" si="8">IFERROR(+BR67/U67,0)</f>
        <v>1</v>
      </c>
    </row>
    <row r="68" spans="1:71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9">IFERROR(H68/U68,0)</f>
        <v>7.8697777777777783E-2</v>
      </c>
      <c r="U68" s="3">
        <v>450000</v>
      </c>
      <c r="V68" s="3">
        <v>419597</v>
      </c>
      <c r="W68" s="14">
        <f t="shared" ref="W68:W131" si="10">IFERROR(+V68/U68,0)</f>
        <v>0.93243777777777781</v>
      </c>
      <c r="X68" s="3">
        <v>135000</v>
      </c>
      <c r="Y68" s="18">
        <f t="shared" ref="Y68:Y131" si="11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>
        <v>0</v>
      </c>
      <c r="AF68" s="10">
        <v>0</v>
      </c>
      <c r="AG68">
        <v>0</v>
      </c>
      <c r="AH68" t="s">
        <v>46</v>
      </c>
      <c r="AI68">
        <v>0</v>
      </c>
      <c r="AJ68" s="8" t="s">
        <v>106</v>
      </c>
      <c r="AK68" s="3">
        <v>0</v>
      </c>
      <c r="AL68" s="3">
        <v>0</v>
      </c>
      <c r="AM68">
        <v>0</v>
      </c>
      <c r="AN68" t="s">
        <v>45</v>
      </c>
      <c r="AO68">
        <v>0</v>
      </c>
      <c r="AP68" s="8">
        <v>0</v>
      </c>
      <c r="AQ68">
        <v>0</v>
      </c>
      <c r="AR68" t="s">
        <v>46</v>
      </c>
      <c r="AS68">
        <v>0</v>
      </c>
      <c r="AT68" s="11" t="s">
        <v>106</v>
      </c>
      <c r="AU68" s="3">
        <v>0</v>
      </c>
      <c r="AV68" s="3">
        <v>0</v>
      </c>
      <c r="AW68">
        <v>0</v>
      </c>
      <c r="AX68">
        <v>0</v>
      </c>
      <c r="AY68">
        <v>0</v>
      </c>
      <c r="AZ68" s="8">
        <v>0</v>
      </c>
      <c r="BA68">
        <v>0</v>
      </c>
      <c r="BB68" t="s">
        <v>46</v>
      </c>
      <c r="BC68">
        <v>0</v>
      </c>
      <c r="BD68" s="11" t="s">
        <v>106</v>
      </c>
      <c r="BE68" s="3">
        <v>0</v>
      </c>
      <c r="BF68" s="3">
        <v>0</v>
      </c>
      <c r="BG68">
        <v>0</v>
      </c>
      <c r="BH68">
        <v>0</v>
      </c>
      <c r="BI68">
        <v>0</v>
      </c>
      <c r="BJ68" s="8">
        <v>0</v>
      </c>
      <c r="BK68">
        <v>0</v>
      </c>
      <c r="BL68" t="s">
        <v>46</v>
      </c>
      <c r="BM68">
        <v>0</v>
      </c>
      <c r="BN68" s="3">
        <v>0</v>
      </c>
      <c r="BO68">
        <v>0</v>
      </c>
      <c r="BP68" s="19">
        <f t="shared" ref="BP68:BP131" si="12">+AA68+AK68+AU68+BE68</f>
        <v>0</v>
      </c>
      <c r="BQ68" s="19"/>
      <c r="BR68" s="19">
        <f t="shared" si="7"/>
        <v>135000</v>
      </c>
      <c r="BS68" s="13">
        <f t="shared" si="8"/>
        <v>0.3</v>
      </c>
    </row>
    <row r="69" spans="1:71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9"/>
        <v>7.7911397401723592E-2</v>
      </c>
      <c r="U69" s="3">
        <v>2520671</v>
      </c>
      <c r="V69" s="3">
        <v>2266693</v>
      </c>
      <c r="W69" s="14">
        <f t="shared" si="10"/>
        <v>0.89924190820618799</v>
      </c>
      <c r="X69" s="3">
        <v>1769732</v>
      </c>
      <c r="Y69" s="18">
        <f t="shared" si="11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t="s">
        <v>69</v>
      </c>
      <c r="AF69" s="10" t="s">
        <v>169</v>
      </c>
      <c r="AG69" t="s">
        <v>170</v>
      </c>
      <c r="AH69" t="s">
        <v>43</v>
      </c>
      <c r="AI69" t="s">
        <v>44</v>
      </c>
      <c r="AJ69" s="8" t="s">
        <v>106</v>
      </c>
      <c r="AK69" s="3">
        <v>350000</v>
      </c>
      <c r="AL69" s="3">
        <v>201260</v>
      </c>
      <c r="AM69">
        <v>0</v>
      </c>
      <c r="AN69" t="s">
        <v>40</v>
      </c>
      <c r="AO69" t="s">
        <v>62</v>
      </c>
      <c r="AP69" s="8">
        <v>46478</v>
      </c>
      <c r="AQ69" t="s">
        <v>171</v>
      </c>
      <c r="AR69" t="s">
        <v>58</v>
      </c>
      <c r="AS69" t="s">
        <v>44</v>
      </c>
      <c r="AT69" s="11">
        <v>35490</v>
      </c>
      <c r="AU69" s="3">
        <v>90000</v>
      </c>
      <c r="AV69" s="3" t="s">
        <v>172</v>
      </c>
      <c r="AW69">
        <v>0</v>
      </c>
      <c r="AX69">
        <v>0</v>
      </c>
      <c r="AY69">
        <v>0</v>
      </c>
      <c r="AZ69" s="8">
        <v>0</v>
      </c>
      <c r="BA69">
        <v>0</v>
      </c>
      <c r="BB69" t="s">
        <v>46</v>
      </c>
      <c r="BC69">
        <v>0</v>
      </c>
      <c r="BD69" s="11" t="s">
        <v>106</v>
      </c>
      <c r="BE69" s="3">
        <v>0</v>
      </c>
      <c r="BF69" s="3">
        <v>0</v>
      </c>
      <c r="BG69">
        <v>0</v>
      </c>
      <c r="BH69">
        <v>0</v>
      </c>
      <c r="BI69">
        <v>0</v>
      </c>
      <c r="BJ69" s="8">
        <v>0</v>
      </c>
      <c r="BK69">
        <v>0</v>
      </c>
      <c r="BL69" t="s">
        <v>46</v>
      </c>
      <c r="BM69">
        <v>0</v>
      </c>
      <c r="BN69" s="3">
        <v>2520671</v>
      </c>
      <c r="BO69">
        <v>0</v>
      </c>
      <c r="BP69" s="19">
        <f t="shared" si="12"/>
        <v>950000</v>
      </c>
      <c r="BQ69" s="19"/>
      <c r="BR69" s="19">
        <f t="shared" si="7"/>
        <v>2719732</v>
      </c>
      <c r="BS69" s="13">
        <f t="shared" si="8"/>
        <v>1.0789714326066353</v>
      </c>
    </row>
    <row r="70" spans="1:71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9"/>
        <v>0</v>
      </c>
      <c r="U70" s="3">
        <v>0</v>
      </c>
      <c r="V70" s="3">
        <v>0</v>
      </c>
      <c r="W70" s="14">
        <f t="shared" si="10"/>
        <v>0</v>
      </c>
      <c r="X70" s="3">
        <v>0</v>
      </c>
      <c r="Y70" s="18">
        <f t="shared" si="11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>
        <v>8</v>
      </c>
      <c r="AF70" s="10">
        <v>44454</v>
      </c>
      <c r="AG70">
        <v>1</v>
      </c>
      <c r="AH70" t="s">
        <v>43</v>
      </c>
      <c r="AI70">
        <v>0</v>
      </c>
      <c r="AJ70" s="8" t="s">
        <v>106</v>
      </c>
      <c r="AK70" s="3">
        <v>0</v>
      </c>
      <c r="AL70" s="3">
        <v>0</v>
      </c>
      <c r="AM70">
        <v>0</v>
      </c>
      <c r="AN70" t="s">
        <v>45</v>
      </c>
      <c r="AO70">
        <v>0</v>
      </c>
      <c r="AP70" s="8">
        <v>0</v>
      </c>
      <c r="AQ70">
        <v>0</v>
      </c>
      <c r="AR70" t="s">
        <v>46</v>
      </c>
      <c r="AS70">
        <v>0</v>
      </c>
      <c r="AT70" s="11" t="s">
        <v>106</v>
      </c>
      <c r="AU70" s="3">
        <v>0</v>
      </c>
      <c r="AV70" s="3">
        <v>0</v>
      </c>
      <c r="AW70">
        <v>0</v>
      </c>
      <c r="AX70">
        <v>0</v>
      </c>
      <c r="AY70">
        <v>0</v>
      </c>
      <c r="AZ70" s="8">
        <v>0</v>
      </c>
      <c r="BA70">
        <v>0</v>
      </c>
      <c r="BB70" t="s">
        <v>46</v>
      </c>
      <c r="BC70">
        <v>0</v>
      </c>
      <c r="BD70" s="11" t="s">
        <v>106</v>
      </c>
      <c r="BE70" s="3">
        <v>0</v>
      </c>
      <c r="BF70" s="3">
        <v>0</v>
      </c>
      <c r="BG70">
        <v>0</v>
      </c>
      <c r="BH70">
        <v>0</v>
      </c>
      <c r="BI70">
        <v>0</v>
      </c>
      <c r="BJ70" s="8">
        <v>0</v>
      </c>
      <c r="BK70">
        <v>0</v>
      </c>
      <c r="BL70" t="s">
        <v>46</v>
      </c>
      <c r="BM70">
        <v>0</v>
      </c>
      <c r="BN70" s="3">
        <v>0</v>
      </c>
      <c r="BO70">
        <v>0</v>
      </c>
      <c r="BP70" s="19">
        <f t="shared" si="12"/>
        <v>546790</v>
      </c>
      <c r="BQ70" s="19"/>
      <c r="BR70" s="19">
        <f t="shared" si="7"/>
        <v>546790</v>
      </c>
      <c r="BS70" s="13">
        <f t="shared" si="8"/>
        <v>0</v>
      </c>
    </row>
    <row r="71" spans="1:71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9"/>
        <v>0</v>
      </c>
      <c r="U71" s="3">
        <v>1993423</v>
      </c>
      <c r="V71" s="3">
        <v>1799809</v>
      </c>
      <c r="W71" s="14">
        <f t="shared" si="10"/>
        <v>0.90287359983305093</v>
      </c>
      <c r="X71" s="3">
        <v>0</v>
      </c>
      <c r="Y71" s="18">
        <f t="shared" si="11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>
        <v>0</v>
      </c>
      <c r="AF71" s="10">
        <v>46204</v>
      </c>
      <c r="AG71">
        <v>0</v>
      </c>
      <c r="AH71" t="s">
        <v>100</v>
      </c>
      <c r="AI71">
        <v>0</v>
      </c>
      <c r="AJ71" s="8">
        <v>41091</v>
      </c>
      <c r="AK71" s="3">
        <v>119915</v>
      </c>
      <c r="AL71" s="3">
        <v>0</v>
      </c>
      <c r="AM71">
        <v>4.2500000000000003E-2</v>
      </c>
      <c r="AN71">
        <v>5</v>
      </c>
      <c r="AO71">
        <v>5</v>
      </c>
      <c r="AP71" s="8">
        <v>42917</v>
      </c>
      <c r="AQ71">
        <v>0</v>
      </c>
      <c r="AR71" t="s">
        <v>43</v>
      </c>
      <c r="AS71" t="s">
        <v>173</v>
      </c>
      <c r="AT71" s="11">
        <v>35003</v>
      </c>
      <c r="AU71" s="3">
        <v>475000</v>
      </c>
      <c r="AV71" s="3">
        <v>475000</v>
      </c>
      <c r="AW71">
        <v>0.01</v>
      </c>
      <c r="AX71">
        <v>50</v>
      </c>
      <c r="AY71">
        <v>30</v>
      </c>
      <c r="AZ71" s="8">
        <v>53693</v>
      </c>
      <c r="BA71">
        <v>0</v>
      </c>
      <c r="BB71" t="s">
        <v>100</v>
      </c>
      <c r="BC71" t="s">
        <v>142</v>
      </c>
      <c r="BD71" s="11" t="s">
        <v>106</v>
      </c>
      <c r="BE71" s="3">
        <v>0</v>
      </c>
      <c r="BF71" s="3">
        <v>0</v>
      </c>
      <c r="BG71">
        <v>0</v>
      </c>
      <c r="BH71">
        <v>0</v>
      </c>
      <c r="BI71">
        <v>0</v>
      </c>
      <c r="BJ71" s="8">
        <v>0</v>
      </c>
      <c r="BK71">
        <v>0</v>
      </c>
      <c r="BL71" t="s">
        <v>46</v>
      </c>
      <c r="BM71">
        <v>0</v>
      </c>
      <c r="BN71" s="3">
        <v>0</v>
      </c>
      <c r="BO71">
        <v>0</v>
      </c>
      <c r="BP71" s="19">
        <f t="shared" si="12"/>
        <v>645265</v>
      </c>
      <c r="BQ71" s="19"/>
      <c r="BR71" s="19">
        <f t="shared" si="7"/>
        <v>645265</v>
      </c>
      <c r="BS71" s="13">
        <f t="shared" si="8"/>
        <v>0.32369697751054344</v>
      </c>
    </row>
    <row r="72" spans="1:71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9"/>
        <v>7.7821406776270557E-2</v>
      </c>
      <c r="U72" s="3">
        <v>1969638</v>
      </c>
      <c r="V72" s="3">
        <v>1906237</v>
      </c>
      <c r="W72" s="14">
        <f t="shared" si="10"/>
        <v>0.96781083630596076</v>
      </c>
      <c r="X72" s="3">
        <v>1669638</v>
      </c>
      <c r="Y72" s="18">
        <f t="shared" si="11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>
        <v>0</v>
      </c>
      <c r="AF72" s="10">
        <v>0</v>
      </c>
      <c r="AG72">
        <v>0</v>
      </c>
      <c r="AH72" t="s">
        <v>46</v>
      </c>
      <c r="AI72">
        <v>0</v>
      </c>
      <c r="AJ72" s="8" t="s">
        <v>106</v>
      </c>
      <c r="AK72" s="3">
        <v>0</v>
      </c>
      <c r="AL72" s="3">
        <v>0</v>
      </c>
      <c r="AM72">
        <v>0</v>
      </c>
      <c r="AN72" t="s">
        <v>45</v>
      </c>
      <c r="AO72">
        <v>0</v>
      </c>
      <c r="AP72" s="8">
        <v>0</v>
      </c>
      <c r="AQ72">
        <v>0</v>
      </c>
      <c r="AR72" t="s">
        <v>46</v>
      </c>
      <c r="AS72">
        <v>0</v>
      </c>
      <c r="AT72" s="11" t="s">
        <v>106</v>
      </c>
      <c r="AU72" s="3">
        <v>0</v>
      </c>
      <c r="AV72" s="3">
        <v>0</v>
      </c>
      <c r="AW72">
        <v>0</v>
      </c>
      <c r="AX72">
        <v>0</v>
      </c>
      <c r="AY72">
        <v>0</v>
      </c>
      <c r="AZ72" s="8">
        <v>0</v>
      </c>
      <c r="BA72">
        <v>0</v>
      </c>
      <c r="BB72" t="s">
        <v>46</v>
      </c>
      <c r="BC72">
        <v>0</v>
      </c>
      <c r="BD72" s="11" t="s">
        <v>106</v>
      </c>
      <c r="BE72" s="3">
        <v>0</v>
      </c>
      <c r="BF72" s="3">
        <v>0</v>
      </c>
      <c r="BG72">
        <v>0</v>
      </c>
      <c r="BH72">
        <v>0</v>
      </c>
      <c r="BI72">
        <v>0</v>
      </c>
      <c r="BJ72" s="8">
        <v>0</v>
      </c>
      <c r="BK72">
        <v>0</v>
      </c>
      <c r="BL72" t="s">
        <v>46</v>
      </c>
      <c r="BM72">
        <v>0</v>
      </c>
      <c r="BN72" s="3">
        <v>1669638</v>
      </c>
      <c r="BO72" t="s">
        <v>62</v>
      </c>
      <c r="BP72" s="19">
        <f t="shared" si="12"/>
        <v>0</v>
      </c>
      <c r="BQ72" s="19"/>
      <c r="BR72" s="19">
        <f t="shared" si="7"/>
        <v>1669638</v>
      </c>
      <c r="BS72" s="13">
        <f t="shared" si="8"/>
        <v>0.84768774769780031</v>
      </c>
    </row>
    <row r="73" spans="1:71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9"/>
        <v>7.8633333333333333E-2</v>
      </c>
      <c r="U73" s="3">
        <v>240000</v>
      </c>
      <c r="V73" s="3">
        <v>230396</v>
      </c>
      <c r="W73" s="14">
        <f t="shared" si="10"/>
        <v>0.9599833333333333</v>
      </c>
      <c r="X73" s="3">
        <v>240000</v>
      </c>
      <c r="Y73" s="18">
        <f t="shared" si="11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>
        <v>0</v>
      </c>
      <c r="AF73" s="10">
        <v>0</v>
      </c>
      <c r="AG73">
        <v>0</v>
      </c>
      <c r="AH73" t="s">
        <v>46</v>
      </c>
      <c r="AI73">
        <v>0</v>
      </c>
      <c r="AJ73" s="8" t="s">
        <v>106</v>
      </c>
      <c r="AK73" s="3">
        <v>0</v>
      </c>
      <c r="AL73" s="3">
        <v>0</v>
      </c>
      <c r="AM73">
        <v>0</v>
      </c>
      <c r="AN73" t="s">
        <v>45</v>
      </c>
      <c r="AO73">
        <v>0</v>
      </c>
      <c r="AP73" s="8">
        <v>0</v>
      </c>
      <c r="AQ73">
        <v>0</v>
      </c>
      <c r="AR73" t="s">
        <v>46</v>
      </c>
      <c r="AS73">
        <v>0</v>
      </c>
      <c r="AT73" s="11" t="s">
        <v>106</v>
      </c>
      <c r="AU73" s="3">
        <v>0</v>
      </c>
      <c r="AV73" s="3">
        <v>0</v>
      </c>
      <c r="AW73">
        <v>0</v>
      </c>
      <c r="AX73">
        <v>0</v>
      </c>
      <c r="AY73">
        <v>0</v>
      </c>
      <c r="AZ73" s="8">
        <v>0</v>
      </c>
      <c r="BA73">
        <v>0</v>
      </c>
      <c r="BB73" t="s">
        <v>46</v>
      </c>
      <c r="BC73">
        <v>0</v>
      </c>
      <c r="BD73" s="11" t="s">
        <v>106</v>
      </c>
      <c r="BE73" s="3">
        <v>0</v>
      </c>
      <c r="BF73" s="3">
        <v>0</v>
      </c>
      <c r="BG73">
        <v>0</v>
      </c>
      <c r="BH73">
        <v>0</v>
      </c>
      <c r="BI73">
        <v>0</v>
      </c>
      <c r="BJ73" s="8">
        <v>0</v>
      </c>
      <c r="BK73">
        <v>0</v>
      </c>
      <c r="BL73" t="s">
        <v>46</v>
      </c>
      <c r="BM73">
        <v>0</v>
      </c>
      <c r="BN73" s="3">
        <v>240000</v>
      </c>
      <c r="BO73" t="s">
        <v>62</v>
      </c>
      <c r="BP73" s="19">
        <f t="shared" si="12"/>
        <v>0</v>
      </c>
      <c r="BQ73" s="16">
        <f>+BP73/U73</f>
        <v>0</v>
      </c>
      <c r="BR73" s="19">
        <f t="shared" si="7"/>
        <v>240000</v>
      </c>
      <c r="BS73" s="13">
        <f t="shared" si="8"/>
        <v>1</v>
      </c>
    </row>
    <row r="74" spans="1:71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9"/>
        <v>0.84627577106408192</v>
      </c>
      <c r="U74" s="3">
        <v>519866</v>
      </c>
      <c r="V74" s="3">
        <v>494648</v>
      </c>
      <c r="W74" s="14">
        <f t="shared" si="10"/>
        <v>0.95149134584681438</v>
      </c>
      <c r="X74" s="3">
        <v>0</v>
      </c>
      <c r="Y74" s="18">
        <f t="shared" si="11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>
        <v>30</v>
      </c>
      <c r="AF74" s="10">
        <v>46113</v>
      </c>
      <c r="AG74" t="s">
        <v>47</v>
      </c>
      <c r="AH74" t="s">
        <v>43</v>
      </c>
      <c r="AI74">
        <v>0</v>
      </c>
      <c r="AJ74" s="8">
        <v>35156</v>
      </c>
      <c r="AK74" s="3">
        <v>120000</v>
      </c>
      <c r="AL74" s="3">
        <v>107484.05</v>
      </c>
      <c r="AM74">
        <v>6.7500000000000004E-2</v>
      </c>
      <c r="AN74">
        <v>50</v>
      </c>
      <c r="AO74">
        <v>30</v>
      </c>
      <c r="AP74" s="8">
        <v>46113</v>
      </c>
      <c r="AQ74" t="s">
        <v>47</v>
      </c>
      <c r="AR74" t="s">
        <v>43</v>
      </c>
      <c r="AS74">
        <v>0</v>
      </c>
      <c r="AT74" s="11" t="s">
        <v>106</v>
      </c>
      <c r="AU74" s="3">
        <v>0</v>
      </c>
      <c r="AV74" s="3">
        <v>0</v>
      </c>
      <c r="AW74">
        <v>0</v>
      </c>
      <c r="AX74">
        <v>0</v>
      </c>
      <c r="AY74">
        <v>0</v>
      </c>
      <c r="AZ74" s="8">
        <v>0</v>
      </c>
      <c r="BA74">
        <v>0</v>
      </c>
      <c r="BB74" t="s">
        <v>46</v>
      </c>
      <c r="BC74">
        <v>0</v>
      </c>
      <c r="BD74" s="11" t="s">
        <v>106</v>
      </c>
      <c r="BE74" s="3">
        <v>0</v>
      </c>
      <c r="BF74" s="3">
        <v>0</v>
      </c>
      <c r="BG74">
        <v>0</v>
      </c>
      <c r="BH74">
        <v>0</v>
      </c>
      <c r="BI74">
        <v>0</v>
      </c>
      <c r="BJ74" s="8">
        <v>0</v>
      </c>
      <c r="BK74">
        <v>0</v>
      </c>
      <c r="BL74" t="s">
        <v>46</v>
      </c>
      <c r="BM74">
        <v>0</v>
      </c>
      <c r="BN74" s="3">
        <v>0</v>
      </c>
      <c r="BO74" t="s">
        <v>47</v>
      </c>
      <c r="BP74" s="19">
        <f t="shared" si="12"/>
        <v>330000</v>
      </c>
      <c r="BQ74" s="19"/>
      <c r="BR74" s="19">
        <f t="shared" si="7"/>
        <v>330000</v>
      </c>
      <c r="BS74" s="13">
        <f t="shared" si="8"/>
        <v>0.6347789622710468</v>
      </c>
    </row>
    <row r="75" spans="1:71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9"/>
        <v>7.5523042397151741E-2</v>
      </c>
      <c r="U75" s="3">
        <v>651907</v>
      </c>
      <c r="V75" s="3">
        <v>597714</v>
      </c>
      <c r="W75" s="14">
        <f t="shared" si="10"/>
        <v>0.91687004434681629</v>
      </c>
      <c r="X75" s="3">
        <v>343937</v>
      </c>
      <c r="Y75" s="18">
        <f t="shared" si="11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>
        <v>0</v>
      </c>
      <c r="AF75" s="10">
        <v>41000</v>
      </c>
      <c r="AG75">
        <v>1</v>
      </c>
      <c r="AH75" t="s">
        <v>43</v>
      </c>
      <c r="AI75" t="s">
        <v>180</v>
      </c>
      <c r="AJ75" s="8">
        <v>35226</v>
      </c>
      <c r="AK75" s="3">
        <v>262970</v>
      </c>
      <c r="AL75" s="3">
        <v>405372.99</v>
      </c>
      <c r="AM75">
        <v>0.03</v>
      </c>
      <c r="AN75">
        <v>20</v>
      </c>
      <c r="AO75">
        <v>0</v>
      </c>
      <c r="AP75" s="8">
        <v>42535</v>
      </c>
      <c r="AQ75">
        <v>2</v>
      </c>
      <c r="AR75" t="s">
        <v>58</v>
      </c>
      <c r="AS75" t="s">
        <v>181</v>
      </c>
      <c r="AT75" s="11" t="s">
        <v>106</v>
      </c>
      <c r="AU75" s="3">
        <v>0</v>
      </c>
      <c r="AV75" s="3">
        <v>0</v>
      </c>
      <c r="AW75">
        <v>0</v>
      </c>
      <c r="AX75">
        <v>0</v>
      </c>
      <c r="AY75">
        <v>0</v>
      </c>
      <c r="AZ75" s="8">
        <v>0</v>
      </c>
      <c r="BA75">
        <v>0</v>
      </c>
      <c r="BB75" t="s">
        <v>46</v>
      </c>
      <c r="BC75">
        <v>0</v>
      </c>
      <c r="BD75" s="11" t="s">
        <v>106</v>
      </c>
      <c r="BE75" s="3">
        <v>0</v>
      </c>
      <c r="BF75" s="3">
        <v>0</v>
      </c>
      <c r="BG75">
        <v>0</v>
      </c>
      <c r="BH75">
        <v>0</v>
      </c>
      <c r="BI75">
        <v>0</v>
      </c>
      <c r="BJ75" s="8">
        <v>0</v>
      </c>
      <c r="BK75">
        <v>0</v>
      </c>
      <c r="BL75" t="s">
        <v>46</v>
      </c>
      <c r="BM75">
        <v>0</v>
      </c>
      <c r="BN75" s="3">
        <v>651907</v>
      </c>
      <c r="BO75">
        <v>0</v>
      </c>
      <c r="BP75" s="19">
        <f t="shared" si="12"/>
        <v>307970</v>
      </c>
      <c r="BQ75" s="16">
        <f>+BP75/U75</f>
        <v>0.47241400997381527</v>
      </c>
      <c r="BR75" s="19">
        <f t="shared" si="7"/>
        <v>651907</v>
      </c>
      <c r="BS75" s="13">
        <f t="shared" si="8"/>
        <v>1</v>
      </c>
    </row>
    <row r="76" spans="1:71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9"/>
        <v>0</v>
      </c>
      <c r="U76" s="3">
        <v>0</v>
      </c>
      <c r="V76" s="3">
        <v>0</v>
      </c>
      <c r="W76" s="14">
        <f t="shared" si="10"/>
        <v>0</v>
      </c>
      <c r="X76" s="3">
        <v>0</v>
      </c>
      <c r="Y76" s="18">
        <f t="shared" si="11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>
        <v>0</v>
      </c>
      <c r="AF76" s="10">
        <v>0</v>
      </c>
      <c r="AG76">
        <v>0</v>
      </c>
      <c r="AH76" t="s">
        <v>46</v>
      </c>
      <c r="AI76">
        <v>0</v>
      </c>
      <c r="AJ76" s="8" t="s">
        <v>106</v>
      </c>
      <c r="AK76" s="3">
        <v>0</v>
      </c>
      <c r="AL76" s="3">
        <v>0</v>
      </c>
      <c r="AM76">
        <v>0</v>
      </c>
      <c r="AN76" t="s">
        <v>45</v>
      </c>
      <c r="AO76">
        <v>0</v>
      </c>
      <c r="AP76" s="8">
        <v>0</v>
      </c>
      <c r="AQ76">
        <v>0</v>
      </c>
      <c r="AR76" t="s">
        <v>46</v>
      </c>
      <c r="AS76">
        <v>0</v>
      </c>
      <c r="AT76" s="11" t="s">
        <v>106</v>
      </c>
      <c r="AU76" s="3">
        <v>0</v>
      </c>
      <c r="AV76" s="3">
        <v>0</v>
      </c>
      <c r="AW76">
        <v>0</v>
      </c>
      <c r="AX76">
        <v>0</v>
      </c>
      <c r="AY76">
        <v>0</v>
      </c>
      <c r="AZ76" s="8">
        <v>0</v>
      </c>
      <c r="BA76">
        <v>0</v>
      </c>
      <c r="BB76" t="s">
        <v>46</v>
      </c>
      <c r="BC76">
        <v>0</v>
      </c>
      <c r="BD76" s="11" t="s">
        <v>106</v>
      </c>
      <c r="BE76" s="3">
        <v>0</v>
      </c>
      <c r="BF76" s="3">
        <v>0</v>
      </c>
      <c r="BG76">
        <v>0</v>
      </c>
      <c r="BH76">
        <v>0</v>
      </c>
      <c r="BI76">
        <v>0</v>
      </c>
      <c r="BJ76" s="8">
        <v>0</v>
      </c>
      <c r="BK76">
        <v>0</v>
      </c>
      <c r="BL76" t="s">
        <v>46</v>
      </c>
      <c r="BM76">
        <v>0</v>
      </c>
      <c r="BN76" s="3">
        <v>0</v>
      </c>
      <c r="BO76">
        <v>0</v>
      </c>
      <c r="BP76" s="19">
        <f t="shared" si="12"/>
        <v>0</v>
      </c>
      <c r="BQ76" s="19"/>
      <c r="BR76" s="19">
        <f t="shared" si="7"/>
        <v>0</v>
      </c>
      <c r="BS76" s="13">
        <f t="shared" si="8"/>
        <v>0</v>
      </c>
    </row>
    <row r="77" spans="1:71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9"/>
        <v>0</v>
      </c>
      <c r="U77" s="3">
        <v>0</v>
      </c>
      <c r="V77" s="3">
        <v>0</v>
      </c>
      <c r="W77" s="14">
        <f t="shared" si="10"/>
        <v>0</v>
      </c>
      <c r="X77" s="3">
        <v>0</v>
      </c>
      <c r="Y77" s="18">
        <f t="shared" si="11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>
        <v>0</v>
      </c>
      <c r="AF77" s="10">
        <v>0</v>
      </c>
      <c r="AG77">
        <v>0</v>
      </c>
      <c r="AH77" t="s">
        <v>46</v>
      </c>
      <c r="AI77">
        <v>0</v>
      </c>
      <c r="AJ77" s="8" t="s">
        <v>106</v>
      </c>
      <c r="AK77" s="3">
        <v>0</v>
      </c>
      <c r="AL77" s="3">
        <v>0</v>
      </c>
      <c r="AM77">
        <v>0</v>
      </c>
      <c r="AN77" t="s">
        <v>45</v>
      </c>
      <c r="AO77">
        <v>0</v>
      </c>
      <c r="AP77" s="8">
        <v>0</v>
      </c>
      <c r="AQ77">
        <v>0</v>
      </c>
      <c r="AR77" t="s">
        <v>46</v>
      </c>
      <c r="AS77">
        <v>0</v>
      </c>
      <c r="AT77" s="11" t="s">
        <v>106</v>
      </c>
      <c r="AU77" s="3">
        <v>0</v>
      </c>
      <c r="AV77" s="3">
        <v>0</v>
      </c>
      <c r="AW77">
        <v>0</v>
      </c>
      <c r="AX77">
        <v>0</v>
      </c>
      <c r="AY77">
        <v>0</v>
      </c>
      <c r="AZ77" s="8">
        <v>0</v>
      </c>
      <c r="BA77">
        <v>0</v>
      </c>
      <c r="BB77" t="s">
        <v>46</v>
      </c>
      <c r="BC77">
        <v>0</v>
      </c>
      <c r="BD77" s="11" t="s">
        <v>106</v>
      </c>
      <c r="BE77" s="3">
        <v>0</v>
      </c>
      <c r="BF77" s="3">
        <v>0</v>
      </c>
      <c r="BG77">
        <v>0</v>
      </c>
      <c r="BH77">
        <v>0</v>
      </c>
      <c r="BI77">
        <v>0</v>
      </c>
      <c r="BJ77" s="8">
        <v>0</v>
      </c>
      <c r="BK77">
        <v>0</v>
      </c>
      <c r="BL77" t="s">
        <v>46</v>
      </c>
      <c r="BM77">
        <v>0</v>
      </c>
      <c r="BN77" s="3">
        <v>0</v>
      </c>
      <c r="BO77">
        <v>0</v>
      </c>
      <c r="BP77" s="19">
        <f t="shared" si="12"/>
        <v>0</v>
      </c>
      <c r="BQ77" s="19"/>
      <c r="BR77" s="19">
        <f t="shared" si="7"/>
        <v>0</v>
      </c>
      <c r="BS77" s="13">
        <f t="shared" si="8"/>
        <v>0</v>
      </c>
    </row>
    <row r="78" spans="1:71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9"/>
        <v>0</v>
      </c>
      <c r="U78" s="3">
        <v>2083010</v>
      </c>
      <c r="V78" s="3">
        <v>2402207</v>
      </c>
      <c r="W78" s="14">
        <f t="shared" si="10"/>
        <v>1.1532383425907702</v>
      </c>
      <c r="X78" s="3">
        <v>0</v>
      </c>
      <c r="Y78" s="18">
        <f t="shared" si="11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>
        <v>5</v>
      </c>
      <c r="AF78" s="10">
        <v>42948</v>
      </c>
      <c r="AG78">
        <v>0</v>
      </c>
      <c r="AH78" t="s">
        <v>43</v>
      </c>
      <c r="AI78" t="s">
        <v>182</v>
      </c>
      <c r="AJ78" s="8">
        <v>35209</v>
      </c>
      <c r="AK78" s="3">
        <v>325000</v>
      </c>
      <c r="AL78" s="3">
        <v>325000</v>
      </c>
      <c r="AM78">
        <v>0.01</v>
      </c>
      <c r="AN78">
        <v>50</v>
      </c>
      <c r="AO78">
        <v>30</v>
      </c>
      <c r="AP78" s="8">
        <v>54027</v>
      </c>
      <c r="AQ78">
        <v>0</v>
      </c>
      <c r="AR78" t="s">
        <v>100</v>
      </c>
      <c r="AS78" t="s">
        <v>183</v>
      </c>
      <c r="AT78" s="11">
        <v>35261</v>
      </c>
      <c r="AU78" s="3">
        <v>75000</v>
      </c>
      <c r="AV78" s="3">
        <v>75000</v>
      </c>
      <c r="AW78">
        <v>0.01</v>
      </c>
      <c r="AX78">
        <v>50</v>
      </c>
      <c r="AY78">
        <v>30</v>
      </c>
      <c r="AZ78" s="8">
        <v>54027</v>
      </c>
      <c r="BA78">
        <v>0</v>
      </c>
      <c r="BB78" t="s">
        <v>46</v>
      </c>
      <c r="BC78">
        <v>0</v>
      </c>
      <c r="BD78" s="11" t="s">
        <v>106</v>
      </c>
      <c r="BE78" s="3">
        <v>0</v>
      </c>
      <c r="BF78" s="3">
        <v>0</v>
      </c>
      <c r="BG78">
        <v>0</v>
      </c>
      <c r="BH78">
        <v>0</v>
      </c>
      <c r="BI78">
        <v>0</v>
      </c>
      <c r="BJ78" s="8">
        <v>0</v>
      </c>
      <c r="BK78">
        <v>0</v>
      </c>
      <c r="BL78" t="s">
        <v>46</v>
      </c>
      <c r="BM78">
        <v>0</v>
      </c>
      <c r="BN78" s="3">
        <v>0</v>
      </c>
      <c r="BO78">
        <v>0</v>
      </c>
      <c r="BP78" s="19">
        <f t="shared" si="12"/>
        <v>675000</v>
      </c>
      <c r="BQ78" s="19"/>
      <c r="BR78" s="19">
        <f t="shared" si="7"/>
        <v>675000</v>
      </c>
      <c r="BS78" s="13">
        <f t="shared" si="8"/>
        <v>0.32405029260541235</v>
      </c>
    </row>
    <row r="79" spans="1:71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9"/>
        <v>7.5996086755421174E-2</v>
      </c>
      <c r="U79" s="3">
        <v>1915546</v>
      </c>
      <c r="V79" s="3">
        <v>1704623</v>
      </c>
      <c r="W79" s="14">
        <f t="shared" si="10"/>
        <v>0.8898888358723831</v>
      </c>
      <c r="X79" s="3">
        <v>0</v>
      </c>
      <c r="Y79" s="18">
        <f t="shared" si="11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>
        <v>10</v>
      </c>
      <c r="AF79" s="10">
        <v>45992</v>
      </c>
      <c r="AG79" t="s">
        <v>54</v>
      </c>
      <c r="AH79" t="s">
        <v>43</v>
      </c>
      <c r="AI79" t="s">
        <v>122</v>
      </c>
      <c r="AJ79" s="8">
        <v>35528</v>
      </c>
      <c r="AK79" s="3">
        <v>470000</v>
      </c>
      <c r="AL79" s="3">
        <v>186987</v>
      </c>
      <c r="AM79">
        <v>0</v>
      </c>
      <c r="AN79">
        <v>0</v>
      </c>
      <c r="AO79">
        <v>0</v>
      </c>
      <c r="AP79" s="8" t="s">
        <v>140</v>
      </c>
      <c r="AQ79" t="s">
        <v>71</v>
      </c>
      <c r="AR79" t="s">
        <v>100</v>
      </c>
      <c r="AS79" t="s">
        <v>126</v>
      </c>
      <c r="AT79" s="11" t="s">
        <v>106</v>
      </c>
      <c r="AU79" s="3">
        <v>0</v>
      </c>
      <c r="AV79" s="3">
        <v>0</v>
      </c>
      <c r="AW79">
        <v>0</v>
      </c>
      <c r="AX79">
        <v>0</v>
      </c>
      <c r="AY79">
        <v>0</v>
      </c>
      <c r="AZ79" s="8">
        <v>0</v>
      </c>
      <c r="BA79">
        <v>0</v>
      </c>
      <c r="BB79" t="s">
        <v>46</v>
      </c>
      <c r="BC79">
        <v>0</v>
      </c>
      <c r="BD79" s="11" t="s">
        <v>106</v>
      </c>
      <c r="BE79" s="3">
        <v>0</v>
      </c>
      <c r="BF79" s="3">
        <v>0</v>
      </c>
      <c r="BG79">
        <v>0</v>
      </c>
      <c r="BH79">
        <v>0</v>
      </c>
      <c r="BI79">
        <v>0</v>
      </c>
      <c r="BJ79" s="8">
        <v>0</v>
      </c>
      <c r="BK79">
        <v>0</v>
      </c>
      <c r="BL79" t="s">
        <v>46</v>
      </c>
      <c r="BM79">
        <v>0</v>
      </c>
      <c r="BN79" s="3">
        <v>811000</v>
      </c>
      <c r="BO79" t="s">
        <v>62</v>
      </c>
      <c r="BP79" s="19">
        <f t="shared" si="12"/>
        <v>811000</v>
      </c>
      <c r="BQ79" s="19"/>
      <c r="BR79" s="19">
        <f t="shared" si="7"/>
        <v>811000</v>
      </c>
      <c r="BS79" s="13">
        <f t="shared" si="8"/>
        <v>0.42337798204793831</v>
      </c>
    </row>
    <row r="80" spans="1:71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9"/>
        <v>7.813479763503825E-2</v>
      </c>
      <c r="U80" s="3">
        <v>617177</v>
      </c>
      <c r="V80" s="3">
        <v>558787</v>
      </c>
      <c r="W80" s="14">
        <f t="shared" si="10"/>
        <v>0.90539180818468612</v>
      </c>
      <c r="X80" s="3">
        <v>332177</v>
      </c>
      <c r="Y80" s="18">
        <f t="shared" si="11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>
        <v>25</v>
      </c>
      <c r="AF80" s="10">
        <v>42115</v>
      </c>
      <c r="AG80">
        <v>1</v>
      </c>
      <c r="AH80" t="s">
        <v>43</v>
      </c>
      <c r="AI80" t="s">
        <v>187</v>
      </c>
      <c r="AJ80" s="8">
        <v>35240</v>
      </c>
      <c r="AK80" s="3">
        <v>195000</v>
      </c>
      <c r="AL80" s="3">
        <v>357265.12</v>
      </c>
      <c r="AM80">
        <v>0.01</v>
      </c>
      <c r="AN80">
        <v>20</v>
      </c>
      <c r="AO80">
        <v>0</v>
      </c>
      <c r="AP80" s="8">
        <v>42551</v>
      </c>
      <c r="AQ80">
        <v>2</v>
      </c>
      <c r="AR80" t="s">
        <v>58</v>
      </c>
      <c r="AS80" t="s">
        <v>181</v>
      </c>
      <c r="AT80" s="11" t="s">
        <v>106</v>
      </c>
      <c r="AU80" s="3">
        <v>0</v>
      </c>
      <c r="AV80" s="3">
        <v>0</v>
      </c>
      <c r="AW80">
        <v>0</v>
      </c>
      <c r="AX80">
        <v>0</v>
      </c>
      <c r="AY80">
        <v>0</v>
      </c>
      <c r="AZ80" s="8">
        <v>0</v>
      </c>
      <c r="BA80">
        <v>0</v>
      </c>
      <c r="BB80" t="s">
        <v>46</v>
      </c>
      <c r="BC80">
        <v>0</v>
      </c>
      <c r="BD80" s="11" t="s">
        <v>106</v>
      </c>
      <c r="BE80" s="3">
        <v>0</v>
      </c>
      <c r="BF80" s="3">
        <v>0</v>
      </c>
      <c r="BG80">
        <v>0</v>
      </c>
      <c r="BH80">
        <v>0</v>
      </c>
      <c r="BI80">
        <v>0</v>
      </c>
      <c r="BJ80" s="8">
        <v>0</v>
      </c>
      <c r="BK80">
        <v>0</v>
      </c>
      <c r="BL80" t="s">
        <v>46</v>
      </c>
      <c r="BM80">
        <v>0</v>
      </c>
      <c r="BN80" s="3">
        <v>617177</v>
      </c>
      <c r="BO80">
        <v>0</v>
      </c>
      <c r="BP80" s="19">
        <f t="shared" si="12"/>
        <v>285000</v>
      </c>
      <c r="BQ80" s="16">
        <f>+BP80/U80</f>
        <v>0.46178000800418678</v>
      </c>
      <c r="BR80" s="19">
        <f t="shared" si="7"/>
        <v>617177</v>
      </c>
      <c r="BS80" s="13">
        <f t="shared" si="8"/>
        <v>1</v>
      </c>
    </row>
    <row r="81" spans="1:71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9"/>
        <v>0</v>
      </c>
      <c r="U81" s="3">
        <v>0</v>
      </c>
      <c r="V81" s="3">
        <v>0</v>
      </c>
      <c r="W81" s="14">
        <f t="shared" si="10"/>
        <v>0</v>
      </c>
      <c r="X81" s="3">
        <v>0</v>
      </c>
      <c r="Y81" s="18">
        <f t="shared" si="11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>
        <v>30</v>
      </c>
      <c r="AF81" s="10">
        <v>46204</v>
      </c>
      <c r="AG81" t="s">
        <v>54</v>
      </c>
      <c r="AH81" t="s">
        <v>43</v>
      </c>
      <c r="AI81">
        <v>0</v>
      </c>
      <c r="AJ81" s="8" t="s">
        <v>106</v>
      </c>
      <c r="AK81" s="3">
        <v>0</v>
      </c>
      <c r="AL81" s="3">
        <v>0</v>
      </c>
      <c r="AM81">
        <v>0</v>
      </c>
      <c r="AN81" t="s">
        <v>45</v>
      </c>
      <c r="AO81">
        <v>0</v>
      </c>
      <c r="AP81" s="8">
        <v>0</v>
      </c>
      <c r="AQ81">
        <v>0</v>
      </c>
      <c r="AR81" t="s">
        <v>46</v>
      </c>
      <c r="AS81">
        <v>0</v>
      </c>
      <c r="AT81" s="11" t="s">
        <v>106</v>
      </c>
      <c r="AU81" s="3">
        <v>0</v>
      </c>
      <c r="AV81" s="3">
        <v>0</v>
      </c>
      <c r="AW81">
        <v>0</v>
      </c>
      <c r="AX81">
        <v>0</v>
      </c>
      <c r="AY81">
        <v>0</v>
      </c>
      <c r="AZ81" s="8">
        <v>0</v>
      </c>
      <c r="BA81">
        <v>0</v>
      </c>
      <c r="BB81" t="s">
        <v>46</v>
      </c>
      <c r="BC81">
        <v>0</v>
      </c>
      <c r="BD81" s="11" t="s">
        <v>106</v>
      </c>
      <c r="BE81" s="3">
        <v>0</v>
      </c>
      <c r="BF81" s="3">
        <v>0</v>
      </c>
      <c r="BG81">
        <v>0</v>
      </c>
      <c r="BH81">
        <v>0</v>
      </c>
      <c r="BI81">
        <v>0</v>
      </c>
      <c r="BJ81" s="8">
        <v>0</v>
      </c>
      <c r="BK81">
        <v>0</v>
      </c>
      <c r="BL81" t="s">
        <v>46</v>
      </c>
      <c r="BM81">
        <v>0</v>
      </c>
      <c r="BN81" s="3">
        <v>0</v>
      </c>
      <c r="BO81">
        <v>0</v>
      </c>
      <c r="BP81" s="19">
        <f t="shared" si="12"/>
        <v>3502000</v>
      </c>
      <c r="BQ81" s="19"/>
      <c r="BR81" s="19">
        <f t="shared" si="7"/>
        <v>3502000</v>
      </c>
      <c r="BS81" s="13">
        <f t="shared" si="8"/>
        <v>0</v>
      </c>
    </row>
    <row r="82" spans="1:71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9"/>
        <v>7.2616837183428928E-2</v>
      </c>
      <c r="U82" s="3">
        <v>1729351</v>
      </c>
      <c r="V82" s="3">
        <v>1479164</v>
      </c>
      <c r="W82" s="14">
        <f t="shared" si="10"/>
        <v>0.85532896444966922</v>
      </c>
      <c r="X82" s="3">
        <v>0</v>
      </c>
      <c r="Y82" s="18">
        <f t="shared" si="11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>
        <v>0</v>
      </c>
      <c r="AF82" s="10">
        <v>0</v>
      </c>
      <c r="AG82">
        <v>0</v>
      </c>
      <c r="AH82" t="s">
        <v>46</v>
      </c>
      <c r="AI82">
        <v>0</v>
      </c>
      <c r="AJ82" s="8" t="s">
        <v>106</v>
      </c>
      <c r="AK82" s="3">
        <v>0</v>
      </c>
      <c r="AL82" s="3">
        <v>0</v>
      </c>
      <c r="AM82">
        <v>0</v>
      </c>
      <c r="AN82" t="s">
        <v>45</v>
      </c>
      <c r="AO82">
        <v>0</v>
      </c>
      <c r="AP82" s="8">
        <v>0</v>
      </c>
      <c r="AQ82">
        <v>0</v>
      </c>
      <c r="AR82" t="s">
        <v>46</v>
      </c>
      <c r="AS82">
        <v>0</v>
      </c>
      <c r="AT82" s="11" t="s">
        <v>106</v>
      </c>
      <c r="AU82" s="3">
        <v>0</v>
      </c>
      <c r="AV82" s="3">
        <v>0</v>
      </c>
      <c r="AW82">
        <v>0</v>
      </c>
      <c r="AX82">
        <v>0</v>
      </c>
      <c r="AY82">
        <v>0</v>
      </c>
      <c r="AZ82" s="8">
        <v>0</v>
      </c>
      <c r="BA82">
        <v>0</v>
      </c>
      <c r="BB82" t="s">
        <v>46</v>
      </c>
      <c r="BC82">
        <v>0</v>
      </c>
      <c r="BD82" s="11" t="s">
        <v>106</v>
      </c>
      <c r="BE82" s="3">
        <v>0</v>
      </c>
      <c r="BF82" s="3">
        <v>0</v>
      </c>
      <c r="BG82">
        <v>0</v>
      </c>
      <c r="BH82">
        <v>0</v>
      </c>
      <c r="BI82">
        <v>0</v>
      </c>
      <c r="BJ82" s="8">
        <v>0</v>
      </c>
      <c r="BK82">
        <v>0</v>
      </c>
      <c r="BL82" t="s">
        <v>46</v>
      </c>
      <c r="BM82">
        <v>0</v>
      </c>
      <c r="BN82" s="3">
        <v>0</v>
      </c>
      <c r="BO82">
        <v>0</v>
      </c>
      <c r="BP82" s="19">
        <f t="shared" si="12"/>
        <v>0</v>
      </c>
      <c r="BQ82" s="19"/>
      <c r="BR82" s="19">
        <f t="shared" si="7"/>
        <v>0</v>
      </c>
      <c r="BS82" s="13">
        <f t="shared" si="8"/>
        <v>0</v>
      </c>
    </row>
    <row r="83" spans="1:71" hidden="1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9"/>
        <v>7.2184890436659266E-2</v>
      </c>
      <c r="U83" s="3">
        <v>978612</v>
      </c>
      <c r="V83" s="3">
        <v>822363</v>
      </c>
      <c r="W83" s="14">
        <f t="shared" si="10"/>
        <v>0.84033610869271991</v>
      </c>
      <c r="X83" s="3">
        <v>978612</v>
      </c>
      <c r="Y83" s="18">
        <f t="shared" si="11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>
        <v>0</v>
      </c>
      <c r="AF83" s="10">
        <v>0</v>
      </c>
      <c r="AG83">
        <v>0</v>
      </c>
      <c r="AH83" t="s">
        <v>46</v>
      </c>
      <c r="AI83">
        <v>0</v>
      </c>
      <c r="AJ83" s="8" t="s">
        <v>106</v>
      </c>
      <c r="AK83" s="3">
        <v>0</v>
      </c>
      <c r="AL83" s="3">
        <v>0</v>
      </c>
      <c r="AM83">
        <v>0</v>
      </c>
      <c r="AN83" t="s">
        <v>45</v>
      </c>
      <c r="AO83">
        <v>0</v>
      </c>
      <c r="AP83" s="8">
        <v>0</v>
      </c>
      <c r="AQ83">
        <v>0</v>
      </c>
      <c r="AR83" t="s">
        <v>46</v>
      </c>
      <c r="AS83">
        <v>0</v>
      </c>
      <c r="AT83" s="11" t="s">
        <v>106</v>
      </c>
      <c r="AU83" s="3">
        <v>0</v>
      </c>
      <c r="AV83" s="3">
        <v>0</v>
      </c>
      <c r="AW83">
        <v>0</v>
      </c>
      <c r="AX83">
        <v>0</v>
      </c>
      <c r="AY83">
        <v>0</v>
      </c>
      <c r="AZ83" s="8">
        <v>0</v>
      </c>
      <c r="BA83">
        <v>0</v>
      </c>
      <c r="BB83" t="s">
        <v>46</v>
      </c>
      <c r="BC83">
        <v>0</v>
      </c>
      <c r="BD83" s="11" t="s">
        <v>106</v>
      </c>
      <c r="BE83" s="3">
        <v>0</v>
      </c>
      <c r="BF83" s="3">
        <v>0</v>
      </c>
      <c r="BG83">
        <v>0</v>
      </c>
      <c r="BH83">
        <v>0</v>
      </c>
      <c r="BI83">
        <v>0</v>
      </c>
      <c r="BJ83" s="8">
        <v>0</v>
      </c>
      <c r="BK83">
        <v>0</v>
      </c>
      <c r="BL83" t="s">
        <v>46</v>
      </c>
      <c r="BM83">
        <v>0</v>
      </c>
      <c r="BN83" s="3">
        <v>0</v>
      </c>
      <c r="BO83">
        <v>0</v>
      </c>
      <c r="BP83" s="19">
        <f t="shared" si="12"/>
        <v>0</v>
      </c>
      <c r="BQ83" s="19"/>
      <c r="BR83" s="19">
        <f t="shared" si="7"/>
        <v>978612</v>
      </c>
      <c r="BS83" s="13">
        <f t="shared" si="8"/>
        <v>1</v>
      </c>
    </row>
    <row r="84" spans="1:71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9"/>
        <v>3.2568256472444282E-2</v>
      </c>
      <c r="U84" s="3">
        <v>2038488</v>
      </c>
      <c r="V84" s="3">
        <v>1891425</v>
      </c>
      <c r="W84" s="14">
        <f t="shared" si="10"/>
        <v>0.92785682329255803</v>
      </c>
      <c r="X84" s="3">
        <v>0</v>
      </c>
      <c r="Y84" s="18">
        <f t="shared" si="11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>
        <v>0</v>
      </c>
      <c r="AF84" s="10">
        <v>0</v>
      </c>
      <c r="AG84">
        <v>0</v>
      </c>
      <c r="AH84" t="s">
        <v>46</v>
      </c>
      <c r="AI84">
        <v>0</v>
      </c>
      <c r="AJ84" s="8">
        <v>37123</v>
      </c>
      <c r="AK84" s="3">
        <v>85465</v>
      </c>
      <c r="AL84" s="3">
        <v>0</v>
      </c>
      <c r="AM84">
        <v>6.8750000000000006E-2</v>
      </c>
      <c r="AN84" t="s">
        <v>45</v>
      </c>
      <c r="AO84">
        <v>0</v>
      </c>
      <c r="AP84" s="8">
        <v>0</v>
      </c>
      <c r="AQ84">
        <v>0</v>
      </c>
      <c r="AR84" t="s">
        <v>46</v>
      </c>
      <c r="AS84">
        <v>0</v>
      </c>
      <c r="AT84" s="11" t="s">
        <v>106</v>
      </c>
      <c r="AU84" s="3">
        <v>400000</v>
      </c>
      <c r="AV84" s="3">
        <v>0</v>
      </c>
      <c r="AW84">
        <v>0.03</v>
      </c>
      <c r="AX84">
        <v>20</v>
      </c>
      <c r="AY84">
        <v>0</v>
      </c>
      <c r="AZ84" s="8">
        <v>0</v>
      </c>
      <c r="BA84">
        <v>0</v>
      </c>
      <c r="BB84" t="s">
        <v>46</v>
      </c>
      <c r="BC84">
        <v>0</v>
      </c>
      <c r="BD84" s="11" t="s">
        <v>106</v>
      </c>
      <c r="BE84" s="3">
        <v>0</v>
      </c>
      <c r="BF84" s="3">
        <v>0</v>
      </c>
      <c r="BG84">
        <v>0</v>
      </c>
      <c r="BH84">
        <v>0</v>
      </c>
      <c r="BI84">
        <v>0</v>
      </c>
      <c r="BJ84" s="8">
        <v>0</v>
      </c>
      <c r="BK84">
        <v>0</v>
      </c>
      <c r="BL84" t="s">
        <v>46</v>
      </c>
      <c r="BM84">
        <v>0</v>
      </c>
      <c r="BN84" s="3">
        <v>1367759</v>
      </c>
      <c r="BO84">
        <v>0</v>
      </c>
      <c r="BP84" s="19">
        <f t="shared" si="12"/>
        <v>1367759</v>
      </c>
      <c r="BQ84" s="19"/>
      <c r="BR84" s="19">
        <f t="shared" si="7"/>
        <v>1367759</v>
      </c>
      <c r="BS84" s="13">
        <f t="shared" si="8"/>
        <v>0.67096740329106674</v>
      </c>
    </row>
    <row r="85" spans="1:71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9"/>
        <v>7.9542233440732663E-2</v>
      </c>
      <c r="U85" s="3">
        <v>2077915</v>
      </c>
      <c r="V85" s="3">
        <v>2027695</v>
      </c>
      <c r="W85" s="14">
        <f t="shared" si="10"/>
        <v>0.97583154267619221</v>
      </c>
      <c r="X85" s="3">
        <v>50220</v>
      </c>
      <c r="Y85" s="18">
        <f t="shared" si="11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>
        <v>30</v>
      </c>
      <c r="AF85" s="10">
        <v>44531</v>
      </c>
      <c r="AG85" t="s">
        <v>54</v>
      </c>
      <c r="AH85" t="s">
        <v>108</v>
      </c>
      <c r="AI85" t="s">
        <v>44</v>
      </c>
      <c r="AJ85" s="8">
        <v>42369</v>
      </c>
      <c r="AK85" s="3">
        <v>150000</v>
      </c>
      <c r="AL85" s="3">
        <v>148407.93</v>
      </c>
      <c r="AM85">
        <v>7.0000000000000007E-2</v>
      </c>
      <c r="AN85">
        <v>10</v>
      </c>
      <c r="AO85">
        <v>30</v>
      </c>
      <c r="AP85" s="8">
        <v>47848</v>
      </c>
      <c r="AQ85" t="s">
        <v>71</v>
      </c>
      <c r="AR85" t="s">
        <v>43</v>
      </c>
      <c r="AS85" t="s">
        <v>194</v>
      </c>
      <c r="AT85" s="11" t="s">
        <v>106</v>
      </c>
      <c r="AU85" s="3">
        <v>0</v>
      </c>
      <c r="AV85" s="3">
        <v>0</v>
      </c>
      <c r="AW85">
        <v>0</v>
      </c>
      <c r="AX85">
        <v>0</v>
      </c>
      <c r="AY85">
        <v>0</v>
      </c>
      <c r="AZ85" s="8">
        <v>0</v>
      </c>
      <c r="BA85">
        <v>0</v>
      </c>
      <c r="BB85" t="s">
        <v>46</v>
      </c>
      <c r="BC85">
        <v>0</v>
      </c>
      <c r="BD85" s="11" t="s">
        <v>106</v>
      </c>
      <c r="BE85" s="3">
        <v>0</v>
      </c>
      <c r="BF85" s="3">
        <v>0</v>
      </c>
      <c r="BG85">
        <v>0</v>
      </c>
      <c r="BH85">
        <v>0</v>
      </c>
      <c r="BI85">
        <v>0</v>
      </c>
      <c r="BJ85" s="8">
        <v>0</v>
      </c>
      <c r="BK85">
        <v>0</v>
      </c>
      <c r="BL85" t="s">
        <v>46</v>
      </c>
      <c r="BM85">
        <v>0</v>
      </c>
      <c r="BN85" s="3">
        <v>2077915</v>
      </c>
      <c r="BO85">
        <v>0</v>
      </c>
      <c r="BP85" s="19">
        <f t="shared" si="12"/>
        <v>517000</v>
      </c>
      <c r="BQ85" s="19"/>
      <c r="BR85" s="19">
        <f t="shared" si="7"/>
        <v>567220</v>
      </c>
      <c r="BS85" s="13">
        <f t="shared" si="8"/>
        <v>0.27297555482298363</v>
      </c>
    </row>
    <row r="86" spans="1:71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9"/>
        <v>0</v>
      </c>
      <c r="U86" s="3">
        <v>0</v>
      </c>
      <c r="V86" s="3">
        <v>0</v>
      </c>
      <c r="W86" s="14">
        <f t="shared" si="10"/>
        <v>0</v>
      </c>
      <c r="X86" s="3">
        <v>0</v>
      </c>
      <c r="Y86" s="18">
        <f t="shared" si="11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>
        <v>0</v>
      </c>
      <c r="AF86" s="10">
        <v>0</v>
      </c>
      <c r="AG86">
        <v>0</v>
      </c>
      <c r="AH86" t="s">
        <v>46</v>
      </c>
      <c r="AI86">
        <v>0</v>
      </c>
      <c r="AJ86" s="8" t="s">
        <v>106</v>
      </c>
      <c r="AK86" s="3">
        <v>0</v>
      </c>
      <c r="AL86" s="3">
        <v>0</v>
      </c>
      <c r="AM86">
        <v>0</v>
      </c>
      <c r="AN86" t="s">
        <v>45</v>
      </c>
      <c r="AO86">
        <v>0</v>
      </c>
      <c r="AP86" s="8">
        <v>0</v>
      </c>
      <c r="AQ86">
        <v>0</v>
      </c>
      <c r="AR86" t="s">
        <v>46</v>
      </c>
      <c r="AS86">
        <v>0</v>
      </c>
      <c r="AT86" s="11" t="s">
        <v>106</v>
      </c>
      <c r="AU86" s="3">
        <v>0</v>
      </c>
      <c r="AV86" s="3">
        <v>0</v>
      </c>
      <c r="AW86">
        <v>0</v>
      </c>
      <c r="AX86">
        <v>0</v>
      </c>
      <c r="AY86">
        <v>0</v>
      </c>
      <c r="AZ86" s="8">
        <v>0</v>
      </c>
      <c r="BA86">
        <v>0</v>
      </c>
      <c r="BB86" t="s">
        <v>46</v>
      </c>
      <c r="BC86">
        <v>0</v>
      </c>
      <c r="BD86" s="11" t="s">
        <v>106</v>
      </c>
      <c r="BE86" s="3">
        <v>0</v>
      </c>
      <c r="BF86" s="3">
        <v>0</v>
      </c>
      <c r="BG86">
        <v>0</v>
      </c>
      <c r="BH86">
        <v>0</v>
      </c>
      <c r="BI86">
        <v>0</v>
      </c>
      <c r="BJ86" s="8">
        <v>0</v>
      </c>
      <c r="BK86">
        <v>0</v>
      </c>
      <c r="BL86" t="s">
        <v>46</v>
      </c>
      <c r="BM86">
        <v>0</v>
      </c>
      <c r="BN86" s="3">
        <v>0</v>
      </c>
      <c r="BO86">
        <v>0</v>
      </c>
      <c r="BP86" s="19">
        <f t="shared" si="12"/>
        <v>0</v>
      </c>
      <c r="BQ86" s="19"/>
      <c r="BR86" s="19">
        <f t="shared" si="7"/>
        <v>0</v>
      </c>
      <c r="BS86" s="13">
        <f t="shared" si="8"/>
        <v>0</v>
      </c>
    </row>
    <row r="87" spans="1:71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9"/>
        <v>7.5444346688426242E-2</v>
      </c>
      <c r="U87" s="3">
        <v>1316202</v>
      </c>
      <c r="V87" s="3">
        <v>1181909</v>
      </c>
      <c r="W87" s="14">
        <f t="shared" si="10"/>
        <v>0.89796930866234814</v>
      </c>
      <c r="X87" s="3">
        <v>756476</v>
      </c>
      <c r="Y87" s="18">
        <f t="shared" si="11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>
        <v>0</v>
      </c>
      <c r="AF87" s="10">
        <v>43171</v>
      </c>
      <c r="AG87">
        <v>1</v>
      </c>
      <c r="AH87" t="s">
        <v>43</v>
      </c>
      <c r="AI87" t="s">
        <v>187</v>
      </c>
      <c r="AJ87" s="8">
        <v>35580</v>
      </c>
      <c r="AK87" s="3">
        <v>370000</v>
      </c>
      <c r="AL87" s="3">
        <v>572947.38</v>
      </c>
      <c r="AM87">
        <v>0.03</v>
      </c>
      <c r="AN87">
        <v>20</v>
      </c>
      <c r="AO87">
        <v>0</v>
      </c>
      <c r="AP87" s="8">
        <v>43174</v>
      </c>
      <c r="AQ87">
        <v>2</v>
      </c>
      <c r="AR87" t="s">
        <v>58</v>
      </c>
      <c r="AS87" t="s">
        <v>181</v>
      </c>
      <c r="AT87" s="11">
        <v>35580</v>
      </c>
      <c r="AU87" s="3">
        <v>19226</v>
      </c>
      <c r="AV87" s="3">
        <v>15381</v>
      </c>
      <c r="AW87">
        <v>0</v>
      </c>
      <c r="AX87">
        <v>5</v>
      </c>
      <c r="AY87">
        <v>0</v>
      </c>
      <c r="AZ87" s="8">
        <v>45185</v>
      </c>
      <c r="BA87">
        <v>3</v>
      </c>
      <c r="BB87" t="s">
        <v>58</v>
      </c>
      <c r="BC87" t="s">
        <v>198</v>
      </c>
      <c r="BD87" s="11" t="s">
        <v>106</v>
      </c>
      <c r="BE87" s="3">
        <v>0</v>
      </c>
      <c r="BF87" s="3">
        <v>0</v>
      </c>
      <c r="BG87">
        <v>0</v>
      </c>
      <c r="BH87">
        <v>0</v>
      </c>
      <c r="BI87">
        <v>0</v>
      </c>
      <c r="BJ87" s="8">
        <v>0</v>
      </c>
      <c r="BK87">
        <v>0</v>
      </c>
      <c r="BL87" t="s">
        <v>46</v>
      </c>
      <c r="BM87">
        <v>0</v>
      </c>
      <c r="BN87" s="3">
        <v>1316202</v>
      </c>
      <c r="BO87">
        <v>0</v>
      </c>
      <c r="BP87" s="19">
        <f t="shared" si="12"/>
        <v>559726</v>
      </c>
      <c r="BQ87" s="16">
        <f>+BP87/U87</f>
        <v>0.42525843297609334</v>
      </c>
      <c r="BR87" s="19">
        <f t="shared" si="7"/>
        <v>1316202</v>
      </c>
      <c r="BS87" s="13">
        <f t="shared" si="8"/>
        <v>1</v>
      </c>
    </row>
    <row r="88" spans="1:71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9"/>
        <v>8.3930759128848301E-2</v>
      </c>
      <c r="U88" s="3">
        <v>2269180</v>
      </c>
      <c r="V88" s="3">
        <v>2201780</v>
      </c>
      <c r="W88" s="14">
        <f t="shared" si="10"/>
        <v>0.97029764055738199</v>
      </c>
      <c r="X88" s="3">
        <v>0</v>
      </c>
      <c r="Y88" s="18">
        <f t="shared" si="11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>
        <v>0</v>
      </c>
      <c r="AF88" s="10">
        <v>0</v>
      </c>
      <c r="AG88">
        <v>0</v>
      </c>
      <c r="AH88" t="s">
        <v>46</v>
      </c>
      <c r="AI88">
        <v>0</v>
      </c>
      <c r="AJ88" s="8" t="s">
        <v>106</v>
      </c>
      <c r="AK88" s="3">
        <v>0</v>
      </c>
      <c r="AL88" s="3">
        <v>0</v>
      </c>
      <c r="AM88">
        <v>0</v>
      </c>
      <c r="AN88" t="s">
        <v>45</v>
      </c>
      <c r="AO88">
        <v>0</v>
      </c>
      <c r="AP88" s="8">
        <v>0</v>
      </c>
      <c r="AQ88">
        <v>0</v>
      </c>
      <c r="AR88" t="s">
        <v>46</v>
      </c>
      <c r="AS88">
        <v>0</v>
      </c>
      <c r="AT88" s="11" t="s">
        <v>106</v>
      </c>
      <c r="AU88" s="3">
        <v>0</v>
      </c>
      <c r="AV88" s="3">
        <v>0</v>
      </c>
      <c r="AW88">
        <v>0</v>
      </c>
      <c r="AX88">
        <v>0</v>
      </c>
      <c r="AY88">
        <v>0</v>
      </c>
      <c r="AZ88" s="8">
        <v>0</v>
      </c>
      <c r="BA88">
        <v>0</v>
      </c>
      <c r="BB88" t="s">
        <v>46</v>
      </c>
      <c r="BC88">
        <v>0</v>
      </c>
      <c r="BD88" s="11" t="s">
        <v>106</v>
      </c>
      <c r="BE88" s="3">
        <v>0</v>
      </c>
      <c r="BF88" s="3">
        <v>0</v>
      </c>
      <c r="BG88">
        <v>0</v>
      </c>
      <c r="BH88">
        <v>0</v>
      </c>
      <c r="BI88">
        <v>0</v>
      </c>
      <c r="BJ88" s="8">
        <v>0</v>
      </c>
      <c r="BK88">
        <v>0</v>
      </c>
      <c r="BL88" t="s">
        <v>46</v>
      </c>
      <c r="BM88">
        <v>0</v>
      </c>
      <c r="BN88" s="3">
        <v>0</v>
      </c>
      <c r="BO88" t="s">
        <v>62</v>
      </c>
      <c r="BP88" s="19">
        <f t="shared" si="12"/>
        <v>0</v>
      </c>
      <c r="BQ88" s="19"/>
      <c r="BR88" s="19">
        <f t="shared" si="7"/>
        <v>0</v>
      </c>
      <c r="BS88" s="13">
        <f t="shared" si="8"/>
        <v>0</v>
      </c>
    </row>
    <row r="89" spans="1:71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9"/>
        <v>0</v>
      </c>
      <c r="U89" s="3">
        <v>3975026</v>
      </c>
      <c r="V89" s="3">
        <v>0</v>
      </c>
      <c r="W89" s="14">
        <f t="shared" si="10"/>
        <v>0</v>
      </c>
      <c r="X89" s="3">
        <v>0</v>
      </c>
      <c r="Y89" s="18">
        <f t="shared" si="11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>
        <v>15</v>
      </c>
      <c r="AF89" s="10">
        <v>41862</v>
      </c>
      <c r="AG89" t="s">
        <v>63</v>
      </c>
      <c r="AH89" t="s">
        <v>43</v>
      </c>
      <c r="AI89" t="s">
        <v>44</v>
      </c>
      <c r="AJ89" s="8">
        <v>36348</v>
      </c>
      <c r="AK89" s="3">
        <v>507004</v>
      </c>
      <c r="AL89" s="3">
        <v>345655</v>
      </c>
      <c r="AM89">
        <v>6.5000000000000002E-2</v>
      </c>
      <c r="AN89">
        <v>30</v>
      </c>
      <c r="AO89">
        <v>30</v>
      </c>
      <c r="AP89" s="8">
        <v>47270</v>
      </c>
      <c r="AQ89" t="s">
        <v>63</v>
      </c>
      <c r="AR89" t="s">
        <v>43</v>
      </c>
      <c r="AS89" t="s">
        <v>199</v>
      </c>
      <c r="AT89" s="11" t="s">
        <v>106</v>
      </c>
      <c r="AU89" s="3">
        <v>0</v>
      </c>
      <c r="AV89" s="3">
        <v>0</v>
      </c>
      <c r="AW89">
        <v>0</v>
      </c>
      <c r="AX89">
        <v>0</v>
      </c>
      <c r="AY89">
        <v>0</v>
      </c>
      <c r="AZ89" s="8">
        <v>0</v>
      </c>
      <c r="BA89">
        <v>0</v>
      </c>
      <c r="BB89" t="s">
        <v>46</v>
      </c>
      <c r="BC89">
        <v>0</v>
      </c>
      <c r="BD89" s="11" t="s">
        <v>106</v>
      </c>
      <c r="BE89" s="3">
        <v>0</v>
      </c>
      <c r="BF89" s="3">
        <v>0</v>
      </c>
      <c r="BG89">
        <v>0</v>
      </c>
      <c r="BH89">
        <v>0</v>
      </c>
      <c r="BI89">
        <v>0</v>
      </c>
      <c r="BJ89" s="8">
        <v>0</v>
      </c>
      <c r="BK89">
        <v>0</v>
      </c>
      <c r="BL89" t="s">
        <v>46</v>
      </c>
      <c r="BM89">
        <v>0</v>
      </c>
      <c r="BN89" s="3">
        <v>3975026</v>
      </c>
      <c r="BO89">
        <v>0</v>
      </c>
      <c r="BP89" s="19">
        <f t="shared" si="12"/>
        <v>3975026</v>
      </c>
      <c r="BQ89" s="16">
        <f>+BP89/U89</f>
        <v>1</v>
      </c>
      <c r="BR89" s="19">
        <f t="shared" si="7"/>
        <v>3975026</v>
      </c>
      <c r="BS89" s="13">
        <f t="shared" si="8"/>
        <v>1</v>
      </c>
    </row>
    <row r="90" spans="1:71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9"/>
        <v>5.4410855748951367E-2</v>
      </c>
      <c r="U90" s="3">
        <v>4662746</v>
      </c>
      <c r="V90" s="3">
        <v>4154982</v>
      </c>
      <c r="W90" s="14">
        <f t="shared" si="10"/>
        <v>0.89110193864302278</v>
      </c>
      <c r="X90" s="3">
        <v>3844998.42</v>
      </c>
      <c r="Y90" s="18">
        <f t="shared" si="11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t="s">
        <v>202</v>
      </c>
      <c r="AF90" s="10">
        <v>44776</v>
      </c>
      <c r="AG90">
        <v>0</v>
      </c>
      <c r="AH90" t="s">
        <v>43</v>
      </c>
      <c r="AI90">
        <v>0</v>
      </c>
      <c r="AJ90" s="8" t="s">
        <v>106</v>
      </c>
      <c r="AK90" s="3">
        <v>500000</v>
      </c>
      <c r="AL90" s="3">
        <v>500000</v>
      </c>
      <c r="AM90">
        <v>0</v>
      </c>
      <c r="AN90">
        <v>30</v>
      </c>
      <c r="AO90">
        <v>30</v>
      </c>
      <c r="AP90" s="8">
        <v>54393</v>
      </c>
      <c r="AQ90">
        <v>0</v>
      </c>
      <c r="AR90" t="s">
        <v>100</v>
      </c>
      <c r="AS90">
        <v>0</v>
      </c>
      <c r="AT90" s="11" t="s">
        <v>106</v>
      </c>
      <c r="AU90" s="3">
        <v>0</v>
      </c>
      <c r="AV90" s="3">
        <v>0</v>
      </c>
      <c r="AW90">
        <v>0</v>
      </c>
      <c r="AX90">
        <v>0</v>
      </c>
      <c r="AY90">
        <v>0</v>
      </c>
      <c r="AZ90" s="8">
        <v>0</v>
      </c>
      <c r="BA90">
        <v>0</v>
      </c>
      <c r="BB90" t="s">
        <v>46</v>
      </c>
      <c r="BC90">
        <v>0</v>
      </c>
      <c r="BD90" s="11" t="s">
        <v>106</v>
      </c>
      <c r="BE90" s="3">
        <v>0</v>
      </c>
      <c r="BF90" s="3">
        <v>0</v>
      </c>
      <c r="BG90">
        <v>0</v>
      </c>
      <c r="BH90">
        <v>0</v>
      </c>
      <c r="BI90">
        <v>0</v>
      </c>
      <c r="BJ90" s="8">
        <v>0</v>
      </c>
      <c r="BK90">
        <v>0</v>
      </c>
      <c r="BL90" t="s">
        <v>46</v>
      </c>
      <c r="BM90">
        <v>0</v>
      </c>
      <c r="BN90" s="3">
        <v>0</v>
      </c>
      <c r="BO90">
        <v>0</v>
      </c>
      <c r="BP90" s="19">
        <f t="shared" si="12"/>
        <v>3410832.5</v>
      </c>
      <c r="BQ90" s="19"/>
      <c r="BR90" s="19">
        <f t="shared" si="7"/>
        <v>7255830.9199999999</v>
      </c>
      <c r="BS90" s="13">
        <f t="shared" si="8"/>
        <v>1.5561282814890625</v>
      </c>
    </row>
    <row r="91" spans="1:71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9"/>
        <v>0.78165629242187251</v>
      </c>
      <c r="U91" s="3">
        <v>1403315</v>
      </c>
      <c r="V91" s="3">
        <v>1305870</v>
      </c>
      <c r="W91" s="14">
        <f t="shared" si="10"/>
        <v>0.9305608505574301</v>
      </c>
      <c r="X91" s="3">
        <v>729824</v>
      </c>
      <c r="Y91" s="18">
        <f t="shared" si="11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>
        <v>15</v>
      </c>
      <c r="AF91" s="10">
        <v>43190</v>
      </c>
      <c r="AG91">
        <v>0</v>
      </c>
      <c r="AH91" t="s">
        <v>43</v>
      </c>
      <c r="AI91" t="s">
        <v>205</v>
      </c>
      <c r="AJ91" s="8" t="s">
        <v>106</v>
      </c>
      <c r="AK91" s="3">
        <v>0</v>
      </c>
      <c r="AL91" s="3">
        <v>0</v>
      </c>
      <c r="AM91">
        <v>0</v>
      </c>
      <c r="AN91" t="s">
        <v>45</v>
      </c>
      <c r="AO91">
        <v>0</v>
      </c>
      <c r="AP91" s="8">
        <v>0</v>
      </c>
      <c r="AQ91">
        <v>0</v>
      </c>
      <c r="AR91" t="s">
        <v>46</v>
      </c>
      <c r="AS91">
        <v>0</v>
      </c>
      <c r="AT91" s="11" t="s">
        <v>106</v>
      </c>
      <c r="AU91" s="3">
        <v>0</v>
      </c>
      <c r="AV91" s="3">
        <v>0</v>
      </c>
      <c r="AW91">
        <v>0</v>
      </c>
      <c r="AX91">
        <v>0</v>
      </c>
      <c r="AY91">
        <v>0</v>
      </c>
      <c r="AZ91" s="8">
        <v>0</v>
      </c>
      <c r="BA91">
        <v>0</v>
      </c>
      <c r="BB91" t="s">
        <v>46</v>
      </c>
      <c r="BC91">
        <v>0</v>
      </c>
      <c r="BD91" s="11" t="s">
        <v>106</v>
      </c>
      <c r="BE91" s="3">
        <v>0</v>
      </c>
      <c r="BF91" s="3">
        <v>0</v>
      </c>
      <c r="BG91">
        <v>0</v>
      </c>
      <c r="BH91">
        <v>0</v>
      </c>
      <c r="BI91">
        <v>0</v>
      </c>
      <c r="BJ91" s="8">
        <v>0</v>
      </c>
      <c r="BK91">
        <v>0</v>
      </c>
      <c r="BL91" t="s">
        <v>46</v>
      </c>
      <c r="BM91">
        <v>0</v>
      </c>
      <c r="BN91" s="3">
        <v>1403315</v>
      </c>
      <c r="BO91">
        <v>0</v>
      </c>
      <c r="BP91" s="19">
        <f t="shared" si="12"/>
        <v>500000</v>
      </c>
      <c r="BQ91" s="19"/>
      <c r="BR91" s="19">
        <f t="shared" si="7"/>
        <v>1229824</v>
      </c>
      <c r="BS91" s="13">
        <f t="shared" si="8"/>
        <v>0.8763705939151224</v>
      </c>
    </row>
    <row r="92" spans="1:71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9"/>
        <v>4.8342669256485629E-2</v>
      </c>
      <c r="U92" s="3">
        <v>1977487</v>
      </c>
      <c r="V92" s="3">
        <v>2570733</v>
      </c>
      <c r="W92" s="14">
        <f t="shared" si="10"/>
        <v>1.2999999494307675</v>
      </c>
      <c r="X92" s="3">
        <v>0</v>
      </c>
      <c r="Y92" s="18">
        <f t="shared" si="11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>
        <v>10</v>
      </c>
      <c r="AF92" s="10">
        <v>45901</v>
      </c>
      <c r="AG92" t="s">
        <v>54</v>
      </c>
      <c r="AH92" t="s">
        <v>43</v>
      </c>
      <c r="AI92" t="s">
        <v>122</v>
      </c>
      <c r="AJ92" s="8">
        <v>35758</v>
      </c>
      <c r="AK92" s="3">
        <v>250000</v>
      </c>
      <c r="AL92" s="3">
        <v>250000</v>
      </c>
      <c r="AM92">
        <v>0.03</v>
      </c>
      <c r="AN92">
        <v>30</v>
      </c>
      <c r="AO92">
        <v>30</v>
      </c>
      <c r="AP92" s="8" t="s">
        <v>140</v>
      </c>
      <c r="AQ92">
        <v>0</v>
      </c>
      <c r="AR92" t="s">
        <v>100</v>
      </c>
      <c r="AS92" t="s">
        <v>126</v>
      </c>
      <c r="AT92" s="11" t="s">
        <v>106</v>
      </c>
      <c r="AU92" s="3">
        <v>0</v>
      </c>
      <c r="AV92" s="3">
        <v>0</v>
      </c>
      <c r="AW92">
        <v>0</v>
      </c>
      <c r="AX92">
        <v>0</v>
      </c>
      <c r="AY92">
        <v>0</v>
      </c>
      <c r="AZ92" s="8">
        <v>0</v>
      </c>
      <c r="BA92">
        <v>0</v>
      </c>
      <c r="BB92" t="s">
        <v>46</v>
      </c>
      <c r="BC92">
        <v>0</v>
      </c>
      <c r="BD92" s="11" t="s">
        <v>106</v>
      </c>
      <c r="BE92" s="3">
        <v>0</v>
      </c>
      <c r="BF92" s="3">
        <v>0</v>
      </c>
      <c r="BG92">
        <v>0</v>
      </c>
      <c r="BH92">
        <v>0</v>
      </c>
      <c r="BI92">
        <v>0</v>
      </c>
      <c r="BJ92" s="8">
        <v>0</v>
      </c>
      <c r="BK92">
        <v>0</v>
      </c>
      <c r="BL92" t="s">
        <v>46</v>
      </c>
      <c r="BM92">
        <v>0</v>
      </c>
      <c r="BN92" s="3">
        <v>570000</v>
      </c>
      <c r="BO92" t="s">
        <v>62</v>
      </c>
      <c r="BP92" s="19">
        <f t="shared" si="12"/>
        <v>570000</v>
      </c>
      <c r="BQ92" s="19"/>
      <c r="BR92" s="19">
        <f t="shared" si="7"/>
        <v>570000</v>
      </c>
      <c r="BS92" s="13">
        <f t="shared" si="8"/>
        <v>0.28824462562838593</v>
      </c>
    </row>
    <row r="93" spans="1:71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9"/>
        <v>4.9265865631110101E-2</v>
      </c>
      <c r="U93" s="3">
        <v>2248839</v>
      </c>
      <c r="V93" s="3">
        <v>1355664</v>
      </c>
      <c r="W93" s="14">
        <f t="shared" si="10"/>
        <v>0.6028283927840099</v>
      </c>
      <c r="X93" s="3">
        <v>713094</v>
      </c>
      <c r="Y93" s="18">
        <f t="shared" si="11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>
        <v>16</v>
      </c>
      <c r="AF93" s="10">
        <v>11453</v>
      </c>
      <c r="AG93" t="s">
        <v>206</v>
      </c>
      <c r="AH93" t="s">
        <v>43</v>
      </c>
      <c r="AI93" t="s">
        <v>207</v>
      </c>
      <c r="AJ93" s="8">
        <v>42152</v>
      </c>
      <c r="AK93" s="3">
        <v>600000</v>
      </c>
      <c r="AL93" s="3">
        <v>600000</v>
      </c>
      <c r="AM93">
        <v>2.53E-2</v>
      </c>
      <c r="AN93">
        <v>15</v>
      </c>
      <c r="AO93">
        <v>15</v>
      </c>
      <c r="AP93" s="8">
        <v>11925</v>
      </c>
      <c r="AQ93" t="s">
        <v>208</v>
      </c>
      <c r="AR93" t="s">
        <v>100</v>
      </c>
      <c r="AS93">
        <v>0</v>
      </c>
      <c r="AT93" s="11" t="s">
        <v>106</v>
      </c>
      <c r="AU93" s="3">
        <v>0</v>
      </c>
      <c r="AV93" s="3">
        <v>0</v>
      </c>
      <c r="AW93">
        <v>0</v>
      </c>
      <c r="AX93">
        <v>0</v>
      </c>
      <c r="AY93">
        <v>0</v>
      </c>
      <c r="AZ93" s="8">
        <v>0</v>
      </c>
      <c r="BA93">
        <v>0</v>
      </c>
      <c r="BB93" t="s">
        <v>46</v>
      </c>
      <c r="BC93">
        <v>0</v>
      </c>
      <c r="BD93" s="11" t="s">
        <v>106</v>
      </c>
      <c r="BE93" s="3">
        <v>0</v>
      </c>
      <c r="BF93" s="3">
        <v>0</v>
      </c>
      <c r="BG93">
        <v>0</v>
      </c>
      <c r="BH93">
        <v>0</v>
      </c>
      <c r="BI93">
        <v>0</v>
      </c>
      <c r="BJ93" s="8">
        <v>0</v>
      </c>
      <c r="BK93">
        <v>0</v>
      </c>
      <c r="BL93" t="s">
        <v>46</v>
      </c>
      <c r="BM93">
        <v>0</v>
      </c>
      <c r="BN93" s="3">
        <v>0</v>
      </c>
      <c r="BO93" t="s">
        <v>209</v>
      </c>
      <c r="BP93" s="19">
        <f t="shared" si="12"/>
        <v>1115000</v>
      </c>
      <c r="BQ93" s="19"/>
      <c r="BR93" s="19">
        <f t="shared" si="7"/>
        <v>1828094</v>
      </c>
      <c r="BS93" s="13">
        <f t="shared" si="8"/>
        <v>0.81290568155390408</v>
      </c>
    </row>
    <row r="94" spans="1:71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9"/>
        <v>6.1675089623380037E-2</v>
      </c>
      <c r="U94" s="3">
        <v>619537</v>
      </c>
      <c r="V94" s="3">
        <v>549424</v>
      </c>
      <c r="W94" s="14">
        <f t="shared" si="10"/>
        <v>0.88683000369630871</v>
      </c>
      <c r="X94" s="3">
        <v>387378</v>
      </c>
      <c r="Y94" s="18">
        <f t="shared" si="11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>
        <v>0</v>
      </c>
      <c r="AF94" s="10">
        <v>0</v>
      </c>
      <c r="AG94">
        <v>0</v>
      </c>
      <c r="AH94" t="s">
        <v>46</v>
      </c>
      <c r="AI94">
        <v>0</v>
      </c>
      <c r="AJ94" s="8" t="s">
        <v>106</v>
      </c>
      <c r="AK94" s="3">
        <v>0</v>
      </c>
      <c r="AL94" s="3">
        <v>0</v>
      </c>
      <c r="AM94">
        <v>0</v>
      </c>
      <c r="AN94" t="s">
        <v>45</v>
      </c>
      <c r="AO94">
        <v>0</v>
      </c>
      <c r="AP94" s="8">
        <v>0</v>
      </c>
      <c r="AQ94">
        <v>0</v>
      </c>
      <c r="AR94" t="s">
        <v>46</v>
      </c>
      <c r="AS94">
        <v>0</v>
      </c>
      <c r="AT94" s="11" t="s">
        <v>106</v>
      </c>
      <c r="AU94" s="3">
        <v>0</v>
      </c>
      <c r="AV94" s="3">
        <v>0</v>
      </c>
      <c r="AW94">
        <v>0</v>
      </c>
      <c r="AX94">
        <v>0</v>
      </c>
      <c r="AY94">
        <v>0</v>
      </c>
      <c r="AZ94" s="8">
        <v>0</v>
      </c>
      <c r="BA94">
        <v>0</v>
      </c>
      <c r="BB94" t="s">
        <v>46</v>
      </c>
      <c r="BC94">
        <v>0</v>
      </c>
      <c r="BD94" s="11" t="s">
        <v>106</v>
      </c>
      <c r="BE94" s="3">
        <v>0</v>
      </c>
      <c r="BF94" s="3">
        <v>0</v>
      </c>
      <c r="BG94">
        <v>0</v>
      </c>
      <c r="BH94">
        <v>0</v>
      </c>
      <c r="BI94">
        <v>0</v>
      </c>
      <c r="BJ94" s="8">
        <v>0</v>
      </c>
      <c r="BK94">
        <v>0</v>
      </c>
      <c r="BL94" t="s">
        <v>46</v>
      </c>
      <c r="BM94">
        <v>0</v>
      </c>
      <c r="BN94" s="3">
        <v>619537</v>
      </c>
      <c r="BO94" t="s">
        <v>47</v>
      </c>
      <c r="BP94" s="19">
        <f t="shared" si="12"/>
        <v>0</v>
      </c>
      <c r="BQ94" s="19"/>
      <c r="BR94" s="19">
        <f t="shared" si="7"/>
        <v>387378</v>
      </c>
      <c r="BS94" s="13">
        <f t="shared" si="8"/>
        <v>0.62527016142700109</v>
      </c>
    </row>
    <row r="95" spans="1:71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9"/>
        <v>0</v>
      </c>
      <c r="U95" s="3">
        <v>752079</v>
      </c>
      <c r="V95" s="3">
        <v>790533</v>
      </c>
      <c r="W95" s="14">
        <f t="shared" si="10"/>
        <v>1.0511302669001528</v>
      </c>
      <c r="X95" s="3">
        <v>0</v>
      </c>
      <c r="Y95" s="18">
        <f t="shared" si="11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>
        <v>21</v>
      </c>
      <c r="AF95" s="10">
        <v>43709</v>
      </c>
      <c r="AG95">
        <v>0</v>
      </c>
      <c r="AH95" t="s">
        <v>43</v>
      </c>
      <c r="AI95" t="s">
        <v>214</v>
      </c>
      <c r="AJ95" s="8">
        <v>35933</v>
      </c>
      <c r="AK95" s="3">
        <v>180000</v>
      </c>
      <c r="AL95" s="3">
        <v>200000</v>
      </c>
      <c r="AM95">
        <v>0.01</v>
      </c>
      <c r="AN95">
        <v>50</v>
      </c>
      <c r="AO95">
        <v>30</v>
      </c>
      <c r="AP95" s="8">
        <v>54393</v>
      </c>
      <c r="AQ95">
        <v>0</v>
      </c>
      <c r="AR95" t="s">
        <v>100</v>
      </c>
      <c r="AS95">
        <v>0</v>
      </c>
      <c r="AT95" s="11" t="s">
        <v>106</v>
      </c>
      <c r="AU95" s="3">
        <v>0</v>
      </c>
      <c r="AV95" s="3">
        <v>0</v>
      </c>
      <c r="AW95">
        <v>0</v>
      </c>
      <c r="AX95">
        <v>0</v>
      </c>
      <c r="AY95">
        <v>0</v>
      </c>
      <c r="AZ95" s="8">
        <v>0</v>
      </c>
      <c r="BA95">
        <v>0</v>
      </c>
      <c r="BB95" t="s">
        <v>46</v>
      </c>
      <c r="BC95">
        <v>0</v>
      </c>
      <c r="BD95" s="11" t="s">
        <v>106</v>
      </c>
      <c r="BE95" s="3">
        <v>0</v>
      </c>
      <c r="BF95" s="3">
        <v>0</v>
      </c>
      <c r="BG95">
        <v>0</v>
      </c>
      <c r="BH95">
        <v>0</v>
      </c>
      <c r="BI95">
        <v>0</v>
      </c>
      <c r="BJ95" s="8">
        <v>0</v>
      </c>
      <c r="BK95">
        <v>0</v>
      </c>
      <c r="BL95" t="s">
        <v>46</v>
      </c>
      <c r="BM95">
        <v>0</v>
      </c>
      <c r="BN95" s="3">
        <v>0</v>
      </c>
      <c r="BO95">
        <v>0</v>
      </c>
      <c r="BP95" s="19">
        <f t="shared" si="12"/>
        <v>305000</v>
      </c>
      <c r="BQ95" s="19"/>
      <c r="BR95" s="19">
        <f t="shared" si="7"/>
        <v>305000</v>
      </c>
      <c r="BS95" s="13">
        <f t="shared" si="8"/>
        <v>0.40554250284876986</v>
      </c>
    </row>
    <row r="96" spans="1:71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9"/>
        <v>6.1710688047418541E-2</v>
      </c>
      <c r="U96" s="3">
        <v>2018451</v>
      </c>
      <c r="V96" s="3">
        <v>1489952</v>
      </c>
      <c r="W96" s="14">
        <f t="shared" si="10"/>
        <v>0.73816604911389971</v>
      </c>
      <c r="X96" s="3">
        <v>0</v>
      </c>
      <c r="Y96" s="18">
        <f t="shared" si="11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>
        <v>0</v>
      </c>
      <c r="AF96" s="10">
        <v>43723</v>
      </c>
      <c r="AG96">
        <v>0</v>
      </c>
      <c r="AH96" t="s">
        <v>43</v>
      </c>
      <c r="AI96">
        <v>0</v>
      </c>
      <c r="AJ96" s="8" t="s">
        <v>106</v>
      </c>
      <c r="AK96" s="3">
        <v>0</v>
      </c>
      <c r="AL96" s="3">
        <v>0</v>
      </c>
      <c r="AM96">
        <v>0</v>
      </c>
      <c r="AN96">
        <v>0</v>
      </c>
      <c r="AO96">
        <v>0</v>
      </c>
      <c r="AP96" s="8">
        <v>0</v>
      </c>
      <c r="AQ96">
        <v>0</v>
      </c>
      <c r="AR96">
        <v>0</v>
      </c>
      <c r="AS96">
        <v>0</v>
      </c>
      <c r="AT96" s="11" t="s">
        <v>106</v>
      </c>
      <c r="AU96" s="3">
        <v>0</v>
      </c>
      <c r="AV96" s="3">
        <v>0</v>
      </c>
      <c r="AW96">
        <v>0</v>
      </c>
      <c r="AX96">
        <v>0</v>
      </c>
      <c r="AY96">
        <v>0</v>
      </c>
      <c r="AZ96" s="8">
        <v>0</v>
      </c>
      <c r="BA96">
        <v>0</v>
      </c>
      <c r="BB96" t="s">
        <v>46</v>
      </c>
      <c r="BC96">
        <v>0</v>
      </c>
      <c r="BD96" s="11" t="s">
        <v>106</v>
      </c>
      <c r="BE96" s="3">
        <v>0</v>
      </c>
      <c r="BF96" s="3">
        <v>0</v>
      </c>
      <c r="BG96">
        <v>0</v>
      </c>
      <c r="BH96">
        <v>0</v>
      </c>
      <c r="BI96">
        <v>0</v>
      </c>
      <c r="BJ96" s="8">
        <v>0</v>
      </c>
      <c r="BK96">
        <v>0</v>
      </c>
      <c r="BL96" t="s">
        <v>46</v>
      </c>
      <c r="BM96">
        <v>0</v>
      </c>
      <c r="BN96" s="3">
        <v>0</v>
      </c>
      <c r="BO96">
        <v>0</v>
      </c>
      <c r="BP96" s="19">
        <f t="shared" si="12"/>
        <v>505380</v>
      </c>
      <c r="BQ96" s="19"/>
      <c r="BR96" s="19">
        <f t="shared" si="7"/>
        <v>505380</v>
      </c>
      <c r="BS96" s="13">
        <f t="shared" si="8"/>
        <v>0.25038011821936723</v>
      </c>
    </row>
    <row r="97" spans="1:71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9"/>
        <v>0</v>
      </c>
      <c r="U97" s="3">
        <v>0</v>
      </c>
      <c r="V97" s="3">
        <v>0</v>
      </c>
      <c r="W97" s="14">
        <f t="shared" si="10"/>
        <v>0</v>
      </c>
      <c r="X97" s="3">
        <v>0</v>
      </c>
      <c r="Y97" s="18">
        <f t="shared" si="11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>
        <v>0</v>
      </c>
      <c r="AF97" s="10">
        <v>0</v>
      </c>
      <c r="AG97">
        <v>0</v>
      </c>
      <c r="AH97" t="s">
        <v>46</v>
      </c>
      <c r="AI97">
        <v>0</v>
      </c>
      <c r="AJ97" s="8" t="s">
        <v>106</v>
      </c>
      <c r="AK97" s="3">
        <v>0</v>
      </c>
      <c r="AL97" s="3">
        <v>0</v>
      </c>
      <c r="AM97">
        <v>0</v>
      </c>
      <c r="AN97" t="s">
        <v>45</v>
      </c>
      <c r="AO97">
        <v>0</v>
      </c>
      <c r="AP97" s="8">
        <v>0</v>
      </c>
      <c r="AQ97">
        <v>0</v>
      </c>
      <c r="AR97" t="s">
        <v>46</v>
      </c>
      <c r="AS97">
        <v>0</v>
      </c>
      <c r="AT97" s="11" t="s">
        <v>106</v>
      </c>
      <c r="AU97" s="3">
        <v>0</v>
      </c>
      <c r="AV97" s="3">
        <v>0</v>
      </c>
      <c r="AW97">
        <v>0</v>
      </c>
      <c r="AX97">
        <v>0</v>
      </c>
      <c r="AY97">
        <v>0</v>
      </c>
      <c r="AZ97" s="8">
        <v>0</v>
      </c>
      <c r="BA97">
        <v>0</v>
      </c>
      <c r="BB97" t="s">
        <v>46</v>
      </c>
      <c r="BC97">
        <v>0</v>
      </c>
      <c r="BD97" s="11" t="s">
        <v>106</v>
      </c>
      <c r="BE97" s="3">
        <v>0</v>
      </c>
      <c r="BF97" s="3">
        <v>0</v>
      </c>
      <c r="BG97">
        <v>0</v>
      </c>
      <c r="BH97">
        <v>0</v>
      </c>
      <c r="BI97">
        <v>0</v>
      </c>
      <c r="BJ97" s="8">
        <v>0</v>
      </c>
      <c r="BK97">
        <v>0</v>
      </c>
      <c r="BL97" t="s">
        <v>46</v>
      </c>
      <c r="BM97">
        <v>0</v>
      </c>
      <c r="BN97" s="3">
        <v>0</v>
      </c>
      <c r="BO97">
        <v>0</v>
      </c>
      <c r="BP97" s="19">
        <f t="shared" si="12"/>
        <v>0</v>
      </c>
      <c r="BQ97" s="19"/>
      <c r="BR97" s="19">
        <f t="shared" si="7"/>
        <v>0</v>
      </c>
      <c r="BS97" s="13">
        <f t="shared" si="8"/>
        <v>0</v>
      </c>
    </row>
    <row r="98" spans="1:71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9"/>
        <v>6.1617888852351199E-2</v>
      </c>
      <c r="U98" s="3">
        <v>1824600</v>
      </c>
      <c r="V98" s="3">
        <v>1439871</v>
      </c>
      <c r="W98" s="14">
        <f t="shared" si="10"/>
        <v>0.78914337389016775</v>
      </c>
      <c r="X98" s="3">
        <v>0</v>
      </c>
      <c r="Y98" s="18">
        <f t="shared" si="11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>
        <v>0</v>
      </c>
      <c r="AF98" s="10">
        <v>43723</v>
      </c>
      <c r="AG98">
        <v>0</v>
      </c>
      <c r="AH98" t="s">
        <v>43</v>
      </c>
      <c r="AI98">
        <v>0</v>
      </c>
      <c r="AJ98" s="8" t="s">
        <v>106</v>
      </c>
      <c r="AK98" s="3">
        <v>0</v>
      </c>
      <c r="AL98" s="3">
        <v>0</v>
      </c>
      <c r="AM98">
        <v>0</v>
      </c>
      <c r="AN98">
        <v>0</v>
      </c>
      <c r="AO98">
        <v>0</v>
      </c>
      <c r="AP98" s="8">
        <v>0</v>
      </c>
      <c r="AQ98">
        <v>0</v>
      </c>
      <c r="AR98">
        <v>0</v>
      </c>
      <c r="AS98">
        <v>0</v>
      </c>
      <c r="AT98" s="11" t="s">
        <v>106</v>
      </c>
      <c r="AU98" s="3">
        <v>0</v>
      </c>
      <c r="AV98" s="3">
        <v>0</v>
      </c>
      <c r="AW98">
        <v>0</v>
      </c>
      <c r="AX98">
        <v>0</v>
      </c>
      <c r="AY98">
        <v>0</v>
      </c>
      <c r="AZ98" s="8">
        <v>0</v>
      </c>
      <c r="BA98">
        <v>0</v>
      </c>
      <c r="BB98" t="s">
        <v>46</v>
      </c>
      <c r="BC98">
        <v>0</v>
      </c>
      <c r="BD98" s="11" t="s">
        <v>106</v>
      </c>
      <c r="BE98" s="3">
        <v>0</v>
      </c>
      <c r="BF98" s="3">
        <v>0</v>
      </c>
      <c r="BG98">
        <v>0</v>
      </c>
      <c r="BH98">
        <v>0</v>
      </c>
      <c r="BI98">
        <v>0</v>
      </c>
      <c r="BJ98" s="8">
        <v>0</v>
      </c>
      <c r="BK98">
        <v>0</v>
      </c>
      <c r="BL98" t="s">
        <v>46</v>
      </c>
      <c r="BM98">
        <v>0</v>
      </c>
      <c r="BN98" s="3">
        <v>0</v>
      </c>
      <c r="BO98">
        <v>0</v>
      </c>
      <c r="BP98" s="19">
        <f t="shared" si="12"/>
        <v>492745</v>
      </c>
      <c r="BQ98" s="19"/>
      <c r="BR98" s="19">
        <f t="shared" si="7"/>
        <v>492745</v>
      </c>
      <c r="BS98" s="13">
        <f t="shared" si="8"/>
        <v>0.27005645072892687</v>
      </c>
    </row>
    <row r="99" spans="1:71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9"/>
        <v>2.8725690910337175E-2</v>
      </c>
      <c r="U99" s="3">
        <v>3092876</v>
      </c>
      <c r="V99" s="3">
        <v>1095404</v>
      </c>
      <c r="W99" s="14">
        <f t="shared" si="10"/>
        <v>0.35417003462149793</v>
      </c>
      <c r="X99" s="3">
        <v>1257376</v>
      </c>
      <c r="Y99" s="18">
        <f t="shared" si="11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>
        <v>48</v>
      </c>
      <c r="AF99" s="10">
        <v>47453</v>
      </c>
      <c r="AG99" t="s">
        <v>54</v>
      </c>
      <c r="AH99" t="s">
        <v>43</v>
      </c>
      <c r="AI99" t="s">
        <v>137</v>
      </c>
      <c r="AJ99" s="8">
        <v>36081</v>
      </c>
      <c r="AK99" s="3">
        <v>126000</v>
      </c>
      <c r="AL99" s="3">
        <v>126000</v>
      </c>
      <c r="AM99">
        <v>0.01</v>
      </c>
      <c r="AN99">
        <v>50</v>
      </c>
      <c r="AO99" t="s">
        <v>165</v>
      </c>
      <c r="AP99" s="8">
        <v>54363</v>
      </c>
      <c r="AQ99" t="s">
        <v>71</v>
      </c>
      <c r="AR99" t="s">
        <v>100</v>
      </c>
      <c r="AS99" t="s">
        <v>137</v>
      </c>
      <c r="AT99" s="11">
        <v>36495</v>
      </c>
      <c r="AU99" s="3">
        <v>100000</v>
      </c>
      <c r="AV99" s="3">
        <v>100000</v>
      </c>
      <c r="AW99">
        <v>0</v>
      </c>
      <c r="AX99">
        <v>30</v>
      </c>
      <c r="AY99" t="s">
        <v>165</v>
      </c>
      <c r="AZ99" s="8">
        <v>47423</v>
      </c>
      <c r="BA99" t="s">
        <v>75</v>
      </c>
      <c r="BB99" t="s">
        <v>100</v>
      </c>
      <c r="BC99" t="s">
        <v>137</v>
      </c>
      <c r="BD99" s="11">
        <v>36495</v>
      </c>
      <c r="BE99" s="3">
        <v>25000</v>
      </c>
      <c r="BF99" s="3">
        <v>25000</v>
      </c>
      <c r="BG99">
        <v>0</v>
      </c>
      <c r="BH99">
        <v>30</v>
      </c>
      <c r="BI99" t="s">
        <v>165</v>
      </c>
      <c r="BJ99" s="8">
        <v>47423</v>
      </c>
      <c r="BK99" t="s">
        <v>75</v>
      </c>
      <c r="BL99" t="s">
        <v>100</v>
      </c>
      <c r="BM99" t="s">
        <v>137</v>
      </c>
      <c r="BN99" s="3">
        <v>2745311.83</v>
      </c>
      <c r="BO99" t="s">
        <v>47</v>
      </c>
      <c r="BP99" s="19">
        <f t="shared" si="12"/>
        <v>1487935.83</v>
      </c>
      <c r="BQ99" s="19"/>
      <c r="BR99" s="19">
        <f t="shared" si="7"/>
        <v>2745311.83</v>
      </c>
      <c r="BS99" s="13">
        <f t="shared" si="8"/>
        <v>0.88762427914989162</v>
      </c>
    </row>
    <row r="100" spans="1:71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9"/>
        <v>0.79867357009821871</v>
      </c>
      <c r="U100" s="3">
        <v>1005104</v>
      </c>
      <c r="V100" s="3">
        <v>986907</v>
      </c>
      <c r="W100" s="14">
        <f t="shared" si="10"/>
        <v>0.98189540584854895</v>
      </c>
      <c r="X100" s="3">
        <v>602062</v>
      </c>
      <c r="Y100" s="18">
        <f t="shared" si="11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>
        <v>25</v>
      </c>
      <c r="AF100" s="10">
        <v>43190</v>
      </c>
      <c r="AG100">
        <v>0</v>
      </c>
      <c r="AH100" t="s">
        <v>43</v>
      </c>
      <c r="AI100" t="s">
        <v>205</v>
      </c>
      <c r="AJ100" s="8">
        <v>36502</v>
      </c>
      <c r="AK100" s="3">
        <v>50000</v>
      </c>
      <c r="AL100" s="3">
        <v>50000</v>
      </c>
      <c r="AM100">
        <v>0.03</v>
      </c>
      <c r="AN100">
        <v>20</v>
      </c>
      <c r="AO100">
        <v>20</v>
      </c>
      <c r="AP100" s="8">
        <v>43830</v>
      </c>
      <c r="AQ100">
        <v>0</v>
      </c>
      <c r="AR100" t="s">
        <v>100</v>
      </c>
      <c r="AS100" t="s">
        <v>205</v>
      </c>
      <c r="AT100" s="11" t="s">
        <v>106</v>
      </c>
      <c r="AU100" s="3">
        <v>0</v>
      </c>
      <c r="AV100" s="3">
        <v>0</v>
      </c>
      <c r="AW100">
        <v>0</v>
      </c>
      <c r="AX100">
        <v>0</v>
      </c>
      <c r="AY100">
        <v>0</v>
      </c>
      <c r="AZ100" s="8">
        <v>0</v>
      </c>
      <c r="BA100">
        <v>0</v>
      </c>
      <c r="BB100" t="s">
        <v>46</v>
      </c>
      <c r="BC100">
        <v>0</v>
      </c>
      <c r="BD100" s="11" t="s">
        <v>106</v>
      </c>
      <c r="BE100" s="3">
        <v>0</v>
      </c>
      <c r="BF100" s="3">
        <v>0</v>
      </c>
      <c r="BG100">
        <v>0</v>
      </c>
      <c r="BH100">
        <v>0</v>
      </c>
      <c r="BI100">
        <v>0</v>
      </c>
      <c r="BJ100" s="8">
        <v>0</v>
      </c>
      <c r="BK100">
        <v>0</v>
      </c>
      <c r="BL100" t="s">
        <v>46</v>
      </c>
      <c r="BM100">
        <v>0</v>
      </c>
      <c r="BN100" s="3">
        <v>1005104</v>
      </c>
      <c r="BO100">
        <v>0</v>
      </c>
      <c r="BP100" s="19">
        <f t="shared" si="12"/>
        <v>338000</v>
      </c>
      <c r="BQ100" s="19"/>
      <c r="BR100" s="19">
        <f t="shared" si="7"/>
        <v>940062</v>
      </c>
      <c r="BS100" s="13">
        <f t="shared" si="8"/>
        <v>0.93528828857511259</v>
      </c>
    </row>
    <row r="101" spans="1:71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9"/>
        <v>6.4316638262612663E-2</v>
      </c>
      <c r="U101" s="3">
        <v>2210952</v>
      </c>
      <c r="V101" s="3">
        <v>2210949</v>
      </c>
      <c r="W101" s="14">
        <f t="shared" si="10"/>
        <v>0.99999864311843945</v>
      </c>
      <c r="X101" s="3">
        <v>0</v>
      </c>
      <c r="Y101" s="18">
        <f t="shared" si="11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>
        <v>35</v>
      </c>
      <c r="AF101" s="10">
        <v>18749</v>
      </c>
      <c r="AG101">
        <v>0</v>
      </c>
      <c r="AH101" t="s">
        <v>43</v>
      </c>
      <c r="AI101" t="s">
        <v>44</v>
      </c>
      <c r="AJ101" s="8">
        <v>36326</v>
      </c>
      <c r="AK101" s="3">
        <v>61704</v>
      </c>
      <c r="AL101" s="3">
        <v>61704</v>
      </c>
      <c r="AM101">
        <v>0.01</v>
      </c>
      <c r="AN101" t="s">
        <v>45</v>
      </c>
      <c r="AO101">
        <v>0</v>
      </c>
      <c r="AP101" s="8">
        <v>55274</v>
      </c>
      <c r="AQ101">
        <v>0</v>
      </c>
      <c r="AR101" t="s">
        <v>100</v>
      </c>
      <c r="AS101">
        <v>0</v>
      </c>
      <c r="AT101" s="11">
        <v>36494</v>
      </c>
      <c r="AU101" s="3">
        <v>170000</v>
      </c>
      <c r="AV101" s="3">
        <v>170000</v>
      </c>
      <c r="AW101">
        <v>0.01</v>
      </c>
      <c r="AX101">
        <v>47</v>
      </c>
      <c r="AY101">
        <v>0</v>
      </c>
      <c r="AZ101" s="8">
        <v>53328</v>
      </c>
      <c r="BB101" t="s">
        <v>58</v>
      </c>
      <c r="BC101">
        <v>0</v>
      </c>
      <c r="BD101" s="11">
        <v>36495</v>
      </c>
      <c r="BE101" s="3">
        <v>125312</v>
      </c>
      <c r="BF101" s="3">
        <v>125312</v>
      </c>
      <c r="BG101">
        <v>0</v>
      </c>
      <c r="BH101">
        <v>20</v>
      </c>
      <c r="BI101">
        <v>0</v>
      </c>
      <c r="BJ101" s="8">
        <v>43435</v>
      </c>
      <c r="BK101">
        <v>0</v>
      </c>
      <c r="BL101" t="s">
        <v>100</v>
      </c>
      <c r="BM101">
        <v>0</v>
      </c>
      <c r="BN101" s="3">
        <v>0</v>
      </c>
      <c r="BO101" t="s">
        <v>47</v>
      </c>
      <c r="BP101" s="19">
        <f t="shared" si="12"/>
        <v>3229016</v>
      </c>
      <c r="BQ101" s="19"/>
      <c r="BR101" s="19">
        <f t="shared" si="7"/>
        <v>3229016</v>
      </c>
      <c r="BS101" s="13">
        <f t="shared" si="8"/>
        <v>1.460464089677207</v>
      </c>
    </row>
    <row r="102" spans="1:71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9"/>
        <v>6.9935683957008679E-2</v>
      </c>
      <c r="U102" s="3">
        <v>327601</v>
      </c>
      <c r="V102" s="3">
        <v>278384</v>
      </c>
      <c r="W102" s="14">
        <f t="shared" si="10"/>
        <v>0.84976541585648391</v>
      </c>
      <c r="X102" s="3">
        <v>0</v>
      </c>
      <c r="Y102" s="18">
        <f t="shared" si="11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>
        <v>0</v>
      </c>
      <c r="AF102" s="10">
        <v>0</v>
      </c>
      <c r="AG102">
        <v>0</v>
      </c>
      <c r="AH102" t="s">
        <v>46</v>
      </c>
      <c r="AI102">
        <v>0</v>
      </c>
      <c r="AJ102" s="8" t="s">
        <v>106</v>
      </c>
      <c r="AK102" s="3">
        <v>0</v>
      </c>
      <c r="AL102" s="3">
        <v>0</v>
      </c>
      <c r="AM102">
        <v>0</v>
      </c>
      <c r="AN102" t="s">
        <v>45</v>
      </c>
      <c r="AO102">
        <v>0</v>
      </c>
      <c r="AP102" s="8">
        <v>0</v>
      </c>
      <c r="AQ102">
        <v>0</v>
      </c>
      <c r="AR102" t="s">
        <v>46</v>
      </c>
      <c r="AS102">
        <v>0</v>
      </c>
      <c r="AT102" s="11" t="s">
        <v>106</v>
      </c>
      <c r="AU102" s="3">
        <v>0</v>
      </c>
      <c r="AV102" s="3">
        <v>0</v>
      </c>
      <c r="AW102">
        <v>0</v>
      </c>
      <c r="AX102">
        <v>0</v>
      </c>
      <c r="AY102">
        <v>0</v>
      </c>
      <c r="AZ102" s="8">
        <v>0</v>
      </c>
      <c r="BA102">
        <v>0</v>
      </c>
      <c r="BB102" t="s">
        <v>46</v>
      </c>
      <c r="BC102">
        <v>0</v>
      </c>
      <c r="BD102" s="11" t="s">
        <v>106</v>
      </c>
      <c r="BE102" s="3">
        <v>0</v>
      </c>
      <c r="BF102" s="3">
        <v>0</v>
      </c>
      <c r="BG102">
        <v>0</v>
      </c>
      <c r="BH102">
        <v>0</v>
      </c>
      <c r="BI102">
        <v>0</v>
      </c>
      <c r="BJ102" s="8">
        <v>0</v>
      </c>
      <c r="BK102">
        <v>0</v>
      </c>
      <c r="BL102" t="s">
        <v>46</v>
      </c>
      <c r="BM102">
        <v>0</v>
      </c>
      <c r="BN102" s="3">
        <v>327601</v>
      </c>
      <c r="BO102" t="s">
        <v>47</v>
      </c>
      <c r="BP102" s="19">
        <f t="shared" si="12"/>
        <v>0</v>
      </c>
      <c r="BQ102" s="19"/>
      <c r="BR102" s="19">
        <f t="shared" si="7"/>
        <v>0</v>
      </c>
      <c r="BS102" s="13">
        <f t="shared" si="8"/>
        <v>0</v>
      </c>
    </row>
    <row r="103" spans="1:71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9"/>
        <v>6.7097469196551296E-2</v>
      </c>
      <c r="U103" s="3">
        <v>1342301</v>
      </c>
      <c r="V103" s="3">
        <v>1050933</v>
      </c>
      <c r="W103" s="14">
        <f t="shared" si="10"/>
        <v>0.78293393210613715</v>
      </c>
      <c r="X103" s="3">
        <v>72000</v>
      </c>
      <c r="Y103" s="18">
        <f t="shared" si="11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>
        <v>30</v>
      </c>
      <c r="AF103" s="10">
        <v>45778</v>
      </c>
      <c r="AG103" t="s">
        <v>63</v>
      </c>
      <c r="AH103" t="s">
        <v>114</v>
      </c>
      <c r="AI103">
        <v>0</v>
      </c>
      <c r="AJ103" s="8" t="s">
        <v>106</v>
      </c>
      <c r="AK103" s="3">
        <v>0</v>
      </c>
      <c r="AL103" s="3">
        <v>0</v>
      </c>
      <c r="AM103">
        <v>0</v>
      </c>
      <c r="AN103" t="s">
        <v>45</v>
      </c>
      <c r="AO103">
        <v>0</v>
      </c>
      <c r="AP103" s="8">
        <v>0</v>
      </c>
      <c r="AQ103">
        <v>0</v>
      </c>
      <c r="AR103" t="s">
        <v>46</v>
      </c>
      <c r="AS103">
        <v>0</v>
      </c>
      <c r="AT103" s="11" t="s">
        <v>106</v>
      </c>
      <c r="AU103" s="3">
        <v>0</v>
      </c>
      <c r="AV103" s="3">
        <v>0</v>
      </c>
      <c r="AW103">
        <v>0</v>
      </c>
      <c r="AX103">
        <v>0</v>
      </c>
      <c r="AY103">
        <v>0</v>
      </c>
      <c r="AZ103" s="8">
        <v>0</v>
      </c>
      <c r="BA103">
        <v>0</v>
      </c>
      <c r="BB103" t="s">
        <v>46</v>
      </c>
      <c r="BC103">
        <v>0</v>
      </c>
      <c r="BD103" s="11" t="s">
        <v>106</v>
      </c>
      <c r="BE103" s="3">
        <v>0</v>
      </c>
      <c r="BF103" s="3">
        <v>0</v>
      </c>
      <c r="BG103">
        <v>0</v>
      </c>
      <c r="BH103">
        <v>0</v>
      </c>
      <c r="BI103">
        <v>0</v>
      </c>
      <c r="BJ103" s="8">
        <v>0</v>
      </c>
      <c r="BK103">
        <v>0</v>
      </c>
      <c r="BL103" t="s">
        <v>46</v>
      </c>
      <c r="BM103">
        <v>0</v>
      </c>
      <c r="BN103" s="3">
        <v>1342301</v>
      </c>
      <c r="BO103">
        <v>0</v>
      </c>
      <c r="BP103" s="19">
        <f t="shared" si="12"/>
        <v>252000</v>
      </c>
      <c r="BQ103" s="19"/>
      <c r="BR103" s="19">
        <f t="shared" si="7"/>
        <v>324000</v>
      </c>
      <c r="BS103" s="13">
        <f t="shared" si="8"/>
        <v>0.24137656159088014</v>
      </c>
    </row>
    <row r="104" spans="1:71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9"/>
        <v>6.7097469196551296E-2</v>
      </c>
      <c r="U104" s="3">
        <v>1342301</v>
      </c>
      <c r="V104" s="3">
        <v>1050933</v>
      </c>
      <c r="W104" s="14">
        <f t="shared" si="10"/>
        <v>0.78293393210613715</v>
      </c>
      <c r="X104" s="3">
        <v>1050933</v>
      </c>
      <c r="Y104" s="18">
        <f t="shared" si="11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>
        <v>30</v>
      </c>
      <c r="AF104" s="10">
        <v>45778</v>
      </c>
      <c r="AG104" t="s">
        <v>54</v>
      </c>
      <c r="AH104" t="s">
        <v>115</v>
      </c>
      <c r="AI104" t="s">
        <v>44</v>
      </c>
      <c r="AJ104" s="8" t="s">
        <v>106</v>
      </c>
      <c r="AK104" s="3">
        <v>0</v>
      </c>
      <c r="AL104" s="3">
        <v>0</v>
      </c>
      <c r="AM104">
        <v>0</v>
      </c>
      <c r="AN104" t="s">
        <v>45</v>
      </c>
      <c r="AO104">
        <v>0</v>
      </c>
      <c r="AP104" s="8">
        <v>0</v>
      </c>
      <c r="AQ104">
        <v>0</v>
      </c>
      <c r="AR104" t="s">
        <v>46</v>
      </c>
      <c r="AS104">
        <v>0</v>
      </c>
      <c r="AT104" s="11" t="s">
        <v>106</v>
      </c>
      <c r="AU104" s="3">
        <v>0</v>
      </c>
      <c r="AV104" s="3">
        <v>0</v>
      </c>
      <c r="AW104">
        <v>0</v>
      </c>
      <c r="AX104">
        <v>0</v>
      </c>
      <c r="AY104">
        <v>0</v>
      </c>
      <c r="AZ104" s="8">
        <v>0</v>
      </c>
      <c r="BA104">
        <v>0</v>
      </c>
      <c r="BB104" t="s">
        <v>46</v>
      </c>
      <c r="BC104">
        <v>0</v>
      </c>
      <c r="BD104" s="11" t="s">
        <v>106</v>
      </c>
      <c r="BE104" s="3">
        <v>0</v>
      </c>
      <c r="BF104" s="3">
        <v>0</v>
      </c>
      <c r="BG104">
        <v>0</v>
      </c>
      <c r="BH104">
        <v>0</v>
      </c>
      <c r="BI104">
        <v>0</v>
      </c>
      <c r="BJ104" s="8">
        <v>0</v>
      </c>
      <c r="BK104">
        <v>0</v>
      </c>
      <c r="BL104" t="s">
        <v>46</v>
      </c>
      <c r="BM104">
        <v>0</v>
      </c>
      <c r="BN104" s="3">
        <v>1342301</v>
      </c>
      <c r="BO104">
        <v>0</v>
      </c>
      <c r="BP104" s="19">
        <f t="shared" si="12"/>
        <v>252000</v>
      </c>
      <c r="BQ104" s="19"/>
      <c r="BR104" s="19">
        <f t="shared" si="7"/>
        <v>1302933</v>
      </c>
      <c r="BS104" s="13">
        <f t="shared" si="8"/>
        <v>0.97067125778793284</v>
      </c>
    </row>
    <row r="105" spans="1:71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9"/>
        <v>0</v>
      </c>
      <c r="U105" s="3">
        <v>801993</v>
      </c>
      <c r="V105" s="3">
        <v>437838</v>
      </c>
      <c r="W105" s="14">
        <f t="shared" si="10"/>
        <v>0.54593743336911915</v>
      </c>
      <c r="X105" s="3">
        <v>0</v>
      </c>
      <c r="Y105" s="18">
        <f t="shared" si="11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>
        <v>0</v>
      </c>
      <c r="AF105" s="10">
        <v>0</v>
      </c>
      <c r="AG105">
        <v>0</v>
      </c>
      <c r="AH105" t="s">
        <v>46</v>
      </c>
      <c r="AI105">
        <v>0</v>
      </c>
      <c r="AJ105" s="8" t="s">
        <v>106</v>
      </c>
      <c r="AK105" s="3">
        <v>0</v>
      </c>
      <c r="AL105" s="3">
        <v>0</v>
      </c>
      <c r="AM105">
        <v>0</v>
      </c>
      <c r="AN105" t="s">
        <v>45</v>
      </c>
      <c r="AO105">
        <v>0</v>
      </c>
      <c r="AP105" s="8">
        <v>0</v>
      </c>
      <c r="AQ105">
        <v>0</v>
      </c>
      <c r="AR105" t="s">
        <v>46</v>
      </c>
      <c r="AS105">
        <v>0</v>
      </c>
      <c r="AT105" s="11" t="s">
        <v>106</v>
      </c>
      <c r="AU105" s="3">
        <v>195000</v>
      </c>
      <c r="AV105" s="3">
        <v>139796.67000000001</v>
      </c>
      <c r="AW105">
        <v>5.2499999999999998E-2</v>
      </c>
      <c r="AX105">
        <v>0</v>
      </c>
      <c r="AY105">
        <v>0</v>
      </c>
      <c r="AZ105" s="8">
        <v>45444</v>
      </c>
      <c r="BA105">
        <v>0</v>
      </c>
      <c r="BB105" t="s">
        <v>46</v>
      </c>
      <c r="BC105">
        <v>0</v>
      </c>
      <c r="BD105" s="11" t="s">
        <v>106</v>
      </c>
      <c r="BE105" s="3">
        <v>0</v>
      </c>
      <c r="BF105" s="3">
        <v>0</v>
      </c>
      <c r="BG105">
        <v>0</v>
      </c>
      <c r="BH105">
        <v>0</v>
      </c>
      <c r="BI105">
        <v>0</v>
      </c>
      <c r="BJ105" s="8">
        <v>0</v>
      </c>
      <c r="BK105">
        <v>0</v>
      </c>
      <c r="BL105" t="s">
        <v>46</v>
      </c>
      <c r="BM105">
        <v>0</v>
      </c>
      <c r="BN105" s="3">
        <v>0</v>
      </c>
      <c r="BO105">
        <v>0</v>
      </c>
      <c r="BP105" s="19">
        <f t="shared" si="12"/>
        <v>195000</v>
      </c>
      <c r="BQ105" s="19"/>
      <c r="BR105" s="19">
        <f t="shared" si="7"/>
        <v>195000</v>
      </c>
      <c r="BS105" s="13">
        <f t="shared" si="8"/>
        <v>0.24314426684522183</v>
      </c>
    </row>
    <row r="106" spans="1:71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9"/>
        <v>0</v>
      </c>
      <c r="U106" s="3">
        <v>801993</v>
      </c>
      <c r="V106" s="3">
        <v>437838</v>
      </c>
      <c r="W106" s="14">
        <f t="shared" si="10"/>
        <v>0.54593743336911915</v>
      </c>
      <c r="X106" s="3">
        <v>0</v>
      </c>
      <c r="Y106" s="18">
        <f t="shared" si="11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>
        <v>0</v>
      </c>
      <c r="AF106" s="10">
        <v>0</v>
      </c>
      <c r="AG106">
        <v>0</v>
      </c>
      <c r="AH106" t="s">
        <v>46</v>
      </c>
      <c r="AI106">
        <v>0</v>
      </c>
      <c r="AJ106" s="8" t="s">
        <v>106</v>
      </c>
      <c r="AK106" s="3">
        <v>0</v>
      </c>
      <c r="AL106" s="3">
        <v>0</v>
      </c>
      <c r="AM106">
        <v>0</v>
      </c>
      <c r="AN106" t="s">
        <v>45</v>
      </c>
      <c r="AO106">
        <v>0</v>
      </c>
      <c r="AP106" s="8">
        <v>0</v>
      </c>
      <c r="AQ106">
        <v>0</v>
      </c>
      <c r="AR106" t="s">
        <v>46</v>
      </c>
      <c r="AS106">
        <v>0</v>
      </c>
      <c r="AT106" s="11" t="s">
        <v>106</v>
      </c>
      <c r="AU106" s="3">
        <v>195000</v>
      </c>
      <c r="AV106" s="3">
        <v>139796.67000000001</v>
      </c>
      <c r="AW106">
        <v>5.2499999999999998E-2</v>
      </c>
      <c r="AX106">
        <v>0</v>
      </c>
      <c r="AY106">
        <v>0</v>
      </c>
      <c r="AZ106" s="8">
        <v>45444</v>
      </c>
      <c r="BA106">
        <v>0</v>
      </c>
      <c r="BB106" t="s">
        <v>46</v>
      </c>
      <c r="BC106">
        <v>0</v>
      </c>
      <c r="BD106" s="11" t="s">
        <v>106</v>
      </c>
      <c r="BE106" s="3">
        <v>0</v>
      </c>
      <c r="BF106" s="3">
        <v>0</v>
      </c>
      <c r="BG106">
        <v>0</v>
      </c>
      <c r="BH106">
        <v>0</v>
      </c>
      <c r="BI106">
        <v>0</v>
      </c>
      <c r="BJ106" s="8">
        <v>0</v>
      </c>
      <c r="BK106">
        <v>0</v>
      </c>
      <c r="BL106" t="s">
        <v>46</v>
      </c>
      <c r="BM106">
        <v>0</v>
      </c>
      <c r="BN106" s="3">
        <v>0</v>
      </c>
      <c r="BO106">
        <v>0</v>
      </c>
      <c r="BP106" s="19">
        <f t="shared" si="12"/>
        <v>195000</v>
      </c>
      <c r="BQ106" s="19"/>
      <c r="BR106" s="19">
        <f t="shared" si="7"/>
        <v>195000</v>
      </c>
      <c r="BS106" s="13">
        <f t="shared" si="8"/>
        <v>0.24314426684522183</v>
      </c>
    </row>
    <row r="107" spans="1:71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9"/>
        <v>0</v>
      </c>
      <c r="U107" s="3">
        <v>0</v>
      </c>
      <c r="V107" s="3">
        <v>0</v>
      </c>
      <c r="W107" s="14">
        <f t="shared" si="10"/>
        <v>0</v>
      </c>
      <c r="X107" s="3">
        <v>0</v>
      </c>
      <c r="Y107" s="18">
        <f t="shared" si="11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>
        <v>20</v>
      </c>
      <c r="AF107" s="10">
        <v>45245</v>
      </c>
      <c r="AG107" t="s">
        <v>63</v>
      </c>
      <c r="AH107" t="s">
        <v>43</v>
      </c>
      <c r="AI107" t="s">
        <v>228</v>
      </c>
      <c r="AJ107" s="8" t="s">
        <v>106</v>
      </c>
      <c r="AK107" s="3">
        <v>0</v>
      </c>
      <c r="AL107" s="3">
        <v>0</v>
      </c>
      <c r="AM107">
        <v>0</v>
      </c>
      <c r="AN107" t="s">
        <v>45</v>
      </c>
      <c r="AO107">
        <v>0</v>
      </c>
      <c r="AP107" s="8">
        <v>0</v>
      </c>
      <c r="AQ107">
        <v>0</v>
      </c>
      <c r="AR107" t="s">
        <v>46</v>
      </c>
      <c r="AS107">
        <v>0</v>
      </c>
      <c r="AT107" s="11" t="s">
        <v>106</v>
      </c>
      <c r="AU107" s="3">
        <v>0</v>
      </c>
      <c r="AV107" s="3">
        <v>0</v>
      </c>
      <c r="AW107">
        <v>0</v>
      </c>
      <c r="AX107">
        <v>0</v>
      </c>
      <c r="AY107">
        <v>0</v>
      </c>
      <c r="AZ107" s="8">
        <v>0</v>
      </c>
      <c r="BA107">
        <v>0</v>
      </c>
      <c r="BB107" t="s">
        <v>46</v>
      </c>
      <c r="BC107">
        <v>0</v>
      </c>
      <c r="BD107" s="11" t="s">
        <v>106</v>
      </c>
      <c r="BE107" s="3">
        <v>0</v>
      </c>
      <c r="BF107" s="3">
        <v>0</v>
      </c>
      <c r="BG107">
        <v>0</v>
      </c>
      <c r="BH107">
        <v>0</v>
      </c>
      <c r="BI107">
        <v>0</v>
      </c>
      <c r="BJ107" s="8">
        <v>0</v>
      </c>
      <c r="BK107">
        <v>0</v>
      </c>
      <c r="BL107" t="s">
        <v>46</v>
      </c>
      <c r="BM107">
        <v>0</v>
      </c>
      <c r="BN107" s="3">
        <v>0</v>
      </c>
      <c r="BO107">
        <v>0</v>
      </c>
      <c r="BP107" s="19">
        <f t="shared" si="12"/>
        <v>181425.54</v>
      </c>
      <c r="BQ107" s="19"/>
      <c r="BR107" s="19">
        <f t="shared" si="7"/>
        <v>181425.54</v>
      </c>
      <c r="BS107" s="13">
        <f t="shared" si="8"/>
        <v>0</v>
      </c>
    </row>
    <row r="108" spans="1:71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9"/>
        <v>7.4350658523782545E-2</v>
      </c>
      <c r="U108" s="3">
        <v>2017467</v>
      </c>
      <c r="V108" s="3">
        <v>1799723</v>
      </c>
      <c r="W108" s="14">
        <f t="shared" si="10"/>
        <v>0.89207060140264993</v>
      </c>
      <c r="X108" s="3">
        <v>1214219</v>
      </c>
      <c r="Y108" s="18">
        <f t="shared" si="11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>
        <v>25</v>
      </c>
      <c r="AF108" s="10">
        <v>44681</v>
      </c>
      <c r="AG108">
        <v>1</v>
      </c>
      <c r="AH108" t="s">
        <v>43</v>
      </c>
      <c r="AI108">
        <v>0</v>
      </c>
      <c r="AJ108" s="8">
        <v>36424</v>
      </c>
      <c r="AK108" s="3">
        <v>250000</v>
      </c>
      <c r="AL108" s="3">
        <v>332068.82</v>
      </c>
      <c r="AM108">
        <v>0.02</v>
      </c>
      <c r="AN108">
        <v>20</v>
      </c>
      <c r="AO108">
        <v>0</v>
      </c>
      <c r="AP108" s="8">
        <v>43729</v>
      </c>
      <c r="AQ108">
        <v>2</v>
      </c>
      <c r="AR108" t="s">
        <v>58</v>
      </c>
      <c r="AS108" t="s">
        <v>229</v>
      </c>
      <c r="AT108" s="11">
        <v>36432</v>
      </c>
      <c r="AU108" s="3">
        <v>350000</v>
      </c>
      <c r="AV108" s="3">
        <v>464896.35</v>
      </c>
      <c r="AW108">
        <v>0.02</v>
      </c>
      <c r="AX108">
        <v>20</v>
      </c>
      <c r="AY108">
        <v>0</v>
      </c>
      <c r="AZ108" s="8">
        <v>43737</v>
      </c>
      <c r="BA108">
        <v>3</v>
      </c>
      <c r="BB108" t="s">
        <v>58</v>
      </c>
      <c r="BC108" t="s">
        <v>181</v>
      </c>
      <c r="BD108" s="11">
        <v>36434</v>
      </c>
      <c r="BE108" s="3">
        <v>38248</v>
      </c>
      <c r="BF108" s="3">
        <v>38248</v>
      </c>
      <c r="BG108">
        <v>0</v>
      </c>
      <c r="BH108">
        <v>20</v>
      </c>
      <c r="BI108">
        <v>0</v>
      </c>
      <c r="BJ108" s="8">
        <v>43739</v>
      </c>
      <c r="BK108">
        <v>4</v>
      </c>
      <c r="BL108" t="s">
        <v>58</v>
      </c>
      <c r="BM108" t="s">
        <v>230</v>
      </c>
      <c r="BN108" s="3">
        <v>2017467</v>
      </c>
      <c r="BO108">
        <v>0</v>
      </c>
      <c r="BP108" s="19">
        <f t="shared" si="12"/>
        <v>803248</v>
      </c>
      <c r="BQ108" s="16">
        <f>+BP108/U108</f>
        <v>0.39814678505274187</v>
      </c>
      <c r="BR108" s="19">
        <f t="shared" si="7"/>
        <v>2017467</v>
      </c>
      <c r="BS108" s="13">
        <f t="shared" si="8"/>
        <v>1</v>
      </c>
    </row>
    <row r="109" spans="1:71" hidden="1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9"/>
        <v>0.10118005800843759</v>
      </c>
      <c r="U109" s="3">
        <v>1759744</v>
      </c>
      <c r="V109" s="3">
        <v>2152977</v>
      </c>
      <c r="W109" s="14">
        <f t="shared" si="10"/>
        <v>1.2234603442318883</v>
      </c>
      <c r="X109" s="3">
        <v>0</v>
      </c>
      <c r="Y109" s="18">
        <f t="shared" si="11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>
        <v>0</v>
      </c>
      <c r="AF109" s="10">
        <v>0</v>
      </c>
      <c r="AG109">
        <v>0</v>
      </c>
      <c r="AH109" t="s">
        <v>46</v>
      </c>
      <c r="AI109">
        <v>0</v>
      </c>
      <c r="AJ109" s="8" t="s">
        <v>106</v>
      </c>
      <c r="AK109" s="3">
        <v>250000</v>
      </c>
      <c r="AL109" s="3">
        <v>235781</v>
      </c>
      <c r="AM109">
        <v>0</v>
      </c>
      <c r="AN109" t="s">
        <v>45</v>
      </c>
      <c r="AO109">
        <v>0</v>
      </c>
      <c r="AP109" s="8">
        <v>0</v>
      </c>
      <c r="AQ109">
        <v>0</v>
      </c>
      <c r="AR109" t="s">
        <v>46</v>
      </c>
      <c r="AS109">
        <v>0</v>
      </c>
      <c r="AT109" s="11" t="s">
        <v>106</v>
      </c>
      <c r="AU109" s="3">
        <v>1384744</v>
      </c>
      <c r="AV109" s="3">
        <v>0</v>
      </c>
      <c r="AW109">
        <v>0</v>
      </c>
      <c r="AX109">
        <v>0</v>
      </c>
      <c r="AY109">
        <v>0</v>
      </c>
      <c r="AZ109" s="8">
        <v>0</v>
      </c>
      <c r="BA109">
        <v>0</v>
      </c>
      <c r="BB109" t="s">
        <v>46</v>
      </c>
      <c r="BC109">
        <v>0</v>
      </c>
      <c r="BD109" s="11" t="s">
        <v>106</v>
      </c>
      <c r="BE109" s="3">
        <v>0</v>
      </c>
      <c r="BF109" s="3">
        <v>0</v>
      </c>
      <c r="BG109">
        <v>0</v>
      </c>
      <c r="BH109">
        <v>0</v>
      </c>
      <c r="BI109">
        <v>0</v>
      </c>
      <c r="BJ109" s="8">
        <v>0</v>
      </c>
      <c r="BK109">
        <v>0</v>
      </c>
      <c r="BL109" t="s">
        <v>46</v>
      </c>
      <c r="BM109">
        <v>0</v>
      </c>
      <c r="BN109" s="3">
        <v>1759744</v>
      </c>
      <c r="BO109">
        <v>0</v>
      </c>
      <c r="BP109" s="19">
        <f t="shared" si="12"/>
        <v>1759744</v>
      </c>
      <c r="BQ109" s="19"/>
      <c r="BR109" s="19">
        <f t="shared" si="7"/>
        <v>1759744</v>
      </c>
      <c r="BS109" s="13">
        <f t="shared" si="8"/>
        <v>1</v>
      </c>
    </row>
    <row r="110" spans="1:71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9"/>
        <v>0</v>
      </c>
      <c r="U110" s="3">
        <v>2556520</v>
      </c>
      <c r="V110" s="3">
        <v>3183313</v>
      </c>
      <c r="W110" s="14">
        <f t="shared" si="10"/>
        <v>1.245174299438299</v>
      </c>
      <c r="X110" s="3">
        <v>0</v>
      </c>
      <c r="Y110" s="18">
        <f t="shared" si="11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>
        <v>7</v>
      </c>
      <c r="AF110" s="10">
        <v>42370</v>
      </c>
      <c r="AG110">
        <v>0</v>
      </c>
      <c r="AH110" t="s">
        <v>43</v>
      </c>
      <c r="AI110">
        <v>0</v>
      </c>
      <c r="AJ110" s="8">
        <v>36325</v>
      </c>
      <c r="AK110" s="3">
        <v>500000</v>
      </c>
      <c r="AL110" s="3">
        <v>500000</v>
      </c>
      <c r="AM110">
        <v>0.01</v>
      </c>
      <c r="AN110">
        <v>50</v>
      </c>
      <c r="AO110">
        <v>30</v>
      </c>
      <c r="AP110" s="8">
        <v>54789</v>
      </c>
      <c r="AQ110">
        <v>0</v>
      </c>
      <c r="AR110" t="s">
        <v>100</v>
      </c>
      <c r="AS110" t="s">
        <v>214</v>
      </c>
      <c r="AT110" s="11" t="s">
        <v>106</v>
      </c>
      <c r="AU110" s="3">
        <v>0</v>
      </c>
      <c r="AV110" s="3">
        <v>0</v>
      </c>
      <c r="AW110">
        <v>0</v>
      </c>
      <c r="AX110">
        <v>0</v>
      </c>
      <c r="AY110">
        <v>0</v>
      </c>
      <c r="AZ110" s="8">
        <v>0</v>
      </c>
      <c r="BA110">
        <v>0</v>
      </c>
      <c r="BB110" t="s">
        <v>46</v>
      </c>
      <c r="BC110">
        <v>0</v>
      </c>
      <c r="BD110" s="11" t="s">
        <v>106</v>
      </c>
      <c r="BE110" s="3">
        <v>0</v>
      </c>
      <c r="BF110" s="3">
        <v>0</v>
      </c>
      <c r="BG110">
        <v>0</v>
      </c>
      <c r="BH110">
        <v>0</v>
      </c>
      <c r="BI110">
        <v>0</v>
      </c>
      <c r="BJ110" s="8">
        <v>0</v>
      </c>
      <c r="BK110">
        <v>0</v>
      </c>
      <c r="BL110" t="s">
        <v>46</v>
      </c>
      <c r="BM110">
        <v>0</v>
      </c>
      <c r="BN110" s="3">
        <v>0</v>
      </c>
      <c r="BO110">
        <v>0</v>
      </c>
      <c r="BP110" s="19">
        <f t="shared" si="12"/>
        <v>640000</v>
      </c>
      <c r="BQ110" s="19"/>
      <c r="BR110" s="19">
        <f t="shared" si="7"/>
        <v>640000</v>
      </c>
      <c r="BS110" s="13">
        <f t="shared" si="8"/>
        <v>0.25034030635394988</v>
      </c>
    </row>
    <row r="111" spans="1:71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9"/>
        <v>0</v>
      </c>
      <c r="U111" s="3">
        <v>0</v>
      </c>
      <c r="V111" s="3">
        <v>0</v>
      </c>
      <c r="W111" s="14">
        <f t="shared" si="10"/>
        <v>0</v>
      </c>
      <c r="X111" s="3">
        <v>0</v>
      </c>
      <c r="Y111" s="18">
        <f t="shared" si="11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>
        <v>0</v>
      </c>
      <c r="AF111" s="10">
        <v>0</v>
      </c>
      <c r="AG111">
        <v>0</v>
      </c>
      <c r="AH111" t="s">
        <v>46</v>
      </c>
      <c r="AI111" t="s">
        <v>233</v>
      </c>
      <c r="AJ111" s="8">
        <v>42064</v>
      </c>
      <c r="AK111" s="3">
        <v>25000</v>
      </c>
      <c r="AL111" s="3">
        <v>17880</v>
      </c>
      <c r="AM111">
        <v>4.4999999999999998E-2</v>
      </c>
      <c r="AN111">
        <v>0</v>
      </c>
      <c r="AO111">
        <v>0</v>
      </c>
      <c r="AP111" s="8">
        <v>0</v>
      </c>
      <c r="AQ111">
        <v>0</v>
      </c>
      <c r="AR111" t="s">
        <v>43</v>
      </c>
      <c r="AS111" t="s">
        <v>44</v>
      </c>
      <c r="AT111" s="11" t="s">
        <v>106</v>
      </c>
      <c r="AU111" s="3">
        <v>0</v>
      </c>
      <c r="AV111" s="3">
        <v>0</v>
      </c>
      <c r="AW111">
        <v>0</v>
      </c>
      <c r="AX111">
        <v>0</v>
      </c>
      <c r="AY111">
        <v>0</v>
      </c>
      <c r="AZ111" s="8">
        <v>0</v>
      </c>
      <c r="BA111">
        <v>0</v>
      </c>
      <c r="BB111" t="s">
        <v>46</v>
      </c>
      <c r="BC111">
        <v>0</v>
      </c>
      <c r="BD111" s="11" t="s">
        <v>106</v>
      </c>
      <c r="BE111" s="3">
        <v>0</v>
      </c>
      <c r="BF111" s="3">
        <v>0</v>
      </c>
      <c r="BG111">
        <v>0</v>
      </c>
      <c r="BH111">
        <v>0</v>
      </c>
      <c r="BI111">
        <v>0</v>
      </c>
      <c r="BJ111" s="8">
        <v>0</v>
      </c>
      <c r="BK111">
        <v>0</v>
      </c>
      <c r="BL111" t="s">
        <v>46</v>
      </c>
      <c r="BM111">
        <v>0</v>
      </c>
      <c r="BN111" s="3">
        <v>25000</v>
      </c>
      <c r="BO111">
        <v>0</v>
      </c>
      <c r="BP111" s="19">
        <f t="shared" si="12"/>
        <v>25000</v>
      </c>
      <c r="BQ111" s="19"/>
      <c r="BR111" s="19">
        <f t="shared" si="7"/>
        <v>25000</v>
      </c>
      <c r="BS111" s="13">
        <f t="shared" si="8"/>
        <v>0</v>
      </c>
    </row>
    <row r="112" spans="1:71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9"/>
        <v>3.0479279291371786E-2</v>
      </c>
      <c r="U112" s="3">
        <v>3576036</v>
      </c>
      <c r="V112" s="3">
        <v>2240000</v>
      </c>
      <c r="W112" s="14">
        <f t="shared" si="10"/>
        <v>0.62639190433205927</v>
      </c>
      <c r="X112" s="3">
        <v>0</v>
      </c>
      <c r="Y112" s="18">
        <f t="shared" si="11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>
        <v>0</v>
      </c>
      <c r="AF112" s="10">
        <v>19268</v>
      </c>
      <c r="AG112">
        <v>0</v>
      </c>
      <c r="AH112" t="s">
        <v>43</v>
      </c>
      <c r="AI112">
        <v>0</v>
      </c>
      <c r="AJ112" s="8" t="s">
        <v>106</v>
      </c>
      <c r="AK112" s="3">
        <v>0</v>
      </c>
      <c r="AL112" s="3">
        <v>0</v>
      </c>
      <c r="AM112">
        <v>0</v>
      </c>
      <c r="AN112" t="s">
        <v>45</v>
      </c>
      <c r="AO112">
        <v>0</v>
      </c>
      <c r="AP112" s="8">
        <v>0</v>
      </c>
      <c r="AQ112">
        <v>0</v>
      </c>
      <c r="AR112" t="s">
        <v>46</v>
      </c>
      <c r="AS112">
        <v>0</v>
      </c>
      <c r="AT112" s="11" t="s">
        <v>106</v>
      </c>
      <c r="AU112" s="3">
        <v>0</v>
      </c>
      <c r="AV112" s="3">
        <v>0</v>
      </c>
      <c r="AW112">
        <v>0</v>
      </c>
      <c r="AX112">
        <v>0</v>
      </c>
      <c r="AY112">
        <v>0</v>
      </c>
      <c r="AZ112" s="8">
        <v>0</v>
      </c>
      <c r="BA112">
        <v>0</v>
      </c>
      <c r="BB112" t="s">
        <v>46</v>
      </c>
      <c r="BC112">
        <v>0</v>
      </c>
      <c r="BD112" s="11" t="s">
        <v>106</v>
      </c>
      <c r="BE112" s="3">
        <v>0</v>
      </c>
      <c r="BF112" s="3">
        <v>0</v>
      </c>
      <c r="BG112">
        <v>0</v>
      </c>
      <c r="BH112">
        <v>0</v>
      </c>
      <c r="BI112">
        <v>0</v>
      </c>
      <c r="BJ112" s="8">
        <v>0</v>
      </c>
      <c r="BK112">
        <v>0</v>
      </c>
      <c r="BL112" t="s">
        <v>46</v>
      </c>
      <c r="BM112">
        <v>0</v>
      </c>
      <c r="BN112" s="3">
        <v>0</v>
      </c>
      <c r="BO112">
        <v>0</v>
      </c>
      <c r="BP112" s="19">
        <f t="shared" si="12"/>
        <v>1791813.13</v>
      </c>
      <c r="BQ112" s="19"/>
      <c r="BR112" s="19">
        <f t="shared" si="7"/>
        <v>1791813.13</v>
      </c>
      <c r="BS112" s="13">
        <f t="shared" si="8"/>
        <v>0.50106126728030698</v>
      </c>
    </row>
    <row r="113" spans="1:71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9"/>
        <v>0</v>
      </c>
      <c r="U113" s="3">
        <v>0</v>
      </c>
      <c r="V113" s="3">
        <v>0</v>
      </c>
      <c r="W113" s="14">
        <f t="shared" si="10"/>
        <v>0</v>
      </c>
      <c r="X113" s="3">
        <v>0</v>
      </c>
      <c r="Y113" s="18">
        <f t="shared" si="11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>
        <v>0</v>
      </c>
      <c r="AF113" s="10">
        <v>0</v>
      </c>
      <c r="AG113">
        <v>0</v>
      </c>
      <c r="AH113" t="s">
        <v>46</v>
      </c>
      <c r="AI113">
        <v>0</v>
      </c>
      <c r="AJ113" s="8" t="s">
        <v>106</v>
      </c>
      <c r="AK113" s="3">
        <v>0</v>
      </c>
      <c r="AL113" s="3">
        <v>0</v>
      </c>
      <c r="AM113">
        <v>0</v>
      </c>
      <c r="AN113" t="s">
        <v>45</v>
      </c>
      <c r="AO113">
        <v>0</v>
      </c>
      <c r="AP113" s="8">
        <v>0</v>
      </c>
      <c r="AQ113">
        <v>0</v>
      </c>
      <c r="AR113" t="s">
        <v>46</v>
      </c>
      <c r="AS113">
        <v>0</v>
      </c>
      <c r="AT113" s="11" t="s">
        <v>106</v>
      </c>
      <c r="AU113" s="3">
        <v>0</v>
      </c>
      <c r="AV113" s="3">
        <v>0</v>
      </c>
      <c r="AW113">
        <v>0</v>
      </c>
      <c r="AX113">
        <v>0</v>
      </c>
      <c r="AY113">
        <v>0</v>
      </c>
      <c r="AZ113" s="8">
        <v>0</v>
      </c>
      <c r="BA113">
        <v>0</v>
      </c>
      <c r="BB113" t="s">
        <v>46</v>
      </c>
      <c r="BC113">
        <v>0</v>
      </c>
      <c r="BD113" s="11" t="s">
        <v>106</v>
      </c>
      <c r="BE113" s="3">
        <v>0</v>
      </c>
      <c r="BF113" s="3">
        <v>0</v>
      </c>
      <c r="BG113">
        <v>0</v>
      </c>
      <c r="BH113">
        <v>0</v>
      </c>
      <c r="BI113">
        <v>0</v>
      </c>
      <c r="BJ113" s="8">
        <v>0</v>
      </c>
      <c r="BK113">
        <v>0</v>
      </c>
      <c r="BL113" t="s">
        <v>46</v>
      </c>
      <c r="BM113">
        <v>0</v>
      </c>
      <c r="BN113" s="3">
        <v>0</v>
      </c>
      <c r="BO113">
        <v>0</v>
      </c>
      <c r="BP113" s="19">
        <f t="shared" si="12"/>
        <v>0</v>
      </c>
      <c r="BQ113" s="19"/>
      <c r="BR113" s="19">
        <f t="shared" si="7"/>
        <v>0</v>
      </c>
      <c r="BS113" s="13">
        <f t="shared" si="8"/>
        <v>0</v>
      </c>
    </row>
    <row r="114" spans="1:71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9"/>
        <v>7.8133798634027737E-2</v>
      </c>
      <c r="U114" s="3">
        <v>648183</v>
      </c>
      <c r="V114" s="3">
        <v>592358</v>
      </c>
      <c r="W114" s="14">
        <f t="shared" si="10"/>
        <v>0.91387463108412281</v>
      </c>
      <c r="X114" s="3">
        <v>40000</v>
      </c>
      <c r="Y114" s="18">
        <f t="shared" si="11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>
        <v>0</v>
      </c>
      <c r="AF114" s="10">
        <v>42106</v>
      </c>
      <c r="AG114">
        <v>0</v>
      </c>
      <c r="AH114" t="s">
        <v>46</v>
      </c>
      <c r="AI114">
        <v>0</v>
      </c>
      <c r="AJ114" s="8">
        <v>36617</v>
      </c>
      <c r="AK114" s="3">
        <v>27000</v>
      </c>
      <c r="AL114" s="3">
        <v>0</v>
      </c>
      <c r="AM114">
        <v>0</v>
      </c>
      <c r="AN114">
        <v>20</v>
      </c>
      <c r="AO114">
        <v>20</v>
      </c>
      <c r="AP114" s="8">
        <v>43934</v>
      </c>
      <c r="AQ114">
        <v>0</v>
      </c>
      <c r="AR114" t="s">
        <v>46</v>
      </c>
      <c r="AS114">
        <v>0</v>
      </c>
      <c r="AT114" s="11" t="s">
        <v>106</v>
      </c>
      <c r="AU114" s="3">
        <v>0</v>
      </c>
      <c r="AV114" s="3">
        <v>0</v>
      </c>
      <c r="AW114">
        <v>0</v>
      </c>
      <c r="AX114">
        <v>0</v>
      </c>
      <c r="AY114">
        <v>0</v>
      </c>
      <c r="AZ114" s="8">
        <v>0</v>
      </c>
      <c r="BA114">
        <v>0</v>
      </c>
      <c r="BB114" t="s">
        <v>46</v>
      </c>
      <c r="BC114">
        <v>0</v>
      </c>
      <c r="BD114" s="11" t="s">
        <v>106</v>
      </c>
      <c r="BE114" s="3">
        <v>0</v>
      </c>
      <c r="BF114" s="3">
        <v>0</v>
      </c>
      <c r="BG114">
        <v>0</v>
      </c>
      <c r="BH114">
        <v>0</v>
      </c>
      <c r="BI114">
        <v>0</v>
      </c>
      <c r="BJ114" s="8">
        <v>0</v>
      </c>
      <c r="BK114">
        <v>0</v>
      </c>
      <c r="BL114" t="s">
        <v>46</v>
      </c>
      <c r="BM114">
        <v>0</v>
      </c>
      <c r="BN114" s="3">
        <v>0</v>
      </c>
      <c r="BO114">
        <v>0</v>
      </c>
      <c r="BP114" s="19">
        <f t="shared" si="12"/>
        <v>215500</v>
      </c>
      <c r="BQ114" s="19"/>
      <c r="BR114" s="19">
        <f t="shared" si="7"/>
        <v>255500</v>
      </c>
      <c r="BS114" s="13">
        <f t="shared" si="8"/>
        <v>0.39417880444257253</v>
      </c>
    </row>
    <row r="115" spans="1:71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9"/>
        <v>9.6823264344050766E-2</v>
      </c>
      <c r="U115" s="3">
        <v>2576922</v>
      </c>
      <c r="V115" s="3">
        <v>2925051</v>
      </c>
      <c r="W115" s="14">
        <f t="shared" si="10"/>
        <v>1.1350948922784625</v>
      </c>
      <c r="X115" s="3">
        <v>0</v>
      </c>
      <c r="Y115" s="18">
        <f t="shared" si="11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>
        <v>0</v>
      </c>
      <c r="AF115" s="10">
        <v>47635</v>
      </c>
      <c r="AG115" t="s">
        <v>54</v>
      </c>
      <c r="AH115" t="s">
        <v>43</v>
      </c>
      <c r="AI115" t="s">
        <v>122</v>
      </c>
      <c r="AJ115" s="8" t="s">
        <v>106</v>
      </c>
      <c r="AK115" s="3">
        <v>250000</v>
      </c>
      <c r="AL115" s="3">
        <v>250000</v>
      </c>
      <c r="AM115">
        <v>0.03</v>
      </c>
      <c r="AN115">
        <v>50</v>
      </c>
      <c r="AO115">
        <v>30</v>
      </c>
      <c r="AP115" s="8">
        <v>44197</v>
      </c>
      <c r="AQ115" t="s">
        <v>238</v>
      </c>
      <c r="AR115" t="s">
        <v>100</v>
      </c>
      <c r="AS115" t="s">
        <v>153</v>
      </c>
      <c r="AT115" s="11" t="s">
        <v>106</v>
      </c>
      <c r="AU115" s="3">
        <v>0</v>
      </c>
      <c r="AV115" s="3">
        <v>0</v>
      </c>
      <c r="AW115">
        <v>0</v>
      </c>
      <c r="AX115">
        <v>0</v>
      </c>
      <c r="AY115">
        <v>0</v>
      </c>
      <c r="AZ115" s="8">
        <v>0</v>
      </c>
      <c r="BA115">
        <v>0</v>
      </c>
      <c r="BB115" t="s">
        <v>46</v>
      </c>
      <c r="BC115">
        <v>0</v>
      </c>
      <c r="BD115" s="11" t="s">
        <v>106</v>
      </c>
      <c r="BE115" s="3">
        <v>0</v>
      </c>
      <c r="BF115" s="3">
        <v>0</v>
      </c>
      <c r="BG115">
        <v>0</v>
      </c>
      <c r="BH115">
        <v>0</v>
      </c>
      <c r="BI115">
        <v>0</v>
      </c>
      <c r="BJ115" s="8">
        <v>0</v>
      </c>
      <c r="BK115">
        <v>0</v>
      </c>
      <c r="BL115" t="s">
        <v>46</v>
      </c>
      <c r="BM115">
        <v>0</v>
      </c>
      <c r="BN115" s="3">
        <v>550000</v>
      </c>
      <c r="BO115" t="s">
        <v>62</v>
      </c>
      <c r="BP115" s="19">
        <f t="shared" si="12"/>
        <v>550000</v>
      </c>
      <c r="BQ115" s="19"/>
      <c r="BR115" s="19">
        <f t="shared" si="7"/>
        <v>550000</v>
      </c>
      <c r="BS115" s="13">
        <f t="shared" si="8"/>
        <v>0.2134329250167448</v>
      </c>
    </row>
    <row r="116" spans="1:71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9"/>
        <v>3.4222121147619446E-2</v>
      </c>
      <c r="U116" s="3">
        <v>8789987</v>
      </c>
      <c r="V116" s="3">
        <v>3806320</v>
      </c>
      <c r="W116" s="14">
        <f t="shared" si="10"/>
        <v>0.43302908184050787</v>
      </c>
      <c r="X116" s="3">
        <v>1981980</v>
      </c>
      <c r="Y116" s="18">
        <f t="shared" si="11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>
        <v>30</v>
      </c>
      <c r="AF116" s="10">
        <v>46870</v>
      </c>
      <c r="AG116" t="s">
        <v>239</v>
      </c>
      <c r="AH116" t="s">
        <v>43</v>
      </c>
      <c r="AI116" t="s">
        <v>122</v>
      </c>
      <c r="AJ116" s="8" t="s">
        <v>106</v>
      </c>
      <c r="AK116" s="3">
        <v>0</v>
      </c>
      <c r="AL116" s="3">
        <v>0</v>
      </c>
      <c r="AM116">
        <v>0</v>
      </c>
      <c r="AN116" t="s">
        <v>45</v>
      </c>
      <c r="AO116">
        <v>0</v>
      </c>
      <c r="AP116" s="8">
        <v>0</v>
      </c>
      <c r="AQ116">
        <v>0</v>
      </c>
      <c r="AR116" t="s">
        <v>46</v>
      </c>
      <c r="AS116">
        <v>0</v>
      </c>
      <c r="AT116" s="11" t="s">
        <v>106</v>
      </c>
      <c r="AU116" s="3">
        <v>0</v>
      </c>
      <c r="AV116" s="3">
        <v>0</v>
      </c>
      <c r="AW116">
        <v>0</v>
      </c>
      <c r="AX116">
        <v>0</v>
      </c>
      <c r="AY116">
        <v>0</v>
      </c>
      <c r="AZ116" s="8">
        <v>0</v>
      </c>
      <c r="BA116">
        <v>0</v>
      </c>
      <c r="BB116" t="s">
        <v>46</v>
      </c>
      <c r="BC116">
        <v>0</v>
      </c>
      <c r="BD116" s="11" t="s">
        <v>106</v>
      </c>
      <c r="BE116" s="3">
        <v>0</v>
      </c>
      <c r="BF116" s="3">
        <v>0</v>
      </c>
      <c r="BG116">
        <v>0</v>
      </c>
      <c r="BH116">
        <v>0</v>
      </c>
      <c r="BI116">
        <v>0</v>
      </c>
      <c r="BJ116" s="8">
        <v>0</v>
      </c>
      <c r="BK116">
        <v>0</v>
      </c>
      <c r="BL116" t="s">
        <v>46</v>
      </c>
      <c r="BM116">
        <v>0</v>
      </c>
      <c r="BN116" s="3">
        <v>0</v>
      </c>
      <c r="BO116">
        <v>0</v>
      </c>
      <c r="BP116" s="19">
        <f t="shared" si="12"/>
        <v>9575000</v>
      </c>
      <c r="BQ116" s="19"/>
      <c r="BR116" s="19">
        <f t="shared" si="7"/>
        <v>11556980</v>
      </c>
      <c r="BS116" s="13">
        <f t="shared" si="8"/>
        <v>1.3147892027599131</v>
      </c>
    </row>
    <row r="117" spans="1:71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9"/>
        <v>0</v>
      </c>
      <c r="U117" s="3">
        <v>0</v>
      </c>
      <c r="V117" s="3">
        <v>0</v>
      </c>
      <c r="W117" s="14">
        <f t="shared" si="10"/>
        <v>0</v>
      </c>
      <c r="X117" s="3">
        <v>0</v>
      </c>
      <c r="Y117" s="18">
        <f t="shared" si="11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>
        <v>10</v>
      </c>
      <c r="AF117" s="10">
        <v>46296</v>
      </c>
      <c r="AG117">
        <v>0</v>
      </c>
      <c r="AH117" t="s">
        <v>43</v>
      </c>
      <c r="AI117">
        <v>0</v>
      </c>
      <c r="AJ117" s="8" t="s">
        <v>106</v>
      </c>
      <c r="AK117" s="3">
        <v>0</v>
      </c>
      <c r="AL117" s="3">
        <v>380917</v>
      </c>
      <c r="AM117">
        <v>0</v>
      </c>
      <c r="AN117" t="s">
        <v>45</v>
      </c>
      <c r="AO117">
        <v>0</v>
      </c>
      <c r="AP117" s="8">
        <v>0</v>
      </c>
      <c r="AQ117">
        <v>0</v>
      </c>
      <c r="AR117" t="s">
        <v>46</v>
      </c>
      <c r="AS117">
        <v>0</v>
      </c>
      <c r="AT117" s="11" t="s">
        <v>106</v>
      </c>
      <c r="AU117" s="3">
        <v>0</v>
      </c>
      <c r="AV117" s="3">
        <v>0</v>
      </c>
      <c r="AW117">
        <v>0</v>
      </c>
      <c r="AX117">
        <v>0</v>
      </c>
      <c r="AY117">
        <v>0</v>
      </c>
      <c r="AZ117" s="8">
        <v>0</v>
      </c>
      <c r="BA117">
        <v>0</v>
      </c>
      <c r="BB117" t="s">
        <v>46</v>
      </c>
      <c r="BC117">
        <v>0</v>
      </c>
      <c r="BD117" s="11" t="s">
        <v>106</v>
      </c>
      <c r="BE117" s="3">
        <v>0</v>
      </c>
      <c r="BF117" s="3">
        <v>0</v>
      </c>
      <c r="BG117">
        <v>0</v>
      </c>
      <c r="BH117">
        <v>0</v>
      </c>
      <c r="BI117">
        <v>0</v>
      </c>
      <c r="BJ117" s="8">
        <v>0</v>
      </c>
      <c r="BK117">
        <v>0</v>
      </c>
      <c r="BL117" t="s">
        <v>46</v>
      </c>
      <c r="BM117">
        <v>0</v>
      </c>
      <c r="BN117" s="3">
        <v>0</v>
      </c>
      <c r="BO117">
        <v>0</v>
      </c>
      <c r="BP117" s="19">
        <f t="shared" si="12"/>
        <v>306603</v>
      </c>
      <c r="BQ117" s="19"/>
      <c r="BR117" s="19">
        <f t="shared" si="7"/>
        <v>306603</v>
      </c>
      <c r="BS117" s="13">
        <f t="shared" si="8"/>
        <v>0</v>
      </c>
    </row>
    <row r="118" spans="1:71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9"/>
        <v>7.6720970011765907E-2</v>
      </c>
      <c r="U118" s="3">
        <v>1517095</v>
      </c>
      <c r="V118" s="3">
        <v>1414248</v>
      </c>
      <c r="W118" s="14">
        <f t="shared" si="10"/>
        <v>0.93220793687936487</v>
      </c>
      <c r="X118" s="3">
        <v>1517095</v>
      </c>
      <c r="Y118" s="18">
        <f t="shared" si="11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>
        <v>0</v>
      </c>
      <c r="AF118" s="10">
        <v>0</v>
      </c>
      <c r="AG118">
        <v>0</v>
      </c>
      <c r="AH118" t="s">
        <v>46</v>
      </c>
      <c r="AI118">
        <v>0</v>
      </c>
      <c r="AJ118" s="8" t="s">
        <v>106</v>
      </c>
      <c r="AK118" s="3">
        <v>0</v>
      </c>
      <c r="AL118" s="3">
        <v>0</v>
      </c>
      <c r="AM118">
        <v>0</v>
      </c>
      <c r="AN118" t="s">
        <v>45</v>
      </c>
      <c r="AO118">
        <v>0</v>
      </c>
      <c r="AP118" s="8">
        <v>0</v>
      </c>
      <c r="AQ118">
        <v>0</v>
      </c>
      <c r="AR118" t="s">
        <v>46</v>
      </c>
      <c r="AS118">
        <v>0</v>
      </c>
      <c r="AT118" s="11" t="s">
        <v>106</v>
      </c>
      <c r="AU118" s="3">
        <v>0</v>
      </c>
      <c r="AV118" s="3">
        <v>0</v>
      </c>
      <c r="AW118">
        <v>0</v>
      </c>
      <c r="AX118">
        <v>0</v>
      </c>
      <c r="AY118">
        <v>0</v>
      </c>
      <c r="AZ118" s="8">
        <v>0</v>
      </c>
      <c r="BA118">
        <v>0</v>
      </c>
      <c r="BB118" t="s">
        <v>46</v>
      </c>
      <c r="BC118">
        <v>0</v>
      </c>
      <c r="BD118" s="11" t="s">
        <v>106</v>
      </c>
      <c r="BE118" s="3">
        <v>0</v>
      </c>
      <c r="BF118" s="3">
        <v>0</v>
      </c>
      <c r="BG118">
        <v>0</v>
      </c>
      <c r="BH118">
        <v>0</v>
      </c>
      <c r="BI118">
        <v>0</v>
      </c>
      <c r="BJ118" s="8">
        <v>0</v>
      </c>
      <c r="BK118">
        <v>0</v>
      </c>
      <c r="BL118" t="s">
        <v>46</v>
      </c>
      <c r="BM118">
        <v>0</v>
      </c>
      <c r="BN118" s="3">
        <v>1517095</v>
      </c>
      <c r="BO118" t="s">
        <v>62</v>
      </c>
      <c r="BP118" s="19">
        <f t="shared" si="12"/>
        <v>0</v>
      </c>
      <c r="BQ118" s="16">
        <f t="shared" ref="BQ118:BQ119" si="13">+BP118/U118</f>
        <v>0</v>
      </c>
      <c r="BR118" s="19">
        <f t="shared" si="7"/>
        <v>1517095</v>
      </c>
      <c r="BS118" s="13">
        <f t="shared" si="8"/>
        <v>1</v>
      </c>
    </row>
    <row r="119" spans="1:71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9"/>
        <v>7.4628504961286687E-2</v>
      </c>
      <c r="U119" s="3">
        <v>956002</v>
      </c>
      <c r="V119" s="3">
        <v>861652</v>
      </c>
      <c r="W119" s="14">
        <f t="shared" si="10"/>
        <v>0.9013077378499208</v>
      </c>
      <c r="X119" s="3">
        <v>561316</v>
      </c>
      <c r="Y119" s="18">
        <f t="shared" si="11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>
        <v>21</v>
      </c>
      <c r="AF119" s="10">
        <v>44926</v>
      </c>
      <c r="AG119">
        <v>0</v>
      </c>
      <c r="AH119" t="s">
        <v>58</v>
      </c>
      <c r="AI119" t="s">
        <v>243</v>
      </c>
      <c r="AJ119" s="8">
        <v>37104</v>
      </c>
      <c r="AK119" s="3">
        <v>165000</v>
      </c>
      <c r="AL119" s="3">
        <v>122153</v>
      </c>
      <c r="AM119">
        <v>8.3500000000000005E-2</v>
      </c>
      <c r="AN119">
        <v>15</v>
      </c>
      <c r="AO119">
        <v>15</v>
      </c>
      <c r="AP119" s="8">
        <v>42583</v>
      </c>
      <c r="AQ119" t="s">
        <v>63</v>
      </c>
      <c r="AR119" t="s">
        <v>43</v>
      </c>
      <c r="AS119" t="s">
        <v>244</v>
      </c>
      <c r="AT119" s="11" t="s">
        <v>106</v>
      </c>
      <c r="AU119" s="3">
        <v>19686</v>
      </c>
      <c r="AV119" s="3">
        <v>3633</v>
      </c>
      <c r="AW119">
        <v>0</v>
      </c>
      <c r="AX119">
        <v>0</v>
      </c>
      <c r="AY119">
        <v>0</v>
      </c>
      <c r="AZ119" s="8">
        <v>42583</v>
      </c>
      <c r="BA119">
        <v>0</v>
      </c>
      <c r="BB119" t="s">
        <v>58</v>
      </c>
      <c r="BC119" t="s">
        <v>246</v>
      </c>
      <c r="BD119" s="11" t="s">
        <v>106</v>
      </c>
      <c r="BE119" s="3">
        <v>0</v>
      </c>
      <c r="BF119" s="3">
        <v>0</v>
      </c>
      <c r="BG119">
        <v>0</v>
      </c>
      <c r="BH119">
        <v>0</v>
      </c>
      <c r="BI119">
        <v>0</v>
      </c>
      <c r="BJ119" s="8">
        <v>0</v>
      </c>
      <c r="BK119">
        <v>0</v>
      </c>
      <c r="BL119" t="s">
        <v>46</v>
      </c>
      <c r="BM119">
        <v>0</v>
      </c>
      <c r="BN119" s="3">
        <v>956002</v>
      </c>
      <c r="BO119" t="s">
        <v>62</v>
      </c>
      <c r="BP119" s="19">
        <f t="shared" si="12"/>
        <v>394686</v>
      </c>
      <c r="BQ119" s="16">
        <f t="shared" si="13"/>
        <v>0.4128506007309608</v>
      </c>
      <c r="BR119" s="19">
        <f t="shared" si="7"/>
        <v>956002</v>
      </c>
      <c r="BS119" s="13">
        <f t="shared" si="8"/>
        <v>1</v>
      </c>
    </row>
    <row r="120" spans="1:71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9"/>
        <v>7.7068750000000005E-2</v>
      </c>
      <c r="U120" s="3">
        <v>640000</v>
      </c>
      <c r="V120" s="3">
        <v>597157</v>
      </c>
      <c r="W120" s="14">
        <f t="shared" si="10"/>
        <v>0.93305781249999997</v>
      </c>
      <c r="X120" s="3">
        <v>387042</v>
      </c>
      <c r="Y120" s="18">
        <f t="shared" si="11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>
        <v>20</v>
      </c>
      <c r="AF120" s="10">
        <v>36805</v>
      </c>
      <c r="AG120">
        <v>2</v>
      </c>
      <c r="AH120" t="s">
        <v>58</v>
      </c>
      <c r="AI120">
        <v>0</v>
      </c>
      <c r="AJ120" s="8">
        <v>37468</v>
      </c>
      <c r="AK120" s="3">
        <v>97757.58</v>
      </c>
      <c r="AL120" s="3">
        <v>69338.39</v>
      </c>
      <c r="AM120">
        <v>5.5E-2</v>
      </c>
      <c r="AN120">
        <v>30</v>
      </c>
      <c r="AO120">
        <v>30</v>
      </c>
      <c r="AP120" s="8">
        <v>49096</v>
      </c>
      <c r="AQ120">
        <v>1</v>
      </c>
      <c r="AR120" t="s">
        <v>43</v>
      </c>
      <c r="AS120">
        <v>0</v>
      </c>
      <c r="AT120" s="11" t="s">
        <v>106</v>
      </c>
      <c r="AU120" s="3">
        <v>0</v>
      </c>
      <c r="AV120" s="3">
        <v>0</v>
      </c>
      <c r="AW120">
        <v>0</v>
      </c>
      <c r="AX120">
        <v>0</v>
      </c>
      <c r="AY120">
        <v>0</v>
      </c>
      <c r="AZ120" s="8">
        <v>0</v>
      </c>
      <c r="BA120">
        <v>0</v>
      </c>
      <c r="BB120" t="s">
        <v>46</v>
      </c>
      <c r="BC120">
        <v>0</v>
      </c>
      <c r="BD120" s="11" t="s">
        <v>106</v>
      </c>
      <c r="BE120" s="3">
        <v>0</v>
      </c>
      <c r="BF120" s="3">
        <v>0</v>
      </c>
      <c r="BG120">
        <v>0</v>
      </c>
      <c r="BH120">
        <v>0</v>
      </c>
      <c r="BI120">
        <v>0</v>
      </c>
      <c r="BJ120" s="8">
        <v>0</v>
      </c>
      <c r="BK120">
        <v>0</v>
      </c>
      <c r="BL120" t="s">
        <v>46</v>
      </c>
      <c r="BM120">
        <v>0</v>
      </c>
      <c r="BN120" s="3">
        <v>649757.57999999996</v>
      </c>
      <c r="BO120">
        <v>0</v>
      </c>
      <c r="BP120" s="19">
        <f t="shared" si="12"/>
        <v>262715.58</v>
      </c>
      <c r="BQ120" s="19"/>
      <c r="BR120" s="19">
        <f t="shared" si="7"/>
        <v>649757.58000000007</v>
      </c>
      <c r="BS120" s="13">
        <f t="shared" si="8"/>
        <v>1.0152462187500002</v>
      </c>
    </row>
    <row r="121" spans="1:71" hidden="1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9"/>
        <v>7.3233452491251391E-2</v>
      </c>
      <c r="U121" s="3">
        <v>4356124</v>
      </c>
      <c r="V121" s="3">
        <v>3938445</v>
      </c>
      <c r="W121" s="14">
        <f t="shared" si="10"/>
        <v>0.90411682495723267</v>
      </c>
      <c r="X121" s="3">
        <v>2856124</v>
      </c>
      <c r="Y121" s="18">
        <f t="shared" si="11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>
        <v>20</v>
      </c>
      <c r="AF121" s="10">
        <v>44051</v>
      </c>
      <c r="AG121" t="s">
        <v>251</v>
      </c>
      <c r="AH121" t="s">
        <v>58</v>
      </c>
      <c r="AI121">
        <v>0</v>
      </c>
      <c r="AJ121" s="8">
        <v>36800</v>
      </c>
      <c r="AK121" s="3">
        <v>1000000</v>
      </c>
      <c r="AL121" s="3">
        <v>723564.11</v>
      </c>
      <c r="AM121">
        <v>5.2499999999999998E-2</v>
      </c>
      <c r="AN121">
        <v>30</v>
      </c>
      <c r="AO121">
        <v>30</v>
      </c>
      <c r="AP121" s="8">
        <v>48731</v>
      </c>
      <c r="AQ121" t="s">
        <v>63</v>
      </c>
      <c r="AR121" t="s">
        <v>43</v>
      </c>
      <c r="AS121">
        <v>0</v>
      </c>
      <c r="AT121" s="11">
        <v>37226</v>
      </c>
      <c r="AU121" s="3">
        <v>250000</v>
      </c>
      <c r="AV121" s="3">
        <v>250000</v>
      </c>
      <c r="AW121" t="s">
        <v>165</v>
      </c>
      <c r="AX121">
        <v>20</v>
      </c>
      <c r="AY121">
        <v>30</v>
      </c>
      <c r="AZ121" s="8">
        <v>55154</v>
      </c>
      <c r="BA121" t="s">
        <v>206</v>
      </c>
      <c r="BB121" t="s">
        <v>100</v>
      </c>
      <c r="BC121">
        <v>0</v>
      </c>
      <c r="BD121" s="11" t="s">
        <v>106</v>
      </c>
      <c r="BE121" s="3">
        <v>0</v>
      </c>
      <c r="BF121" s="3">
        <v>0</v>
      </c>
      <c r="BG121">
        <v>0</v>
      </c>
      <c r="BH121">
        <v>0</v>
      </c>
      <c r="BI121">
        <v>0</v>
      </c>
      <c r="BJ121" s="8">
        <v>0</v>
      </c>
      <c r="BK121">
        <v>0</v>
      </c>
      <c r="BL121" t="s">
        <v>46</v>
      </c>
      <c r="BM121">
        <v>0</v>
      </c>
      <c r="BN121" s="3">
        <v>4356124</v>
      </c>
      <c r="BO121" t="s">
        <v>47</v>
      </c>
      <c r="BP121" s="19">
        <f t="shared" si="12"/>
        <v>1500000</v>
      </c>
      <c r="BQ121" s="19"/>
      <c r="BR121" s="19">
        <f t="shared" si="7"/>
        <v>4356124</v>
      </c>
      <c r="BS121" s="13">
        <f t="shared" si="8"/>
        <v>1</v>
      </c>
    </row>
    <row r="122" spans="1:71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9"/>
        <v>7.5330848638836712E-2</v>
      </c>
      <c r="U122" s="3">
        <v>1645541</v>
      </c>
      <c r="V122" s="3">
        <v>1473957</v>
      </c>
      <c r="W122" s="14">
        <f t="shared" si="10"/>
        <v>0.89572790954464221</v>
      </c>
      <c r="X122" s="3">
        <v>1261620</v>
      </c>
      <c r="Y122" s="18">
        <f t="shared" si="11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>
        <v>15</v>
      </c>
      <c r="AF122" s="10">
        <v>46996</v>
      </c>
      <c r="AG122" t="s">
        <v>54</v>
      </c>
      <c r="AH122" t="s">
        <v>43</v>
      </c>
      <c r="AI122" t="s">
        <v>55</v>
      </c>
      <c r="AJ122" s="8" t="s">
        <v>106</v>
      </c>
      <c r="AK122" s="3">
        <v>54400</v>
      </c>
      <c r="AL122" s="3">
        <v>54400</v>
      </c>
      <c r="AM122" t="s">
        <v>254</v>
      </c>
      <c r="AN122">
        <v>15</v>
      </c>
      <c r="AO122" t="s">
        <v>165</v>
      </c>
      <c r="AP122" s="8">
        <v>42490</v>
      </c>
      <c r="AQ122" t="s">
        <v>75</v>
      </c>
      <c r="AR122" t="s">
        <v>100</v>
      </c>
      <c r="AS122" t="s">
        <v>255</v>
      </c>
      <c r="AT122" s="11" t="s">
        <v>106</v>
      </c>
      <c r="AU122" s="3">
        <v>168500</v>
      </c>
      <c r="AV122" s="3">
        <v>265143</v>
      </c>
      <c r="AW122">
        <v>0.03</v>
      </c>
      <c r="AX122">
        <v>20</v>
      </c>
      <c r="AY122" t="s">
        <v>165</v>
      </c>
      <c r="AZ122" s="8">
        <v>44164</v>
      </c>
      <c r="BA122" t="s">
        <v>71</v>
      </c>
      <c r="BB122" t="s">
        <v>100</v>
      </c>
      <c r="BC122" t="s">
        <v>255</v>
      </c>
      <c r="BD122" s="11">
        <v>0</v>
      </c>
      <c r="BE122" s="3">
        <v>0</v>
      </c>
      <c r="BF122" s="3">
        <v>0</v>
      </c>
      <c r="BG122">
        <v>0</v>
      </c>
      <c r="BH122">
        <v>0</v>
      </c>
      <c r="BI122">
        <v>0</v>
      </c>
      <c r="BJ122" s="8">
        <v>0</v>
      </c>
      <c r="BK122">
        <v>0</v>
      </c>
      <c r="BL122">
        <v>0</v>
      </c>
      <c r="BM122">
        <v>0</v>
      </c>
      <c r="BN122" s="3">
        <v>1645541</v>
      </c>
      <c r="BO122" t="s">
        <v>47</v>
      </c>
      <c r="BP122" s="19">
        <f t="shared" si="12"/>
        <v>383921</v>
      </c>
      <c r="BQ122" s="16">
        <f>+BP122/U122</f>
        <v>0.23330989625904186</v>
      </c>
      <c r="BR122" s="19">
        <f t="shared" si="7"/>
        <v>1645541</v>
      </c>
      <c r="BS122" s="13">
        <f t="shared" si="8"/>
        <v>1</v>
      </c>
    </row>
    <row r="123" spans="1:71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9"/>
        <v>7.5574962367870188E-2</v>
      </c>
      <c r="U123" s="3">
        <v>1078201</v>
      </c>
      <c r="V123" s="3">
        <v>1012230</v>
      </c>
      <c r="W123" s="14">
        <f t="shared" si="10"/>
        <v>0.93881382042865846</v>
      </c>
      <c r="X123" s="3">
        <v>661779</v>
      </c>
      <c r="Y123" s="18">
        <f t="shared" si="11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>
        <v>11</v>
      </c>
      <c r="AF123" s="10" t="s">
        <v>165</v>
      </c>
      <c r="AG123" t="s">
        <v>206</v>
      </c>
      <c r="AH123" t="s">
        <v>58</v>
      </c>
      <c r="AI123" t="s">
        <v>55</v>
      </c>
      <c r="AJ123" s="8">
        <v>36852</v>
      </c>
      <c r="AK123" s="3">
        <v>131251</v>
      </c>
      <c r="AL123" s="3">
        <v>211145.88</v>
      </c>
      <c r="AM123">
        <v>0.03</v>
      </c>
      <c r="AN123">
        <v>20</v>
      </c>
      <c r="AO123">
        <v>20</v>
      </c>
      <c r="AP123" s="8">
        <v>44162</v>
      </c>
      <c r="AQ123" t="s">
        <v>63</v>
      </c>
      <c r="AR123" t="s">
        <v>58</v>
      </c>
      <c r="AS123" t="s">
        <v>259</v>
      </c>
      <c r="AT123" s="11" t="s">
        <v>106</v>
      </c>
      <c r="AU123" s="3">
        <v>0</v>
      </c>
      <c r="AV123" s="3">
        <v>0</v>
      </c>
      <c r="AW123">
        <v>0</v>
      </c>
      <c r="AX123">
        <v>0</v>
      </c>
      <c r="AY123">
        <v>0</v>
      </c>
      <c r="AZ123" s="8">
        <v>0</v>
      </c>
      <c r="BA123">
        <v>0</v>
      </c>
      <c r="BB123" t="s">
        <v>46</v>
      </c>
      <c r="BC123">
        <v>0</v>
      </c>
      <c r="BD123" s="11" t="s">
        <v>106</v>
      </c>
      <c r="BE123" s="3">
        <v>0</v>
      </c>
      <c r="BF123" s="3">
        <v>0</v>
      </c>
      <c r="BG123">
        <v>0</v>
      </c>
      <c r="BH123">
        <v>0</v>
      </c>
      <c r="BI123">
        <v>0</v>
      </c>
      <c r="BJ123" s="8">
        <v>0</v>
      </c>
      <c r="BK123">
        <v>0</v>
      </c>
      <c r="BL123" t="s">
        <v>46</v>
      </c>
      <c r="BM123">
        <v>0</v>
      </c>
      <c r="BN123" s="3">
        <v>1078201</v>
      </c>
      <c r="BO123" t="s">
        <v>62</v>
      </c>
      <c r="BP123" s="19">
        <f t="shared" si="12"/>
        <v>328810.23</v>
      </c>
      <c r="BQ123" s="19"/>
      <c r="BR123" s="19">
        <f t="shared" si="7"/>
        <v>990589.23</v>
      </c>
      <c r="BS123" s="13">
        <f t="shared" si="8"/>
        <v>0.91874263704077441</v>
      </c>
    </row>
    <row r="124" spans="1:71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9"/>
        <v>6.2243341973347591E-2</v>
      </c>
      <c r="U124" s="3">
        <v>5221442</v>
      </c>
      <c r="V124" s="3">
        <v>4876274</v>
      </c>
      <c r="W124" s="14">
        <f t="shared" si="10"/>
        <v>0.93389412350074941</v>
      </c>
      <c r="X124" s="3">
        <v>0</v>
      </c>
      <c r="Y124" s="18">
        <f t="shared" si="11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>
        <v>0</v>
      </c>
      <c r="AF124" s="10">
        <v>44287</v>
      </c>
      <c r="AG124">
        <v>0</v>
      </c>
      <c r="AH124" t="s">
        <v>43</v>
      </c>
      <c r="AI124" t="s">
        <v>262</v>
      </c>
      <c r="AJ124" s="8">
        <v>39021</v>
      </c>
      <c r="AK124" s="3">
        <v>376000</v>
      </c>
      <c r="AL124" s="3">
        <v>376000</v>
      </c>
      <c r="AM124">
        <v>0</v>
      </c>
      <c r="AN124" t="s">
        <v>45</v>
      </c>
      <c r="AO124">
        <v>0</v>
      </c>
      <c r="AP124" s="8">
        <v>0</v>
      </c>
      <c r="AQ124">
        <v>0</v>
      </c>
      <c r="AR124" t="s">
        <v>58</v>
      </c>
      <c r="AS124" t="s">
        <v>263</v>
      </c>
      <c r="AT124" s="11" t="s">
        <v>106</v>
      </c>
      <c r="AU124" s="3">
        <v>0</v>
      </c>
      <c r="AV124" s="3">
        <v>0</v>
      </c>
      <c r="AW124">
        <v>0</v>
      </c>
      <c r="AX124">
        <v>0</v>
      </c>
      <c r="AY124">
        <v>0</v>
      </c>
      <c r="AZ124" s="8">
        <v>0</v>
      </c>
      <c r="BA124">
        <v>0</v>
      </c>
      <c r="BB124" t="s">
        <v>46</v>
      </c>
      <c r="BC124">
        <v>0</v>
      </c>
      <c r="BD124" s="11" t="s">
        <v>106</v>
      </c>
      <c r="BE124" s="3">
        <v>0</v>
      </c>
      <c r="BF124" s="3">
        <v>0</v>
      </c>
      <c r="BG124">
        <v>0</v>
      </c>
      <c r="BH124">
        <v>0</v>
      </c>
      <c r="BI124">
        <v>0</v>
      </c>
      <c r="BJ124" s="8">
        <v>0</v>
      </c>
      <c r="BK124">
        <v>0</v>
      </c>
      <c r="BL124" t="s">
        <v>46</v>
      </c>
      <c r="BM124">
        <v>0</v>
      </c>
      <c r="BN124" s="3">
        <v>0</v>
      </c>
      <c r="BO124">
        <v>0</v>
      </c>
      <c r="BP124" s="19">
        <f t="shared" si="12"/>
        <v>1359437</v>
      </c>
      <c r="BQ124" s="19"/>
      <c r="BR124" s="19">
        <f t="shared" si="7"/>
        <v>1359437</v>
      </c>
      <c r="BS124" s="13">
        <f t="shared" si="8"/>
        <v>0.26035662179145147</v>
      </c>
    </row>
    <row r="125" spans="1:71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9"/>
        <v>7.9542233440732663E-2</v>
      </c>
      <c r="U125" s="3">
        <v>2077915</v>
      </c>
      <c r="V125" s="3">
        <v>2027695</v>
      </c>
      <c r="W125" s="14">
        <f t="shared" si="10"/>
        <v>0.97583154267619221</v>
      </c>
      <c r="X125" s="3">
        <v>2027695</v>
      </c>
      <c r="Y125" s="18">
        <f t="shared" si="11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>
        <v>30</v>
      </c>
      <c r="AF125" s="10">
        <v>44531</v>
      </c>
      <c r="AG125" t="s">
        <v>54</v>
      </c>
      <c r="AH125" t="s">
        <v>115</v>
      </c>
      <c r="AI125" t="s">
        <v>44</v>
      </c>
      <c r="AJ125" s="8">
        <v>42369</v>
      </c>
      <c r="AK125" s="3">
        <v>150000</v>
      </c>
      <c r="AL125" s="3">
        <v>148407.93</v>
      </c>
      <c r="AM125">
        <v>7.0000000000000007E-2</v>
      </c>
      <c r="AN125">
        <v>10</v>
      </c>
      <c r="AO125">
        <v>30</v>
      </c>
      <c r="AP125" s="8">
        <v>47848</v>
      </c>
      <c r="AQ125" t="s">
        <v>71</v>
      </c>
      <c r="AR125" t="s">
        <v>43</v>
      </c>
      <c r="AS125" t="s">
        <v>44</v>
      </c>
      <c r="AT125" s="11" t="s">
        <v>106</v>
      </c>
      <c r="AU125" s="3">
        <v>0</v>
      </c>
      <c r="AV125" s="3">
        <v>0</v>
      </c>
      <c r="AW125">
        <v>0</v>
      </c>
      <c r="AX125">
        <v>0</v>
      </c>
      <c r="AY125">
        <v>0</v>
      </c>
      <c r="AZ125" s="8">
        <v>0</v>
      </c>
      <c r="BA125">
        <v>0</v>
      </c>
      <c r="BB125" t="s">
        <v>46</v>
      </c>
      <c r="BC125">
        <v>0</v>
      </c>
      <c r="BD125" s="11" t="s">
        <v>106</v>
      </c>
      <c r="BE125" s="3">
        <v>0</v>
      </c>
      <c r="BF125" s="3">
        <v>0</v>
      </c>
      <c r="BG125">
        <v>0</v>
      </c>
      <c r="BH125">
        <v>0</v>
      </c>
      <c r="BI125">
        <v>0</v>
      </c>
      <c r="BJ125" s="8">
        <v>0</v>
      </c>
      <c r="BK125">
        <v>0</v>
      </c>
      <c r="BL125" t="s">
        <v>46</v>
      </c>
      <c r="BM125">
        <v>0</v>
      </c>
      <c r="BN125" s="3">
        <v>2077915</v>
      </c>
      <c r="BO125">
        <v>0</v>
      </c>
      <c r="BP125" s="19">
        <f t="shared" si="12"/>
        <v>517000</v>
      </c>
      <c r="BQ125" s="19"/>
      <c r="BR125" s="19">
        <f t="shared" si="7"/>
        <v>2544695</v>
      </c>
      <c r="BS125" s="13">
        <f t="shared" si="8"/>
        <v>1.2246386401753682</v>
      </c>
    </row>
    <row r="126" spans="1:71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9"/>
        <v>7.6094323796521535E-2</v>
      </c>
      <c r="U126" s="3">
        <v>1863411</v>
      </c>
      <c r="V126" s="3">
        <v>1716646</v>
      </c>
      <c r="W126" s="14">
        <f t="shared" si="10"/>
        <v>0.92123852440497556</v>
      </c>
      <c r="X126" s="3">
        <v>1208772</v>
      </c>
      <c r="Y126" s="18">
        <f t="shared" si="11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>
        <v>0</v>
      </c>
      <c r="AF126" s="10">
        <v>37496</v>
      </c>
      <c r="AG126">
        <v>1</v>
      </c>
      <c r="AH126" t="s">
        <v>43</v>
      </c>
      <c r="AI126" t="s">
        <v>233</v>
      </c>
      <c r="AJ126" s="8">
        <v>37062</v>
      </c>
      <c r="AK126" s="3">
        <v>100000</v>
      </c>
      <c r="AL126" s="3">
        <v>56389.3</v>
      </c>
      <c r="AM126">
        <v>0.02</v>
      </c>
      <c r="AN126">
        <v>18</v>
      </c>
      <c r="AO126">
        <v>0</v>
      </c>
      <c r="AP126" s="8">
        <v>44013</v>
      </c>
      <c r="AQ126">
        <v>2</v>
      </c>
      <c r="AR126" t="s">
        <v>43</v>
      </c>
      <c r="AS126" t="s">
        <v>44</v>
      </c>
      <c r="AT126" s="11">
        <v>37027</v>
      </c>
      <c r="AU126" s="3">
        <v>400000</v>
      </c>
      <c r="AV126" s="3">
        <v>807678.51</v>
      </c>
      <c r="AW126">
        <v>5.2999999999999999E-2</v>
      </c>
      <c r="AX126">
        <v>15</v>
      </c>
      <c r="AY126">
        <v>0</v>
      </c>
      <c r="AZ126" s="8">
        <v>42519</v>
      </c>
      <c r="BA126">
        <v>3</v>
      </c>
      <c r="BB126" t="s">
        <v>58</v>
      </c>
      <c r="BC126" t="s">
        <v>240</v>
      </c>
      <c r="BD126" s="11">
        <v>37382</v>
      </c>
      <c r="BE126" s="3">
        <v>63189</v>
      </c>
      <c r="BF126" s="3">
        <v>63189</v>
      </c>
      <c r="BG126">
        <v>0</v>
      </c>
      <c r="BH126">
        <v>15</v>
      </c>
      <c r="BI126">
        <v>0</v>
      </c>
      <c r="BJ126" s="8">
        <v>42887</v>
      </c>
      <c r="BK126">
        <v>4</v>
      </c>
      <c r="BL126" t="s">
        <v>100</v>
      </c>
      <c r="BM126" t="s">
        <v>266</v>
      </c>
      <c r="BN126" s="3">
        <v>1863411</v>
      </c>
      <c r="BO126">
        <v>0</v>
      </c>
      <c r="BP126" s="19">
        <f t="shared" si="12"/>
        <v>654639</v>
      </c>
      <c r="BQ126" s="16">
        <f t="shared" ref="BQ126:BQ127" si="14">+BP126/U126</f>
        <v>0.35131219038633987</v>
      </c>
      <c r="BR126" s="19">
        <f t="shared" si="7"/>
        <v>1863411</v>
      </c>
      <c r="BS126" s="13">
        <f t="shared" si="8"/>
        <v>1</v>
      </c>
    </row>
    <row r="127" spans="1:71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9"/>
        <v>7.6094323796521535E-2</v>
      </c>
      <c r="U127" s="3">
        <v>1863411</v>
      </c>
      <c r="V127" s="3">
        <v>1716646</v>
      </c>
      <c r="W127" s="14">
        <f t="shared" si="10"/>
        <v>0.92123852440497556</v>
      </c>
      <c r="X127" s="3">
        <v>1208772</v>
      </c>
      <c r="Y127" s="18">
        <f t="shared" si="11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>
        <v>0</v>
      </c>
      <c r="AF127" s="10">
        <v>37496</v>
      </c>
      <c r="AG127">
        <v>1</v>
      </c>
      <c r="AH127" t="s">
        <v>43</v>
      </c>
      <c r="AI127" t="s">
        <v>233</v>
      </c>
      <c r="AJ127" s="8">
        <v>37062</v>
      </c>
      <c r="AK127" s="3">
        <v>100000</v>
      </c>
      <c r="AL127" s="3">
        <v>56389.3</v>
      </c>
      <c r="AM127">
        <v>0.02</v>
      </c>
      <c r="AN127">
        <v>18</v>
      </c>
      <c r="AO127">
        <v>0</v>
      </c>
      <c r="AP127" s="8">
        <v>44013</v>
      </c>
      <c r="AQ127">
        <v>2</v>
      </c>
      <c r="AR127" t="s">
        <v>43</v>
      </c>
      <c r="AS127" t="s">
        <v>44</v>
      </c>
      <c r="AT127" s="11">
        <v>37027</v>
      </c>
      <c r="AU127" s="3">
        <v>400000</v>
      </c>
      <c r="AV127" s="3">
        <v>807678.51</v>
      </c>
      <c r="AW127">
        <v>5.2999999999999999E-2</v>
      </c>
      <c r="AX127">
        <v>15</v>
      </c>
      <c r="AY127">
        <v>0</v>
      </c>
      <c r="AZ127" s="8">
        <v>42519</v>
      </c>
      <c r="BA127">
        <v>3</v>
      </c>
      <c r="BB127" t="s">
        <v>58</v>
      </c>
      <c r="BC127" t="s">
        <v>240</v>
      </c>
      <c r="BD127" s="11">
        <v>37382</v>
      </c>
      <c r="BE127" s="3">
        <v>63189</v>
      </c>
      <c r="BF127" s="3">
        <v>63189</v>
      </c>
      <c r="BG127">
        <v>0</v>
      </c>
      <c r="BH127">
        <v>15</v>
      </c>
      <c r="BI127">
        <v>0</v>
      </c>
      <c r="BJ127" s="8">
        <v>42887</v>
      </c>
      <c r="BK127">
        <v>4</v>
      </c>
      <c r="BL127" t="s">
        <v>100</v>
      </c>
      <c r="BM127" t="s">
        <v>266</v>
      </c>
      <c r="BN127" s="3">
        <v>1863411</v>
      </c>
      <c r="BO127">
        <v>0</v>
      </c>
      <c r="BP127" s="19">
        <f t="shared" si="12"/>
        <v>654639</v>
      </c>
      <c r="BQ127" s="16">
        <f t="shared" si="14"/>
        <v>0.35131219038633987</v>
      </c>
      <c r="BR127" s="19">
        <f t="shared" si="7"/>
        <v>1863411</v>
      </c>
      <c r="BS127" s="13">
        <f t="shared" si="8"/>
        <v>1</v>
      </c>
    </row>
    <row r="128" spans="1:71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9"/>
        <v>0.78179251513291459</v>
      </c>
      <c r="U128" s="3">
        <v>1717118</v>
      </c>
      <c r="V128" s="3">
        <v>1637044</v>
      </c>
      <c r="W128" s="14">
        <f t="shared" si="10"/>
        <v>0.95336721180489636</v>
      </c>
      <c r="X128" s="3">
        <v>1032650</v>
      </c>
      <c r="Y128" s="18">
        <f t="shared" si="11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>
        <v>30</v>
      </c>
      <c r="AF128" s="10" t="s">
        <v>269</v>
      </c>
      <c r="AG128">
        <v>0</v>
      </c>
      <c r="AH128" t="s">
        <v>43</v>
      </c>
      <c r="AI128" t="s">
        <v>205</v>
      </c>
      <c r="AJ128" s="8">
        <v>37111</v>
      </c>
      <c r="AK128" s="3">
        <v>250000</v>
      </c>
      <c r="AL128" s="3">
        <v>250000</v>
      </c>
      <c r="AM128">
        <v>0.03</v>
      </c>
      <c r="AN128">
        <v>20</v>
      </c>
      <c r="AO128">
        <v>20</v>
      </c>
      <c r="AP128" s="8">
        <v>44439</v>
      </c>
      <c r="AQ128">
        <v>0</v>
      </c>
      <c r="AR128" t="s">
        <v>58</v>
      </c>
      <c r="AS128" t="s">
        <v>205</v>
      </c>
      <c r="AT128" s="11" t="s">
        <v>106</v>
      </c>
      <c r="AU128" s="3">
        <v>0</v>
      </c>
      <c r="AV128" s="3">
        <v>0</v>
      </c>
      <c r="AW128">
        <v>0</v>
      </c>
      <c r="AX128">
        <v>0</v>
      </c>
      <c r="AY128">
        <v>0</v>
      </c>
      <c r="AZ128" s="8">
        <v>0</v>
      </c>
      <c r="BA128">
        <v>0</v>
      </c>
      <c r="BB128" t="s">
        <v>46</v>
      </c>
      <c r="BC128">
        <v>0</v>
      </c>
      <c r="BD128" s="11" t="s">
        <v>106</v>
      </c>
      <c r="BE128" s="3">
        <v>0</v>
      </c>
      <c r="BF128" s="3">
        <v>0</v>
      </c>
      <c r="BG128">
        <v>0</v>
      </c>
      <c r="BH128">
        <v>0</v>
      </c>
      <c r="BI128">
        <v>0</v>
      </c>
      <c r="BJ128" s="8">
        <v>0</v>
      </c>
      <c r="BK128">
        <v>0</v>
      </c>
      <c r="BL128" t="s">
        <v>46</v>
      </c>
      <c r="BM128">
        <v>0</v>
      </c>
      <c r="BN128" s="3">
        <v>1717118</v>
      </c>
      <c r="BO128">
        <v>0</v>
      </c>
      <c r="BP128" s="19">
        <f t="shared" si="12"/>
        <v>635000</v>
      </c>
      <c r="BQ128" s="19"/>
      <c r="BR128" s="19">
        <f t="shared" si="7"/>
        <v>1667650</v>
      </c>
      <c r="BS128" s="13">
        <f t="shared" si="8"/>
        <v>0.97119126350081941</v>
      </c>
    </row>
    <row r="129" spans="1:71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9"/>
        <v>0</v>
      </c>
      <c r="U129" s="3">
        <v>2035507</v>
      </c>
      <c r="V129" s="3">
        <v>2646159</v>
      </c>
      <c r="W129" s="14">
        <f t="shared" si="10"/>
        <v>1.2999999508721907</v>
      </c>
      <c r="X129" s="3">
        <v>0</v>
      </c>
      <c r="Y129" s="18">
        <f t="shared" si="11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>
        <v>15</v>
      </c>
      <c r="AF129" s="10">
        <v>43221</v>
      </c>
      <c r="AG129">
        <v>0</v>
      </c>
      <c r="AH129" t="s">
        <v>43</v>
      </c>
      <c r="AI129" t="s">
        <v>270</v>
      </c>
      <c r="AJ129" s="8">
        <v>37197</v>
      </c>
      <c r="AK129" s="3">
        <v>630000</v>
      </c>
      <c r="AL129" s="3">
        <v>613000</v>
      </c>
      <c r="AM129">
        <v>0</v>
      </c>
      <c r="AN129">
        <v>50</v>
      </c>
      <c r="AO129">
        <v>30</v>
      </c>
      <c r="AP129" s="8">
        <v>55519</v>
      </c>
      <c r="AQ129">
        <v>0</v>
      </c>
      <c r="AR129">
        <v>0</v>
      </c>
      <c r="AS129" t="s">
        <v>142</v>
      </c>
      <c r="AT129" s="11">
        <v>37431</v>
      </c>
      <c r="AU129" s="3">
        <v>100000</v>
      </c>
      <c r="AV129" s="3">
        <v>100000</v>
      </c>
      <c r="AW129">
        <v>0</v>
      </c>
      <c r="AX129">
        <v>15</v>
      </c>
      <c r="AY129">
        <v>0</v>
      </c>
      <c r="AZ129" s="8">
        <v>42917</v>
      </c>
      <c r="BA129">
        <v>0</v>
      </c>
      <c r="BB129" t="s">
        <v>100</v>
      </c>
      <c r="BC129">
        <v>0</v>
      </c>
      <c r="BD129" s="11">
        <v>37740</v>
      </c>
      <c r="BE129" s="3">
        <v>120000</v>
      </c>
      <c r="BF129" s="3">
        <v>0</v>
      </c>
      <c r="BG129">
        <v>6.25E-2</v>
      </c>
      <c r="BH129">
        <v>14</v>
      </c>
      <c r="BI129">
        <v>14</v>
      </c>
      <c r="BJ129" s="8">
        <v>42870</v>
      </c>
      <c r="BK129">
        <v>0</v>
      </c>
      <c r="BL129" t="s">
        <v>43</v>
      </c>
      <c r="BM129" t="s">
        <v>271</v>
      </c>
      <c r="BN129" s="3">
        <v>0</v>
      </c>
      <c r="BO129">
        <v>0</v>
      </c>
      <c r="BP129" s="19">
        <f t="shared" si="12"/>
        <v>964000</v>
      </c>
      <c r="BQ129" s="19"/>
      <c r="BR129" s="19">
        <f t="shared" si="7"/>
        <v>964000</v>
      </c>
      <c r="BS129" s="13">
        <f t="shared" si="8"/>
        <v>0.4735920829552539</v>
      </c>
    </row>
    <row r="130" spans="1:71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9"/>
        <v>0</v>
      </c>
      <c r="U130" s="3">
        <v>0</v>
      </c>
      <c r="V130" s="3">
        <v>0</v>
      </c>
      <c r="W130" s="14">
        <f t="shared" si="10"/>
        <v>0</v>
      </c>
      <c r="X130" s="3">
        <v>0</v>
      </c>
      <c r="Y130" s="18">
        <f t="shared" si="11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>
        <v>20</v>
      </c>
      <c r="AF130" s="10">
        <v>44661</v>
      </c>
      <c r="AG130">
        <v>0</v>
      </c>
      <c r="AH130" t="s">
        <v>43</v>
      </c>
      <c r="AI130">
        <v>0</v>
      </c>
      <c r="AJ130" s="8">
        <v>32904</v>
      </c>
      <c r="AK130" s="3">
        <v>364706</v>
      </c>
      <c r="AL130" s="3">
        <v>554408</v>
      </c>
      <c r="AM130">
        <v>0.03</v>
      </c>
      <c r="AN130">
        <v>40</v>
      </c>
      <c r="AO130">
        <v>40</v>
      </c>
      <c r="AP130" s="8">
        <v>43861</v>
      </c>
      <c r="AQ130">
        <v>0</v>
      </c>
      <c r="AR130" t="s">
        <v>58</v>
      </c>
      <c r="AS130">
        <v>0</v>
      </c>
      <c r="AT130" s="11" t="s">
        <v>106</v>
      </c>
      <c r="AU130" s="3">
        <v>0</v>
      </c>
      <c r="AV130" s="3">
        <v>0</v>
      </c>
      <c r="AW130">
        <v>0</v>
      </c>
      <c r="AX130">
        <v>0</v>
      </c>
      <c r="AY130">
        <v>0</v>
      </c>
      <c r="AZ130" s="8">
        <v>0</v>
      </c>
      <c r="BA130">
        <v>0</v>
      </c>
      <c r="BB130" t="s">
        <v>46</v>
      </c>
      <c r="BC130">
        <v>0</v>
      </c>
      <c r="BD130" s="11" t="s">
        <v>106</v>
      </c>
      <c r="BE130" s="3">
        <v>0</v>
      </c>
      <c r="BF130" s="3">
        <v>0</v>
      </c>
      <c r="BG130">
        <v>0</v>
      </c>
      <c r="BH130">
        <v>0</v>
      </c>
      <c r="BI130">
        <v>0</v>
      </c>
      <c r="BJ130" s="8">
        <v>0</v>
      </c>
      <c r="BK130">
        <v>0</v>
      </c>
      <c r="BL130" t="s">
        <v>46</v>
      </c>
      <c r="BM130">
        <v>0</v>
      </c>
      <c r="BN130" s="3">
        <v>0</v>
      </c>
      <c r="BO130">
        <v>0</v>
      </c>
      <c r="BP130" s="19">
        <f t="shared" si="12"/>
        <v>639706</v>
      </c>
      <c r="BQ130" s="19"/>
      <c r="BR130" s="19">
        <f t="shared" si="7"/>
        <v>639706</v>
      </c>
      <c r="BS130" s="13">
        <f t="shared" si="8"/>
        <v>0</v>
      </c>
    </row>
    <row r="131" spans="1:71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9"/>
        <v>7.4407950188966523E-2</v>
      </c>
      <c r="U131" s="3">
        <v>735580</v>
      </c>
      <c r="V131" s="3">
        <v>667473</v>
      </c>
      <c r="W131" s="14">
        <f t="shared" si="10"/>
        <v>0.90741047880584025</v>
      </c>
      <c r="X131" s="3">
        <v>436865</v>
      </c>
      <c r="Y131" s="18">
        <f t="shared" si="11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>
        <v>20</v>
      </c>
      <c r="AF131" s="10">
        <v>44409</v>
      </c>
      <c r="AG131">
        <v>0</v>
      </c>
      <c r="AH131" t="s">
        <v>58</v>
      </c>
      <c r="AI131" t="s">
        <v>274</v>
      </c>
      <c r="AJ131" s="8">
        <v>38412</v>
      </c>
      <c r="AK131" s="3">
        <v>77215</v>
      </c>
      <c r="AL131" s="3">
        <v>56727</v>
      </c>
      <c r="AM131">
        <v>4.7500000000000001E-2</v>
      </c>
      <c r="AN131">
        <v>10</v>
      </c>
      <c r="AO131">
        <v>360</v>
      </c>
      <c r="AP131" s="8">
        <v>46631</v>
      </c>
      <c r="AQ131" t="s">
        <v>63</v>
      </c>
      <c r="AR131" t="s">
        <v>43</v>
      </c>
      <c r="AS131" t="s">
        <v>275</v>
      </c>
      <c r="AT131" s="11" t="s">
        <v>106</v>
      </c>
      <c r="AU131" s="3">
        <v>0</v>
      </c>
      <c r="AV131" s="3">
        <v>0</v>
      </c>
      <c r="AW131">
        <v>0</v>
      </c>
      <c r="AX131">
        <v>0</v>
      </c>
      <c r="AY131">
        <v>0</v>
      </c>
      <c r="AZ131" s="8">
        <v>0</v>
      </c>
      <c r="BA131">
        <v>0</v>
      </c>
      <c r="BB131" t="s">
        <v>46</v>
      </c>
      <c r="BC131">
        <v>0</v>
      </c>
      <c r="BD131" s="11" t="s">
        <v>106</v>
      </c>
      <c r="BE131" s="3">
        <v>0</v>
      </c>
      <c r="BF131" s="3">
        <v>0</v>
      </c>
      <c r="BG131">
        <v>0</v>
      </c>
      <c r="BH131">
        <v>0</v>
      </c>
      <c r="BI131">
        <v>0</v>
      </c>
      <c r="BJ131" s="8">
        <v>0</v>
      </c>
      <c r="BK131">
        <v>0</v>
      </c>
      <c r="BL131" t="s">
        <v>46</v>
      </c>
      <c r="BM131">
        <v>0</v>
      </c>
      <c r="BN131" s="3">
        <v>735580</v>
      </c>
      <c r="BO131" t="s">
        <v>62</v>
      </c>
      <c r="BP131" s="19">
        <f t="shared" si="12"/>
        <v>298715</v>
      </c>
      <c r="BQ131" s="16">
        <f t="shared" ref="BQ131:BQ132" si="15">+BP131/U131</f>
        <v>0.40609451045433537</v>
      </c>
      <c r="BR131" s="19">
        <f t="shared" ref="BR131:BR194" si="16">+BP131+X131</f>
        <v>735580</v>
      </c>
      <c r="BS131" s="13">
        <f t="shared" ref="BS131:BS194" si="17">IFERROR(+BR131/U131,0)</f>
        <v>1</v>
      </c>
    </row>
    <row r="132" spans="1:71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18">IFERROR(H132/U132,0)</f>
        <v>7.1370509293990164E-2</v>
      </c>
      <c r="U132" s="3">
        <v>1499625</v>
      </c>
      <c r="V132" s="3">
        <v>1347972</v>
      </c>
      <c r="W132" s="14">
        <f t="shared" ref="W132:W195" si="19">IFERROR(+V132/U132,0)</f>
        <v>0.89887271817954484</v>
      </c>
      <c r="X132" s="3">
        <v>886625</v>
      </c>
      <c r="Y132" s="18">
        <f t="shared" ref="Y132:Y195" si="20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>
        <v>11</v>
      </c>
      <c r="AF132" s="10">
        <v>44457</v>
      </c>
      <c r="AG132">
        <v>0</v>
      </c>
      <c r="AH132" t="s">
        <v>58</v>
      </c>
      <c r="AI132" t="s">
        <v>229</v>
      </c>
      <c r="AJ132" s="8">
        <v>37959</v>
      </c>
      <c r="AK132" s="3">
        <v>240000</v>
      </c>
      <c r="AL132" s="3">
        <v>178158</v>
      </c>
      <c r="AM132">
        <v>5.5E-2</v>
      </c>
      <c r="AN132">
        <v>15</v>
      </c>
      <c r="AO132">
        <v>15</v>
      </c>
      <c r="AP132" s="8">
        <v>43419</v>
      </c>
      <c r="AQ132" t="s">
        <v>63</v>
      </c>
      <c r="AR132" t="s">
        <v>43</v>
      </c>
      <c r="AS132" t="s">
        <v>244</v>
      </c>
      <c r="AT132" s="11" t="s">
        <v>106</v>
      </c>
      <c r="AU132" s="3">
        <v>0</v>
      </c>
      <c r="AV132" s="3">
        <v>0</v>
      </c>
      <c r="AW132">
        <v>0</v>
      </c>
      <c r="AX132">
        <v>0</v>
      </c>
      <c r="AY132">
        <v>0</v>
      </c>
      <c r="AZ132" s="8">
        <v>0</v>
      </c>
      <c r="BA132">
        <v>0</v>
      </c>
      <c r="BB132" t="s">
        <v>46</v>
      </c>
      <c r="BC132" t="s">
        <v>276</v>
      </c>
      <c r="BD132" s="11" t="s">
        <v>106</v>
      </c>
      <c r="BE132" s="3">
        <v>0</v>
      </c>
      <c r="BF132" s="3">
        <v>0</v>
      </c>
      <c r="BG132">
        <v>0</v>
      </c>
      <c r="BH132">
        <v>0</v>
      </c>
      <c r="BI132">
        <v>0</v>
      </c>
      <c r="BJ132" s="8">
        <v>0</v>
      </c>
      <c r="BK132">
        <v>0</v>
      </c>
      <c r="BL132" t="s">
        <v>46</v>
      </c>
      <c r="BM132">
        <v>0</v>
      </c>
      <c r="BN132" s="3">
        <v>1499625</v>
      </c>
      <c r="BO132" t="s">
        <v>62</v>
      </c>
      <c r="BP132" s="19">
        <f t="shared" ref="BP132:BP195" si="21">+AA132+AK132+AU132+BE132</f>
        <v>613000</v>
      </c>
      <c r="BQ132" s="16">
        <f t="shared" si="15"/>
        <v>0.40876885888138703</v>
      </c>
      <c r="BR132" s="19">
        <f t="shared" si="16"/>
        <v>1499625</v>
      </c>
      <c r="BS132" s="13">
        <f t="shared" si="17"/>
        <v>1</v>
      </c>
    </row>
    <row r="133" spans="1:71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18"/>
        <v>8.097672706732599E-2</v>
      </c>
      <c r="U133" s="3">
        <v>2896326</v>
      </c>
      <c r="V133" s="3">
        <v>3038145</v>
      </c>
      <c r="W133" s="14">
        <f t="shared" si="19"/>
        <v>1.0489651372117641</v>
      </c>
      <c r="X133" s="3">
        <v>0</v>
      </c>
      <c r="Y133" s="18">
        <f t="shared" si="20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>
        <v>30</v>
      </c>
      <c r="AF133" s="10">
        <v>43200</v>
      </c>
      <c r="AG133" t="s">
        <v>54</v>
      </c>
      <c r="AH133" t="s">
        <v>43</v>
      </c>
      <c r="AI133" t="s">
        <v>122</v>
      </c>
      <c r="AJ133" s="8">
        <v>37772</v>
      </c>
      <c r="AK133" s="3">
        <v>400000</v>
      </c>
      <c r="AL133" s="3">
        <v>400000</v>
      </c>
      <c r="AM133">
        <v>5.3900000000000003E-2</v>
      </c>
      <c r="AN133">
        <v>45</v>
      </c>
      <c r="AO133">
        <v>30</v>
      </c>
      <c r="AP133" s="8">
        <v>54393</v>
      </c>
      <c r="AQ133">
        <v>0</v>
      </c>
      <c r="AR133" t="s">
        <v>100</v>
      </c>
      <c r="AS133" t="s">
        <v>126</v>
      </c>
      <c r="AT133" s="11" t="s">
        <v>106</v>
      </c>
      <c r="AU133" s="3">
        <v>152121</v>
      </c>
      <c r="AV133" s="3">
        <v>152121</v>
      </c>
      <c r="AW133">
        <v>7.0000000000000007E-2</v>
      </c>
      <c r="AX133">
        <v>0</v>
      </c>
      <c r="AY133">
        <v>0</v>
      </c>
      <c r="AZ133" s="8">
        <v>0</v>
      </c>
      <c r="BA133">
        <v>0</v>
      </c>
      <c r="BB133" t="s">
        <v>58</v>
      </c>
      <c r="BC133" t="s">
        <v>277</v>
      </c>
      <c r="BD133" s="11" t="s">
        <v>106</v>
      </c>
      <c r="BE133" s="3">
        <v>0</v>
      </c>
      <c r="BF133" s="3">
        <v>0</v>
      </c>
      <c r="BG133">
        <v>0</v>
      </c>
      <c r="BH133">
        <v>0</v>
      </c>
      <c r="BI133">
        <v>0</v>
      </c>
      <c r="BJ133" s="8">
        <v>0</v>
      </c>
      <c r="BK133">
        <v>0</v>
      </c>
      <c r="BL133" t="s">
        <v>46</v>
      </c>
      <c r="BM133">
        <v>0</v>
      </c>
      <c r="BN133" s="3">
        <v>800000</v>
      </c>
      <c r="BO133" t="s">
        <v>62</v>
      </c>
      <c r="BP133" s="19">
        <f t="shared" si="21"/>
        <v>952121</v>
      </c>
      <c r="BQ133" s="19"/>
      <c r="BR133" s="19">
        <f t="shared" si="16"/>
        <v>952121</v>
      </c>
      <c r="BS133" s="13">
        <f t="shared" si="17"/>
        <v>0.32873405825172997</v>
      </c>
    </row>
    <row r="134" spans="1:71" hidden="1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18"/>
        <v>0</v>
      </c>
      <c r="U134" s="3">
        <v>2063838</v>
      </c>
      <c r="V134" s="3">
        <v>2525780</v>
      </c>
      <c r="W134" s="14">
        <f t="shared" si="19"/>
        <v>1.223826676318587</v>
      </c>
      <c r="X134" s="3">
        <v>71954</v>
      </c>
      <c r="Y134" s="18">
        <f t="shared" si="20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>
        <v>0</v>
      </c>
      <c r="AF134" s="10">
        <v>53662</v>
      </c>
      <c r="AG134">
        <v>0</v>
      </c>
      <c r="AH134" t="s">
        <v>46</v>
      </c>
      <c r="AI134">
        <v>0</v>
      </c>
      <c r="AJ134" s="8" t="s">
        <v>106</v>
      </c>
      <c r="AK134" s="3">
        <v>185000</v>
      </c>
      <c r="AL134" s="3">
        <v>79519</v>
      </c>
      <c r="AM134">
        <v>7.0000000000000007E-2</v>
      </c>
      <c r="AN134" t="s">
        <v>45</v>
      </c>
      <c r="AO134">
        <v>0</v>
      </c>
      <c r="AP134" s="8">
        <v>44927</v>
      </c>
      <c r="AQ134">
        <v>0</v>
      </c>
      <c r="AR134" t="s">
        <v>46</v>
      </c>
      <c r="AS134">
        <v>0</v>
      </c>
      <c r="AT134" s="11" t="s">
        <v>106</v>
      </c>
      <c r="AU134" s="3">
        <v>1586883</v>
      </c>
      <c r="AV134" s="3">
        <v>0</v>
      </c>
      <c r="AW134">
        <v>0</v>
      </c>
      <c r="AX134">
        <v>0</v>
      </c>
      <c r="AY134">
        <v>0</v>
      </c>
      <c r="AZ134" s="8">
        <v>0</v>
      </c>
      <c r="BA134">
        <v>0</v>
      </c>
      <c r="BB134" t="s">
        <v>46</v>
      </c>
      <c r="BC134">
        <v>0</v>
      </c>
      <c r="BD134" s="11" t="s">
        <v>106</v>
      </c>
      <c r="BE134" s="3">
        <v>0</v>
      </c>
      <c r="BF134" s="3">
        <v>0</v>
      </c>
      <c r="BG134">
        <v>0</v>
      </c>
      <c r="BH134">
        <v>0</v>
      </c>
      <c r="BI134">
        <v>0</v>
      </c>
      <c r="BJ134" s="8">
        <v>0</v>
      </c>
      <c r="BK134">
        <v>0</v>
      </c>
      <c r="BL134" t="s">
        <v>46</v>
      </c>
      <c r="BM134">
        <v>0</v>
      </c>
      <c r="BN134" s="3">
        <v>2063837</v>
      </c>
      <c r="BO134">
        <v>0</v>
      </c>
      <c r="BP134" s="19">
        <f t="shared" si="21"/>
        <v>1991883</v>
      </c>
      <c r="BQ134" s="19"/>
      <c r="BR134" s="19">
        <f t="shared" si="16"/>
        <v>2063837</v>
      </c>
      <c r="BS134" s="13">
        <f t="shared" si="17"/>
        <v>0.99999951546584565</v>
      </c>
    </row>
    <row r="135" spans="1:71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18"/>
        <v>0</v>
      </c>
      <c r="U135" s="3">
        <v>2305379</v>
      </c>
      <c r="V135" s="3">
        <v>2754193</v>
      </c>
      <c r="W135" s="14">
        <f t="shared" si="19"/>
        <v>1.1946812216125853</v>
      </c>
      <c r="X135" s="3">
        <v>0</v>
      </c>
      <c r="Y135" s="18">
        <f t="shared" si="20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>
        <v>15</v>
      </c>
      <c r="AF135" s="10">
        <v>43435</v>
      </c>
      <c r="AG135">
        <v>0</v>
      </c>
      <c r="AH135" t="s">
        <v>43</v>
      </c>
      <c r="AI135" t="s">
        <v>214</v>
      </c>
      <c r="AJ135" s="8">
        <v>37242</v>
      </c>
      <c r="AK135" s="3">
        <v>375000</v>
      </c>
      <c r="AL135" s="3">
        <v>375000</v>
      </c>
      <c r="AM135">
        <v>0.01</v>
      </c>
      <c r="AN135">
        <v>50</v>
      </c>
      <c r="AO135">
        <v>30</v>
      </c>
      <c r="AP135" s="8">
        <v>55519</v>
      </c>
      <c r="AQ135">
        <v>0</v>
      </c>
      <c r="AR135" t="s">
        <v>100</v>
      </c>
      <c r="AS135" t="s">
        <v>142</v>
      </c>
      <c r="AT135" s="11" t="s">
        <v>106</v>
      </c>
      <c r="AU135" s="3">
        <v>0</v>
      </c>
      <c r="AV135" s="3">
        <v>0</v>
      </c>
      <c r="AW135">
        <v>0</v>
      </c>
      <c r="AX135">
        <v>0</v>
      </c>
      <c r="AY135">
        <v>0</v>
      </c>
      <c r="AZ135" s="8">
        <v>0</v>
      </c>
      <c r="BA135">
        <v>0</v>
      </c>
      <c r="BB135" t="s">
        <v>46</v>
      </c>
      <c r="BC135">
        <v>0</v>
      </c>
      <c r="BD135" s="11" t="s">
        <v>106</v>
      </c>
      <c r="BE135" s="3">
        <v>0</v>
      </c>
      <c r="BF135" s="3">
        <v>0</v>
      </c>
      <c r="BG135">
        <v>0</v>
      </c>
      <c r="BH135">
        <v>0</v>
      </c>
      <c r="BI135">
        <v>0</v>
      </c>
      <c r="BJ135" s="8">
        <v>0</v>
      </c>
      <c r="BK135">
        <v>0</v>
      </c>
      <c r="BL135" t="s">
        <v>46</v>
      </c>
      <c r="BM135">
        <v>0</v>
      </c>
      <c r="BN135" s="3">
        <v>0</v>
      </c>
      <c r="BO135">
        <v>0</v>
      </c>
      <c r="BP135" s="19">
        <f t="shared" si="21"/>
        <v>525000</v>
      </c>
      <c r="BQ135" s="19"/>
      <c r="BR135" s="19">
        <f t="shared" si="16"/>
        <v>525000</v>
      </c>
      <c r="BS135" s="13">
        <f t="shared" si="17"/>
        <v>0.2277282824212418</v>
      </c>
    </row>
    <row r="136" spans="1:71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18"/>
        <v>9.0399149790439906E-2</v>
      </c>
      <c r="U136" s="3">
        <v>3525719</v>
      </c>
      <c r="V136" s="3">
        <v>3112746</v>
      </c>
      <c r="W136" s="14">
        <f t="shared" si="19"/>
        <v>0.8828684305243838</v>
      </c>
      <c r="X136" s="3">
        <v>2801870</v>
      </c>
      <c r="Y136" s="18">
        <f t="shared" si="20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>
        <v>0</v>
      </c>
      <c r="AF136" s="10">
        <v>43250</v>
      </c>
      <c r="AG136" t="s">
        <v>75</v>
      </c>
      <c r="AH136" t="s">
        <v>278</v>
      </c>
      <c r="AI136" t="s">
        <v>55</v>
      </c>
      <c r="AJ136" s="8" t="s">
        <v>106</v>
      </c>
      <c r="AK136" s="3">
        <v>170000</v>
      </c>
      <c r="AL136" s="3">
        <v>0</v>
      </c>
      <c r="AM136">
        <v>6.7500000000000004E-2</v>
      </c>
      <c r="AN136">
        <v>15</v>
      </c>
      <c r="AO136">
        <v>15</v>
      </c>
      <c r="AP136" s="8">
        <v>43070</v>
      </c>
      <c r="AQ136" t="s">
        <v>71</v>
      </c>
      <c r="AR136" t="s">
        <v>58</v>
      </c>
      <c r="AS136" t="s">
        <v>55</v>
      </c>
      <c r="AT136" s="11" t="s">
        <v>106</v>
      </c>
      <c r="AU136" s="3">
        <v>770622</v>
      </c>
      <c r="AV136" s="3">
        <v>624045</v>
      </c>
      <c r="AW136">
        <v>6.3200000000000006E-2</v>
      </c>
      <c r="AX136">
        <v>9</v>
      </c>
      <c r="AY136">
        <v>0</v>
      </c>
      <c r="AZ136" s="8">
        <v>43565</v>
      </c>
      <c r="BA136" t="s">
        <v>54</v>
      </c>
      <c r="BB136" t="s">
        <v>43</v>
      </c>
      <c r="BC136" t="s">
        <v>55</v>
      </c>
      <c r="BD136" s="11" t="s">
        <v>106</v>
      </c>
      <c r="BE136" s="3">
        <v>0</v>
      </c>
      <c r="BF136" s="3">
        <v>0</v>
      </c>
      <c r="BG136">
        <v>0</v>
      </c>
      <c r="BH136">
        <v>0</v>
      </c>
      <c r="BI136">
        <v>0</v>
      </c>
      <c r="BJ136" s="8">
        <v>0</v>
      </c>
      <c r="BK136">
        <v>0</v>
      </c>
      <c r="BL136" t="s">
        <v>46</v>
      </c>
      <c r="BM136">
        <v>0</v>
      </c>
      <c r="BN136" s="3">
        <v>3525719</v>
      </c>
      <c r="BO136" t="s">
        <v>47</v>
      </c>
      <c r="BP136" s="19">
        <f t="shared" si="21"/>
        <v>1035122</v>
      </c>
      <c r="BQ136" s="19"/>
      <c r="BR136" s="19">
        <f t="shared" si="16"/>
        <v>3836992</v>
      </c>
      <c r="BS136" s="13">
        <f t="shared" si="17"/>
        <v>1.0882863892442931</v>
      </c>
    </row>
    <row r="137" spans="1:71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18"/>
        <v>7.3410509990718659E-2</v>
      </c>
      <c r="U137" s="3">
        <v>4427159</v>
      </c>
      <c r="V137" s="3">
        <v>4193059</v>
      </c>
      <c r="W137" s="14">
        <f t="shared" si="19"/>
        <v>0.94712184495745466</v>
      </c>
      <c r="X137" s="3">
        <v>275902</v>
      </c>
      <c r="Y137" s="18">
        <f t="shared" si="20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>
        <v>0</v>
      </c>
      <c r="AF137" s="10">
        <v>44866</v>
      </c>
      <c r="AG137" t="s">
        <v>279</v>
      </c>
      <c r="AH137" t="s">
        <v>43</v>
      </c>
      <c r="AI137">
        <v>0</v>
      </c>
      <c r="AJ137" s="8">
        <v>37726</v>
      </c>
      <c r="AK137" s="3">
        <v>400000</v>
      </c>
      <c r="AL137" s="3">
        <v>400000</v>
      </c>
      <c r="AM137" t="s">
        <v>280</v>
      </c>
      <c r="AN137">
        <v>35</v>
      </c>
      <c r="AO137">
        <v>0</v>
      </c>
      <c r="AP137" s="8">
        <v>50510</v>
      </c>
      <c r="AQ137" t="s">
        <v>281</v>
      </c>
      <c r="AR137" t="s">
        <v>58</v>
      </c>
      <c r="AS137">
        <v>0</v>
      </c>
      <c r="AT137" s="11" t="s">
        <v>106</v>
      </c>
      <c r="AU137" s="3">
        <v>0</v>
      </c>
      <c r="AV137" s="3">
        <v>0</v>
      </c>
      <c r="AW137">
        <v>0</v>
      </c>
      <c r="AX137">
        <v>0</v>
      </c>
      <c r="AY137">
        <v>0</v>
      </c>
      <c r="AZ137" s="8">
        <v>0</v>
      </c>
      <c r="BA137">
        <v>0</v>
      </c>
      <c r="BB137" t="s">
        <v>46</v>
      </c>
      <c r="BC137">
        <v>0</v>
      </c>
      <c r="BD137" s="11" t="s">
        <v>106</v>
      </c>
      <c r="BE137" s="3">
        <v>0</v>
      </c>
      <c r="BF137" s="3">
        <v>0</v>
      </c>
      <c r="BG137">
        <v>0</v>
      </c>
      <c r="BH137">
        <v>0</v>
      </c>
      <c r="BI137">
        <v>0</v>
      </c>
      <c r="BJ137" s="8">
        <v>0</v>
      </c>
      <c r="BK137">
        <v>0</v>
      </c>
      <c r="BL137" t="s">
        <v>46</v>
      </c>
      <c r="BM137">
        <v>0</v>
      </c>
      <c r="BN137" s="3">
        <v>4427159</v>
      </c>
      <c r="BO137" t="s">
        <v>62</v>
      </c>
      <c r="BP137" s="19">
        <f t="shared" si="21"/>
        <v>1667734</v>
      </c>
      <c r="BQ137" s="19"/>
      <c r="BR137" s="19">
        <f t="shared" si="16"/>
        <v>1943636</v>
      </c>
      <c r="BS137" s="13">
        <f t="shared" si="17"/>
        <v>0.43902556921944752</v>
      </c>
    </row>
    <row r="138" spans="1:71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18"/>
        <v>7.0287757444097418E-2</v>
      </c>
      <c r="U138" s="3">
        <v>2094888.29</v>
      </c>
      <c r="V138" s="3">
        <v>1863133.92</v>
      </c>
      <c r="W138" s="14">
        <f t="shared" si="19"/>
        <v>0.88937149006642258</v>
      </c>
      <c r="X138" s="3">
        <v>1316391</v>
      </c>
      <c r="Y138" s="18">
        <f t="shared" si="20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>
        <v>15</v>
      </c>
      <c r="AF138" s="10">
        <v>43358</v>
      </c>
      <c r="AG138">
        <v>1</v>
      </c>
      <c r="AH138" t="s">
        <v>43</v>
      </c>
      <c r="AI138" t="s">
        <v>233</v>
      </c>
      <c r="AJ138" s="8">
        <v>37586</v>
      </c>
      <c r="AK138" s="3">
        <v>585000</v>
      </c>
      <c r="AL138" s="3">
        <v>985154.53</v>
      </c>
      <c r="AM138">
        <v>4.5999999999999999E-2</v>
      </c>
      <c r="AN138">
        <v>20</v>
      </c>
      <c r="AO138">
        <v>20</v>
      </c>
      <c r="AP138" s="8">
        <v>44891</v>
      </c>
      <c r="AQ138">
        <v>2</v>
      </c>
      <c r="AR138" t="s">
        <v>58</v>
      </c>
      <c r="AS138">
        <v>0</v>
      </c>
      <c r="AT138" s="11" t="s">
        <v>106</v>
      </c>
      <c r="AU138" s="3">
        <v>0</v>
      </c>
      <c r="AV138" s="3">
        <v>0</v>
      </c>
      <c r="AW138">
        <v>0</v>
      </c>
      <c r="AX138">
        <v>0</v>
      </c>
      <c r="AY138">
        <v>0</v>
      </c>
      <c r="AZ138" s="8">
        <v>0</v>
      </c>
      <c r="BA138">
        <v>0</v>
      </c>
      <c r="BB138" t="s">
        <v>46</v>
      </c>
      <c r="BC138">
        <v>0</v>
      </c>
      <c r="BD138" s="11" t="s">
        <v>106</v>
      </c>
      <c r="BE138" s="3">
        <v>0</v>
      </c>
      <c r="BF138" s="3">
        <v>0</v>
      </c>
      <c r="BG138">
        <v>0</v>
      </c>
      <c r="BH138">
        <v>0</v>
      </c>
      <c r="BI138">
        <v>0</v>
      </c>
      <c r="BJ138" s="8">
        <v>0</v>
      </c>
      <c r="BK138">
        <v>0</v>
      </c>
      <c r="BL138" t="s">
        <v>46</v>
      </c>
      <c r="BM138">
        <v>0</v>
      </c>
      <c r="BN138" s="3">
        <v>2094888</v>
      </c>
      <c r="BO138">
        <v>0</v>
      </c>
      <c r="BP138" s="19">
        <f t="shared" si="21"/>
        <v>778497</v>
      </c>
      <c r="BQ138" s="16">
        <f t="shared" ref="BQ138:BQ139" si="22">+BP138/U138</f>
        <v>0.37161742882242182</v>
      </c>
      <c r="BR138" s="19">
        <f t="shared" si="16"/>
        <v>2094888</v>
      </c>
      <c r="BS138" s="13">
        <f t="shared" si="17"/>
        <v>0.99999986156779752</v>
      </c>
    </row>
    <row r="139" spans="1:71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18"/>
        <v>7.5738761524027087E-2</v>
      </c>
      <c r="U139" s="3">
        <v>1225700</v>
      </c>
      <c r="V139" s="3">
        <v>1178598</v>
      </c>
      <c r="W139" s="14">
        <f t="shared" si="19"/>
        <v>0.96157134698539615</v>
      </c>
      <c r="X139" s="3">
        <v>780409</v>
      </c>
      <c r="Y139" s="18">
        <f t="shared" si="20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>
        <v>25</v>
      </c>
      <c r="AF139" s="10" t="s">
        <v>282</v>
      </c>
      <c r="AG139" t="s">
        <v>63</v>
      </c>
      <c r="AH139" t="s">
        <v>43</v>
      </c>
      <c r="AI139">
        <v>0</v>
      </c>
      <c r="AJ139" s="8">
        <v>37603</v>
      </c>
      <c r="AK139" s="3">
        <v>275000</v>
      </c>
      <c r="AL139" s="3">
        <v>521861.19</v>
      </c>
      <c r="AM139">
        <v>4.9200000000000001E-2</v>
      </c>
      <c r="AN139">
        <v>15</v>
      </c>
      <c r="AO139">
        <v>15</v>
      </c>
      <c r="AP139" s="8" t="s">
        <v>283</v>
      </c>
      <c r="AQ139" t="s">
        <v>206</v>
      </c>
      <c r="AR139" t="s">
        <v>58</v>
      </c>
      <c r="AS139" t="s">
        <v>284</v>
      </c>
      <c r="AT139" s="11" t="s">
        <v>106</v>
      </c>
      <c r="AU139" s="3">
        <v>0</v>
      </c>
      <c r="AV139" s="3">
        <v>0</v>
      </c>
      <c r="AW139">
        <v>0</v>
      </c>
      <c r="AX139">
        <v>0</v>
      </c>
      <c r="AY139">
        <v>0</v>
      </c>
      <c r="AZ139" s="8">
        <v>0</v>
      </c>
      <c r="BA139">
        <v>0</v>
      </c>
      <c r="BB139" t="s">
        <v>46</v>
      </c>
      <c r="BC139">
        <v>0</v>
      </c>
      <c r="BD139" s="11" t="s">
        <v>106</v>
      </c>
      <c r="BE139" s="3">
        <v>0</v>
      </c>
      <c r="BF139" s="3">
        <v>0</v>
      </c>
      <c r="BG139">
        <v>0</v>
      </c>
      <c r="BH139">
        <v>0</v>
      </c>
      <c r="BI139">
        <v>0</v>
      </c>
      <c r="BJ139" s="8">
        <v>0</v>
      </c>
      <c r="BK139">
        <v>0</v>
      </c>
      <c r="BL139" t="s">
        <v>46</v>
      </c>
      <c r="BM139">
        <v>0</v>
      </c>
      <c r="BN139" s="3">
        <v>1225700</v>
      </c>
      <c r="BO139" t="s">
        <v>62</v>
      </c>
      <c r="BP139" s="19">
        <f t="shared" si="21"/>
        <v>445291</v>
      </c>
      <c r="BQ139" s="16">
        <f t="shared" si="22"/>
        <v>0.3632952598515134</v>
      </c>
      <c r="BR139" s="19">
        <f t="shared" si="16"/>
        <v>1225700</v>
      </c>
      <c r="BS139" s="13">
        <f t="shared" si="17"/>
        <v>1</v>
      </c>
    </row>
    <row r="140" spans="1:71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18"/>
        <v>6.6710246185948688E-2</v>
      </c>
      <c r="U140" s="3">
        <v>4347608</v>
      </c>
      <c r="V140" s="3">
        <v>3667252</v>
      </c>
      <c r="W140" s="14">
        <f t="shared" si="19"/>
        <v>0.84351027047516702</v>
      </c>
      <c r="X140" s="3">
        <v>2531280</v>
      </c>
      <c r="Y140" s="18">
        <f t="shared" si="20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>
        <v>0</v>
      </c>
      <c r="AF140" s="10">
        <v>49596</v>
      </c>
      <c r="AG140">
        <v>0</v>
      </c>
      <c r="AH140" t="s">
        <v>100</v>
      </c>
      <c r="AI140" t="s">
        <v>287</v>
      </c>
      <c r="AJ140" s="8">
        <v>38322</v>
      </c>
      <c r="AK140" s="3">
        <v>345000</v>
      </c>
      <c r="AL140" s="3">
        <v>345000</v>
      </c>
      <c r="AM140">
        <v>0.01</v>
      </c>
      <c r="AN140">
        <v>30</v>
      </c>
      <c r="AO140">
        <v>0</v>
      </c>
      <c r="AP140" s="8">
        <v>49263</v>
      </c>
      <c r="AQ140" t="s">
        <v>54</v>
      </c>
      <c r="AR140" t="s">
        <v>100</v>
      </c>
      <c r="AS140" t="s">
        <v>288</v>
      </c>
      <c r="AT140" s="11">
        <v>38322</v>
      </c>
      <c r="AU140" s="3">
        <v>152000</v>
      </c>
      <c r="AV140" s="3">
        <v>152000</v>
      </c>
      <c r="AW140">
        <v>0.01</v>
      </c>
      <c r="AX140">
        <v>30</v>
      </c>
      <c r="AY140">
        <v>0</v>
      </c>
      <c r="AZ140" s="8">
        <v>49263</v>
      </c>
      <c r="BA140">
        <v>0</v>
      </c>
      <c r="BB140" t="s">
        <v>100</v>
      </c>
      <c r="BC140" t="s">
        <v>289</v>
      </c>
      <c r="BD140" s="11">
        <v>38322</v>
      </c>
      <c r="BE140" s="3">
        <v>202000</v>
      </c>
      <c r="BF140" s="3">
        <v>202000</v>
      </c>
      <c r="BG140">
        <v>0.01</v>
      </c>
      <c r="BH140">
        <v>30</v>
      </c>
      <c r="BI140">
        <v>0</v>
      </c>
      <c r="BJ140" s="8">
        <v>49263</v>
      </c>
      <c r="BK140">
        <v>0</v>
      </c>
      <c r="BL140" t="s">
        <v>100</v>
      </c>
      <c r="BM140" t="s">
        <v>289</v>
      </c>
      <c r="BN140" s="3">
        <v>0</v>
      </c>
      <c r="BO140">
        <v>0</v>
      </c>
      <c r="BP140" s="19">
        <f t="shared" si="21"/>
        <v>814000</v>
      </c>
      <c r="BQ140" s="19"/>
      <c r="BR140" s="19">
        <f t="shared" si="16"/>
        <v>3345280</v>
      </c>
      <c r="BS140" s="13">
        <f t="shared" si="17"/>
        <v>0.76945299576226744</v>
      </c>
    </row>
    <row r="141" spans="1:71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18"/>
        <v>7.9499833721316929E-2</v>
      </c>
      <c r="U141" s="3">
        <v>1503500</v>
      </c>
      <c r="V141" s="3">
        <v>1699421</v>
      </c>
      <c r="W141" s="14">
        <f t="shared" si="19"/>
        <v>1.1303099434652477</v>
      </c>
      <c r="X141" s="3">
        <v>797000</v>
      </c>
      <c r="Y141" s="18">
        <f t="shared" si="20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>
        <v>19</v>
      </c>
      <c r="AF141" s="10">
        <v>44913</v>
      </c>
      <c r="AG141">
        <v>0</v>
      </c>
      <c r="AH141" t="s">
        <v>58</v>
      </c>
      <c r="AI141">
        <v>0</v>
      </c>
      <c r="AJ141" s="8">
        <v>37894</v>
      </c>
      <c r="AK141" s="3">
        <v>126500</v>
      </c>
      <c r="AL141" s="3">
        <v>12882</v>
      </c>
      <c r="AM141">
        <v>0.06</v>
      </c>
      <c r="AN141">
        <v>15</v>
      </c>
      <c r="AO141">
        <v>15</v>
      </c>
      <c r="AP141" s="8">
        <v>43449</v>
      </c>
      <c r="AQ141">
        <v>0</v>
      </c>
      <c r="AR141" t="s">
        <v>46</v>
      </c>
      <c r="AS141" t="s">
        <v>290</v>
      </c>
      <c r="AT141" s="11">
        <v>38625</v>
      </c>
      <c r="AU141" s="3">
        <v>180000</v>
      </c>
      <c r="AV141" s="3">
        <v>109096</v>
      </c>
      <c r="AW141">
        <v>6.5000000000000002E-2</v>
      </c>
      <c r="AX141">
        <v>14</v>
      </c>
      <c r="AY141">
        <v>14</v>
      </c>
      <c r="AZ141" s="8">
        <v>43770</v>
      </c>
      <c r="BA141" t="s">
        <v>63</v>
      </c>
      <c r="BB141" t="s">
        <v>43</v>
      </c>
      <c r="BC141" t="s">
        <v>291</v>
      </c>
      <c r="BD141" s="11" t="s">
        <v>106</v>
      </c>
      <c r="BE141" s="3">
        <v>0</v>
      </c>
      <c r="BF141" s="3">
        <v>0</v>
      </c>
      <c r="BG141">
        <v>0</v>
      </c>
      <c r="BH141">
        <v>0</v>
      </c>
      <c r="BI141">
        <v>0</v>
      </c>
      <c r="BJ141" s="8">
        <v>0</v>
      </c>
      <c r="BK141">
        <v>0</v>
      </c>
      <c r="BL141" t="s">
        <v>46</v>
      </c>
      <c r="BM141">
        <v>0</v>
      </c>
      <c r="BN141" s="3">
        <v>1503500</v>
      </c>
      <c r="BO141" t="s">
        <v>255</v>
      </c>
      <c r="BP141" s="19">
        <f t="shared" si="21"/>
        <v>706500</v>
      </c>
      <c r="BQ141" s="16">
        <f t="shared" ref="BQ141:BQ143" si="23">+BP141/U141</f>
        <v>0.46990355836381775</v>
      </c>
      <c r="BR141" s="19">
        <f t="shared" si="16"/>
        <v>1503500</v>
      </c>
      <c r="BS141" s="13">
        <f t="shared" si="17"/>
        <v>1</v>
      </c>
    </row>
    <row r="142" spans="1:71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18"/>
        <v>7.461093571419658E-2</v>
      </c>
      <c r="U142" s="3">
        <v>1362307</v>
      </c>
      <c r="V142" s="3">
        <v>1288249</v>
      </c>
      <c r="W142" s="14">
        <f t="shared" si="19"/>
        <v>0.94563780410729736</v>
      </c>
      <c r="X142" s="3">
        <v>816198</v>
      </c>
      <c r="Y142" s="18">
        <f t="shared" si="20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>
        <v>19</v>
      </c>
      <c r="AF142" s="10">
        <v>44786</v>
      </c>
      <c r="AG142">
        <v>0</v>
      </c>
      <c r="AH142" t="s">
        <v>100</v>
      </c>
      <c r="AI142" t="s">
        <v>229</v>
      </c>
      <c r="AJ142" s="8">
        <v>37722</v>
      </c>
      <c r="AK142" s="3">
        <v>144709</v>
      </c>
      <c r="AL142" s="3">
        <v>108205</v>
      </c>
      <c r="AM142">
        <v>7.0000000000000007E-2</v>
      </c>
      <c r="AN142">
        <v>15</v>
      </c>
      <c r="AO142">
        <v>15</v>
      </c>
      <c r="AP142" s="8">
        <v>43205</v>
      </c>
      <c r="AQ142" t="s">
        <v>63</v>
      </c>
      <c r="AR142" t="s">
        <v>43</v>
      </c>
      <c r="AS142" t="s">
        <v>244</v>
      </c>
      <c r="AT142" s="11" t="s">
        <v>106</v>
      </c>
      <c r="AU142" s="3">
        <v>0</v>
      </c>
      <c r="AV142" s="3">
        <v>0</v>
      </c>
      <c r="AW142">
        <v>0</v>
      </c>
      <c r="AX142">
        <v>0</v>
      </c>
      <c r="AY142">
        <v>0</v>
      </c>
      <c r="AZ142" s="8">
        <v>0</v>
      </c>
      <c r="BA142">
        <v>0</v>
      </c>
      <c r="BB142" t="s">
        <v>46</v>
      </c>
      <c r="BC142">
        <v>0</v>
      </c>
      <c r="BD142" s="11" t="s">
        <v>106</v>
      </c>
      <c r="BE142" s="3">
        <v>0</v>
      </c>
      <c r="BF142" s="3">
        <v>0</v>
      </c>
      <c r="BG142">
        <v>0</v>
      </c>
      <c r="BH142">
        <v>0</v>
      </c>
      <c r="BI142">
        <v>0</v>
      </c>
      <c r="BJ142" s="8">
        <v>0</v>
      </c>
      <c r="BK142">
        <v>0</v>
      </c>
      <c r="BL142" t="s">
        <v>46</v>
      </c>
      <c r="BM142">
        <v>0</v>
      </c>
      <c r="BN142" s="3">
        <v>1362307</v>
      </c>
      <c r="BO142" t="s">
        <v>62</v>
      </c>
      <c r="BP142" s="19">
        <f t="shared" si="21"/>
        <v>546109</v>
      </c>
      <c r="BQ142" s="16">
        <f t="shared" si="23"/>
        <v>0.40087072884452624</v>
      </c>
      <c r="BR142" s="19">
        <f t="shared" si="16"/>
        <v>1362307</v>
      </c>
      <c r="BS142" s="13">
        <f t="shared" si="17"/>
        <v>1</v>
      </c>
    </row>
    <row r="143" spans="1:71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18"/>
        <v>7.250432686429574E-2</v>
      </c>
      <c r="U143" s="3">
        <v>2363721</v>
      </c>
      <c r="V143" s="3">
        <v>2155691</v>
      </c>
      <c r="W143" s="14">
        <f t="shared" si="19"/>
        <v>0.91199045911086796</v>
      </c>
      <c r="X143" s="3">
        <v>1405721</v>
      </c>
      <c r="Y143" s="18">
        <f t="shared" si="20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>
        <v>16</v>
      </c>
      <c r="AF143" s="10">
        <v>43480</v>
      </c>
      <c r="AG143">
        <v>0</v>
      </c>
      <c r="AH143" t="s">
        <v>58</v>
      </c>
      <c r="AI143" t="s">
        <v>243</v>
      </c>
      <c r="AJ143" s="8">
        <v>38329</v>
      </c>
      <c r="AK143" s="3">
        <v>108000</v>
      </c>
      <c r="AL143" s="3">
        <v>112259</v>
      </c>
      <c r="AM143">
        <v>0.01</v>
      </c>
      <c r="AN143">
        <v>30</v>
      </c>
      <c r="AO143">
        <v>30</v>
      </c>
      <c r="AP143" s="8">
        <v>49309</v>
      </c>
      <c r="AQ143">
        <v>0</v>
      </c>
      <c r="AR143" t="s">
        <v>58</v>
      </c>
      <c r="AS143" t="s">
        <v>240</v>
      </c>
      <c r="AT143" s="11">
        <v>37968</v>
      </c>
      <c r="AU143" s="3">
        <v>450000</v>
      </c>
      <c r="AV143" s="3">
        <v>348168</v>
      </c>
      <c r="AW143">
        <v>7.2499999999999995E-2</v>
      </c>
      <c r="AX143">
        <v>15</v>
      </c>
      <c r="AY143">
        <v>15</v>
      </c>
      <c r="AZ143" s="8">
        <v>43475</v>
      </c>
      <c r="BA143" t="s">
        <v>63</v>
      </c>
      <c r="BB143" t="s">
        <v>43</v>
      </c>
      <c r="BC143" t="s">
        <v>294</v>
      </c>
      <c r="BD143" s="11" t="s">
        <v>106</v>
      </c>
      <c r="BE143" s="3">
        <v>0</v>
      </c>
      <c r="BF143" s="3">
        <v>0</v>
      </c>
      <c r="BG143">
        <v>0</v>
      </c>
      <c r="BH143">
        <v>0</v>
      </c>
      <c r="BI143">
        <v>0</v>
      </c>
      <c r="BJ143" s="8">
        <v>0</v>
      </c>
      <c r="BK143">
        <v>0</v>
      </c>
      <c r="BL143" t="s">
        <v>46</v>
      </c>
      <c r="BM143">
        <v>0</v>
      </c>
      <c r="BN143" s="3">
        <v>2363721</v>
      </c>
      <c r="BO143" t="s">
        <v>62</v>
      </c>
      <c r="BP143" s="19">
        <f t="shared" si="21"/>
        <v>958000</v>
      </c>
      <c r="BQ143" s="16">
        <f t="shared" si="23"/>
        <v>0.40529317969421941</v>
      </c>
      <c r="BR143" s="19">
        <f t="shared" si="16"/>
        <v>2363721</v>
      </c>
      <c r="BS143" s="13">
        <f t="shared" si="17"/>
        <v>1</v>
      </c>
    </row>
    <row r="144" spans="1:71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18"/>
        <v>5.4557124518613609E-2</v>
      </c>
      <c r="U144" s="3">
        <v>15580000</v>
      </c>
      <c r="V144" s="3">
        <v>10690183</v>
      </c>
      <c r="W144" s="14">
        <f t="shared" si="19"/>
        <v>0.6861478177150192</v>
      </c>
      <c r="X144" s="3">
        <v>0</v>
      </c>
      <c r="Y144" s="18">
        <f t="shared" si="20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>
        <v>0</v>
      </c>
      <c r="AF144" s="10">
        <v>44409</v>
      </c>
      <c r="AG144">
        <v>0</v>
      </c>
      <c r="AH144" t="s">
        <v>43</v>
      </c>
      <c r="AI144" t="s">
        <v>295</v>
      </c>
      <c r="AJ144" s="8" t="s">
        <v>106</v>
      </c>
      <c r="AK144" s="3">
        <v>1800000</v>
      </c>
      <c r="AL144" s="3">
        <v>390470.33</v>
      </c>
      <c r="AM144">
        <v>6.4699999999999994E-2</v>
      </c>
      <c r="AN144" t="s">
        <v>45</v>
      </c>
      <c r="AO144">
        <v>0</v>
      </c>
      <c r="AP144" s="8">
        <v>43862</v>
      </c>
      <c r="AQ144">
        <v>0</v>
      </c>
      <c r="AR144">
        <v>0</v>
      </c>
      <c r="AS144" t="s">
        <v>295</v>
      </c>
      <c r="AT144" s="11" t="s">
        <v>106</v>
      </c>
      <c r="AU144" s="3">
        <v>129600</v>
      </c>
      <c r="AV144" s="3">
        <v>129600</v>
      </c>
      <c r="AW144">
        <v>5.0799999999999998E-2</v>
      </c>
      <c r="AX144">
        <v>0</v>
      </c>
      <c r="AY144">
        <v>0</v>
      </c>
      <c r="AZ144" s="8">
        <v>54176</v>
      </c>
      <c r="BA144">
        <v>0</v>
      </c>
      <c r="BB144" t="s">
        <v>100</v>
      </c>
      <c r="BC144" t="s">
        <v>295</v>
      </c>
      <c r="BD144" s="11" t="s">
        <v>106</v>
      </c>
      <c r="BE144" s="3">
        <v>880000</v>
      </c>
      <c r="BF144" s="3">
        <v>880000</v>
      </c>
      <c r="BG144">
        <v>0</v>
      </c>
      <c r="BH144">
        <v>0</v>
      </c>
      <c r="BI144">
        <v>0</v>
      </c>
      <c r="BJ144" s="8">
        <v>56219</v>
      </c>
      <c r="BK144">
        <v>0</v>
      </c>
      <c r="BL144" t="s">
        <v>46</v>
      </c>
      <c r="BM144" t="s">
        <v>296</v>
      </c>
      <c r="BN144" s="3">
        <v>0</v>
      </c>
      <c r="BO144">
        <v>0</v>
      </c>
      <c r="BP144" s="19">
        <f t="shared" si="21"/>
        <v>5559600</v>
      </c>
      <c r="BQ144" s="19"/>
      <c r="BR144" s="19">
        <f t="shared" si="16"/>
        <v>5559600</v>
      </c>
      <c r="BS144" s="13">
        <f t="shared" si="17"/>
        <v>0.3568421052631579</v>
      </c>
    </row>
    <row r="145" spans="1:71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18"/>
        <v>0</v>
      </c>
      <c r="U145" s="3">
        <v>1156100</v>
      </c>
      <c r="V145" s="3">
        <v>1076000</v>
      </c>
      <c r="W145" s="14">
        <f t="shared" si="19"/>
        <v>0.9307153360435948</v>
      </c>
      <c r="X145" s="3">
        <v>0</v>
      </c>
      <c r="Y145" s="18">
        <f t="shared" si="20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>
        <v>15</v>
      </c>
      <c r="AF145" s="10">
        <v>43709</v>
      </c>
      <c r="AG145" t="s">
        <v>63</v>
      </c>
      <c r="AH145" t="s">
        <v>43</v>
      </c>
      <c r="AI145">
        <v>0</v>
      </c>
      <c r="AJ145" s="8" t="s">
        <v>106</v>
      </c>
      <c r="AK145" s="3">
        <v>0</v>
      </c>
      <c r="AL145" s="3">
        <v>0</v>
      </c>
      <c r="AM145">
        <v>0</v>
      </c>
      <c r="AN145" t="s">
        <v>45</v>
      </c>
      <c r="AO145">
        <v>0</v>
      </c>
      <c r="AP145" s="8">
        <v>0</v>
      </c>
      <c r="AQ145">
        <v>0</v>
      </c>
      <c r="AR145" t="s">
        <v>46</v>
      </c>
      <c r="AS145">
        <v>0</v>
      </c>
      <c r="AT145" s="11" t="s">
        <v>106</v>
      </c>
      <c r="AU145" s="3">
        <v>0</v>
      </c>
      <c r="AV145" s="3">
        <v>0</v>
      </c>
      <c r="AW145">
        <v>0</v>
      </c>
      <c r="AX145">
        <v>0</v>
      </c>
      <c r="AY145">
        <v>0</v>
      </c>
      <c r="AZ145" s="8">
        <v>0</v>
      </c>
      <c r="BA145">
        <v>0</v>
      </c>
      <c r="BB145" t="s">
        <v>46</v>
      </c>
      <c r="BC145">
        <v>0</v>
      </c>
      <c r="BD145" s="11" t="s">
        <v>106</v>
      </c>
      <c r="BE145" s="3">
        <v>0</v>
      </c>
      <c r="BF145" s="3">
        <v>0</v>
      </c>
      <c r="BG145">
        <v>0</v>
      </c>
      <c r="BH145">
        <v>0</v>
      </c>
      <c r="BI145">
        <v>0</v>
      </c>
      <c r="BJ145" s="8">
        <v>0</v>
      </c>
      <c r="BK145">
        <v>0</v>
      </c>
      <c r="BL145" t="s">
        <v>46</v>
      </c>
      <c r="BM145">
        <v>0</v>
      </c>
      <c r="BN145" s="3">
        <v>0</v>
      </c>
      <c r="BO145">
        <v>0</v>
      </c>
      <c r="BP145" s="19">
        <f t="shared" si="21"/>
        <v>210000</v>
      </c>
      <c r="BQ145" s="19"/>
      <c r="BR145" s="19">
        <f t="shared" si="16"/>
        <v>210000</v>
      </c>
      <c r="BS145" s="13">
        <f t="shared" si="17"/>
        <v>0.18164518640256033</v>
      </c>
    </row>
    <row r="146" spans="1:71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18"/>
        <v>7.5003892396851485E-2</v>
      </c>
      <c r="U146" s="3">
        <v>1156100</v>
      </c>
      <c r="V146" s="3">
        <v>1076000</v>
      </c>
      <c r="W146" s="14">
        <f t="shared" si="19"/>
        <v>0.9307153360435948</v>
      </c>
      <c r="X146" s="3">
        <v>0</v>
      </c>
      <c r="Y146" s="18">
        <f t="shared" si="20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>
        <v>15</v>
      </c>
      <c r="AF146" s="10">
        <v>43709</v>
      </c>
      <c r="AG146" t="s">
        <v>63</v>
      </c>
      <c r="AH146" t="s">
        <v>298</v>
      </c>
      <c r="AI146" t="s">
        <v>299</v>
      </c>
      <c r="AJ146" s="8" t="s">
        <v>106</v>
      </c>
      <c r="AK146" s="3">
        <v>0</v>
      </c>
      <c r="AL146" s="3">
        <v>0</v>
      </c>
      <c r="AM146">
        <v>0</v>
      </c>
      <c r="AN146" t="s">
        <v>45</v>
      </c>
      <c r="AO146">
        <v>0</v>
      </c>
      <c r="AP146" s="8">
        <v>0</v>
      </c>
      <c r="AQ146">
        <v>0</v>
      </c>
      <c r="AR146" t="s">
        <v>46</v>
      </c>
      <c r="AS146">
        <v>0</v>
      </c>
      <c r="AT146" s="11" t="s">
        <v>106</v>
      </c>
      <c r="AU146" s="3">
        <v>0</v>
      </c>
      <c r="AV146" s="3">
        <v>0</v>
      </c>
      <c r="AW146">
        <v>0</v>
      </c>
      <c r="AX146">
        <v>0</v>
      </c>
      <c r="AY146">
        <v>0</v>
      </c>
      <c r="AZ146" s="8">
        <v>0</v>
      </c>
      <c r="BA146">
        <v>0</v>
      </c>
      <c r="BB146" t="s">
        <v>46</v>
      </c>
      <c r="BC146">
        <v>0</v>
      </c>
      <c r="BD146" s="11" t="s">
        <v>106</v>
      </c>
      <c r="BE146" s="3">
        <v>0</v>
      </c>
      <c r="BF146" s="3">
        <v>0</v>
      </c>
      <c r="BG146">
        <v>0</v>
      </c>
      <c r="BH146">
        <v>0</v>
      </c>
      <c r="BI146">
        <v>0</v>
      </c>
      <c r="BJ146" s="8">
        <v>0</v>
      </c>
      <c r="BK146">
        <v>0</v>
      </c>
      <c r="BL146" t="s">
        <v>46</v>
      </c>
      <c r="BM146">
        <v>0</v>
      </c>
      <c r="BN146" s="3">
        <v>0</v>
      </c>
      <c r="BO146" t="s">
        <v>300</v>
      </c>
      <c r="BP146" s="19">
        <f t="shared" si="21"/>
        <v>210000</v>
      </c>
      <c r="BQ146" s="19"/>
      <c r="BR146" s="19">
        <f t="shared" si="16"/>
        <v>210000</v>
      </c>
      <c r="BS146" s="13">
        <f t="shared" si="17"/>
        <v>0.18164518640256033</v>
      </c>
    </row>
    <row r="147" spans="1:71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18"/>
        <v>0</v>
      </c>
      <c r="U147" s="3">
        <v>0</v>
      </c>
      <c r="V147" s="3">
        <v>0</v>
      </c>
      <c r="W147" s="14">
        <f t="shared" si="19"/>
        <v>0</v>
      </c>
      <c r="X147" s="3">
        <v>0</v>
      </c>
      <c r="Y147" s="18">
        <f t="shared" si="20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>
        <v>20</v>
      </c>
      <c r="AF147" s="10">
        <v>43770</v>
      </c>
      <c r="AG147">
        <v>0</v>
      </c>
      <c r="AH147" t="s">
        <v>43</v>
      </c>
      <c r="AI147" t="s">
        <v>214</v>
      </c>
      <c r="AJ147" s="8">
        <v>37895</v>
      </c>
      <c r="AK147" s="3">
        <v>900000</v>
      </c>
      <c r="AL147" s="3">
        <v>900000</v>
      </c>
      <c r="AM147">
        <v>0.01</v>
      </c>
      <c r="AN147">
        <v>50</v>
      </c>
      <c r="AO147">
        <v>30</v>
      </c>
      <c r="AP147" s="8">
        <v>56158</v>
      </c>
      <c r="AQ147">
        <v>56158</v>
      </c>
      <c r="AR147" t="s">
        <v>100</v>
      </c>
      <c r="AS147" t="s">
        <v>142</v>
      </c>
      <c r="AT147" s="11">
        <v>37782</v>
      </c>
      <c r="AU147" s="3">
        <v>180000</v>
      </c>
      <c r="AV147" s="3">
        <v>180000</v>
      </c>
      <c r="AW147">
        <v>0</v>
      </c>
      <c r="AX147">
        <v>15</v>
      </c>
      <c r="AY147">
        <v>0</v>
      </c>
      <c r="AZ147" s="8">
        <v>43261</v>
      </c>
      <c r="BA147">
        <v>0</v>
      </c>
      <c r="BB147" t="s">
        <v>100</v>
      </c>
      <c r="BC147">
        <v>0</v>
      </c>
      <c r="BD147" s="11" t="s">
        <v>106</v>
      </c>
      <c r="BE147" s="3">
        <v>0</v>
      </c>
      <c r="BF147" s="3">
        <v>0</v>
      </c>
      <c r="BG147">
        <v>0</v>
      </c>
      <c r="BH147">
        <v>0</v>
      </c>
      <c r="BI147">
        <v>0</v>
      </c>
      <c r="BJ147" s="8">
        <v>0</v>
      </c>
      <c r="BK147">
        <v>0</v>
      </c>
      <c r="BL147" t="s">
        <v>46</v>
      </c>
      <c r="BM147">
        <v>0</v>
      </c>
      <c r="BN147" s="3">
        <v>0</v>
      </c>
      <c r="BO147">
        <v>0</v>
      </c>
      <c r="BP147" s="19">
        <f t="shared" si="21"/>
        <v>1680000</v>
      </c>
      <c r="BQ147" s="19"/>
      <c r="BR147" s="19">
        <f t="shared" si="16"/>
        <v>1680000</v>
      </c>
      <c r="BS147" s="13">
        <f t="shared" si="17"/>
        <v>0</v>
      </c>
    </row>
    <row r="148" spans="1:71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18"/>
        <v>0.73994707898491097</v>
      </c>
      <c r="U148" s="3">
        <v>4392206</v>
      </c>
      <c r="V148" s="3">
        <v>4052450</v>
      </c>
      <c r="W148" s="14">
        <f t="shared" si="19"/>
        <v>0.92264570468689311</v>
      </c>
      <c r="X148" s="3">
        <v>2826588</v>
      </c>
      <c r="Y148" s="18">
        <f t="shared" si="20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>
        <v>30</v>
      </c>
      <c r="AF148" s="10">
        <v>44824</v>
      </c>
      <c r="AG148" t="s">
        <v>279</v>
      </c>
      <c r="AH148" t="s">
        <v>43</v>
      </c>
      <c r="AI148">
        <v>0</v>
      </c>
      <c r="AJ148" s="8">
        <v>38001</v>
      </c>
      <c r="AK148" s="3">
        <v>350000</v>
      </c>
      <c r="AL148" s="3">
        <v>0</v>
      </c>
      <c r="AM148">
        <v>5.0099999999999999E-2</v>
      </c>
      <c r="AN148">
        <v>30</v>
      </c>
      <c r="AO148">
        <v>30</v>
      </c>
      <c r="AP148" s="8">
        <v>48959</v>
      </c>
      <c r="AQ148" t="s">
        <v>281</v>
      </c>
      <c r="AR148" t="s">
        <v>58</v>
      </c>
      <c r="AS148">
        <v>0</v>
      </c>
      <c r="AT148" s="11" t="s">
        <v>106</v>
      </c>
      <c r="AU148" s="3">
        <v>0</v>
      </c>
      <c r="AV148" s="3">
        <v>0</v>
      </c>
      <c r="AW148">
        <v>0</v>
      </c>
      <c r="AX148">
        <v>0</v>
      </c>
      <c r="AY148">
        <v>0</v>
      </c>
      <c r="AZ148" s="8">
        <v>0</v>
      </c>
      <c r="BA148">
        <v>0</v>
      </c>
      <c r="BB148" t="s">
        <v>46</v>
      </c>
      <c r="BC148">
        <v>0</v>
      </c>
      <c r="BD148" s="11" t="s">
        <v>106</v>
      </c>
      <c r="BE148" s="3">
        <v>0</v>
      </c>
      <c r="BF148" s="3">
        <v>0</v>
      </c>
      <c r="BG148">
        <v>0</v>
      </c>
      <c r="BH148">
        <v>0</v>
      </c>
      <c r="BI148">
        <v>0</v>
      </c>
      <c r="BJ148" s="8">
        <v>0</v>
      </c>
      <c r="BK148">
        <v>0</v>
      </c>
      <c r="BL148" t="s">
        <v>46</v>
      </c>
      <c r="BM148">
        <v>0</v>
      </c>
      <c r="BN148" s="3">
        <v>4392206</v>
      </c>
      <c r="BO148" t="s">
        <v>62</v>
      </c>
      <c r="BP148" s="19">
        <f t="shared" si="21"/>
        <v>1491500</v>
      </c>
      <c r="BQ148" s="19"/>
      <c r="BR148" s="19">
        <f t="shared" si="16"/>
        <v>4318088</v>
      </c>
      <c r="BS148" s="13">
        <f t="shared" si="17"/>
        <v>0.98312510843070655</v>
      </c>
    </row>
    <row r="149" spans="1:71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18"/>
        <v>8.8784959442610237E-2</v>
      </c>
      <c r="U149" s="3">
        <v>2141410</v>
      </c>
      <c r="V149" s="3">
        <v>2364426</v>
      </c>
      <c r="W149" s="14">
        <f t="shared" si="19"/>
        <v>1.1041444655624097</v>
      </c>
      <c r="X149" s="3">
        <v>1612931</v>
      </c>
      <c r="Y149" s="18">
        <f t="shared" si="20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>
        <v>15</v>
      </c>
      <c r="AF149" s="10">
        <v>43800</v>
      </c>
      <c r="AG149" t="s">
        <v>71</v>
      </c>
      <c r="AH149" t="s">
        <v>58</v>
      </c>
      <c r="AI149" t="s">
        <v>55</v>
      </c>
      <c r="AJ149" s="8" t="s">
        <v>106</v>
      </c>
      <c r="AK149" s="3">
        <v>580000</v>
      </c>
      <c r="AL149" s="3">
        <v>461275</v>
      </c>
      <c r="AM149">
        <v>7.3999999999999996E-2</v>
      </c>
      <c r="AN149">
        <v>15</v>
      </c>
      <c r="AO149">
        <v>30</v>
      </c>
      <c r="AP149" s="8">
        <v>43718</v>
      </c>
      <c r="AQ149" t="s">
        <v>54</v>
      </c>
      <c r="AR149" t="s">
        <v>43</v>
      </c>
      <c r="AS149" t="s">
        <v>55</v>
      </c>
      <c r="AT149" s="11" t="s">
        <v>106</v>
      </c>
      <c r="AU149" s="3">
        <v>0</v>
      </c>
      <c r="AV149" s="3">
        <v>0</v>
      </c>
      <c r="AW149">
        <v>0</v>
      </c>
      <c r="AX149">
        <v>0</v>
      </c>
      <c r="AY149">
        <v>0</v>
      </c>
      <c r="AZ149" s="8">
        <v>0</v>
      </c>
      <c r="BA149">
        <v>0</v>
      </c>
      <c r="BB149" t="s">
        <v>46</v>
      </c>
      <c r="BC149">
        <v>0</v>
      </c>
      <c r="BD149" s="11" t="s">
        <v>106</v>
      </c>
      <c r="BE149" s="3">
        <v>0</v>
      </c>
      <c r="BF149" s="3">
        <v>0</v>
      </c>
      <c r="BG149">
        <v>0</v>
      </c>
      <c r="BH149">
        <v>0</v>
      </c>
      <c r="BI149">
        <v>0</v>
      </c>
      <c r="BJ149" s="8">
        <v>0</v>
      </c>
      <c r="BK149">
        <v>0</v>
      </c>
      <c r="BL149" t="s">
        <v>46</v>
      </c>
      <c r="BM149">
        <v>0</v>
      </c>
      <c r="BN149" s="3">
        <v>2141410</v>
      </c>
      <c r="BO149" t="s">
        <v>47</v>
      </c>
      <c r="BP149" s="19">
        <f t="shared" si="21"/>
        <v>636000</v>
      </c>
      <c r="BQ149" s="19"/>
      <c r="BR149" s="19">
        <f t="shared" si="16"/>
        <v>2248931</v>
      </c>
      <c r="BS149" s="13">
        <f t="shared" si="17"/>
        <v>1.0502103754068581</v>
      </c>
    </row>
    <row r="150" spans="1:71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18"/>
        <v>0.77213643164407131</v>
      </c>
      <c r="U150" s="3">
        <v>2355348</v>
      </c>
      <c r="V150" s="3">
        <v>2253591</v>
      </c>
      <c r="W150" s="14">
        <f t="shared" si="19"/>
        <v>0.95679746687113754</v>
      </c>
      <c r="X150" s="3">
        <v>1300367</v>
      </c>
      <c r="Y150" s="18">
        <f t="shared" si="20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>
        <v>15</v>
      </c>
      <c r="AF150" s="10">
        <v>44256</v>
      </c>
      <c r="AG150">
        <v>0</v>
      </c>
      <c r="AH150" t="s">
        <v>58</v>
      </c>
      <c r="AI150" t="s">
        <v>205</v>
      </c>
      <c r="AJ150" s="8">
        <v>38777</v>
      </c>
      <c r="AK150" s="3">
        <v>65000</v>
      </c>
      <c r="AL150" s="3">
        <v>59462</v>
      </c>
      <c r="AM150">
        <v>7.7399999999999997E-2</v>
      </c>
      <c r="AN150">
        <v>15</v>
      </c>
      <c r="AO150">
        <v>30</v>
      </c>
      <c r="AP150" s="8">
        <v>44256</v>
      </c>
      <c r="AQ150">
        <v>0</v>
      </c>
      <c r="AR150" t="s">
        <v>58</v>
      </c>
      <c r="AS150" t="s">
        <v>205</v>
      </c>
      <c r="AT150" s="11">
        <v>38336</v>
      </c>
      <c r="AU150" s="3">
        <v>300000</v>
      </c>
      <c r="AV150" s="3">
        <v>300000</v>
      </c>
      <c r="AW150">
        <v>5.3400000000000003E-2</v>
      </c>
      <c r="AX150">
        <v>30</v>
      </c>
      <c r="AY150">
        <v>50</v>
      </c>
      <c r="AZ150" s="8">
        <v>49293</v>
      </c>
      <c r="BA150">
        <v>0</v>
      </c>
      <c r="BB150" t="s">
        <v>100</v>
      </c>
      <c r="BC150" t="s">
        <v>205</v>
      </c>
      <c r="BD150" s="11">
        <v>38336</v>
      </c>
      <c r="BE150" s="3">
        <v>260000</v>
      </c>
      <c r="BF150" s="3">
        <v>260000</v>
      </c>
      <c r="BG150">
        <v>5.3400000000000003E-2</v>
      </c>
      <c r="BH150">
        <v>30</v>
      </c>
      <c r="BI150">
        <v>30</v>
      </c>
      <c r="BJ150" s="8">
        <v>49293</v>
      </c>
      <c r="BK150">
        <v>0</v>
      </c>
      <c r="BL150" t="s">
        <v>100</v>
      </c>
      <c r="BM150" t="s">
        <v>205</v>
      </c>
      <c r="BN150" s="3">
        <v>2355348</v>
      </c>
      <c r="BO150">
        <v>0</v>
      </c>
      <c r="BP150" s="19">
        <f t="shared" si="21"/>
        <v>825000</v>
      </c>
      <c r="BQ150" s="19"/>
      <c r="BR150" s="19">
        <f t="shared" si="16"/>
        <v>2125367</v>
      </c>
      <c r="BS150" s="13">
        <f t="shared" si="17"/>
        <v>0.90235795304982536</v>
      </c>
    </row>
    <row r="151" spans="1:71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18"/>
        <v>5.9622208136869879E-2</v>
      </c>
      <c r="U151" s="3">
        <v>9862097</v>
      </c>
      <c r="V151" s="3">
        <v>7517472</v>
      </c>
      <c r="W151" s="14">
        <f t="shared" si="19"/>
        <v>0.76225898001206027</v>
      </c>
      <c r="X151" s="3">
        <v>0</v>
      </c>
      <c r="Y151" s="18">
        <f t="shared" si="20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>
        <v>40</v>
      </c>
      <c r="AF151" s="10">
        <v>55975</v>
      </c>
      <c r="AG151">
        <v>0</v>
      </c>
      <c r="AH151" t="s">
        <v>43</v>
      </c>
      <c r="AI151">
        <v>0</v>
      </c>
      <c r="AJ151" s="8" t="s">
        <v>106</v>
      </c>
      <c r="AK151" s="3">
        <v>0</v>
      </c>
      <c r="AL151" s="3">
        <v>0</v>
      </c>
      <c r="AM151">
        <v>0</v>
      </c>
      <c r="AN151" t="s">
        <v>45</v>
      </c>
      <c r="AO151">
        <v>0</v>
      </c>
      <c r="AP151" s="8">
        <v>0</v>
      </c>
      <c r="AQ151">
        <v>0</v>
      </c>
      <c r="AR151" t="s">
        <v>46</v>
      </c>
      <c r="AS151">
        <v>0</v>
      </c>
      <c r="AT151" s="11" t="s">
        <v>106</v>
      </c>
      <c r="AU151" s="3">
        <v>0</v>
      </c>
      <c r="AV151" s="3">
        <v>0</v>
      </c>
      <c r="AW151">
        <v>0</v>
      </c>
      <c r="AX151">
        <v>0</v>
      </c>
      <c r="AY151">
        <v>0</v>
      </c>
      <c r="AZ151" s="8">
        <v>0</v>
      </c>
      <c r="BA151">
        <v>0</v>
      </c>
      <c r="BB151" t="s">
        <v>46</v>
      </c>
      <c r="BC151">
        <v>0</v>
      </c>
      <c r="BD151" s="11" t="s">
        <v>106</v>
      </c>
      <c r="BE151" s="3">
        <v>0</v>
      </c>
      <c r="BF151" s="3">
        <v>0</v>
      </c>
      <c r="BG151">
        <v>0</v>
      </c>
      <c r="BH151">
        <v>0</v>
      </c>
      <c r="BI151">
        <v>0</v>
      </c>
      <c r="BJ151" s="8">
        <v>0</v>
      </c>
      <c r="BK151">
        <v>0</v>
      </c>
      <c r="BL151" t="s">
        <v>46</v>
      </c>
      <c r="BM151">
        <v>0</v>
      </c>
      <c r="BN151" s="3">
        <v>0</v>
      </c>
      <c r="BO151">
        <v>0</v>
      </c>
      <c r="BP151" s="19">
        <f t="shared" si="21"/>
        <v>4800600</v>
      </c>
      <c r="BQ151" s="19"/>
      <c r="BR151" s="19">
        <f t="shared" si="16"/>
        <v>4800600</v>
      </c>
      <c r="BS151" s="13">
        <f t="shared" si="17"/>
        <v>0.48677274214601618</v>
      </c>
    </row>
    <row r="152" spans="1:71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18"/>
        <v>0</v>
      </c>
      <c r="U152" s="3">
        <v>0</v>
      </c>
      <c r="V152" s="3">
        <v>0</v>
      </c>
      <c r="W152" s="14">
        <f t="shared" si="19"/>
        <v>0</v>
      </c>
      <c r="X152" s="3">
        <v>0</v>
      </c>
      <c r="Y152" s="18">
        <f t="shared" si="20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>
        <v>15</v>
      </c>
      <c r="AF152" s="10">
        <v>43982</v>
      </c>
      <c r="AG152">
        <v>0</v>
      </c>
      <c r="AH152" t="s">
        <v>43</v>
      </c>
      <c r="AI152">
        <v>0</v>
      </c>
      <c r="AJ152" s="8" t="s">
        <v>306</v>
      </c>
      <c r="AK152" s="3">
        <v>668000</v>
      </c>
      <c r="AL152" s="3">
        <v>137454</v>
      </c>
      <c r="AM152">
        <v>6.7400000000000002E-2</v>
      </c>
      <c r="AN152" t="s">
        <v>45</v>
      </c>
      <c r="AO152">
        <v>0</v>
      </c>
      <c r="AP152" s="8">
        <v>43800</v>
      </c>
      <c r="AQ152">
        <v>0</v>
      </c>
      <c r="AR152" t="s">
        <v>43</v>
      </c>
      <c r="AS152">
        <v>0</v>
      </c>
      <c r="AT152" s="11" t="s">
        <v>106</v>
      </c>
      <c r="AU152" s="3">
        <v>300000</v>
      </c>
      <c r="AV152" s="3">
        <v>300000</v>
      </c>
      <c r="AW152">
        <v>0</v>
      </c>
      <c r="AX152">
        <v>0</v>
      </c>
      <c r="AY152">
        <v>0</v>
      </c>
      <c r="AZ152" s="8">
        <v>43830</v>
      </c>
      <c r="BA152">
        <v>0</v>
      </c>
      <c r="BB152" t="s">
        <v>46</v>
      </c>
      <c r="BC152">
        <v>0</v>
      </c>
      <c r="BD152" s="11" t="s">
        <v>106</v>
      </c>
      <c r="BE152" s="3">
        <v>150000</v>
      </c>
      <c r="BF152" s="3">
        <v>0</v>
      </c>
      <c r="BG152">
        <v>0</v>
      </c>
      <c r="BH152">
        <v>0</v>
      </c>
      <c r="BI152">
        <v>0</v>
      </c>
      <c r="BJ152" s="8">
        <v>43982</v>
      </c>
      <c r="BK152">
        <v>0</v>
      </c>
      <c r="BL152" t="s">
        <v>46</v>
      </c>
      <c r="BM152">
        <v>0</v>
      </c>
      <c r="BN152" s="3">
        <v>0</v>
      </c>
      <c r="BO152">
        <v>0</v>
      </c>
      <c r="BP152" s="19">
        <f t="shared" si="21"/>
        <v>2327790</v>
      </c>
      <c r="BQ152" s="19"/>
      <c r="BR152" s="19">
        <f t="shared" si="16"/>
        <v>2327790</v>
      </c>
      <c r="BS152" s="13">
        <f t="shared" si="17"/>
        <v>0</v>
      </c>
    </row>
    <row r="153" spans="1:71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18"/>
        <v>7.0431911114885712E-2</v>
      </c>
      <c r="U153" s="3">
        <v>800674</v>
      </c>
      <c r="V153" s="3">
        <v>736050</v>
      </c>
      <c r="W153" s="14">
        <f t="shared" si="19"/>
        <v>0.91928799986011789</v>
      </c>
      <c r="X153" s="3">
        <v>458363</v>
      </c>
      <c r="Y153" s="18">
        <f t="shared" si="20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>
        <v>0</v>
      </c>
      <c r="AF153" s="10">
        <v>44337</v>
      </c>
      <c r="AG153">
        <v>0</v>
      </c>
      <c r="AH153" t="s">
        <v>100</v>
      </c>
      <c r="AI153">
        <v>0</v>
      </c>
      <c r="AJ153" s="8">
        <v>38275</v>
      </c>
      <c r="AK153" s="3">
        <v>30000</v>
      </c>
      <c r="AL153" s="3">
        <v>30000</v>
      </c>
      <c r="AM153">
        <v>0</v>
      </c>
      <c r="AN153">
        <v>15</v>
      </c>
      <c r="AO153">
        <v>0</v>
      </c>
      <c r="AP153" s="8">
        <v>43753</v>
      </c>
      <c r="AQ153">
        <v>0</v>
      </c>
      <c r="AR153" t="s">
        <v>100</v>
      </c>
      <c r="AS153">
        <v>0</v>
      </c>
      <c r="AT153" s="11" t="s">
        <v>106</v>
      </c>
      <c r="AU153" s="3">
        <v>0</v>
      </c>
      <c r="AV153" s="3">
        <v>0</v>
      </c>
      <c r="AW153">
        <v>0</v>
      </c>
      <c r="AX153">
        <v>0</v>
      </c>
      <c r="AY153">
        <v>0</v>
      </c>
      <c r="AZ153" s="8">
        <v>0</v>
      </c>
      <c r="BA153">
        <v>0</v>
      </c>
      <c r="BB153" t="s">
        <v>46</v>
      </c>
      <c r="BC153">
        <v>0</v>
      </c>
      <c r="BD153" s="11" t="s">
        <v>106</v>
      </c>
      <c r="BE153" s="3">
        <v>0</v>
      </c>
      <c r="BF153" s="3">
        <v>0</v>
      </c>
      <c r="BG153">
        <v>0</v>
      </c>
      <c r="BH153">
        <v>0</v>
      </c>
      <c r="BI153">
        <v>0</v>
      </c>
      <c r="BJ153" s="8">
        <v>0</v>
      </c>
      <c r="BK153">
        <v>0</v>
      </c>
      <c r="BL153" t="s">
        <v>46</v>
      </c>
      <c r="BM153">
        <v>0</v>
      </c>
      <c r="BN153" s="3">
        <v>800674</v>
      </c>
      <c r="BO153" t="s">
        <v>47</v>
      </c>
      <c r="BP153" s="19">
        <f t="shared" si="21"/>
        <v>342311</v>
      </c>
      <c r="BQ153" s="16">
        <f t="shared" ref="BQ153:BQ155" si="24">+BP153/U153</f>
        <v>0.42752855719056693</v>
      </c>
      <c r="BR153" s="19">
        <f t="shared" si="16"/>
        <v>800674</v>
      </c>
      <c r="BS153" s="13">
        <f t="shared" si="17"/>
        <v>1</v>
      </c>
    </row>
    <row r="154" spans="1:71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18"/>
        <v>7.2265724829539066E-2</v>
      </c>
      <c r="U154" s="3">
        <v>782584</v>
      </c>
      <c r="V154" s="3">
        <v>729313</v>
      </c>
      <c r="W154" s="14">
        <f t="shared" si="19"/>
        <v>0.93192935199288507</v>
      </c>
      <c r="X154" s="3">
        <v>459363</v>
      </c>
      <c r="Y154" s="18">
        <f t="shared" si="20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>
        <v>20</v>
      </c>
      <c r="AF154" s="10">
        <v>49084</v>
      </c>
      <c r="AG154">
        <v>0</v>
      </c>
      <c r="AH154" t="s">
        <v>58</v>
      </c>
      <c r="AI154">
        <v>0</v>
      </c>
      <c r="AJ154" s="8">
        <v>38275</v>
      </c>
      <c r="AK154" s="3">
        <v>30000</v>
      </c>
      <c r="AL154" s="3">
        <v>0</v>
      </c>
      <c r="AM154">
        <v>0</v>
      </c>
      <c r="AN154">
        <v>15</v>
      </c>
      <c r="AO154">
        <v>0</v>
      </c>
      <c r="AP154" s="8">
        <v>43753</v>
      </c>
      <c r="AQ154">
        <v>0</v>
      </c>
      <c r="AR154" t="s">
        <v>100</v>
      </c>
      <c r="AS154">
        <v>0</v>
      </c>
      <c r="AT154" s="11" t="s">
        <v>106</v>
      </c>
      <c r="AU154" s="3">
        <v>0</v>
      </c>
      <c r="AV154" s="3">
        <v>0</v>
      </c>
      <c r="AW154">
        <v>0</v>
      </c>
      <c r="AX154">
        <v>0</v>
      </c>
      <c r="AY154">
        <v>0</v>
      </c>
      <c r="AZ154" s="8">
        <v>0</v>
      </c>
      <c r="BA154">
        <v>0</v>
      </c>
      <c r="BB154" t="s">
        <v>46</v>
      </c>
      <c r="BC154">
        <v>0</v>
      </c>
      <c r="BD154" s="11" t="s">
        <v>106</v>
      </c>
      <c r="BE154" s="3">
        <v>0</v>
      </c>
      <c r="BF154" s="3">
        <v>0</v>
      </c>
      <c r="BG154">
        <v>0</v>
      </c>
      <c r="BH154">
        <v>0</v>
      </c>
      <c r="BI154">
        <v>0</v>
      </c>
      <c r="BJ154" s="8">
        <v>0</v>
      </c>
      <c r="BK154">
        <v>0</v>
      </c>
      <c r="BL154" t="s">
        <v>46</v>
      </c>
      <c r="BM154">
        <v>0</v>
      </c>
      <c r="BN154" s="3">
        <v>782584</v>
      </c>
      <c r="BO154" t="s">
        <v>47</v>
      </c>
      <c r="BP154" s="19">
        <f t="shared" si="21"/>
        <v>323211</v>
      </c>
      <c r="BQ154" s="16">
        <f t="shared" si="24"/>
        <v>0.41300486593132496</v>
      </c>
      <c r="BR154" s="19">
        <f t="shared" si="16"/>
        <v>782574</v>
      </c>
      <c r="BS154" s="13">
        <f t="shared" si="17"/>
        <v>0.99998722181899957</v>
      </c>
    </row>
    <row r="155" spans="1:71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18"/>
        <v>7.2281336673482161E-2</v>
      </c>
      <c r="U155" s="3">
        <v>2041426</v>
      </c>
      <c r="V155" s="3">
        <v>1849048</v>
      </c>
      <c r="W155" s="14">
        <f t="shared" si="19"/>
        <v>0.90576293238158034</v>
      </c>
      <c r="X155" s="3">
        <v>1335196</v>
      </c>
      <c r="Y155" s="18">
        <f t="shared" si="20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>
        <v>25</v>
      </c>
      <c r="AF155" s="10">
        <v>47480</v>
      </c>
      <c r="AG155">
        <v>1</v>
      </c>
      <c r="AH155" t="s">
        <v>43</v>
      </c>
      <c r="AI155" t="s">
        <v>309</v>
      </c>
      <c r="AJ155" s="8" t="s">
        <v>106</v>
      </c>
      <c r="AK155" s="3">
        <v>500000</v>
      </c>
      <c r="AL155" s="3">
        <v>833384.07</v>
      </c>
      <c r="AM155">
        <v>4.6800000000000001E-2</v>
      </c>
      <c r="AN155">
        <v>15</v>
      </c>
      <c r="AO155">
        <v>15</v>
      </c>
      <c r="AP155" s="8">
        <v>44227</v>
      </c>
      <c r="AQ155">
        <v>2</v>
      </c>
      <c r="AR155" t="s">
        <v>58</v>
      </c>
      <c r="AS155" t="s">
        <v>240</v>
      </c>
      <c r="AT155" s="11">
        <v>38700</v>
      </c>
      <c r="AU155" s="3">
        <v>35000</v>
      </c>
      <c r="AV155" s="3">
        <v>15837.4</v>
      </c>
      <c r="AW155">
        <v>0.02</v>
      </c>
      <c r="AX155">
        <v>20</v>
      </c>
      <c r="AY155">
        <v>20</v>
      </c>
      <c r="AZ155" s="8">
        <v>45658</v>
      </c>
      <c r="BA155">
        <v>2</v>
      </c>
      <c r="BB155" t="s">
        <v>43</v>
      </c>
      <c r="BC155">
        <v>0</v>
      </c>
      <c r="BD155" s="11" t="s">
        <v>106</v>
      </c>
      <c r="BE155" s="3">
        <v>0</v>
      </c>
      <c r="BF155" s="3">
        <v>0</v>
      </c>
      <c r="BG155">
        <v>0</v>
      </c>
      <c r="BH155">
        <v>0</v>
      </c>
      <c r="BI155">
        <v>0</v>
      </c>
      <c r="BJ155" s="8">
        <v>0</v>
      </c>
      <c r="BK155">
        <v>0</v>
      </c>
      <c r="BL155" t="s">
        <v>46</v>
      </c>
      <c r="BM155">
        <v>0</v>
      </c>
      <c r="BN155" s="3">
        <v>2041426</v>
      </c>
      <c r="BO155">
        <v>0</v>
      </c>
      <c r="BP155" s="19">
        <f t="shared" si="21"/>
        <v>706230</v>
      </c>
      <c r="BQ155" s="16">
        <f t="shared" si="24"/>
        <v>0.34594935109085512</v>
      </c>
      <c r="BR155" s="19">
        <f t="shared" si="16"/>
        <v>2041426</v>
      </c>
      <c r="BS155" s="13">
        <f t="shared" si="17"/>
        <v>1</v>
      </c>
    </row>
    <row r="156" spans="1:71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18"/>
        <v>7.1012330714901747E-2</v>
      </c>
      <c r="U156" s="3">
        <v>1887644</v>
      </c>
      <c r="V156" s="3">
        <v>100</v>
      </c>
      <c r="W156" s="14">
        <f t="shared" si="19"/>
        <v>5.2976090830686297E-5</v>
      </c>
      <c r="X156" s="3">
        <v>143209</v>
      </c>
      <c r="Y156" s="18">
        <f t="shared" si="20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>
        <v>30</v>
      </c>
      <c r="AF156" s="10">
        <v>43922</v>
      </c>
      <c r="AG156" t="s">
        <v>54</v>
      </c>
      <c r="AH156" t="s">
        <v>313</v>
      </c>
      <c r="AI156" t="s">
        <v>44</v>
      </c>
      <c r="AJ156" s="8">
        <v>38443</v>
      </c>
      <c r="AK156" s="3">
        <v>450000</v>
      </c>
      <c r="AL156" s="3">
        <v>450000</v>
      </c>
      <c r="AM156">
        <v>0.05</v>
      </c>
      <c r="AN156">
        <v>20</v>
      </c>
      <c r="AO156">
        <v>20</v>
      </c>
      <c r="AP156" s="8">
        <v>45748</v>
      </c>
      <c r="AQ156" t="s">
        <v>71</v>
      </c>
      <c r="AR156" t="s">
        <v>100</v>
      </c>
      <c r="AS156" t="s">
        <v>194</v>
      </c>
      <c r="AT156" s="11">
        <v>38443</v>
      </c>
      <c r="AU156" s="3">
        <v>143209</v>
      </c>
      <c r="AV156" s="3">
        <v>143209</v>
      </c>
      <c r="AW156">
        <v>0.05</v>
      </c>
      <c r="AX156">
        <v>15</v>
      </c>
      <c r="AY156">
        <v>15</v>
      </c>
      <c r="AZ156" s="8">
        <v>45748</v>
      </c>
      <c r="BA156" t="s">
        <v>75</v>
      </c>
      <c r="BB156" t="s">
        <v>100</v>
      </c>
      <c r="BC156" t="s">
        <v>194</v>
      </c>
      <c r="BD156" s="11">
        <v>38443</v>
      </c>
      <c r="BE156" s="3">
        <v>1105978</v>
      </c>
      <c r="BF156" s="3">
        <v>0</v>
      </c>
      <c r="BG156">
        <v>0</v>
      </c>
      <c r="BH156">
        <v>10</v>
      </c>
      <c r="BI156">
        <v>10</v>
      </c>
      <c r="BJ156" s="8">
        <v>42095</v>
      </c>
      <c r="BK156">
        <v>0</v>
      </c>
      <c r="BL156" t="s">
        <v>100</v>
      </c>
      <c r="BM156" t="s">
        <v>194</v>
      </c>
      <c r="BN156" s="3">
        <v>1887644</v>
      </c>
      <c r="BO156">
        <v>0</v>
      </c>
      <c r="BP156" s="19">
        <f t="shared" si="21"/>
        <v>1887644</v>
      </c>
      <c r="BQ156" s="19"/>
      <c r="BR156" s="19">
        <f t="shared" si="16"/>
        <v>2030853</v>
      </c>
      <c r="BS156" s="13">
        <f t="shared" si="17"/>
        <v>1.0758665299177175</v>
      </c>
    </row>
    <row r="157" spans="1:71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18"/>
        <v>7.1012330714901747E-2</v>
      </c>
      <c r="U157" s="3">
        <v>1887644</v>
      </c>
      <c r="V157" s="3">
        <v>169887.96</v>
      </c>
      <c r="W157" s="14">
        <f t="shared" si="19"/>
        <v>0.09</v>
      </c>
      <c r="X157" s="3">
        <v>1105978</v>
      </c>
      <c r="Y157" s="18">
        <f t="shared" si="20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>
        <v>30</v>
      </c>
      <c r="AF157" s="10">
        <v>43922</v>
      </c>
      <c r="AG157" t="s">
        <v>54</v>
      </c>
      <c r="AH157" t="s">
        <v>115</v>
      </c>
      <c r="AI157" t="s">
        <v>44</v>
      </c>
      <c r="AJ157" s="8">
        <v>38443</v>
      </c>
      <c r="AK157" s="3">
        <v>450000</v>
      </c>
      <c r="AL157" s="3">
        <v>450000</v>
      </c>
      <c r="AM157">
        <v>0.05</v>
      </c>
      <c r="AN157">
        <v>20</v>
      </c>
      <c r="AO157">
        <v>20</v>
      </c>
      <c r="AP157" s="8">
        <v>45748</v>
      </c>
      <c r="AQ157" t="s">
        <v>71</v>
      </c>
      <c r="AR157" t="s">
        <v>100</v>
      </c>
      <c r="AS157" t="s">
        <v>194</v>
      </c>
      <c r="AT157" s="11">
        <v>38443</v>
      </c>
      <c r="AU157" s="3">
        <v>143209</v>
      </c>
      <c r="AV157" s="3">
        <v>143209</v>
      </c>
      <c r="AW157">
        <v>0.05</v>
      </c>
      <c r="AX157">
        <v>15</v>
      </c>
      <c r="AY157">
        <v>15</v>
      </c>
      <c r="AZ157" s="8">
        <v>45748</v>
      </c>
      <c r="BA157" t="s">
        <v>75</v>
      </c>
      <c r="BB157" t="s">
        <v>100</v>
      </c>
      <c r="BC157" t="s">
        <v>194</v>
      </c>
      <c r="BD157" s="11" t="s">
        <v>106</v>
      </c>
      <c r="BE157" s="3">
        <v>0</v>
      </c>
      <c r="BF157" s="3">
        <v>0</v>
      </c>
      <c r="BG157">
        <v>0</v>
      </c>
      <c r="BH157">
        <v>0</v>
      </c>
      <c r="BI157">
        <v>0</v>
      </c>
      <c r="BJ157" s="8">
        <v>0</v>
      </c>
      <c r="BK157">
        <v>0</v>
      </c>
      <c r="BL157" t="s">
        <v>46</v>
      </c>
      <c r="BM157">
        <v>0</v>
      </c>
      <c r="BN157" s="3">
        <v>1887644</v>
      </c>
      <c r="BO157">
        <v>0</v>
      </c>
      <c r="BP157" s="19">
        <f t="shared" si="21"/>
        <v>781666</v>
      </c>
      <c r="BQ157" s="16">
        <f>+BP157/U157</f>
        <v>0.41409609015259236</v>
      </c>
      <c r="BR157" s="19">
        <f t="shared" si="16"/>
        <v>1887644</v>
      </c>
      <c r="BS157" s="13">
        <f t="shared" si="17"/>
        <v>1</v>
      </c>
    </row>
    <row r="158" spans="1:71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18"/>
        <v>7.5986824638761052E-2</v>
      </c>
      <c r="U158" s="3">
        <v>6271403</v>
      </c>
      <c r="V158" s="3">
        <v>5981870</v>
      </c>
      <c r="W158" s="14">
        <f t="shared" si="19"/>
        <v>0.95383281858939695</v>
      </c>
      <c r="X158" s="3">
        <v>4437098</v>
      </c>
      <c r="Y158" s="18">
        <f t="shared" si="20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>
        <v>11</v>
      </c>
      <c r="AF158" s="10">
        <v>42369</v>
      </c>
      <c r="AG158">
        <v>0</v>
      </c>
      <c r="AH158" t="s">
        <v>43</v>
      </c>
      <c r="AI158" t="s">
        <v>315</v>
      </c>
      <c r="AJ158" s="8" t="s">
        <v>106</v>
      </c>
      <c r="AK158" s="3">
        <v>275000</v>
      </c>
      <c r="AL158" s="3">
        <v>476222</v>
      </c>
      <c r="AM158">
        <v>0.05</v>
      </c>
      <c r="AN158" t="s">
        <v>45</v>
      </c>
      <c r="AO158">
        <v>0</v>
      </c>
      <c r="AP158" s="8">
        <v>44208</v>
      </c>
      <c r="AQ158">
        <v>0</v>
      </c>
      <c r="AR158" t="s">
        <v>100</v>
      </c>
      <c r="AS158" t="s">
        <v>316</v>
      </c>
      <c r="AT158" s="11" t="s">
        <v>106</v>
      </c>
      <c r="AU158" s="3">
        <v>194875</v>
      </c>
      <c r="AV158" s="3">
        <v>194875</v>
      </c>
      <c r="AW158">
        <v>0</v>
      </c>
      <c r="AX158">
        <v>0</v>
      </c>
      <c r="AY158">
        <v>0</v>
      </c>
      <c r="AZ158" s="8">
        <v>42369</v>
      </c>
      <c r="BA158">
        <v>0</v>
      </c>
      <c r="BB158" t="s">
        <v>58</v>
      </c>
      <c r="BC158" t="s">
        <v>317</v>
      </c>
      <c r="BD158" s="11">
        <v>38649</v>
      </c>
      <c r="BE158" s="3">
        <v>1459305</v>
      </c>
      <c r="BF158" s="3">
        <v>1103936</v>
      </c>
      <c r="BG158">
        <v>4.7500000000000001E-2</v>
      </c>
      <c r="BH158">
        <v>15</v>
      </c>
      <c r="BI158">
        <v>15</v>
      </c>
      <c r="BJ158" s="8">
        <v>44136</v>
      </c>
      <c r="BK158" t="s">
        <v>63</v>
      </c>
      <c r="BL158" t="s">
        <v>43</v>
      </c>
      <c r="BM158" t="s">
        <v>309</v>
      </c>
      <c r="BN158" s="3">
        <v>6466278</v>
      </c>
      <c r="BO158" t="s">
        <v>62</v>
      </c>
      <c r="BP158" s="19">
        <f t="shared" si="21"/>
        <v>2029180</v>
      </c>
      <c r="BQ158" s="19"/>
      <c r="BR158" s="19">
        <f t="shared" si="16"/>
        <v>6466278</v>
      </c>
      <c r="BS158" s="13">
        <f t="shared" si="17"/>
        <v>1.0310735891155456</v>
      </c>
    </row>
    <row r="159" spans="1:71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18"/>
        <v>6.1192694003381176E-2</v>
      </c>
      <c r="U159" s="3">
        <v>3197702</v>
      </c>
      <c r="V159" s="3">
        <v>2050502</v>
      </c>
      <c r="W159" s="14">
        <f t="shared" si="19"/>
        <v>0.64124236717492744</v>
      </c>
      <c r="X159" s="3">
        <v>0</v>
      </c>
      <c r="Y159" s="18">
        <f t="shared" si="20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>
        <v>15</v>
      </c>
      <c r="AF159" s="10">
        <v>44013</v>
      </c>
      <c r="AG159">
        <v>0</v>
      </c>
      <c r="AH159" t="s">
        <v>43</v>
      </c>
      <c r="AI159" t="s">
        <v>44</v>
      </c>
      <c r="AJ159" s="8" t="s">
        <v>106</v>
      </c>
      <c r="AK159" s="3">
        <v>0</v>
      </c>
      <c r="AL159" s="3">
        <v>0</v>
      </c>
      <c r="AM159">
        <v>0</v>
      </c>
      <c r="AN159">
        <v>0</v>
      </c>
      <c r="AO159">
        <v>0</v>
      </c>
      <c r="AP159" s="8">
        <v>0</v>
      </c>
      <c r="AQ159">
        <v>0</v>
      </c>
      <c r="AR159">
        <v>0</v>
      </c>
      <c r="AS159">
        <v>0</v>
      </c>
      <c r="AT159" s="11" t="s">
        <v>106</v>
      </c>
      <c r="AU159" s="3">
        <v>0</v>
      </c>
      <c r="AV159" s="3">
        <v>0</v>
      </c>
      <c r="AW159">
        <v>0</v>
      </c>
      <c r="AX159">
        <v>0</v>
      </c>
      <c r="AY159">
        <v>0</v>
      </c>
      <c r="AZ159" s="8">
        <v>0</v>
      </c>
      <c r="BA159">
        <v>0</v>
      </c>
      <c r="BB159" t="s">
        <v>46</v>
      </c>
      <c r="BC159">
        <v>0</v>
      </c>
      <c r="BD159" s="11" t="s">
        <v>106</v>
      </c>
      <c r="BE159" s="3">
        <v>0</v>
      </c>
      <c r="BF159" s="3">
        <v>0</v>
      </c>
      <c r="BG159">
        <v>0</v>
      </c>
      <c r="BH159">
        <v>0</v>
      </c>
      <c r="BI159">
        <v>0</v>
      </c>
      <c r="BJ159" s="8">
        <v>0</v>
      </c>
      <c r="BK159">
        <v>0</v>
      </c>
      <c r="BL159" t="s">
        <v>46</v>
      </c>
      <c r="BM159">
        <v>0</v>
      </c>
      <c r="BN159" s="3">
        <v>0</v>
      </c>
      <c r="BO159">
        <v>0</v>
      </c>
      <c r="BP159" s="19">
        <f t="shared" si="21"/>
        <v>1500000</v>
      </c>
      <c r="BQ159" s="19"/>
      <c r="BR159" s="19">
        <f t="shared" si="16"/>
        <v>1500000</v>
      </c>
      <c r="BS159" s="13">
        <f t="shared" si="17"/>
        <v>0.46908686300349439</v>
      </c>
    </row>
    <row r="160" spans="1:71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18"/>
        <v>0</v>
      </c>
      <c r="U160" s="3">
        <v>7171212</v>
      </c>
      <c r="V160" s="3">
        <v>7450720</v>
      </c>
      <c r="W160" s="14">
        <f t="shared" si="19"/>
        <v>1.0389763961796137</v>
      </c>
      <c r="X160" s="3">
        <v>5403608</v>
      </c>
      <c r="Y160" s="18">
        <f t="shared" si="20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>
        <v>30</v>
      </c>
      <c r="AF160" s="10">
        <v>49143</v>
      </c>
      <c r="AG160" t="s">
        <v>279</v>
      </c>
      <c r="AH160" t="s">
        <v>43</v>
      </c>
      <c r="AI160" t="s">
        <v>319</v>
      </c>
      <c r="AJ160" s="8">
        <v>38443</v>
      </c>
      <c r="AK160" s="3">
        <v>400000</v>
      </c>
      <c r="AL160" s="3">
        <v>400000</v>
      </c>
      <c r="AM160">
        <v>0</v>
      </c>
      <c r="AN160">
        <v>20</v>
      </c>
      <c r="AO160">
        <v>0</v>
      </c>
      <c r="AP160" s="8">
        <v>45748</v>
      </c>
      <c r="AQ160">
        <v>0</v>
      </c>
      <c r="AR160" t="s">
        <v>100</v>
      </c>
      <c r="AS160">
        <v>0</v>
      </c>
      <c r="AT160" s="11">
        <v>38650</v>
      </c>
      <c r="AU160" s="3">
        <v>350828</v>
      </c>
      <c r="AV160" s="3" t="s">
        <v>320</v>
      </c>
      <c r="AW160">
        <v>0.08</v>
      </c>
      <c r="AX160">
        <v>13</v>
      </c>
      <c r="AY160">
        <v>0</v>
      </c>
      <c r="AZ160" s="8">
        <v>43388</v>
      </c>
      <c r="BA160" t="s">
        <v>321</v>
      </c>
      <c r="BB160" t="s">
        <v>58</v>
      </c>
      <c r="BC160">
        <v>0</v>
      </c>
      <c r="BD160" s="11" t="s">
        <v>106</v>
      </c>
      <c r="BE160" s="3">
        <v>0</v>
      </c>
      <c r="BF160" s="3">
        <v>0</v>
      </c>
      <c r="BG160">
        <v>0</v>
      </c>
      <c r="BH160">
        <v>0</v>
      </c>
      <c r="BI160">
        <v>0</v>
      </c>
      <c r="BJ160" s="8">
        <v>0</v>
      </c>
      <c r="BK160">
        <v>0</v>
      </c>
      <c r="BL160" t="s">
        <v>46</v>
      </c>
      <c r="BM160">
        <v>0</v>
      </c>
      <c r="BN160" s="3">
        <v>7171212</v>
      </c>
      <c r="BO160" t="s">
        <v>62</v>
      </c>
      <c r="BP160" s="19">
        <f t="shared" si="21"/>
        <v>2150828</v>
      </c>
      <c r="BQ160" s="19"/>
      <c r="BR160" s="19">
        <f t="shared" si="16"/>
        <v>7554436</v>
      </c>
      <c r="BS160" s="13">
        <f t="shared" si="17"/>
        <v>1.0534392233837182</v>
      </c>
    </row>
    <row r="161" spans="1:71" hidden="1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18"/>
        <v>6.4189700744627515E-2</v>
      </c>
      <c r="U161" s="3">
        <v>1274597</v>
      </c>
      <c r="V161" s="3">
        <v>1340033</v>
      </c>
      <c r="W161" s="14">
        <f t="shared" si="19"/>
        <v>1.0513385799589987</v>
      </c>
      <c r="X161" s="3">
        <v>76096</v>
      </c>
      <c r="Y161" s="18">
        <f t="shared" si="20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>
        <v>0</v>
      </c>
      <c r="AF161" s="10">
        <v>0</v>
      </c>
      <c r="AG161">
        <v>0</v>
      </c>
      <c r="AH161" t="s">
        <v>43</v>
      </c>
      <c r="AI161">
        <v>0</v>
      </c>
      <c r="AJ161" s="8" t="s">
        <v>106</v>
      </c>
      <c r="AK161" s="3">
        <v>143972.51999999999</v>
      </c>
      <c r="AL161" s="3">
        <v>0</v>
      </c>
      <c r="AM161">
        <v>5.5E-2</v>
      </c>
      <c r="AN161">
        <v>10</v>
      </c>
      <c r="AO161">
        <v>0</v>
      </c>
      <c r="AP161" s="8">
        <v>0</v>
      </c>
      <c r="AQ161">
        <v>0</v>
      </c>
      <c r="AR161" t="s">
        <v>46</v>
      </c>
      <c r="AS161">
        <v>0</v>
      </c>
      <c r="AT161" s="11" t="s">
        <v>106</v>
      </c>
      <c r="AU161" s="3">
        <v>654528</v>
      </c>
      <c r="AV161" s="3">
        <v>0</v>
      </c>
      <c r="AW161">
        <v>0</v>
      </c>
      <c r="AX161">
        <v>0</v>
      </c>
      <c r="AY161">
        <v>0</v>
      </c>
      <c r="AZ161" s="8">
        <v>0</v>
      </c>
      <c r="BA161">
        <v>0</v>
      </c>
      <c r="BB161" t="s">
        <v>46</v>
      </c>
      <c r="BC161">
        <v>0</v>
      </c>
      <c r="BD161" s="11" t="s">
        <v>106</v>
      </c>
      <c r="BE161" s="3">
        <v>0</v>
      </c>
      <c r="BF161" s="3">
        <v>0</v>
      </c>
      <c r="BG161">
        <v>0</v>
      </c>
      <c r="BH161">
        <v>0</v>
      </c>
      <c r="BI161">
        <v>0</v>
      </c>
      <c r="BJ161" s="8">
        <v>0</v>
      </c>
      <c r="BK161">
        <v>0</v>
      </c>
      <c r="BL161" t="s">
        <v>46</v>
      </c>
      <c r="BM161">
        <v>0</v>
      </c>
      <c r="BN161" s="3">
        <v>1274596.52</v>
      </c>
      <c r="BO161">
        <v>0</v>
      </c>
      <c r="BP161" s="19">
        <f t="shared" si="21"/>
        <v>1198500.52</v>
      </c>
      <c r="BQ161" s="19"/>
      <c r="BR161" s="19">
        <f t="shared" si="16"/>
        <v>1274596.52</v>
      </c>
      <c r="BS161" s="13">
        <f t="shared" si="17"/>
        <v>0.99999962341037996</v>
      </c>
    </row>
    <row r="162" spans="1:71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18"/>
        <v>9.941277929191189E-2</v>
      </c>
      <c r="U162" s="3">
        <v>1822824</v>
      </c>
      <c r="V162" s="3">
        <v>2256690</v>
      </c>
      <c r="W162" s="14">
        <f t="shared" si="19"/>
        <v>1.2380185909336283</v>
      </c>
      <c r="X162" s="3">
        <v>15007</v>
      </c>
      <c r="Y162" s="18">
        <f t="shared" si="20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>
        <v>0</v>
      </c>
      <c r="AF162" s="10">
        <v>55123</v>
      </c>
      <c r="AG162">
        <v>0</v>
      </c>
      <c r="AH162" t="s">
        <v>46</v>
      </c>
      <c r="AI162">
        <v>0</v>
      </c>
      <c r="AJ162" s="8" t="s">
        <v>106</v>
      </c>
      <c r="AK162" s="3">
        <v>1467817</v>
      </c>
      <c r="AL162" s="3">
        <v>97857</v>
      </c>
      <c r="AM162">
        <v>7.0000000000000007E-2</v>
      </c>
      <c r="AN162" t="s">
        <v>45</v>
      </c>
      <c r="AO162">
        <v>0</v>
      </c>
      <c r="AP162" s="8">
        <v>45962</v>
      </c>
      <c r="AQ162">
        <v>0</v>
      </c>
      <c r="AR162" t="s">
        <v>46</v>
      </c>
      <c r="AS162">
        <v>0</v>
      </c>
      <c r="AT162" s="11" t="s">
        <v>106</v>
      </c>
      <c r="AU162" s="3">
        <v>1467817</v>
      </c>
      <c r="AV162" s="3">
        <v>0</v>
      </c>
      <c r="AW162">
        <v>0</v>
      </c>
      <c r="AX162">
        <v>0</v>
      </c>
      <c r="AY162">
        <v>0</v>
      </c>
      <c r="AZ162" s="8">
        <v>0</v>
      </c>
      <c r="BA162">
        <v>0</v>
      </c>
      <c r="BB162" t="s">
        <v>46</v>
      </c>
      <c r="BC162">
        <v>0</v>
      </c>
      <c r="BD162" s="11" t="s">
        <v>106</v>
      </c>
      <c r="BE162" s="3">
        <v>0</v>
      </c>
      <c r="BF162" s="3">
        <v>0</v>
      </c>
      <c r="BG162">
        <v>0</v>
      </c>
      <c r="BH162">
        <v>0</v>
      </c>
      <c r="BI162">
        <v>0</v>
      </c>
      <c r="BJ162" s="8">
        <v>0</v>
      </c>
      <c r="BK162">
        <v>0</v>
      </c>
      <c r="BL162" t="s">
        <v>46</v>
      </c>
      <c r="BM162">
        <v>0</v>
      </c>
      <c r="BN162" s="3">
        <v>1822824</v>
      </c>
      <c r="BO162">
        <v>0</v>
      </c>
      <c r="BP162" s="19">
        <f t="shared" si="21"/>
        <v>3155634</v>
      </c>
      <c r="BQ162" s="19"/>
      <c r="BR162" s="19">
        <f t="shared" si="16"/>
        <v>3170641</v>
      </c>
      <c r="BS162" s="13">
        <f t="shared" si="17"/>
        <v>1.7394114845975257</v>
      </c>
    </row>
    <row r="163" spans="1:71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18"/>
        <v>6.753838672573835E-2</v>
      </c>
      <c r="U163" s="3">
        <v>2786445</v>
      </c>
      <c r="V163" s="3">
        <v>2329110</v>
      </c>
      <c r="W163" s="14">
        <f t="shared" si="19"/>
        <v>0.8358715137029441</v>
      </c>
      <c r="X163" s="3">
        <v>235025</v>
      </c>
      <c r="Y163" s="18">
        <f t="shared" si="20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>
        <v>30</v>
      </c>
      <c r="AF163" s="10">
        <v>44536</v>
      </c>
      <c r="AG163" t="s">
        <v>63</v>
      </c>
      <c r="AH163" t="s">
        <v>313</v>
      </c>
      <c r="AI163" t="s">
        <v>44</v>
      </c>
      <c r="AJ163" s="8">
        <v>39057</v>
      </c>
      <c r="AK163" s="3">
        <v>1706889</v>
      </c>
      <c r="AL163" s="3">
        <v>0</v>
      </c>
      <c r="AM163">
        <v>0</v>
      </c>
      <c r="AN163">
        <v>10</v>
      </c>
      <c r="AO163">
        <v>10</v>
      </c>
      <c r="AP163" s="8">
        <v>42344</v>
      </c>
      <c r="AQ163">
        <v>0</v>
      </c>
      <c r="AR163" t="s">
        <v>46</v>
      </c>
      <c r="AS163" t="s">
        <v>324</v>
      </c>
      <c r="AT163" s="11">
        <v>39057</v>
      </c>
      <c r="AU163" s="3">
        <v>550000</v>
      </c>
      <c r="AV163" s="3">
        <v>550000</v>
      </c>
      <c r="AW163">
        <v>0.05</v>
      </c>
      <c r="AX163">
        <v>20</v>
      </c>
      <c r="AY163">
        <v>30</v>
      </c>
      <c r="AZ163" s="8">
        <v>46362</v>
      </c>
      <c r="BA163" t="s">
        <v>71</v>
      </c>
      <c r="BB163" t="s">
        <v>100</v>
      </c>
      <c r="BC163" t="s">
        <v>325</v>
      </c>
      <c r="BD163" s="11">
        <v>39057</v>
      </c>
      <c r="BE163" s="3">
        <v>278143</v>
      </c>
      <c r="BF163" s="3">
        <v>217598.47</v>
      </c>
      <c r="BG163">
        <v>0.05</v>
      </c>
      <c r="BH163">
        <v>15</v>
      </c>
      <c r="BI163">
        <v>30</v>
      </c>
      <c r="BJ163" s="8">
        <v>44536</v>
      </c>
      <c r="BK163" t="s">
        <v>75</v>
      </c>
      <c r="BL163" t="s">
        <v>100</v>
      </c>
      <c r="BM163" t="s">
        <v>194</v>
      </c>
      <c r="BN163" s="3">
        <v>2786445</v>
      </c>
      <c r="BO163">
        <v>0</v>
      </c>
      <c r="BP163" s="19">
        <f t="shared" si="21"/>
        <v>2786445</v>
      </c>
      <c r="BQ163" s="19"/>
      <c r="BR163" s="19">
        <f t="shared" si="16"/>
        <v>3021470</v>
      </c>
      <c r="BS163" s="13">
        <f t="shared" si="17"/>
        <v>1.0843458241594577</v>
      </c>
    </row>
    <row r="164" spans="1:71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18"/>
        <v>6.753838672573835E-2</v>
      </c>
      <c r="U164" s="3">
        <v>2786445</v>
      </c>
      <c r="V164" s="3">
        <v>2329110</v>
      </c>
      <c r="W164" s="14">
        <f t="shared" si="19"/>
        <v>0.8358715137029441</v>
      </c>
      <c r="X164" s="3">
        <v>1706889</v>
      </c>
      <c r="Y164" s="18">
        <f t="shared" si="20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>
        <v>30</v>
      </c>
      <c r="AF164" s="10">
        <v>44536</v>
      </c>
      <c r="AG164" t="s">
        <v>54</v>
      </c>
      <c r="AH164" t="s">
        <v>115</v>
      </c>
      <c r="AI164" t="s">
        <v>44</v>
      </c>
      <c r="AJ164" s="8">
        <v>39057</v>
      </c>
      <c r="AK164" s="3">
        <v>1706889</v>
      </c>
      <c r="AL164" s="3">
        <v>0</v>
      </c>
      <c r="AM164">
        <v>0</v>
      </c>
      <c r="AN164">
        <v>10</v>
      </c>
      <c r="AO164">
        <v>10</v>
      </c>
      <c r="AP164" s="8">
        <v>42344</v>
      </c>
      <c r="AQ164">
        <v>0</v>
      </c>
      <c r="AR164" t="s">
        <v>100</v>
      </c>
      <c r="AS164" t="s">
        <v>326</v>
      </c>
      <c r="AT164" s="11">
        <v>39057</v>
      </c>
      <c r="AU164" s="3">
        <v>550000</v>
      </c>
      <c r="AV164" s="3">
        <v>550000</v>
      </c>
      <c r="AW164">
        <v>0.05</v>
      </c>
      <c r="AX164">
        <v>20</v>
      </c>
      <c r="AY164">
        <v>30</v>
      </c>
      <c r="AZ164" s="8">
        <v>46362</v>
      </c>
      <c r="BA164" t="s">
        <v>71</v>
      </c>
      <c r="BB164" t="s">
        <v>100</v>
      </c>
      <c r="BC164" t="s">
        <v>71</v>
      </c>
      <c r="BD164" s="11">
        <v>39057</v>
      </c>
      <c r="BE164" s="3">
        <v>278143</v>
      </c>
      <c r="BF164" s="3">
        <v>278143</v>
      </c>
      <c r="BG164">
        <v>0.05</v>
      </c>
      <c r="BH164">
        <v>15</v>
      </c>
      <c r="BI164">
        <v>30</v>
      </c>
      <c r="BJ164" s="8">
        <v>44536</v>
      </c>
      <c r="BK164" t="s">
        <v>75</v>
      </c>
      <c r="BL164" t="s">
        <v>100</v>
      </c>
      <c r="BM164" t="s">
        <v>327</v>
      </c>
      <c r="BN164" s="3">
        <v>2786445</v>
      </c>
      <c r="BO164">
        <v>0</v>
      </c>
      <c r="BP164" s="19">
        <f t="shared" si="21"/>
        <v>2786445</v>
      </c>
      <c r="BQ164" s="19"/>
      <c r="BR164" s="19">
        <f t="shared" si="16"/>
        <v>4493334</v>
      </c>
      <c r="BS164" s="13">
        <f t="shared" si="17"/>
        <v>1.612568703132486</v>
      </c>
    </row>
    <row r="165" spans="1:71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18"/>
        <v>0.72548523071912296</v>
      </c>
      <c r="U165" s="3">
        <v>6195867</v>
      </c>
      <c r="V165" s="3">
        <v>5538886</v>
      </c>
      <c r="W165" s="14">
        <f t="shared" si="19"/>
        <v>0.89396463804016446</v>
      </c>
      <c r="X165" s="3">
        <v>4405000</v>
      </c>
      <c r="Y165" s="18">
        <f t="shared" si="20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>
        <v>30</v>
      </c>
      <c r="AF165" s="10">
        <v>48748</v>
      </c>
      <c r="AG165" t="s">
        <v>279</v>
      </c>
      <c r="AH165" t="s">
        <v>43</v>
      </c>
      <c r="AI165">
        <v>0</v>
      </c>
      <c r="AJ165" s="8">
        <v>38929</v>
      </c>
      <c r="AK165" s="3">
        <v>300000</v>
      </c>
      <c r="AL165" s="3">
        <v>0</v>
      </c>
      <c r="AM165">
        <v>2.5000000000000001E-2</v>
      </c>
      <c r="AN165">
        <v>30</v>
      </c>
      <c r="AO165">
        <v>30</v>
      </c>
      <c r="AP165" s="8">
        <v>49887</v>
      </c>
      <c r="AQ165">
        <v>0</v>
      </c>
      <c r="AR165" t="s">
        <v>58</v>
      </c>
      <c r="AS165" t="s">
        <v>329</v>
      </c>
      <c r="AT165" s="11" t="s">
        <v>106</v>
      </c>
      <c r="AU165" s="3">
        <v>0</v>
      </c>
      <c r="AV165" s="3">
        <v>0</v>
      </c>
      <c r="AW165">
        <v>0</v>
      </c>
      <c r="AX165">
        <v>0</v>
      </c>
      <c r="AY165">
        <v>0</v>
      </c>
      <c r="AZ165" s="8">
        <v>0</v>
      </c>
      <c r="BA165">
        <v>0</v>
      </c>
      <c r="BB165" t="s">
        <v>46</v>
      </c>
      <c r="BC165">
        <v>0</v>
      </c>
      <c r="BD165" s="11" t="s">
        <v>106</v>
      </c>
      <c r="BE165" s="3">
        <v>0</v>
      </c>
      <c r="BF165" s="3">
        <v>0</v>
      </c>
      <c r="BG165">
        <v>0</v>
      </c>
      <c r="BH165">
        <v>0</v>
      </c>
      <c r="BI165">
        <v>0</v>
      </c>
      <c r="BJ165" s="8">
        <v>0</v>
      </c>
      <c r="BK165">
        <v>0</v>
      </c>
      <c r="BL165" t="s">
        <v>46</v>
      </c>
      <c r="BM165">
        <v>0</v>
      </c>
      <c r="BN165" s="3">
        <v>6195867</v>
      </c>
      <c r="BO165" t="s">
        <v>496</v>
      </c>
      <c r="BP165" s="19">
        <f t="shared" si="21"/>
        <v>1225000</v>
      </c>
      <c r="BQ165" s="19"/>
      <c r="BR165" s="19">
        <f t="shared" si="16"/>
        <v>5630000</v>
      </c>
      <c r="BS165" s="13">
        <f t="shared" si="17"/>
        <v>0.90867024744075364</v>
      </c>
    </row>
    <row r="166" spans="1:71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18"/>
        <v>6.0571225210511899E-2</v>
      </c>
      <c r="U166" s="3">
        <v>1135209</v>
      </c>
      <c r="V166" s="3">
        <v>861687</v>
      </c>
      <c r="W166" s="14">
        <f t="shared" si="19"/>
        <v>0.75905582143904782</v>
      </c>
      <c r="X166" s="3">
        <v>608380</v>
      </c>
      <c r="Y166" s="18">
        <f t="shared" si="20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>
        <v>15</v>
      </c>
      <c r="AF166" s="10">
        <v>44366</v>
      </c>
      <c r="AG166" t="s">
        <v>54</v>
      </c>
      <c r="AH166" t="s">
        <v>43</v>
      </c>
      <c r="AI166" t="s">
        <v>55</v>
      </c>
      <c r="AJ166" s="8">
        <v>38679</v>
      </c>
      <c r="AK166" s="3">
        <v>120000</v>
      </c>
      <c r="AL166" s="3">
        <v>83474.19</v>
      </c>
      <c r="AM166">
        <v>0.02</v>
      </c>
      <c r="AN166">
        <v>30</v>
      </c>
      <c r="AO166">
        <v>30</v>
      </c>
      <c r="AP166" s="8">
        <v>13111</v>
      </c>
      <c r="AQ166" t="s">
        <v>71</v>
      </c>
      <c r="AR166" t="s">
        <v>43</v>
      </c>
      <c r="AS166" t="s">
        <v>55</v>
      </c>
      <c r="AT166" s="11">
        <v>38679</v>
      </c>
      <c r="AU166" s="3">
        <v>337000</v>
      </c>
      <c r="AV166" s="3">
        <v>337000</v>
      </c>
      <c r="AW166">
        <v>0</v>
      </c>
      <c r="AX166">
        <v>15</v>
      </c>
      <c r="AY166">
        <v>0</v>
      </c>
      <c r="AZ166" s="8">
        <v>44158</v>
      </c>
      <c r="BA166" t="s">
        <v>75</v>
      </c>
      <c r="BB166" t="s">
        <v>100</v>
      </c>
      <c r="BC166" t="s">
        <v>55</v>
      </c>
      <c r="BD166" s="11">
        <v>38888</v>
      </c>
      <c r="BE166" s="3">
        <v>5600</v>
      </c>
      <c r="BF166" s="3">
        <v>0</v>
      </c>
      <c r="BG166">
        <v>0</v>
      </c>
      <c r="BH166">
        <v>0</v>
      </c>
      <c r="BI166">
        <v>0</v>
      </c>
      <c r="BJ166" s="8">
        <v>0</v>
      </c>
      <c r="BK166">
        <v>0</v>
      </c>
      <c r="BL166" t="s">
        <v>58</v>
      </c>
      <c r="BM166">
        <v>0</v>
      </c>
      <c r="BN166" s="3">
        <v>1135209</v>
      </c>
      <c r="BO166" t="s">
        <v>255</v>
      </c>
      <c r="BP166" s="19">
        <f t="shared" si="21"/>
        <v>526829</v>
      </c>
      <c r="BQ166" s="16">
        <f t="shared" ref="BQ166:BQ167" si="25">+BP166/U166</f>
        <v>0.46408106348698785</v>
      </c>
      <c r="BR166" s="19">
        <f t="shared" si="16"/>
        <v>1135209</v>
      </c>
      <c r="BS166" s="13">
        <f t="shared" si="17"/>
        <v>1</v>
      </c>
    </row>
    <row r="167" spans="1:71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18"/>
        <v>0.59951287580464618</v>
      </c>
      <c r="U167" s="3">
        <v>7506094</v>
      </c>
      <c r="V167" s="3">
        <v>6071056</v>
      </c>
      <c r="W167" s="14">
        <f t="shared" si="19"/>
        <v>0.80881694260690051</v>
      </c>
      <c r="X167" s="3">
        <v>4319136</v>
      </c>
      <c r="Y167" s="18">
        <f t="shared" si="20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>
        <v>30</v>
      </c>
      <c r="AF167" s="10">
        <v>44819</v>
      </c>
      <c r="AG167" t="s">
        <v>63</v>
      </c>
      <c r="AH167" t="s">
        <v>43</v>
      </c>
      <c r="AI167" t="s">
        <v>44</v>
      </c>
      <c r="AJ167" s="8">
        <v>42628</v>
      </c>
      <c r="AK167" s="3">
        <v>836958</v>
      </c>
      <c r="AL167" s="3">
        <v>385850.58</v>
      </c>
      <c r="AM167">
        <v>0</v>
      </c>
      <c r="AN167" t="s">
        <v>45</v>
      </c>
      <c r="AO167">
        <v>0</v>
      </c>
      <c r="AP167" s="8">
        <v>0</v>
      </c>
      <c r="AQ167">
        <v>0</v>
      </c>
      <c r="AR167" t="s">
        <v>58</v>
      </c>
      <c r="AS167" t="s">
        <v>98</v>
      </c>
      <c r="AT167" s="11" t="s">
        <v>106</v>
      </c>
      <c r="AU167" s="3">
        <v>0</v>
      </c>
      <c r="AV167" s="3">
        <v>0</v>
      </c>
      <c r="AW167">
        <v>0</v>
      </c>
      <c r="AX167">
        <v>0</v>
      </c>
      <c r="AY167">
        <v>0</v>
      </c>
      <c r="AZ167" s="8">
        <v>0</v>
      </c>
      <c r="BA167">
        <v>0</v>
      </c>
      <c r="BB167" t="s">
        <v>46</v>
      </c>
      <c r="BC167">
        <v>0</v>
      </c>
      <c r="BD167" s="11" t="s">
        <v>106</v>
      </c>
      <c r="BE167" s="3">
        <v>0</v>
      </c>
      <c r="BF167" s="3">
        <v>0</v>
      </c>
      <c r="BG167">
        <v>0</v>
      </c>
      <c r="BH167">
        <v>0</v>
      </c>
      <c r="BI167">
        <v>0</v>
      </c>
      <c r="BJ167" s="8">
        <v>0</v>
      </c>
      <c r="BK167">
        <v>0</v>
      </c>
      <c r="BL167" t="s">
        <v>46</v>
      </c>
      <c r="BM167">
        <v>0</v>
      </c>
      <c r="BN167" s="3">
        <v>7506094</v>
      </c>
      <c r="BO167" t="s">
        <v>47</v>
      </c>
      <c r="BP167" s="19">
        <f t="shared" si="21"/>
        <v>3186958</v>
      </c>
      <c r="BQ167" s="16">
        <f t="shared" si="25"/>
        <v>0.42458274569969412</v>
      </c>
      <c r="BR167" s="19">
        <f t="shared" si="16"/>
        <v>7506094</v>
      </c>
      <c r="BS167" s="13">
        <f t="shared" si="17"/>
        <v>1</v>
      </c>
    </row>
    <row r="168" spans="1:71" hidden="1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18"/>
        <v>9.6796988932896386E-2</v>
      </c>
      <c r="U168" s="3">
        <v>4064207</v>
      </c>
      <c r="V168" s="3">
        <v>4944893</v>
      </c>
      <c r="W168" s="14">
        <f t="shared" si="19"/>
        <v>1.2166931950070456</v>
      </c>
      <c r="X168" s="3">
        <v>3476207</v>
      </c>
      <c r="Y168" s="18">
        <f t="shared" si="20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>
        <v>15</v>
      </c>
      <c r="AF168" s="10">
        <v>44136</v>
      </c>
      <c r="AG168" t="s">
        <v>54</v>
      </c>
      <c r="AH168" t="s">
        <v>43</v>
      </c>
      <c r="AI168" t="s">
        <v>122</v>
      </c>
      <c r="AJ168" s="8">
        <v>38707</v>
      </c>
      <c r="AK168" s="3">
        <v>190000</v>
      </c>
      <c r="AL168" s="3">
        <v>190000</v>
      </c>
      <c r="AM168">
        <v>0</v>
      </c>
      <c r="AN168">
        <v>20</v>
      </c>
      <c r="AO168">
        <v>0</v>
      </c>
      <c r="AP168" s="8">
        <v>46012</v>
      </c>
      <c r="AQ168" t="s">
        <v>71</v>
      </c>
      <c r="AR168" t="s">
        <v>100</v>
      </c>
      <c r="AS168" t="s">
        <v>171</v>
      </c>
      <c r="AT168" s="11">
        <v>38839</v>
      </c>
      <c r="AU168" s="3">
        <v>100000</v>
      </c>
      <c r="AV168" s="3">
        <v>100000</v>
      </c>
      <c r="AW168">
        <v>0</v>
      </c>
      <c r="AX168">
        <v>45</v>
      </c>
      <c r="AY168" t="s">
        <v>333</v>
      </c>
      <c r="AZ168" s="8">
        <v>55885</v>
      </c>
      <c r="BA168" t="s">
        <v>75</v>
      </c>
      <c r="BB168" t="s">
        <v>100</v>
      </c>
      <c r="BC168" t="s">
        <v>334</v>
      </c>
      <c r="BD168" s="11">
        <v>38702</v>
      </c>
      <c r="BE168" s="3">
        <v>148000</v>
      </c>
      <c r="BF168" s="3">
        <v>148000</v>
      </c>
      <c r="BG168">
        <v>0</v>
      </c>
      <c r="BH168">
        <v>15</v>
      </c>
      <c r="BI168">
        <v>0</v>
      </c>
      <c r="BJ168" s="8">
        <v>44378</v>
      </c>
      <c r="BK168">
        <v>0</v>
      </c>
      <c r="BL168" t="s">
        <v>100</v>
      </c>
      <c r="BM168" t="s">
        <v>122</v>
      </c>
      <c r="BN168" s="3">
        <v>4064207</v>
      </c>
      <c r="BO168" t="s">
        <v>47</v>
      </c>
      <c r="BP168" s="19">
        <f t="shared" si="21"/>
        <v>588000</v>
      </c>
      <c r="BQ168" s="19"/>
      <c r="BR168" s="19">
        <f t="shared" si="16"/>
        <v>4064207</v>
      </c>
      <c r="BS168" s="13">
        <f t="shared" si="17"/>
        <v>1</v>
      </c>
    </row>
    <row r="169" spans="1:71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18"/>
        <v>0</v>
      </c>
      <c r="U169" s="3">
        <v>9358549</v>
      </c>
      <c r="V169" s="3">
        <v>10087907</v>
      </c>
      <c r="W169" s="14">
        <f t="shared" si="19"/>
        <v>1.0779349448295885</v>
      </c>
      <c r="X169" s="3">
        <v>0</v>
      </c>
      <c r="Y169" s="18">
        <f t="shared" si="20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>
        <v>0</v>
      </c>
      <c r="AF169" s="10">
        <v>46661</v>
      </c>
      <c r="AG169">
        <v>0</v>
      </c>
      <c r="AH169" t="s">
        <v>58</v>
      </c>
      <c r="AI169" t="s">
        <v>335</v>
      </c>
      <c r="AJ169" s="8">
        <v>40834</v>
      </c>
      <c r="AK169" s="3">
        <v>300000</v>
      </c>
      <c r="AL169" s="3">
        <v>300000</v>
      </c>
      <c r="AM169">
        <v>0</v>
      </c>
      <c r="AN169">
        <v>15</v>
      </c>
      <c r="AO169">
        <v>0</v>
      </c>
      <c r="AP169" s="8">
        <v>46296</v>
      </c>
      <c r="AQ169">
        <v>0</v>
      </c>
      <c r="AR169" t="s">
        <v>100</v>
      </c>
      <c r="AS169" t="s">
        <v>336</v>
      </c>
      <c r="AT169" s="11" t="s">
        <v>106</v>
      </c>
      <c r="AU169" s="3">
        <v>30000</v>
      </c>
      <c r="AV169" s="3">
        <v>24596</v>
      </c>
      <c r="AW169">
        <v>0.01</v>
      </c>
      <c r="AX169">
        <v>26</v>
      </c>
      <c r="AY169">
        <v>0</v>
      </c>
      <c r="AZ169" s="8">
        <v>42916</v>
      </c>
      <c r="BA169">
        <v>0</v>
      </c>
      <c r="BB169" t="s">
        <v>46</v>
      </c>
      <c r="BC169">
        <v>0</v>
      </c>
      <c r="BD169" s="11">
        <v>40834</v>
      </c>
      <c r="BE169" s="3">
        <v>871791</v>
      </c>
      <c r="BF169" s="3">
        <v>871791</v>
      </c>
      <c r="BG169">
        <v>4.2999999999999997E-2</v>
      </c>
      <c r="BH169">
        <v>16</v>
      </c>
      <c r="BI169">
        <v>0</v>
      </c>
      <c r="BJ169" s="8">
        <v>46661</v>
      </c>
      <c r="BK169">
        <v>0</v>
      </c>
      <c r="BL169" t="s">
        <v>58</v>
      </c>
      <c r="BM169" t="s">
        <v>337</v>
      </c>
      <c r="BN169" s="3">
        <v>0</v>
      </c>
      <c r="BO169">
        <v>0</v>
      </c>
      <c r="BP169" s="19">
        <f t="shared" si="21"/>
        <v>1434261</v>
      </c>
      <c r="BQ169" s="19"/>
      <c r="BR169" s="19">
        <f t="shared" si="16"/>
        <v>1434261</v>
      </c>
      <c r="BS169" s="13">
        <f t="shared" si="17"/>
        <v>0.15325677089471884</v>
      </c>
    </row>
    <row r="170" spans="1:71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18"/>
        <v>7.5471559747401454E-2</v>
      </c>
      <c r="U170" s="3">
        <v>2181802</v>
      </c>
      <c r="V170" s="3">
        <v>2055728</v>
      </c>
      <c r="W170" s="14">
        <f t="shared" si="19"/>
        <v>0.94221565476610614</v>
      </c>
      <c r="X170" s="3">
        <v>1482759</v>
      </c>
      <c r="Y170" s="18">
        <f t="shared" si="20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>
        <v>15</v>
      </c>
      <c r="AF170" s="10">
        <v>44104</v>
      </c>
      <c r="AG170" t="s">
        <v>63</v>
      </c>
      <c r="AH170" t="s">
        <v>43</v>
      </c>
      <c r="AI170" t="s">
        <v>244</v>
      </c>
      <c r="AJ170" s="8">
        <v>38625</v>
      </c>
      <c r="AK170" s="3">
        <v>429000</v>
      </c>
      <c r="AL170" s="3">
        <v>687615</v>
      </c>
      <c r="AM170">
        <v>4.5199999999999997E-2</v>
      </c>
      <c r="AN170">
        <v>20</v>
      </c>
      <c r="AO170">
        <v>20</v>
      </c>
      <c r="AP170" s="8">
        <v>45930</v>
      </c>
      <c r="AQ170">
        <v>0</v>
      </c>
      <c r="AR170" t="s">
        <v>58</v>
      </c>
      <c r="AS170" t="s">
        <v>339</v>
      </c>
      <c r="AT170" s="11">
        <v>38701</v>
      </c>
      <c r="AU170" s="3">
        <v>168750</v>
      </c>
      <c r="AV170" s="3">
        <v>50823</v>
      </c>
      <c r="AW170">
        <v>7.0000000000000007E-2</v>
      </c>
      <c r="AX170">
        <v>15</v>
      </c>
      <c r="AY170">
        <v>15</v>
      </c>
      <c r="AZ170" s="8">
        <v>44180</v>
      </c>
      <c r="BA170">
        <v>0</v>
      </c>
      <c r="BB170" t="s">
        <v>46</v>
      </c>
      <c r="BC170" t="s">
        <v>340</v>
      </c>
      <c r="BD170" s="11" t="s">
        <v>106</v>
      </c>
      <c r="BE170" s="3">
        <v>0</v>
      </c>
      <c r="BF170" s="3">
        <v>0</v>
      </c>
      <c r="BG170">
        <v>0</v>
      </c>
      <c r="BH170">
        <v>0</v>
      </c>
      <c r="BI170">
        <v>0</v>
      </c>
      <c r="BJ170" s="8">
        <v>0</v>
      </c>
      <c r="BK170">
        <v>0</v>
      </c>
      <c r="BL170" t="s">
        <v>46</v>
      </c>
      <c r="BM170">
        <v>0</v>
      </c>
      <c r="BN170" s="3">
        <v>2181802</v>
      </c>
      <c r="BO170" t="s">
        <v>62</v>
      </c>
      <c r="BP170" s="19">
        <f t="shared" si="21"/>
        <v>699043</v>
      </c>
      <c r="BQ170" s="16">
        <f>+BP170/U170</f>
        <v>0.32039708461171085</v>
      </c>
      <c r="BR170" s="19">
        <f t="shared" si="16"/>
        <v>2181802</v>
      </c>
      <c r="BS170" s="13">
        <f t="shared" si="17"/>
        <v>1</v>
      </c>
    </row>
    <row r="171" spans="1:71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18"/>
        <v>9.5037691271238289E-2</v>
      </c>
      <c r="U171" s="3">
        <v>8526112</v>
      </c>
      <c r="V171" s="3">
        <v>10457910</v>
      </c>
      <c r="W171" s="14">
        <f t="shared" si="19"/>
        <v>1.226574316640457</v>
      </c>
      <c r="X171" s="3">
        <v>7482403</v>
      </c>
      <c r="Y171" s="18">
        <f t="shared" si="20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>
        <v>0</v>
      </c>
      <c r="AF171" s="10">
        <v>44916</v>
      </c>
      <c r="AG171" t="s">
        <v>341</v>
      </c>
      <c r="AH171" t="s">
        <v>43</v>
      </c>
      <c r="AI171" t="s">
        <v>122</v>
      </c>
      <c r="AJ171" s="8" t="s">
        <v>106</v>
      </c>
      <c r="AK171" s="3">
        <v>300000</v>
      </c>
      <c r="AL171" s="3">
        <v>300000</v>
      </c>
      <c r="AM171">
        <v>0.06</v>
      </c>
      <c r="AN171">
        <v>0</v>
      </c>
      <c r="AO171">
        <v>0</v>
      </c>
      <c r="AP171" s="8" t="s">
        <v>342</v>
      </c>
      <c r="AQ171">
        <v>0</v>
      </c>
      <c r="AR171" t="s">
        <v>100</v>
      </c>
      <c r="AS171" t="s">
        <v>343</v>
      </c>
      <c r="AT171" s="11" t="s">
        <v>106</v>
      </c>
      <c r="AU171" s="3">
        <v>200000</v>
      </c>
      <c r="AV171" s="3">
        <v>200000</v>
      </c>
      <c r="AW171">
        <v>0</v>
      </c>
      <c r="AX171">
        <v>0</v>
      </c>
      <c r="AY171">
        <v>0</v>
      </c>
      <c r="AZ171" s="8">
        <v>44926</v>
      </c>
      <c r="BA171">
        <v>0</v>
      </c>
      <c r="BB171" t="s">
        <v>100</v>
      </c>
      <c r="BC171" t="s">
        <v>344</v>
      </c>
      <c r="BD171" s="11" t="s">
        <v>106</v>
      </c>
      <c r="BE171" s="3">
        <v>0</v>
      </c>
      <c r="BF171" s="3">
        <v>0</v>
      </c>
      <c r="BG171">
        <v>0</v>
      </c>
      <c r="BH171">
        <v>0</v>
      </c>
      <c r="BI171">
        <v>0</v>
      </c>
      <c r="BJ171" s="8">
        <v>0</v>
      </c>
      <c r="BK171">
        <v>0</v>
      </c>
      <c r="BL171" t="s">
        <v>46</v>
      </c>
      <c r="BM171">
        <v>0</v>
      </c>
      <c r="BN171" s="3">
        <v>1185349</v>
      </c>
      <c r="BO171" t="s">
        <v>62</v>
      </c>
      <c r="BP171" s="19">
        <f t="shared" si="21"/>
        <v>1185349</v>
      </c>
      <c r="BQ171" s="19"/>
      <c r="BR171" s="19">
        <f t="shared" si="16"/>
        <v>8667752</v>
      </c>
      <c r="BS171" s="13">
        <f t="shared" si="17"/>
        <v>1.0166124958245915</v>
      </c>
    </row>
    <row r="172" spans="1:71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18"/>
        <v>4.9064812866650251E-2</v>
      </c>
      <c r="U172" s="3">
        <v>3179631</v>
      </c>
      <c r="V172" s="3">
        <v>1</v>
      </c>
      <c r="W172" s="14">
        <f t="shared" si="19"/>
        <v>3.1450190289376347E-7</v>
      </c>
      <c r="X172" s="3">
        <v>1448050</v>
      </c>
      <c r="Y172" s="18">
        <f t="shared" si="20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>
        <v>30</v>
      </c>
      <c r="AF172" s="10">
        <v>50314</v>
      </c>
      <c r="AG172" t="s">
        <v>54</v>
      </c>
      <c r="AH172" t="s">
        <v>115</v>
      </c>
      <c r="AI172" t="s">
        <v>44</v>
      </c>
      <c r="AJ172" s="8">
        <v>39356</v>
      </c>
      <c r="AK172" s="3">
        <v>282490</v>
      </c>
      <c r="AL172" s="3">
        <v>229565.05</v>
      </c>
      <c r="AM172">
        <v>0.08</v>
      </c>
      <c r="AN172" t="s">
        <v>69</v>
      </c>
      <c r="AO172" t="s">
        <v>40</v>
      </c>
      <c r="AP172" s="8">
        <v>44835</v>
      </c>
      <c r="AQ172" t="s">
        <v>345</v>
      </c>
      <c r="AR172" t="s">
        <v>43</v>
      </c>
      <c r="AS172" t="s">
        <v>44</v>
      </c>
      <c r="AT172" s="11">
        <v>39356</v>
      </c>
      <c r="AU172" s="3">
        <v>108000</v>
      </c>
      <c r="AV172" s="3">
        <v>108000</v>
      </c>
      <c r="AW172">
        <v>0.05</v>
      </c>
      <c r="AX172">
        <v>20</v>
      </c>
      <c r="AY172">
        <v>20</v>
      </c>
      <c r="AZ172" s="8">
        <v>46661</v>
      </c>
      <c r="BA172" t="s">
        <v>75</v>
      </c>
      <c r="BB172" t="s">
        <v>100</v>
      </c>
      <c r="BC172" t="s">
        <v>194</v>
      </c>
      <c r="BD172" s="11">
        <v>39356</v>
      </c>
      <c r="BE172" s="3">
        <v>432551</v>
      </c>
      <c r="BF172" s="3">
        <v>432551</v>
      </c>
      <c r="BG172">
        <v>5.3499999999999999E-2</v>
      </c>
      <c r="BH172" t="s">
        <v>160</v>
      </c>
      <c r="BI172" t="s">
        <v>160</v>
      </c>
      <c r="BJ172" s="8">
        <v>46661</v>
      </c>
      <c r="BK172" t="s">
        <v>346</v>
      </c>
      <c r="BL172" t="s">
        <v>100</v>
      </c>
      <c r="BM172" t="s">
        <v>194</v>
      </c>
      <c r="BN172" s="3">
        <v>3179631</v>
      </c>
      <c r="BO172" t="s">
        <v>347</v>
      </c>
      <c r="BP172" s="19">
        <f t="shared" si="21"/>
        <v>1558635</v>
      </c>
      <c r="BQ172" s="19"/>
      <c r="BR172" s="19">
        <f t="shared" si="16"/>
        <v>3006685</v>
      </c>
      <c r="BS172" s="13">
        <f t="shared" si="17"/>
        <v>0.94560815390213515</v>
      </c>
    </row>
    <row r="173" spans="1:71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18"/>
        <v>4.9064812866650251E-2</v>
      </c>
      <c r="U173" s="3">
        <v>3179631</v>
      </c>
      <c r="V173" s="3">
        <v>100</v>
      </c>
      <c r="W173" s="14">
        <f t="shared" si="19"/>
        <v>3.1450190289376343E-5</v>
      </c>
      <c r="X173" s="3">
        <v>1448050</v>
      </c>
      <c r="Y173" s="18">
        <f t="shared" si="20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>
        <v>30</v>
      </c>
      <c r="AF173" s="10">
        <v>50314</v>
      </c>
      <c r="AG173" t="s">
        <v>54</v>
      </c>
      <c r="AH173" t="s">
        <v>115</v>
      </c>
      <c r="AI173" t="s">
        <v>44</v>
      </c>
      <c r="AJ173" s="8">
        <v>39356</v>
      </c>
      <c r="AK173" s="3">
        <v>282490</v>
      </c>
      <c r="AL173" s="3">
        <v>229565.05</v>
      </c>
      <c r="AM173">
        <v>0.08</v>
      </c>
      <c r="AN173">
        <v>15</v>
      </c>
      <c r="AO173">
        <v>30</v>
      </c>
      <c r="AP173" s="8">
        <v>44835</v>
      </c>
      <c r="AQ173" t="s">
        <v>71</v>
      </c>
      <c r="AR173" t="s">
        <v>43</v>
      </c>
      <c r="AS173" t="s">
        <v>44</v>
      </c>
      <c r="AT173" s="11">
        <v>39356</v>
      </c>
      <c r="AU173" s="3">
        <v>108000</v>
      </c>
      <c r="AV173" s="3">
        <v>5</v>
      </c>
      <c r="AW173">
        <v>0.2</v>
      </c>
      <c r="AX173">
        <v>20</v>
      </c>
      <c r="AY173">
        <v>20</v>
      </c>
      <c r="AZ173" s="8">
        <v>46661</v>
      </c>
      <c r="BA173" t="s">
        <v>75</v>
      </c>
      <c r="BB173" t="s">
        <v>100</v>
      </c>
      <c r="BC173" t="s">
        <v>194</v>
      </c>
      <c r="BD173" s="11">
        <v>39356</v>
      </c>
      <c r="BE173" s="3">
        <v>432551</v>
      </c>
      <c r="BF173" s="3">
        <v>432551</v>
      </c>
      <c r="BG173">
        <v>5.3499999999999999E-2</v>
      </c>
      <c r="BH173">
        <v>20</v>
      </c>
      <c r="BI173">
        <v>20</v>
      </c>
      <c r="BJ173" s="8">
        <v>46661</v>
      </c>
      <c r="BK173" t="s">
        <v>346</v>
      </c>
      <c r="BL173" t="s">
        <v>100</v>
      </c>
      <c r="BM173" t="s">
        <v>194</v>
      </c>
      <c r="BN173" s="3">
        <v>3179631</v>
      </c>
      <c r="BO173" t="s">
        <v>348</v>
      </c>
      <c r="BP173" s="19">
        <f t="shared" si="21"/>
        <v>1558635</v>
      </c>
      <c r="BQ173" s="19"/>
      <c r="BR173" s="19">
        <f t="shared" si="16"/>
        <v>3006685</v>
      </c>
      <c r="BS173" s="13">
        <f t="shared" si="17"/>
        <v>0.94560815390213515</v>
      </c>
    </row>
    <row r="174" spans="1:71" hidden="1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18"/>
        <v>9.5665470591306923E-2</v>
      </c>
      <c r="U174" s="3">
        <v>2432121</v>
      </c>
      <c r="V174" s="3">
        <v>2879575</v>
      </c>
      <c r="W174" s="14">
        <f t="shared" si="19"/>
        <v>1.1839768662825574</v>
      </c>
      <c r="X174" s="3">
        <v>2045991</v>
      </c>
      <c r="Y174" s="18">
        <f t="shared" si="20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>
        <v>0</v>
      </c>
      <c r="AF174" s="10">
        <v>50010</v>
      </c>
      <c r="AG174">
        <v>0</v>
      </c>
      <c r="AH174" t="s">
        <v>43</v>
      </c>
      <c r="AI174" t="s">
        <v>349</v>
      </c>
      <c r="AJ174" s="8" t="s">
        <v>106</v>
      </c>
      <c r="AK174" s="3">
        <v>104000</v>
      </c>
      <c r="AL174" s="3">
        <v>40429</v>
      </c>
      <c r="AM174">
        <v>7.7299999999999994E-2</v>
      </c>
      <c r="AN174" t="s">
        <v>45</v>
      </c>
      <c r="AO174">
        <v>0</v>
      </c>
      <c r="AP174" s="8">
        <v>44501</v>
      </c>
      <c r="AQ174">
        <v>0</v>
      </c>
      <c r="AR174" t="s">
        <v>46</v>
      </c>
      <c r="AS174" t="s">
        <v>350</v>
      </c>
      <c r="AT174" s="11" t="s">
        <v>106</v>
      </c>
      <c r="AU174" s="3">
        <v>57130</v>
      </c>
      <c r="AV174" s="3">
        <v>57130</v>
      </c>
      <c r="AW174">
        <v>0</v>
      </c>
      <c r="AX174">
        <v>0</v>
      </c>
      <c r="AY174">
        <v>0</v>
      </c>
      <c r="AZ174" s="8" t="s">
        <v>351</v>
      </c>
      <c r="BA174">
        <v>0</v>
      </c>
      <c r="BB174" t="s">
        <v>100</v>
      </c>
      <c r="BC174" t="s">
        <v>266</v>
      </c>
      <c r="BD174" s="11" t="s">
        <v>106</v>
      </c>
      <c r="BE174" s="3">
        <v>0</v>
      </c>
      <c r="BF174" s="3">
        <v>0</v>
      </c>
      <c r="BG174">
        <v>0</v>
      </c>
      <c r="BH174">
        <v>0</v>
      </c>
      <c r="BI174">
        <v>0</v>
      </c>
      <c r="BJ174" s="8">
        <v>0</v>
      </c>
      <c r="BK174">
        <v>0</v>
      </c>
      <c r="BL174" t="s">
        <v>46</v>
      </c>
      <c r="BM174">
        <v>0</v>
      </c>
      <c r="BN174" s="3">
        <v>2432121</v>
      </c>
      <c r="BO174" t="s">
        <v>62</v>
      </c>
      <c r="BP174" s="19">
        <f t="shared" si="21"/>
        <v>386130</v>
      </c>
      <c r="BQ174" s="19"/>
      <c r="BR174" s="19">
        <f t="shared" si="16"/>
        <v>2432121</v>
      </c>
      <c r="BS174" s="13">
        <f t="shared" si="17"/>
        <v>1</v>
      </c>
    </row>
    <row r="175" spans="1:71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18"/>
        <v>0</v>
      </c>
      <c r="U175" s="3">
        <v>4922744</v>
      </c>
      <c r="V175" s="3">
        <v>4579642</v>
      </c>
      <c r="W175" s="14">
        <f t="shared" si="19"/>
        <v>0.9303026929696121</v>
      </c>
      <c r="X175" s="3">
        <v>0</v>
      </c>
      <c r="Y175" s="18">
        <f t="shared" si="20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>
        <v>25</v>
      </c>
      <c r="AF175" s="10">
        <v>44927</v>
      </c>
      <c r="AG175">
        <v>0</v>
      </c>
      <c r="AH175" t="s">
        <v>43</v>
      </c>
      <c r="AI175" t="s">
        <v>214</v>
      </c>
      <c r="AJ175" s="8">
        <v>38972</v>
      </c>
      <c r="AK175" s="3">
        <v>250000</v>
      </c>
      <c r="AL175" s="3">
        <v>415000</v>
      </c>
      <c r="AM175">
        <v>0.01</v>
      </c>
      <c r="AN175">
        <v>50</v>
      </c>
      <c r="AO175">
        <v>30</v>
      </c>
      <c r="AP175" s="8">
        <v>58075</v>
      </c>
      <c r="AQ175">
        <v>0</v>
      </c>
      <c r="AR175">
        <v>0</v>
      </c>
      <c r="AS175" t="s">
        <v>183</v>
      </c>
      <c r="AT175" s="11">
        <v>39059</v>
      </c>
      <c r="AU175" s="3">
        <v>180000</v>
      </c>
      <c r="AV175" s="3">
        <v>180000</v>
      </c>
      <c r="AW175">
        <v>0</v>
      </c>
      <c r="AX175">
        <v>15</v>
      </c>
      <c r="AY175">
        <v>0</v>
      </c>
      <c r="AZ175" s="8">
        <v>44926</v>
      </c>
      <c r="BA175">
        <v>0</v>
      </c>
      <c r="BB175" t="s">
        <v>100</v>
      </c>
      <c r="BC175" t="s">
        <v>214</v>
      </c>
      <c r="BD175" s="11" t="s">
        <v>106</v>
      </c>
      <c r="BE175" s="3">
        <v>0</v>
      </c>
      <c r="BF175" s="3">
        <v>0</v>
      </c>
      <c r="BG175">
        <v>0</v>
      </c>
      <c r="BH175">
        <v>0</v>
      </c>
      <c r="BI175">
        <v>0</v>
      </c>
      <c r="BJ175" s="8">
        <v>0</v>
      </c>
      <c r="BK175">
        <v>0</v>
      </c>
      <c r="BL175" t="s">
        <v>46</v>
      </c>
      <c r="BM175">
        <v>0</v>
      </c>
      <c r="BN175" s="3">
        <v>0</v>
      </c>
      <c r="BO175">
        <v>0</v>
      </c>
      <c r="BP175" s="19">
        <f t="shared" si="21"/>
        <v>1305000</v>
      </c>
      <c r="BQ175" s="19"/>
      <c r="BR175" s="19">
        <f t="shared" si="16"/>
        <v>1305000</v>
      </c>
      <c r="BS175" s="13">
        <f t="shared" si="17"/>
        <v>0.26509605212052467</v>
      </c>
    </row>
    <row r="176" spans="1:71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18"/>
        <v>0.91714890081671996</v>
      </c>
      <c r="U176" s="3">
        <v>901533</v>
      </c>
      <c r="V176" s="3">
        <v>1055597</v>
      </c>
      <c r="W176" s="14">
        <f t="shared" si="19"/>
        <v>1.1708911376510898</v>
      </c>
      <c r="X176" s="3">
        <v>679534</v>
      </c>
      <c r="Y176" s="18">
        <f t="shared" si="20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>
        <v>0</v>
      </c>
      <c r="AF176" s="10">
        <v>45048</v>
      </c>
      <c r="AG176" t="s">
        <v>279</v>
      </c>
      <c r="AH176" t="s">
        <v>43</v>
      </c>
      <c r="AI176">
        <v>0</v>
      </c>
      <c r="AJ176" s="8" t="s">
        <v>106</v>
      </c>
      <c r="AK176" s="3">
        <v>0</v>
      </c>
      <c r="AL176" s="3">
        <v>0</v>
      </c>
      <c r="AM176">
        <v>0</v>
      </c>
      <c r="AN176" t="s">
        <v>45</v>
      </c>
      <c r="AO176">
        <v>0</v>
      </c>
      <c r="AP176" s="8">
        <v>0</v>
      </c>
      <c r="AQ176">
        <v>0</v>
      </c>
      <c r="AR176" t="s">
        <v>46</v>
      </c>
      <c r="AS176">
        <v>0</v>
      </c>
      <c r="AT176" s="11" t="s">
        <v>106</v>
      </c>
      <c r="AU176" s="3">
        <v>0</v>
      </c>
      <c r="AV176" s="3">
        <v>0</v>
      </c>
      <c r="AW176">
        <v>0</v>
      </c>
      <c r="AX176">
        <v>0</v>
      </c>
      <c r="AY176">
        <v>0</v>
      </c>
      <c r="AZ176" s="8">
        <v>0</v>
      </c>
      <c r="BA176">
        <v>0</v>
      </c>
      <c r="BB176" t="s">
        <v>46</v>
      </c>
      <c r="BC176">
        <v>0</v>
      </c>
      <c r="BD176" s="11" t="s">
        <v>106</v>
      </c>
      <c r="BE176" s="3">
        <v>0</v>
      </c>
      <c r="BF176" s="3">
        <v>0</v>
      </c>
      <c r="BG176">
        <v>0</v>
      </c>
      <c r="BH176">
        <v>0</v>
      </c>
      <c r="BI176">
        <v>0</v>
      </c>
      <c r="BJ176" s="8">
        <v>0</v>
      </c>
      <c r="BK176">
        <v>0</v>
      </c>
      <c r="BL176" t="s">
        <v>46</v>
      </c>
      <c r="BM176">
        <v>0</v>
      </c>
      <c r="BN176" s="3">
        <v>901533</v>
      </c>
      <c r="BO176">
        <v>0</v>
      </c>
      <c r="BP176" s="19">
        <f t="shared" si="21"/>
        <v>103000</v>
      </c>
      <c r="BQ176" s="19"/>
      <c r="BR176" s="19">
        <f t="shared" si="16"/>
        <v>782534</v>
      </c>
      <c r="BS176" s="13">
        <f t="shared" si="17"/>
        <v>0.8680037225481485</v>
      </c>
    </row>
    <row r="177" spans="1:71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18"/>
        <v>0.62687136434110202</v>
      </c>
      <c r="U177" s="3">
        <v>9281330</v>
      </c>
      <c r="V177" s="3">
        <v>9049575</v>
      </c>
      <c r="W177" s="14">
        <f t="shared" si="19"/>
        <v>0.97502997953957027</v>
      </c>
      <c r="X177" s="3">
        <v>5643200</v>
      </c>
      <c r="Y177" s="18">
        <f t="shared" si="20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>
        <v>0</v>
      </c>
      <c r="AF177" s="10" t="s">
        <v>353</v>
      </c>
      <c r="AG177" t="s">
        <v>63</v>
      </c>
      <c r="AH177" t="s">
        <v>100</v>
      </c>
      <c r="AI177" t="s">
        <v>44</v>
      </c>
      <c r="AJ177" s="8">
        <v>39014</v>
      </c>
      <c r="AK177" s="3">
        <v>1038029</v>
      </c>
      <c r="AL177" s="3">
        <v>8719.6200000000008</v>
      </c>
      <c r="AM177">
        <v>0</v>
      </c>
      <c r="AN177" t="s">
        <v>45</v>
      </c>
      <c r="AO177">
        <v>0</v>
      </c>
      <c r="AP177" s="8">
        <v>0</v>
      </c>
      <c r="AQ177">
        <v>0</v>
      </c>
      <c r="AR177" t="s">
        <v>58</v>
      </c>
      <c r="AS177" t="s">
        <v>98</v>
      </c>
      <c r="AT177" s="11" t="s">
        <v>106</v>
      </c>
      <c r="AU177" s="3">
        <v>0</v>
      </c>
      <c r="AV177" s="3">
        <v>0</v>
      </c>
      <c r="AW177">
        <v>0</v>
      </c>
      <c r="AX177">
        <v>0</v>
      </c>
      <c r="AY177">
        <v>0</v>
      </c>
      <c r="AZ177" s="8">
        <v>0</v>
      </c>
      <c r="BA177">
        <v>0</v>
      </c>
      <c r="BB177" t="s">
        <v>46</v>
      </c>
      <c r="BC177">
        <v>0</v>
      </c>
      <c r="BD177" s="11" t="s">
        <v>106</v>
      </c>
      <c r="BE177" s="3">
        <v>0</v>
      </c>
      <c r="BF177" s="3">
        <v>0</v>
      </c>
      <c r="BG177">
        <v>0</v>
      </c>
      <c r="BH177">
        <v>0</v>
      </c>
      <c r="BI177">
        <v>0</v>
      </c>
      <c r="BJ177" s="8">
        <v>0</v>
      </c>
      <c r="BK177">
        <v>0</v>
      </c>
      <c r="BL177" t="s">
        <v>46</v>
      </c>
      <c r="BM177">
        <v>0</v>
      </c>
      <c r="BN177" s="3">
        <v>9281330</v>
      </c>
      <c r="BO177" t="s">
        <v>47</v>
      </c>
      <c r="BP177" s="19">
        <f t="shared" si="21"/>
        <v>3638029</v>
      </c>
      <c r="BQ177" s="16">
        <f>+BP177/U177</f>
        <v>0.39197280993133526</v>
      </c>
      <c r="BR177" s="19">
        <f t="shared" si="16"/>
        <v>9281229</v>
      </c>
      <c r="BS177" s="13">
        <f t="shared" si="17"/>
        <v>0.99998911793891609</v>
      </c>
    </row>
    <row r="178" spans="1:71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18"/>
        <v>0.82145033076770557</v>
      </c>
      <c r="U178" s="3">
        <v>4160775</v>
      </c>
      <c r="V178" s="3">
        <v>4694352</v>
      </c>
      <c r="W178" s="14">
        <f t="shared" si="19"/>
        <v>1.1282398110928853</v>
      </c>
      <c r="X178" s="3">
        <v>2000000</v>
      </c>
      <c r="Y178" s="18">
        <f t="shared" si="20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>
        <v>30</v>
      </c>
      <c r="AF178" s="10">
        <v>46180</v>
      </c>
      <c r="AG178" t="s">
        <v>63</v>
      </c>
      <c r="AH178" t="s">
        <v>43</v>
      </c>
      <c r="AI178" t="s">
        <v>44</v>
      </c>
      <c r="AJ178" s="8">
        <v>40247</v>
      </c>
      <c r="AK178" s="3">
        <v>1287456</v>
      </c>
      <c r="AL178" s="3">
        <v>1286367</v>
      </c>
      <c r="AM178">
        <v>0</v>
      </c>
      <c r="AN178">
        <v>30</v>
      </c>
      <c r="AO178">
        <v>0</v>
      </c>
      <c r="AP178" s="8">
        <v>51204</v>
      </c>
      <c r="AQ178" t="s">
        <v>206</v>
      </c>
      <c r="AR178" t="s">
        <v>58</v>
      </c>
      <c r="AS178" t="s">
        <v>98</v>
      </c>
      <c r="AT178" s="11" t="s">
        <v>106</v>
      </c>
      <c r="AU178" s="3">
        <v>0</v>
      </c>
      <c r="AV178" s="3">
        <v>0</v>
      </c>
      <c r="AW178">
        <v>0</v>
      </c>
      <c r="AX178">
        <v>0</v>
      </c>
      <c r="AY178">
        <v>0</v>
      </c>
      <c r="AZ178" s="8">
        <v>0</v>
      </c>
      <c r="BA178">
        <v>0</v>
      </c>
      <c r="BB178">
        <v>0</v>
      </c>
      <c r="BC178">
        <v>0</v>
      </c>
      <c r="BD178" s="11" t="s">
        <v>106</v>
      </c>
      <c r="BE178" s="3">
        <v>0</v>
      </c>
      <c r="BF178" s="3">
        <v>0</v>
      </c>
      <c r="BG178">
        <v>0</v>
      </c>
      <c r="BH178">
        <v>0</v>
      </c>
      <c r="BI178">
        <v>0</v>
      </c>
      <c r="BJ178" s="8">
        <v>0</v>
      </c>
      <c r="BK178">
        <v>0</v>
      </c>
      <c r="BL178" t="s">
        <v>46</v>
      </c>
      <c r="BM178">
        <v>0</v>
      </c>
      <c r="BN178" s="3">
        <v>4160775</v>
      </c>
      <c r="BO178" t="s">
        <v>47</v>
      </c>
      <c r="BP178" s="19">
        <f t="shared" si="21"/>
        <v>1737456</v>
      </c>
      <c r="BQ178" s="19"/>
      <c r="BR178" s="19">
        <f t="shared" si="16"/>
        <v>3737456</v>
      </c>
      <c r="BS178" s="13">
        <f t="shared" si="17"/>
        <v>0.89825957904476927</v>
      </c>
    </row>
    <row r="179" spans="1:71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18"/>
        <v>0.73622299600385921</v>
      </c>
      <c r="U179" s="3">
        <v>2396312</v>
      </c>
      <c r="V179" s="3">
        <v>2191832</v>
      </c>
      <c r="W179" s="14">
        <f t="shared" si="19"/>
        <v>0.91466887450382084</v>
      </c>
      <c r="X179" s="3">
        <v>1711000</v>
      </c>
      <c r="Y179" s="18">
        <f t="shared" si="20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>
        <v>0</v>
      </c>
      <c r="AF179" s="10">
        <v>46221</v>
      </c>
      <c r="AG179" t="s">
        <v>279</v>
      </c>
      <c r="AH179" t="s">
        <v>43</v>
      </c>
      <c r="AI179">
        <v>0</v>
      </c>
      <c r="AJ179" s="8">
        <v>39041</v>
      </c>
      <c r="AK179" s="3">
        <v>558000</v>
      </c>
      <c r="AL179" s="3">
        <v>558000</v>
      </c>
      <c r="AM179">
        <v>5.0000000000000001E-3</v>
      </c>
      <c r="AN179">
        <v>30</v>
      </c>
      <c r="AO179">
        <v>0</v>
      </c>
      <c r="AP179" s="8">
        <v>49999</v>
      </c>
      <c r="AQ179" t="s">
        <v>238</v>
      </c>
      <c r="AR179" t="s">
        <v>100</v>
      </c>
      <c r="AS179">
        <v>0</v>
      </c>
      <c r="AT179" s="11" t="s">
        <v>106</v>
      </c>
      <c r="AU179" s="3">
        <v>0</v>
      </c>
      <c r="AV179" s="3">
        <v>0</v>
      </c>
      <c r="AW179">
        <v>0</v>
      </c>
      <c r="AX179">
        <v>0</v>
      </c>
      <c r="AY179">
        <v>0</v>
      </c>
      <c r="AZ179" s="8">
        <v>0</v>
      </c>
      <c r="BA179">
        <v>0</v>
      </c>
      <c r="BB179" t="s">
        <v>46</v>
      </c>
      <c r="BC179">
        <v>0</v>
      </c>
      <c r="BD179" s="11" t="s">
        <v>106</v>
      </c>
      <c r="BE179" s="3">
        <v>0</v>
      </c>
      <c r="BF179" s="3">
        <v>0</v>
      </c>
      <c r="BG179">
        <v>0</v>
      </c>
      <c r="BH179">
        <v>0</v>
      </c>
      <c r="BI179">
        <v>0</v>
      </c>
      <c r="BJ179" s="8">
        <v>0</v>
      </c>
      <c r="BK179">
        <v>0</v>
      </c>
      <c r="BL179" t="s">
        <v>46</v>
      </c>
      <c r="BM179">
        <v>0</v>
      </c>
      <c r="BN179" s="3">
        <v>2396312</v>
      </c>
      <c r="BO179">
        <v>0</v>
      </c>
      <c r="BP179" s="19">
        <f t="shared" si="21"/>
        <v>683000</v>
      </c>
      <c r="BQ179" s="16">
        <f>+BP179/U179</f>
        <v>0.28502131608905684</v>
      </c>
      <c r="BR179" s="19">
        <f t="shared" si="16"/>
        <v>2394000</v>
      </c>
      <c r="BS179" s="13">
        <f t="shared" si="17"/>
        <v>0.99903518406618175</v>
      </c>
    </row>
    <row r="180" spans="1:71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18"/>
        <v>0</v>
      </c>
      <c r="U180" s="3">
        <v>0</v>
      </c>
      <c r="V180" s="3">
        <v>0</v>
      </c>
      <c r="W180" s="14">
        <f t="shared" si="19"/>
        <v>0</v>
      </c>
      <c r="X180" s="3">
        <v>0</v>
      </c>
      <c r="Y180" s="18">
        <f t="shared" si="20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>
        <v>15</v>
      </c>
      <c r="AF180" s="10">
        <v>44860</v>
      </c>
      <c r="AG180">
        <v>0</v>
      </c>
      <c r="AH180" t="s">
        <v>46</v>
      </c>
      <c r="AI180">
        <v>0</v>
      </c>
      <c r="AJ180" s="8" t="s">
        <v>106</v>
      </c>
      <c r="AK180" s="3">
        <v>0</v>
      </c>
      <c r="AL180" s="3">
        <v>932760</v>
      </c>
      <c r="AM180">
        <v>0</v>
      </c>
      <c r="AN180" t="s">
        <v>45</v>
      </c>
      <c r="AO180">
        <v>0</v>
      </c>
      <c r="AP180" s="8">
        <v>0</v>
      </c>
      <c r="AQ180">
        <v>0</v>
      </c>
      <c r="AR180" t="s">
        <v>46</v>
      </c>
      <c r="AS180">
        <v>0</v>
      </c>
      <c r="AT180" s="11" t="s">
        <v>106</v>
      </c>
      <c r="AU180" s="3">
        <v>0</v>
      </c>
      <c r="AV180" s="3">
        <v>0</v>
      </c>
      <c r="AW180">
        <v>0</v>
      </c>
      <c r="AX180">
        <v>0</v>
      </c>
      <c r="AY180">
        <v>0</v>
      </c>
      <c r="AZ180" s="8">
        <v>0</v>
      </c>
      <c r="BA180">
        <v>0</v>
      </c>
      <c r="BB180" t="s">
        <v>46</v>
      </c>
      <c r="BC180">
        <v>0</v>
      </c>
      <c r="BD180" s="11" t="s">
        <v>106</v>
      </c>
      <c r="BE180" s="3">
        <v>0</v>
      </c>
      <c r="BF180" s="3">
        <v>0</v>
      </c>
      <c r="BG180">
        <v>0</v>
      </c>
      <c r="BH180">
        <v>0</v>
      </c>
      <c r="BI180">
        <v>0</v>
      </c>
      <c r="BJ180" s="8">
        <v>0</v>
      </c>
      <c r="BK180">
        <v>0</v>
      </c>
      <c r="BL180" t="s">
        <v>46</v>
      </c>
      <c r="BM180">
        <v>0</v>
      </c>
      <c r="BN180" s="3">
        <v>0</v>
      </c>
      <c r="BO180">
        <v>0</v>
      </c>
      <c r="BP180" s="19">
        <f t="shared" si="21"/>
        <v>0</v>
      </c>
      <c r="BQ180" s="19"/>
      <c r="BR180" s="19">
        <f t="shared" si="16"/>
        <v>0</v>
      </c>
      <c r="BS180" s="13">
        <f t="shared" si="17"/>
        <v>0</v>
      </c>
    </row>
    <row r="181" spans="1:71" hidden="1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18"/>
        <v>7.6147778369676455E-2</v>
      </c>
      <c r="U181" s="3">
        <v>3921467</v>
      </c>
      <c r="V181" s="3">
        <v>3646040</v>
      </c>
      <c r="W181" s="14">
        <f t="shared" si="19"/>
        <v>0.92976429484170087</v>
      </c>
      <c r="X181" s="3">
        <v>2789538</v>
      </c>
      <c r="Y181" s="18">
        <f t="shared" si="20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>
        <v>50</v>
      </c>
      <c r="AF181" s="10">
        <v>58075</v>
      </c>
      <c r="AG181">
        <v>0</v>
      </c>
      <c r="AH181" t="s">
        <v>58</v>
      </c>
      <c r="AI181" t="s">
        <v>339</v>
      </c>
      <c r="AJ181" s="8">
        <v>39288</v>
      </c>
      <c r="AK181" s="3">
        <v>300000</v>
      </c>
      <c r="AL181" s="3">
        <v>146633</v>
      </c>
      <c r="AM181">
        <v>7.5749999999999998E-2</v>
      </c>
      <c r="AN181">
        <v>15</v>
      </c>
      <c r="AO181">
        <v>15</v>
      </c>
      <c r="AP181" s="8">
        <v>44788</v>
      </c>
      <c r="AQ181">
        <v>0</v>
      </c>
      <c r="AR181" t="s">
        <v>46</v>
      </c>
      <c r="AS181" t="s">
        <v>354</v>
      </c>
      <c r="AT181" s="11">
        <v>39036</v>
      </c>
      <c r="AU181" s="3">
        <v>541929</v>
      </c>
      <c r="AV181" s="3">
        <v>462798</v>
      </c>
      <c r="AW181">
        <v>7.1110000000000007E-2</v>
      </c>
      <c r="AX181">
        <v>16</v>
      </c>
      <c r="AY181">
        <v>16</v>
      </c>
      <c r="AZ181" s="8">
        <v>44783</v>
      </c>
      <c r="BA181" t="s">
        <v>63</v>
      </c>
      <c r="BB181" t="s">
        <v>43</v>
      </c>
      <c r="BC181" t="s">
        <v>244</v>
      </c>
      <c r="BD181" s="11" t="s">
        <v>106</v>
      </c>
      <c r="BE181" s="3">
        <v>0</v>
      </c>
      <c r="BF181" s="3">
        <v>0</v>
      </c>
      <c r="BG181">
        <v>0</v>
      </c>
      <c r="BH181">
        <v>0</v>
      </c>
      <c r="BI181">
        <v>0</v>
      </c>
      <c r="BJ181" s="8">
        <v>0</v>
      </c>
      <c r="BK181">
        <v>0</v>
      </c>
      <c r="BL181" t="s">
        <v>46</v>
      </c>
      <c r="BM181">
        <v>0</v>
      </c>
      <c r="BN181" s="3">
        <v>3921467</v>
      </c>
      <c r="BO181" t="s">
        <v>62</v>
      </c>
      <c r="BP181" s="19">
        <f t="shared" si="21"/>
        <v>1131929</v>
      </c>
      <c r="BQ181" s="19"/>
      <c r="BR181" s="19">
        <f t="shared" si="16"/>
        <v>3921467</v>
      </c>
      <c r="BS181" s="13">
        <f t="shared" si="17"/>
        <v>1</v>
      </c>
    </row>
    <row r="182" spans="1:71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18"/>
        <v>7.2342464580465407E-2</v>
      </c>
      <c r="U182" s="3">
        <v>3036460</v>
      </c>
      <c r="V182" s="3">
        <v>2695274</v>
      </c>
      <c r="W182" s="14">
        <f t="shared" si="19"/>
        <v>0.88763691930735134</v>
      </c>
      <c r="X182" s="3">
        <v>2147073</v>
      </c>
      <c r="Y182" s="18">
        <f t="shared" si="20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>
        <v>20</v>
      </c>
      <c r="AF182" s="10">
        <v>46323</v>
      </c>
      <c r="AG182">
        <v>0</v>
      </c>
      <c r="AH182" t="s">
        <v>58</v>
      </c>
      <c r="AI182" t="s">
        <v>240</v>
      </c>
      <c r="AJ182" s="8">
        <v>38926</v>
      </c>
      <c r="AK182" s="3">
        <v>240000</v>
      </c>
      <c r="AL182" s="3">
        <v>94822</v>
      </c>
      <c r="AM182">
        <v>6.5570000000000003E-2</v>
      </c>
      <c r="AN182">
        <v>16</v>
      </c>
      <c r="AO182">
        <v>16</v>
      </c>
      <c r="AP182" s="8">
        <v>44682</v>
      </c>
      <c r="AQ182">
        <v>0</v>
      </c>
      <c r="AR182" t="s">
        <v>43</v>
      </c>
      <c r="AS182" t="s">
        <v>356</v>
      </c>
      <c r="AT182" s="11">
        <v>39184</v>
      </c>
      <c r="AU182" s="3">
        <v>32188.959999999999</v>
      </c>
      <c r="AV182" s="3">
        <v>12923</v>
      </c>
      <c r="AW182">
        <v>7.4999999999999997E-2</v>
      </c>
      <c r="AX182">
        <v>15</v>
      </c>
      <c r="AY182">
        <v>15</v>
      </c>
      <c r="AZ182" s="8">
        <v>44682</v>
      </c>
      <c r="BA182" t="s">
        <v>63</v>
      </c>
      <c r="BB182" t="s">
        <v>43</v>
      </c>
      <c r="BC182" t="s">
        <v>44</v>
      </c>
      <c r="BD182" s="11">
        <v>39294</v>
      </c>
      <c r="BE182" s="3">
        <v>40000</v>
      </c>
      <c r="BF182" s="3">
        <v>40000</v>
      </c>
      <c r="BG182">
        <v>0</v>
      </c>
      <c r="BH182">
        <v>10</v>
      </c>
      <c r="BI182">
        <v>10</v>
      </c>
      <c r="BJ182" s="8">
        <v>43100</v>
      </c>
      <c r="BK182">
        <v>0</v>
      </c>
      <c r="BL182" t="s">
        <v>58</v>
      </c>
      <c r="BM182" t="s">
        <v>357</v>
      </c>
      <c r="BN182" s="3">
        <v>3051261.96</v>
      </c>
      <c r="BO182" t="s">
        <v>62</v>
      </c>
      <c r="BP182" s="19">
        <f t="shared" si="21"/>
        <v>904188.96</v>
      </c>
      <c r="BQ182" s="16">
        <f>+BP182/U182</f>
        <v>0.29777733281518609</v>
      </c>
      <c r="BR182" s="19">
        <f t="shared" si="16"/>
        <v>3051261.96</v>
      </c>
      <c r="BS182" s="13">
        <f t="shared" si="17"/>
        <v>1.0048747422985977</v>
      </c>
    </row>
    <row r="183" spans="1:71" hidden="1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18"/>
        <v>9.5448400410816814E-2</v>
      </c>
      <c r="U183" s="3">
        <v>3909285</v>
      </c>
      <c r="V183" s="3">
        <v>4623724</v>
      </c>
      <c r="W183" s="14">
        <f t="shared" si="19"/>
        <v>1.1827543911482534</v>
      </c>
      <c r="X183" s="3">
        <v>6212</v>
      </c>
      <c r="Y183" s="18">
        <f t="shared" si="20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>
        <v>0</v>
      </c>
      <c r="AF183" s="10">
        <v>44727</v>
      </c>
      <c r="AG183">
        <v>0</v>
      </c>
      <c r="AH183" t="s">
        <v>58</v>
      </c>
      <c r="AI183">
        <v>0</v>
      </c>
      <c r="AJ183" s="8" t="s">
        <v>106</v>
      </c>
      <c r="AK183" s="3">
        <v>200000</v>
      </c>
      <c r="AL183" s="3">
        <v>165533</v>
      </c>
      <c r="AM183">
        <v>8.5000000000000006E-2</v>
      </c>
      <c r="AN183" t="s">
        <v>45</v>
      </c>
      <c r="AO183">
        <v>0</v>
      </c>
      <c r="AP183" s="8">
        <v>46631</v>
      </c>
      <c r="AQ183">
        <v>0</v>
      </c>
      <c r="AR183" t="s">
        <v>43</v>
      </c>
      <c r="AS183">
        <v>0</v>
      </c>
      <c r="AT183" s="11" t="s">
        <v>106</v>
      </c>
      <c r="AU183" s="3">
        <v>3403073</v>
      </c>
      <c r="AV183" s="3">
        <v>0</v>
      </c>
      <c r="AW183">
        <v>0</v>
      </c>
      <c r="AX183">
        <v>0</v>
      </c>
      <c r="AY183">
        <v>0</v>
      </c>
      <c r="AZ183" s="8">
        <v>0</v>
      </c>
      <c r="BA183">
        <v>0</v>
      </c>
      <c r="BB183" t="s">
        <v>46</v>
      </c>
      <c r="BC183">
        <v>0</v>
      </c>
      <c r="BD183" s="11" t="s">
        <v>106</v>
      </c>
      <c r="BE183" s="3">
        <v>0</v>
      </c>
      <c r="BF183" s="3">
        <v>0</v>
      </c>
      <c r="BG183">
        <v>0</v>
      </c>
      <c r="BH183">
        <v>0</v>
      </c>
      <c r="BI183">
        <v>0</v>
      </c>
      <c r="BJ183" s="8">
        <v>0</v>
      </c>
      <c r="BK183">
        <v>0</v>
      </c>
      <c r="BL183" t="s">
        <v>46</v>
      </c>
      <c r="BM183">
        <v>0</v>
      </c>
      <c r="BN183" s="3">
        <v>3909285</v>
      </c>
      <c r="BO183">
        <v>0</v>
      </c>
      <c r="BP183" s="19">
        <f t="shared" si="21"/>
        <v>3903073</v>
      </c>
      <c r="BQ183" s="19"/>
      <c r="BR183" s="19">
        <f t="shared" si="16"/>
        <v>3909285</v>
      </c>
      <c r="BS183" s="13">
        <f t="shared" si="17"/>
        <v>1</v>
      </c>
    </row>
    <row r="184" spans="1:71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18"/>
        <v>7.9195825268188233E-2</v>
      </c>
      <c r="U184" s="3">
        <v>5641560</v>
      </c>
      <c r="V184" s="3">
        <v>5343338</v>
      </c>
      <c r="W184" s="14">
        <f t="shared" si="19"/>
        <v>0.9471383801643517</v>
      </c>
      <c r="X184" s="3">
        <v>4221911</v>
      </c>
      <c r="Y184" s="18">
        <f t="shared" si="20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>
        <v>30</v>
      </c>
      <c r="AF184" s="10">
        <v>45301</v>
      </c>
      <c r="AG184" t="s">
        <v>54</v>
      </c>
      <c r="AH184" t="s">
        <v>43</v>
      </c>
      <c r="AI184" t="s">
        <v>55</v>
      </c>
      <c r="AJ184" s="8">
        <v>39337</v>
      </c>
      <c r="AK184" s="3">
        <v>240000</v>
      </c>
      <c r="AL184" s="3">
        <v>240000</v>
      </c>
      <c r="AM184" t="s">
        <v>254</v>
      </c>
      <c r="AN184">
        <v>17</v>
      </c>
      <c r="AO184" t="s">
        <v>358</v>
      </c>
      <c r="AP184" s="8">
        <v>45519</v>
      </c>
      <c r="AQ184" t="s">
        <v>71</v>
      </c>
      <c r="AR184" t="s">
        <v>100</v>
      </c>
      <c r="AS184" t="s">
        <v>55</v>
      </c>
      <c r="AT184" s="11">
        <v>39337</v>
      </c>
      <c r="AU184" s="3">
        <v>397000</v>
      </c>
      <c r="AV184" s="3">
        <v>674494.27</v>
      </c>
      <c r="AW184">
        <v>0.06</v>
      </c>
      <c r="AX184">
        <v>17</v>
      </c>
      <c r="AY184" t="s">
        <v>358</v>
      </c>
      <c r="AZ184" s="8">
        <v>45413</v>
      </c>
      <c r="BA184" t="s">
        <v>75</v>
      </c>
      <c r="BB184" t="s">
        <v>100</v>
      </c>
      <c r="BC184" t="s">
        <v>55</v>
      </c>
      <c r="BD184" s="11" t="s">
        <v>106</v>
      </c>
      <c r="BE184" s="3">
        <v>0</v>
      </c>
      <c r="BF184" s="3">
        <v>0</v>
      </c>
      <c r="BG184">
        <v>0</v>
      </c>
      <c r="BH184">
        <v>0</v>
      </c>
      <c r="BI184">
        <v>0</v>
      </c>
      <c r="BJ184" s="8">
        <v>0</v>
      </c>
      <c r="BK184">
        <v>0</v>
      </c>
      <c r="BL184" t="s">
        <v>46</v>
      </c>
      <c r="BM184">
        <v>0</v>
      </c>
      <c r="BN184" s="3">
        <v>5641560</v>
      </c>
      <c r="BO184" t="s">
        <v>47</v>
      </c>
      <c r="BP184" s="19">
        <f t="shared" si="21"/>
        <v>1419649</v>
      </c>
      <c r="BQ184" s="16">
        <f>+BP184/U184</f>
        <v>0.2516412127142138</v>
      </c>
      <c r="BR184" s="19">
        <f t="shared" si="16"/>
        <v>5641560</v>
      </c>
      <c r="BS184" s="13">
        <f t="shared" si="17"/>
        <v>1</v>
      </c>
    </row>
    <row r="185" spans="1:71" hidden="1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18"/>
        <v>7.1439313156378539E-2</v>
      </c>
      <c r="U185" s="3">
        <v>10991847</v>
      </c>
      <c r="V185" s="3">
        <v>13601436</v>
      </c>
      <c r="W185" s="14">
        <f t="shared" si="19"/>
        <v>1.2374113285965498</v>
      </c>
      <c r="X185" s="3">
        <v>8641847</v>
      </c>
      <c r="Y185" s="18">
        <f t="shared" si="20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>
        <v>192</v>
      </c>
      <c r="AF185" s="10">
        <v>45901</v>
      </c>
      <c r="AG185">
        <v>0</v>
      </c>
      <c r="AH185" t="s">
        <v>100</v>
      </c>
      <c r="AI185" t="s">
        <v>259</v>
      </c>
      <c r="AJ185" s="8">
        <v>39708</v>
      </c>
      <c r="AK185" s="3">
        <v>450000</v>
      </c>
      <c r="AL185" s="3">
        <v>562569</v>
      </c>
      <c r="AM185">
        <v>4.58E-2</v>
      </c>
      <c r="AN185">
        <v>50</v>
      </c>
      <c r="AO185">
        <v>360</v>
      </c>
      <c r="AP185" s="8">
        <v>58441</v>
      </c>
      <c r="AQ185">
        <v>0</v>
      </c>
      <c r="AR185" t="s">
        <v>100</v>
      </c>
      <c r="AS185" t="s">
        <v>214</v>
      </c>
      <c r="AT185" s="11">
        <v>39708</v>
      </c>
      <c r="AU185" s="3">
        <v>250000</v>
      </c>
      <c r="AV185" s="3">
        <v>316445</v>
      </c>
      <c r="AW185">
        <v>4.58E-2</v>
      </c>
      <c r="AX185">
        <v>50</v>
      </c>
      <c r="AY185">
        <v>360</v>
      </c>
      <c r="AZ185" s="8">
        <v>58441</v>
      </c>
      <c r="BA185">
        <v>0</v>
      </c>
      <c r="BB185" t="s">
        <v>100</v>
      </c>
      <c r="BC185" t="s">
        <v>214</v>
      </c>
      <c r="BD185" s="11">
        <v>40165</v>
      </c>
      <c r="BE185" s="3">
        <v>1200000</v>
      </c>
      <c r="BF185" s="3">
        <v>888749</v>
      </c>
      <c r="BG185">
        <v>6.0569999999999999E-2</v>
      </c>
      <c r="BH185">
        <v>15</v>
      </c>
      <c r="BI185">
        <v>180</v>
      </c>
      <c r="BJ185" s="8">
        <v>45550</v>
      </c>
      <c r="BK185" t="s">
        <v>360</v>
      </c>
      <c r="BL185" t="s">
        <v>43</v>
      </c>
      <c r="BM185" t="s">
        <v>361</v>
      </c>
      <c r="BN185" s="3">
        <v>10991847</v>
      </c>
      <c r="BO185" t="s">
        <v>47</v>
      </c>
      <c r="BP185" s="19">
        <f t="shared" si="21"/>
        <v>2350000</v>
      </c>
      <c r="BQ185" s="19"/>
      <c r="BR185" s="19">
        <f t="shared" si="16"/>
        <v>10991847</v>
      </c>
      <c r="BS185" s="13">
        <f t="shared" si="17"/>
        <v>1</v>
      </c>
    </row>
    <row r="186" spans="1:71" hidden="1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18"/>
        <v>0.10231939315377388</v>
      </c>
      <c r="U186" s="3">
        <v>3655094</v>
      </c>
      <c r="V186" s="3">
        <v>4640597</v>
      </c>
      <c r="W186" s="14">
        <f t="shared" si="19"/>
        <v>1.2696245294922648</v>
      </c>
      <c r="X186" s="3">
        <v>3403282</v>
      </c>
      <c r="Y186" s="18">
        <f t="shared" si="20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>
        <v>20</v>
      </c>
      <c r="AF186" s="10">
        <v>42855</v>
      </c>
      <c r="AG186">
        <v>0</v>
      </c>
      <c r="AH186" t="s">
        <v>58</v>
      </c>
      <c r="AI186">
        <v>0</v>
      </c>
      <c r="AJ186" s="8" t="s">
        <v>106</v>
      </c>
      <c r="AK186" s="3">
        <v>0</v>
      </c>
      <c r="AL186" s="3">
        <v>0</v>
      </c>
      <c r="AM186">
        <v>0</v>
      </c>
      <c r="AN186" t="s">
        <v>45</v>
      </c>
      <c r="AO186">
        <v>0</v>
      </c>
      <c r="AP186" s="8">
        <v>0</v>
      </c>
      <c r="AQ186">
        <v>0</v>
      </c>
      <c r="AR186" t="s">
        <v>46</v>
      </c>
      <c r="AS186">
        <v>0</v>
      </c>
      <c r="AT186" s="11" t="s">
        <v>106</v>
      </c>
      <c r="AU186" s="3">
        <v>0</v>
      </c>
      <c r="AV186" s="3">
        <v>0</v>
      </c>
      <c r="AW186">
        <v>0</v>
      </c>
      <c r="AX186">
        <v>0</v>
      </c>
      <c r="AY186">
        <v>0</v>
      </c>
      <c r="AZ186" s="8">
        <v>0</v>
      </c>
      <c r="BA186">
        <v>0</v>
      </c>
      <c r="BB186" t="s">
        <v>46</v>
      </c>
      <c r="BC186">
        <v>0</v>
      </c>
      <c r="BD186" s="11" t="s">
        <v>106</v>
      </c>
      <c r="BE186" s="3">
        <v>0</v>
      </c>
      <c r="BF186" s="3">
        <v>0</v>
      </c>
      <c r="BG186">
        <v>0</v>
      </c>
      <c r="BH186">
        <v>0</v>
      </c>
      <c r="BI186">
        <v>0</v>
      </c>
      <c r="BJ186" s="8">
        <v>0</v>
      </c>
      <c r="BK186">
        <v>0</v>
      </c>
      <c r="BL186" t="s">
        <v>46</v>
      </c>
      <c r="BM186">
        <v>0</v>
      </c>
      <c r="BN186" s="3">
        <v>3655094</v>
      </c>
      <c r="BO186">
        <v>0</v>
      </c>
      <c r="BP186" s="19">
        <f t="shared" si="21"/>
        <v>251812</v>
      </c>
      <c r="BQ186" s="19"/>
      <c r="BR186" s="19">
        <f t="shared" si="16"/>
        <v>3655094</v>
      </c>
      <c r="BS186" s="13">
        <f t="shared" si="17"/>
        <v>1</v>
      </c>
    </row>
    <row r="187" spans="1:71" hidden="1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18"/>
        <v>6.7902383312369974E-2</v>
      </c>
      <c r="U187" s="3">
        <v>2273013</v>
      </c>
      <c r="V187" s="3">
        <v>1903115</v>
      </c>
      <c r="W187" s="14">
        <f t="shared" si="19"/>
        <v>0.83726533900158073</v>
      </c>
      <c r="X187" s="3">
        <v>1483013</v>
      </c>
      <c r="Y187" s="18">
        <f t="shared" si="20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>
        <v>30</v>
      </c>
      <c r="AF187" s="10">
        <v>45171</v>
      </c>
      <c r="AG187" t="s">
        <v>63</v>
      </c>
      <c r="AH187" t="s">
        <v>43</v>
      </c>
      <c r="AI187" t="s">
        <v>55</v>
      </c>
      <c r="AJ187" s="8">
        <v>39692</v>
      </c>
      <c r="AK187" s="3">
        <v>600000</v>
      </c>
      <c r="AL187" s="3">
        <v>931180</v>
      </c>
      <c r="AM187">
        <v>4.9099999999999998E-2</v>
      </c>
      <c r="AN187">
        <v>20</v>
      </c>
      <c r="AO187" t="s">
        <v>165</v>
      </c>
      <c r="AP187" s="8">
        <v>46997</v>
      </c>
      <c r="AQ187" t="s">
        <v>206</v>
      </c>
      <c r="AR187" t="s">
        <v>100</v>
      </c>
      <c r="AS187" t="s">
        <v>55</v>
      </c>
      <c r="AT187" s="11" t="s">
        <v>106</v>
      </c>
      <c r="AU187" s="3">
        <v>0</v>
      </c>
      <c r="AV187" s="3">
        <v>0</v>
      </c>
      <c r="AW187">
        <v>0</v>
      </c>
      <c r="AX187">
        <v>0</v>
      </c>
      <c r="AY187">
        <v>0</v>
      </c>
      <c r="AZ187" s="8">
        <v>0</v>
      </c>
      <c r="BA187">
        <v>0</v>
      </c>
      <c r="BB187" t="s">
        <v>46</v>
      </c>
      <c r="BC187">
        <v>0</v>
      </c>
      <c r="BD187" s="11" t="s">
        <v>106</v>
      </c>
      <c r="BE187" s="3">
        <v>0</v>
      </c>
      <c r="BF187" s="3">
        <v>0</v>
      </c>
      <c r="BG187">
        <v>0</v>
      </c>
      <c r="BH187">
        <v>0</v>
      </c>
      <c r="BI187">
        <v>0</v>
      </c>
      <c r="BJ187" s="8">
        <v>0</v>
      </c>
      <c r="BK187">
        <v>0</v>
      </c>
      <c r="BL187" t="s">
        <v>46</v>
      </c>
      <c r="BM187">
        <v>0</v>
      </c>
      <c r="BN187" s="3">
        <v>2273013</v>
      </c>
      <c r="BO187" t="s">
        <v>47</v>
      </c>
      <c r="BP187" s="19">
        <f t="shared" si="21"/>
        <v>790000</v>
      </c>
      <c r="BQ187" s="19"/>
      <c r="BR187" s="19">
        <f t="shared" si="16"/>
        <v>2273013</v>
      </c>
      <c r="BS187" s="13">
        <f t="shared" si="17"/>
        <v>1</v>
      </c>
    </row>
    <row r="188" spans="1:71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18"/>
        <v>0</v>
      </c>
      <c r="U188" s="3">
        <v>2651698</v>
      </c>
      <c r="V188" s="3">
        <v>2463662</v>
      </c>
      <c r="W188" s="14">
        <f t="shared" si="19"/>
        <v>0.92908845577437549</v>
      </c>
      <c r="X188" s="3">
        <v>1864859</v>
      </c>
      <c r="Y188" s="18">
        <f t="shared" si="20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>
        <v>16</v>
      </c>
      <c r="AF188" s="10">
        <v>45078</v>
      </c>
      <c r="AG188">
        <v>0</v>
      </c>
      <c r="AH188" t="s">
        <v>100</v>
      </c>
      <c r="AI188" t="s">
        <v>266</v>
      </c>
      <c r="AJ188" s="8">
        <v>39261</v>
      </c>
      <c r="AK188" s="3">
        <v>630000</v>
      </c>
      <c r="AL188" s="3">
        <v>965846</v>
      </c>
      <c r="AM188">
        <v>4.9099999999999998E-2</v>
      </c>
      <c r="AN188">
        <v>20</v>
      </c>
      <c r="AO188">
        <v>20</v>
      </c>
      <c r="AP188" s="8">
        <v>46507</v>
      </c>
      <c r="AQ188">
        <v>0</v>
      </c>
      <c r="AR188" t="s">
        <v>100</v>
      </c>
      <c r="AS188" t="s">
        <v>243</v>
      </c>
      <c r="AT188" s="11">
        <v>39261</v>
      </c>
      <c r="AU188" s="3">
        <v>56839</v>
      </c>
      <c r="AV188" s="3">
        <v>49993</v>
      </c>
      <c r="AW188">
        <v>7.8090000000000007E-2</v>
      </c>
      <c r="AX188">
        <v>16</v>
      </c>
      <c r="AY188">
        <v>16</v>
      </c>
      <c r="AZ188" s="8">
        <v>45026</v>
      </c>
      <c r="BA188" t="s">
        <v>63</v>
      </c>
      <c r="BB188" t="s">
        <v>43</v>
      </c>
      <c r="BC188" t="s">
        <v>244</v>
      </c>
      <c r="BD188" s="11" t="s">
        <v>106</v>
      </c>
      <c r="BE188" s="3">
        <v>0</v>
      </c>
      <c r="BF188" s="3">
        <v>0</v>
      </c>
      <c r="BG188">
        <v>0</v>
      </c>
      <c r="BH188">
        <v>0</v>
      </c>
      <c r="BI188">
        <v>0</v>
      </c>
      <c r="BJ188" s="8">
        <v>0</v>
      </c>
      <c r="BK188">
        <v>0</v>
      </c>
      <c r="BL188" t="s">
        <v>46</v>
      </c>
      <c r="BM188">
        <v>0</v>
      </c>
      <c r="BN188" s="3">
        <v>2651698</v>
      </c>
      <c r="BO188" t="s">
        <v>62</v>
      </c>
      <c r="BP188" s="19">
        <f t="shared" si="21"/>
        <v>786839</v>
      </c>
      <c r="BQ188" s="16">
        <f t="shared" ref="BQ188:BQ190" si="26">+BP188/U188</f>
        <v>0.29673024605366072</v>
      </c>
      <c r="BR188" s="19">
        <f t="shared" si="16"/>
        <v>2651698</v>
      </c>
      <c r="BS188" s="13">
        <f t="shared" si="17"/>
        <v>1</v>
      </c>
    </row>
    <row r="189" spans="1:71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18"/>
        <v>7.5312019652984771E-2</v>
      </c>
      <c r="U189" s="3">
        <v>4067372</v>
      </c>
      <c r="V189" s="3">
        <v>3777090</v>
      </c>
      <c r="W189" s="14">
        <f t="shared" si="19"/>
        <v>0.92863155865753122</v>
      </c>
      <c r="X189" s="3">
        <v>3017583</v>
      </c>
      <c r="Y189" s="18">
        <f t="shared" si="20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>
        <v>16</v>
      </c>
      <c r="AF189" s="10">
        <v>45078</v>
      </c>
      <c r="AG189">
        <v>0</v>
      </c>
      <c r="AH189" t="s">
        <v>100</v>
      </c>
      <c r="AI189" t="s">
        <v>363</v>
      </c>
      <c r="AJ189" s="8">
        <v>39261</v>
      </c>
      <c r="AK189" s="3">
        <v>640000</v>
      </c>
      <c r="AL189" s="3">
        <v>969206</v>
      </c>
      <c r="AM189">
        <v>5.3999999999999999E-2</v>
      </c>
      <c r="AN189">
        <v>20</v>
      </c>
      <c r="AO189">
        <v>20</v>
      </c>
      <c r="AP189" s="8">
        <v>46507</v>
      </c>
      <c r="AQ189">
        <v>0</v>
      </c>
      <c r="AR189" t="s">
        <v>100</v>
      </c>
      <c r="AS189" t="s">
        <v>243</v>
      </c>
      <c r="AT189" s="11">
        <v>39261</v>
      </c>
      <c r="AU189" s="3">
        <v>227789</v>
      </c>
      <c r="AV189" s="3">
        <v>197460</v>
      </c>
      <c r="AW189">
        <v>7.8090000000000007E-2</v>
      </c>
      <c r="AX189">
        <v>16</v>
      </c>
      <c r="AY189">
        <v>16</v>
      </c>
      <c r="AZ189" s="8">
        <v>45026</v>
      </c>
      <c r="BA189" t="s">
        <v>63</v>
      </c>
      <c r="BB189" t="s">
        <v>43</v>
      </c>
      <c r="BC189" t="s">
        <v>309</v>
      </c>
      <c r="BD189" s="11" t="s">
        <v>106</v>
      </c>
      <c r="BE189" s="3">
        <v>0</v>
      </c>
      <c r="BF189" s="3">
        <v>0</v>
      </c>
      <c r="BG189">
        <v>0</v>
      </c>
      <c r="BH189">
        <v>0</v>
      </c>
      <c r="BI189">
        <v>0</v>
      </c>
      <c r="BJ189" s="8">
        <v>0</v>
      </c>
      <c r="BK189">
        <v>0</v>
      </c>
      <c r="BL189" t="s">
        <v>46</v>
      </c>
      <c r="BM189">
        <v>0</v>
      </c>
      <c r="BN189" s="3">
        <v>4067372</v>
      </c>
      <c r="BO189" t="s">
        <v>62</v>
      </c>
      <c r="BP189" s="19">
        <f t="shared" si="21"/>
        <v>1049789</v>
      </c>
      <c r="BQ189" s="16">
        <f t="shared" si="26"/>
        <v>0.25810007051236034</v>
      </c>
      <c r="BR189" s="19">
        <f t="shared" si="16"/>
        <v>4067372</v>
      </c>
      <c r="BS189" s="13">
        <f t="shared" si="17"/>
        <v>1</v>
      </c>
    </row>
    <row r="190" spans="1:71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18"/>
        <v>7.74594076486841E-2</v>
      </c>
      <c r="U190" s="3">
        <v>1563903</v>
      </c>
      <c r="V190" s="3">
        <v>1493700</v>
      </c>
      <c r="W190" s="14">
        <f t="shared" si="19"/>
        <v>0.95511038728105258</v>
      </c>
      <c r="X190" s="3">
        <v>1294782</v>
      </c>
      <c r="Y190" s="18">
        <f t="shared" si="20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>
        <v>30</v>
      </c>
      <c r="AF190" s="10">
        <v>50205</v>
      </c>
      <c r="AG190" t="s">
        <v>54</v>
      </c>
      <c r="AH190" t="s">
        <v>366</v>
      </c>
      <c r="AI190">
        <v>0</v>
      </c>
      <c r="AJ190" s="8">
        <v>39139</v>
      </c>
      <c r="AK190" s="3">
        <v>219621</v>
      </c>
      <c r="AL190" s="3">
        <v>219621</v>
      </c>
      <c r="AM190">
        <v>5.8999999999999997E-2</v>
      </c>
      <c r="AN190">
        <v>17</v>
      </c>
      <c r="AO190" t="s">
        <v>358</v>
      </c>
      <c r="AP190" s="8">
        <v>45107</v>
      </c>
      <c r="AQ190" t="s">
        <v>71</v>
      </c>
      <c r="AR190" t="s">
        <v>100</v>
      </c>
      <c r="AS190">
        <v>0</v>
      </c>
      <c r="AT190" s="11" t="s">
        <v>106</v>
      </c>
      <c r="AU190" s="3">
        <v>0</v>
      </c>
      <c r="AV190" s="3">
        <v>0</v>
      </c>
      <c r="AW190">
        <v>0</v>
      </c>
      <c r="AX190">
        <v>0</v>
      </c>
      <c r="AY190">
        <v>0</v>
      </c>
      <c r="AZ190" s="8">
        <v>0</v>
      </c>
      <c r="BA190">
        <v>0</v>
      </c>
      <c r="BB190" t="s">
        <v>46</v>
      </c>
      <c r="BC190">
        <v>0</v>
      </c>
      <c r="BD190" s="11" t="s">
        <v>106</v>
      </c>
      <c r="BE190" s="3">
        <v>0</v>
      </c>
      <c r="BF190" s="3">
        <v>0</v>
      </c>
      <c r="BG190">
        <v>0</v>
      </c>
      <c r="BH190">
        <v>0</v>
      </c>
      <c r="BI190">
        <v>0</v>
      </c>
      <c r="BJ190" s="8">
        <v>0</v>
      </c>
      <c r="BK190">
        <v>0</v>
      </c>
      <c r="BL190" t="s">
        <v>46</v>
      </c>
      <c r="BM190">
        <v>0</v>
      </c>
      <c r="BN190" s="3">
        <v>1563903</v>
      </c>
      <c r="BO190" t="s">
        <v>62</v>
      </c>
      <c r="BP190" s="19">
        <f t="shared" si="21"/>
        <v>269121</v>
      </c>
      <c r="BQ190" s="16">
        <f t="shared" si="26"/>
        <v>0.17208292330150912</v>
      </c>
      <c r="BR190" s="19">
        <f t="shared" si="16"/>
        <v>1563903</v>
      </c>
      <c r="BS190" s="13">
        <f t="shared" si="17"/>
        <v>1</v>
      </c>
    </row>
    <row r="191" spans="1:71" hidden="1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18"/>
        <v>0.17672472791633573</v>
      </c>
      <c r="U191" s="3">
        <v>2111391</v>
      </c>
      <c r="V191" s="3">
        <v>2363457.2000000002</v>
      </c>
      <c r="W191" s="14">
        <f t="shared" si="19"/>
        <v>1.1193839511487924</v>
      </c>
      <c r="X191" s="3">
        <v>46270</v>
      </c>
      <c r="Y191" s="18">
        <f t="shared" si="20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>
        <v>0</v>
      </c>
      <c r="AF191" s="10">
        <v>45438</v>
      </c>
      <c r="AG191">
        <v>0</v>
      </c>
      <c r="AH191" t="s">
        <v>43</v>
      </c>
      <c r="AI191">
        <v>0</v>
      </c>
      <c r="AJ191" s="8" t="s">
        <v>106</v>
      </c>
      <c r="AK191" s="3">
        <v>150000</v>
      </c>
      <c r="AL191" s="3">
        <v>150000</v>
      </c>
      <c r="AM191">
        <v>4.2099999999999999E-2</v>
      </c>
      <c r="AN191" t="s">
        <v>45</v>
      </c>
      <c r="AO191">
        <v>0</v>
      </c>
      <c r="AP191" s="8">
        <v>58076</v>
      </c>
      <c r="AQ191">
        <v>0</v>
      </c>
      <c r="AR191" t="s">
        <v>46</v>
      </c>
      <c r="AS191">
        <v>0</v>
      </c>
      <c r="AT191" s="11" t="s">
        <v>106</v>
      </c>
      <c r="AU191" s="3">
        <v>1782121</v>
      </c>
      <c r="AV191" s="3">
        <v>0</v>
      </c>
      <c r="AW191">
        <v>0</v>
      </c>
      <c r="AX191">
        <v>0</v>
      </c>
      <c r="AY191">
        <v>0</v>
      </c>
      <c r="AZ191" s="8">
        <v>0</v>
      </c>
      <c r="BA191">
        <v>0</v>
      </c>
      <c r="BB191" t="s">
        <v>46</v>
      </c>
      <c r="BC191">
        <v>0</v>
      </c>
      <c r="BD191" s="11" t="s">
        <v>106</v>
      </c>
      <c r="BE191" s="3">
        <v>0</v>
      </c>
      <c r="BF191" s="3">
        <v>0</v>
      </c>
      <c r="BG191">
        <v>0</v>
      </c>
      <c r="BH191">
        <v>0</v>
      </c>
      <c r="BI191">
        <v>0</v>
      </c>
      <c r="BJ191" s="8">
        <v>0</v>
      </c>
      <c r="BK191">
        <v>0</v>
      </c>
      <c r="BL191" t="s">
        <v>46</v>
      </c>
      <c r="BM191">
        <v>0</v>
      </c>
      <c r="BN191" s="3">
        <v>2111391</v>
      </c>
      <c r="BO191">
        <v>0</v>
      </c>
      <c r="BP191" s="19">
        <f t="shared" si="21"/>
        <v>2065121</v>
      </c>
      <c r="BQ191" s="19"/>
      <c r="BR191" s="19">
        <f t="shared" si="16"/>
        <v>2111391</v>
      </c>
      <c r="BS191" s="13">
        <f t="shared" si="17"/>
        <v>1</v>
      </c>
    </row>
    <row r="192" spans="1:71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18"/>
        <v>7.9714968063820529E-2</v>
      </c>
      <c r="U192" s="3">
        <v>2932724</v>
      </c>
      <c r="V192" s="3">
        <v>2597579</v>
      </c>
      <c r="W192" s="14">
        <f t="shared" si="19"/>
        <v>0.88572228412902132</v>
      </c>
      <c r="X192" s="3">
        <v>2117813</v>
      </c>
      <c r="Y192" s="18">
        <f t="shared" si="20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>
        <v>30</v>
      </c>
      <c r="AF192" s="10">
        <v>45655</v>
      </c>
      <c r="AG192" t="s">
        <v>63</v>
      </c>
      <c r="AH192" t="s">
        <v>43</v>
      </c>
      <c r="AI192" t="s">
        <v>44</v>
      </c>
      <c r="AJ192" s="8">
        <v>39797</v>
      </c>
      <c r="AK192" s="3">
        <v>623329</v>
      </c>
      <c r="AL192" s="3">
        <v>827094</v>
      </c>
      <c r="AM192">
        <v>0.04</v>
      </c>
      <c r="AN192">
        <v>15</v>
      </c>
      <c r="AO192" t="s">
        <v>165</v>
      </c>
      <c r="AP192" s="8">
        <v>45261</v>
      </c>
      <c r="AQ192" t="s">
        <v>206</v>
      </c>
      <c r="AR192" t="s">
        <v>58</v>
      </c>
      <c r="AS192" t="s">
        <v>44</v>
      </c>
      <c r="AT192" s="11" t="s">
        <v>106</v>
      </c>
      <c r="AU192" s="3">
        <v>0</v>
      </c>
      <c r="AV192" s="3">
        <v>0</v>
      </c>
      <c r="AW192">
        <v>0</v>
      </c>
      <c r="AX192">
        <v>0</v>
      </c>
      <c r="AY192">
        <v>0</v>
      </c>
      <c r="AZ192" s="8">
        <v>0</v>
      </c>
      <c r="BA192">
        <v>0</v>
      </c>
      <c r="BB192" t="s">
        <v>46</v>
      </c>
      <c r="BC192">
        <v>0</v>
      </c>
      <c r="BD192" s="11" t="s">
        <v>106</v>
      </c>
      <c r="BE192" s="3">
        <v>0</v>
      </c>
      <c r="BF192" s="3">
        <v>0</v>
      </c>
      <c r="BG192">
        <v>0</v>
      </c>
      <c r="BH192">
        <v>0</v>
      </c>
      <c r="BI192">
        <v>0</v>
      </c>
      <c r="BJ192" s="8">
        <v>0</v>
      </c>
      <c r="BK192">
        <v>0</v>
      </c>
      <c r="BL192" t="s">
        <v>46</v>
      </c>
      <c r="BM192">
        <v>0</v>
      </c>
      <c r="BN192" s="3">
        <v>2932724</v>
      </c>
      <c r="BO192" t="s">
        <v>255</v>
      </c>
      <c r="BP192" s="19">
        <f t="shared" si="21"/>
        <v>814911</v>
      </c>
      <c r="BQ192" s="16">
        <f t="shared" ref="BQ192:BQ195" si="27">+BP192/U192</f>
        <v>0.27786828900367033</v>
      </c>
      <c r="BR192" s="19">
        <f t="shared" si="16"/>
        <v>2932724</v>
      </c>
      <c r="BS192" s="13">
        <f t="shared" si="17"/>
        <v>1</v>
      </c>
    </row>
    <row r="193" spans="1:71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18"/>
        <v>7.9714968063820529E-2</v>
      </c>
      <c r="U193" s="3">
        <v>2932724</v>
      </c>
      <c r="V193" s="3">
        <v>2597579</v>
      </c>
      <c r="W193" s="14">
        <f t="shared" si="19"/>
        <v>0.88572228412902132</v>
      </c>
      <c r="X193" s="3">
        <v>2117813</v>
      </c>
      <c r="Y193" s="18">
        <f t="shared" si="20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>
        <v>30</v>
      </c>
      <c r="AF193" s="10">
        <v>45655</v>
      </c>
      <c r="AG193" t="s">
        <v>63</v>
      </c>
      <c r="AH193" t="s">
        <v>43</v>
      </c>
      <c r="AI193" t="s">
        <v>44</v>
      </c>
      <c r="AJ193" s="8">
        <v>39797</v>
      </c>
      <c r="AK193" s="3">
        <v>623329</v>
      </c>
      <c r="AL193" s="3">
        <v>827094</v>
      </c>
      <c r="AM193">
        <v>0.04</v>
      </c>
      <c r="AN193">
        <v>15</v>
      </c>
      <c r="AO193" t="s">
        <v>165</v>
      </c>
      <c r="AP193" s="8">
        <v>45261</v>
      </c>
      <c r="AQ193" t="s">
        <v>206</v>
      </c>
      <c r="AR193" t="s">
        <v>58</v>
      </c>
      <c r="AS193" t="s">
        <v>44</v>
      </c>
      <c r="AT193" s="11" t="s">
        <v>106</v>
      </c>
      <c r="AU193" s="3">
        <v>0</v>
      </c>
      <c r="AV193" s="3">
        <v>0</v>
      </c>
      <c r="AW193">
        <v>0</v>
      </c>
      <c r="AX193">
        <v>0</v>
      </c>
      <c r="AY193">
        <v>0</v>
      </c>
      <c r="AZ193" s="8">
        <v>0</v>
      </c>
      <c r="BA193">
        <v>0</v>
      </c>
      <c r="BB193" t="s">
        <v>46</v>
      </c>
      <c r="BC193">
        <v>0</v>
      </c>
      <c r="BD193" s="11" t="s">
        <v>106</v>
      </c>
      <c r="BE193" s="3">
        <v>0</v>
      </c>
      <c r="BF193" s="3">
        <v>0</v>
      </c>
      <c r="BG193">
        <v>0</v>
      </c>
      <c r="BH193">
        <v>0</v>
      </c>
      <c r="BI193">
        <v>0</v>
      </c>
      <c r="BJ193" s="8">
        <v>0</v>
      </c>
      <c r="BK193">
        <v>0</v>
      </c>
      <c r="BL193" t="s">
        <v>46</v>
      </c>
      <c r="BM193">
        <v>0</v>
      </c>
      <c r="BN193" s="3">
        <v>2932724</v>
      </c>
      <c r="BO193" t="s">
        <v>255</v>
      </c>
      <c r="BP193" s="19">
        <f t="shared" si="21"/>
        <v>814911</v>
      </c>
      <c r="BQ193" s="16">
        <f t="shared" si="27"/>
        <v>0.27786828900367033</v>
      </c>
      <c r="BR193" s="19">
        <f t="shared" si="16"/>
        <v>2932724</v>
      </c>
      <c r="BS193" s="13">
        <f t="shared" si="17"/>
        <v>1</v>
      </c>
    </row>
    <row r="194" spans="1:71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18"/>
        <v>7.9714968063820529E-2</v>
      </c>
      <c r="U194" s="3">
        <v>2932724</v>
      </c>
      <c r="V194" s="3">
        <v>2597579</v>
      </c>
      <c r="W194" s="14">
        <f t="shared" si="19"/>
        <v>0.88572228412902132</v>
      </c>
      <c r="X194" s="3">
        <v>2117813</v>
      </c>
      <c r="Y194" s="18">
        <f t="shared" si="20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>
        <v>30</v>
      </c>
      <c r="AF194" s="10">
        <v>45655</v>
      </c>
      <c r="AG194" t="s">
        <v>63</v>
      </c>
      <c r="AH194" t="s">
        <v>43</v>
      </c>
      <c r="AI194" t="s">
        <v>44</v>
      </c>
      <c r="AJ194" s="8">
        <v>39797</v>
      </c>
      <c r="AK194" s="3">
        <v>623329</v>
      </c>
      <c r="AL194" s="3">
        <v>827094</v>
      </c>
      <c r="AM194">
        <v>0.04</v>
      </c>
      <c r="AN194">
        <v>15</v>
      </c>
      <c r="AO194" t="s">
        <v>165</v>
      </c>
      <c r="AP194" s="8">
        <v>45261</v>
      </c>
      <c r="AQ194" t="s">
        <v>206</v>
      </c>
      <c r="AR194" t="s">
        <v>58</v>
      </c>
      <c r="AS194" t="s">
        <v>44</v>
      </c>
      <c r="AT194" s="11" t="s">
        <v>106</v>
      </c>
      <c r="AU194" s="3">
        <v>0</v>
      </c>
      <c r="AV194" s="3">
        <v>0</v>
      </c>
      <c r="AW194">
        <v>0</v>
      </c>
      <c r="AX194">
        <v>0</v>
      </c>
      <c r="AY194">
        <v>0</v>
      </c>
      <c r="AZ194" s="8">
        <v>0</v>
      </c>
      <c r="BA194">
        <v>0</v>
      </c>
      <c r="BB194" t="s">
        <v>46</v>
      </c>
      <c r="BC194">
        <v>0</v>
      </c>
      <c r="BD194" s="11" t="s">
        <v>106</v>
      </c>
      <c r="BE194" s="3">
        <v>0</v>
      </c>
      <c r="BF194" s="3">
        <v>0</v>
      </c>
      <c r="BG194">
        <v>0</v>
      </c>
      <c r="BH194">
        <v>0</v>
      </c>
      <c r="BI194">
        <v>0</v>
      </c>
      <c r="BJ194" s="8">
        <v>0</v>
      </c>
      <c r="BK194">
        <v>0</v>
      </c>
      <c r="BL194" t="s">
        <v>46</v>
      </c>
      <c r="BM194">
        <v>0</v>
      </c>
      <c r="BN194" s="3">
        <v>2932724</v>
      </c>
      <c r="BO194" t="s">
        <v>255</v>
      </c>
      <c r="BP194" s="19">
        <f t="shared" si="21"/>
        <v>814911</v>
      </c>
      <c r="BQ194" s="16">
        <f t="shared" si="27"/>
        <v>0.27786828900367033</v>
      </c>
      <c r="BR194" s="19">
        <f t="shared" si="16"/>
        <v>2932724</v>
      </c>
      <c r="BS194" s="13">
        <f t="shared" si="17"/>
        <v>1</v>
      </c>
    </row>
    <row r="195" spans="1:71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18"/>
        <v>7.9714968063820529E-2</v>
      </c>
      <c r="U195" s="3">
        <v>2932724</v>
      </c>
      <c r="V195" s="3">
        <v>2597579</v>
      </c>
      <c r="W195" s="14">
        <f t="shared" si="19"/>
        <v>0.88572228412902132</v>
      </c>
      <c r="X195" s="3">
        <v>2117813</v>
      </c>
      <c r="Y195" s="18">
        <f t="shared" si="20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>
        <v>30</v>
      </c>
      <c r="AF195" s="10">
        <v>45655</v>
      </c>
      <c r="AG195" t="s">
        <v>63</v>
      </c>
      <c r="AH195" t="s">
        <v>43</v>
      </c>
      <c r="AI195" t="s">
        <v>44</v>
      </c>
      <c r="AJ195" s="8">
        <v>39797</v>
      </c>
      <c r="AK195" s="3">
        <v>623329</v>
      </c>
      <c r="AL195" s="3">
        <v>827094</v>
      </c>
      <c r="AM195">
        <v>0.04</v>
      </c>
      <c r="AN195">
        <v>15</v>
      </c>
      <c r="AO195" t="s">
        <v>165</v>
      </c>
      <c r="AP195" s="8">
        <v>45261</v>
      </c>
      <c r="AQ195" t="s">
        <v>206</v>
      </c>
      <c r="AR195" t="s">
        <v>58</v>
      </c>
      <c r="AS195" t="s">
        <v>44</v>
      </c>
      <c r="AT195" s="11" t="s">
        <v>106</v>
      </c>
      <c r="AU195" s="3">
        <v>0</v>
      </c>
      <c r="AV195" s="3">
        <v>0</v>
      </c>
      <c r="AW195">
        <v>0</v>
      </c>
      <c r="AX195">
        <v>0</v>
      </c>
      <c r="AY195">
        <v>0</v>
      </c>
      <c r="AZ195" s="8">
        <v>0</v>
      </c>
      <c r="BA195">
        <v>0</v>
      </c>
      <c r="BB195" t="s">
        <v>46</v>
      </c>
      <c r="BC195">
        <v>0</v>
      </c>
      <c r="BD195" s="11" t="s">
        <v>106</v>
      </c>
      <c r="BE195" s="3">
        <v>0</v>
      </c>
      <c r="BF195" s="3">
        <v>0</v>
      </c>
      <c r="BG195">
        <v>0</v>
      </c>
      <c r="BH195">
        <v>0</v>
      </c>
      <c r="BI195">
        <v>0</v>
      </c>
      <c r="BJ195" s="8">
        <v>0</v>
      </c>
      <c r="BK195">
        <v>0</v>
      </c>
      <c r="BL195" t="s">
        <v>46</v>
      </c>
      <c r="BM195">
        <v>0</v>
      </c>
      <c r="BN195" s="3">
        <v>2932724</v>
      </c>
      <c r="BO195" t="s">
        <v>255</v>
      </c>
      <c r="BP195" s="19">
        <f t="shared" si="21"/>
        <v>814911</v>
      </c>
      <c r="BQ195" s="16">
        <f t="shared" si="27"/>
        <v>0.27786828900367033</v>
      </c>
      <c r="BR195" s="19">
        <f t="shared" ref="BR195:BR258" si="28">+BP195+X195</f>
        <v>2932724</v>
      </c>
      <c r="BS195" s="13">
        <f t="shared" ref="BS195:BS258" si="29">IFERROR(+BR195/U195,0)</f>
        <v>1</v>
      </c>
    </row>
    <row r="196" spans="1:71" hidden="1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30">IFERROR(H196/U196,0)</f>
        <v>4.1231842693940902E-2</v>
      </c>
      <c r="U196" s="3">
        <v>12003708</v>
      </c>
      <c r="V196" s="3">
        <v>6021894</v>
      </c>
      <c r="W196" s="14">
        <f t="shared" ref="W196:W259" si="31">IFERROR(+V196/U196,0)</f>
        <v>0.50166948412940404</v>
      </c>
      <c r="X196" s="3">
        <v>5436626</v>
      </c>
      <c r="Y196" s="18">
        <f t="shared" ref="Y196:Y259" si="32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>
        <v>30</v>
      </c>
      <c r="AF196" s="10">
        <v>45352</v>
      </c>
      <c r="AG196" t="s">
        <v>54</v>
      </c>
      <c r="AH196" t="s">
        <v>43</v>
      </c>
      <c r="AI196" t="s">
        <v>55</v>
      </c>
      <c r="AJ196" s="8">
        <v>39692</v>
      </c>
      <c r="AK196" s="3">
        <v>3567197</v>
      </c>
      <c r="AL196" s="3">
        <v>3706133</v>
      </c>
      <c r="AM196">
        <v>1.7500000000000002E-2</v>
      </c>
      <c r="AN196">
        <v>20</v>
      </c>
      <c r="AO196">
        <v>20</v>
      </c>
      <c r="AP196" s="8">
        <v>47027</v>
      </c>
      <c r="AQ196" t="s">
        <v>71</v>
      </c>
      <c r="AR196" t="s">
        <v>58</v>
      </c>
      <c r="AS196" t="s">
        <v>55</v>
      </c>
      <c r="AT196" s="11">
        <v>39387</v>
      </c>
      <c r="AU196" s="3">
        <v>700000</v>
      </c>
      <c r="AV196" s="3">
        <v>958361</v>
      </c>
      <c r="AW196">
        <v>4.8899999999999999E-2</v>
      </c>
      <c r="AX196">
        <v>20</v>
      </c>
      <c r="AY196">
        <v>20</v>
      </c>
      <c r="AZ196" s="8">
        <v>47118</v>
      </c>
      <c r="BA196" t="s">
        <v>75</v>
      </c>
      <c r="BB196" t="s">
        <v>58</v>
      </c>
      <c r="BC196" t="s">
        <v>55</v>
      </c>
      <c r="BD196" s="11">
        <v>39216</v>
      </c>
      <c r="BE196" s="3">
        <v>363870</v>
      </c>
      <c r="BF196" s="3">
        <v>485988</v>
      </c>
      <c r="BG196">
        <v>4.9000000000000002E-2</v>
      </c>
      <c r="BH196">
        <v>20</v>
      </c>
      <c r="BI196">
        <v>20</v>
      </c>
      <c r="BJ196" s="8">
        <v>47027</v>
      </c>
      <c r="BK196" t="s">
        <v>346</v>
      </c>
      <c r="BL196" t="s">
        <v>58</v>
      </c>
      <c r="BM196" t="s">
        <v>55</v>
      </c>
      <c r="BN196" s="3">
        <v>12003708</v>
      </c>
      <c r="BO196" t="s">
        <v>367</v>
      </c>
      <c r="BP196" s="19">
        <f t="shared" ref="BP196:BP259" si="33">+AA196+AK196+AU196+BE196</f>
        <v>6567082</v>
      </c>
      <c r="BQ196" s="19"/>
      <c r="BR196" s="19">
        <f t="shared" si="28"/>
        <v>12003708</v>
      </c>
      <c r="BS196" s="13">
        <f t="shared" si="29"/>
        <v>1</v>
      </c>
    </row>
    <row r="197" spans="1:71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30"/>
        <v>7.741428821247133E-2</v>
      </c>
      <c r="U197" s="3">
        <v>1561133</v>
      </c>
      <c r="V197" s="3">
        <v>1472032</v>
      </c>
      <c r="W197" s="14">
        <f t="shared" si="31"/>
        <v>0.94292542659722134</v>
      </c>
      <c r="X197" s="3">
        <v>967924</v>
      </c>
      <c r="Y197" s="18">
        <f t="shared" si="32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>
        <v>30</v>
      </c>
      <c r="AF197" s="10">
        <v>45047</v>
      </c>
      <c r="AG197" t="s">
        <v>54</v>
      </c>
      <c r="AH197" t="s">
        <v>373</v>
      </c>
      <c r="AI197" t="s">
        <v>194</v>
      </c>
      <c r="AJ197" s="8">
        <v>39569</v>
      </c>
      <c r="AK197" s="3">
        <v>78438</v>
      </c>
      <c r="AL197" s="3">
        <v>78438</v>
      </c>
      <c r="AM197">
        <v>0.05</v>
      </c>
      <c r="AN197">
        <v>15</v>
      </c>
      <c r="AO197">
        <v>30</v>
      </c>
      <c r="AP197" s="8">
        <v>45047</v>
      </c>
      <c r="AQ197" t="s">
        <v>374</v>
      </c>
      <c r="AR197" t="s">
        <v>100</v>
      </c>
      <c r="AS197" t="s">
        <v>194</v>
      </c>
      <c r="AT197" s="11">
        <v>38838</v>
      </c>
      <c r="AU197" s="3">
        <v>967924</v>
      </c>
      <c r="AV197" s="3">
        <v>967924</v>
      </c>
      <c r="AW197">
        <v>0</v>
      </c>
      <c r="AX197">
        <v>10</v>
      </c>
      <c r="AY197">
        <v>10</v>
      </c>
      <c r="AZ197" s="8">
        <v>44317</v>
      </c>
      <c r="BA197" t="s">
        <v>71</v>
      </c>
      <c r="BB197" t="s">
        <v>100</v>
      </c>
      <c r="BC197" t="s">
        <v>194</v>
      </c>
      <c r="BD197" s="11" t="s">
        <v>106</v>
      </c>
      <c r="BE197" s="3">
        <v>0</v>
      </c>
      <c r="BF197" s="3">
        <v>0</v>
      </c>
      <c r="BG197">
        <v>0</v>
      </c>
      <c r="BH197">
        <v>0</v>
      </c>
      <c r="BI197">
        <v>0</v>
      </c>
      <c r="BJ197" s="8">
        <v>0</v>
      </c>
      <c r="BK197">
        <v>0</v>
      </c>
      <c r="BL197" t="s">
        <v>46</v>
      </c>
      <c r="BM197">
        <v>0</v>
      </c>
      <c r="BN197" s="3">
        <v>1561133</v>
      </c>
      <c r="BO197">
        <v>0</v>
      </c>
      <c r="BP197" s="19">
        <f t="shared" si="33"/>
        <v>1414750</v>
      </c>
      <c r="BQ197" s="19"/>
      <c r="BR197" s="19">
        <f t="shared" si="28"/>
        <v>2382674</v>
      </c>
      <c r="BS197" s="13">
        <f t="shared" si="29"/>
        <v>1.5262466426627328</v>
      </c>
    </row>
    <row r="198" spans="1:71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30"/>
        <v>7.741428821247133E-2</v>
      </c>
      <c r="U198" s="3">
        <v>1561133</v>
      </c>
      <c r="V198" s="3">
        <v>1472032</v>
      </c>
      <c r="W198" s="14">
        <f t="shared" si="31"/>
        <v>0.94292542659722134</v>
      </c>
      <c r="X198" s="3">
        <v>967924</v>
      </c>
      <c r="Y198" s="18">
        <f t="shared" si="32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>
        <v>30</v>
      </c>
      <c r="AF198" s="10">
        <v>45047</v>
      </c>
      <c r="AG198" t="s">
        <v>54</v>
      </c>
      <c r="AH198" t="s">
        <v>373</v>
      </c>
      <c r="AI198" t="s">
        <v>194</v>
      </c>
      <c r="AJ198" s="8">
        <v>39569</v>
      </c>
      <c r="AK198" s="3">
        <v>78438</v>
      </c>
      <c r="AL198" s="3">
        <v>78438</v>
      </c>
      <c r="AM198">
        <v>0.05</v>
      </c>
      <c r="AN198">
        <v>15</v>
      </c>
      <c r="AO198">
        <v>30</v>
      </c>
      <c r="AP198" s="8">
        <v>45047</v>
      </c>
      <c r="AQ198" t="s">
        <v>374</v>
      </c>
      <c r="AR198" t="s">
        <v>100</v>
      </c>
      <c r="AS198" t="s">
        <v>194</v>
      </c>
      <c r="AT198" s="11">
        <v>38838</v>
      </c>
      <c r="AU198" s="3">
        <v>967924</v>
      </c>
      <c r="AV198" s="3">
        <v>967924</v>
      </c>
      <c r="AW198">
        <v>0</v>
      </c>
      <c r="AX198">
        <v>10</v>
      </c>
      <c r="AY198">
        <v>10</v>
      </c>
      <c r="AZ198" s="8">
        <v>44317</v>
      </c>
      <c r="BA198" t="s">
        <v>71</v>
      </c>
      <c r="BB198" t="s">
        <v>100</v>
      </c>
      <c r="BC198" t="s">
        <v>194</v>
      </c>
      <c r="BD198" s="11" t="s">
        <v>106</v>
      </c>
      <c r="BE198" s="3">
        <v>0</v>
      </c>
      <c r="BF198" s="3">
        <v>0</v>
      </c>
      <c r="BG198">
        <v>0</v>
      </c>
      <c r="BH198">
        <v>0</v>
      </c>
      <c r="BI198">
        <v>0</v>
      </c>
      <c r="BJ198" s="8">
        <v>0</v>
      </c>
      <c r="BK198">
        <v>0</v>
      </c>
      <c r="BL198" t="s">
        <v>46</v>
      </c>
      <c r="BM198">
        <v>0</v>
      </c>
      <c r="BN198" s="3">
        <v>1561133</v>
      </c>
      <c r="BO198">
        <v>0</v>
      </c>
      <c r="BP198" s="19">
        <f t="shared" si="33"/>
        <v>1414750</v>
      </c>
      <c r="BQ198" s="19"/>
      <c r="BR198" s="19">
        <f t="shared" si="28"/>
        <v>2382674</v>
      </c>
      <c r="BS198" s="13">
        <f t="shared" si="29"/>
        <v>1.5262466426627328</v>
      </c>
    </row>
    <row r="199" spans="1:71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30"/>
        <v>9.2298964893425442E-2</v>
      </c>
      <c r="U199" s="3">
        <v>3143058</v>
      </c>
      <c r="V199" s="3">
        <v>3670372</v>
      </c>
      <c r="W199" s="14">
        <f t="shared" si="31"/>
        <v>1.1677710051803052</v>
      </c>
      <c r="X199" s="3">
        <v>2650451</v>
      </c>
      <c r="Y199" s="18">
        <f t="shared" si="32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>
        <v>0</v>
      </c>
      <c r="AF199" s="10">
        <v>46903</v>
      </c>
      <c r="AG199">
        <v>0</v>
      </c>
      <c r="AH199" t="s">
        <v>58</v>
      </c>
      <c r="AI199">
        <v>0</v>
      </c>
      <c r="AJ199" s="8" t="s">
        <v>106</v>
      </c>
      <c r="AK199" s="3">
        <v>0</v>
      </c>
      <c r="AL199" s="3">
        <v>0</v>
      </c>
      <c r="AM199">
        <v>0</v>
      </c>
      <c r="AN199" t="s">
        <v>45</v>
      </c>
      <c r="AO199">
        <v>0</v>
      </c>
      <c r="AP199" s="8">
        <v>0</v>
      </c>
      <c r="AQ199">
        <v>0</v>
      </c>
      <c r="AR199" t="s">
        <v>46</v>
      </c>
      <c r="AS199">
        <v>0</v>
      </c>
      <c r="AT199" s="11" t="s">
        <v>106</v>
      </c>
      <c r="AU199" s="3">
        <v>0</v>
      </c>
      <c r="AV199" s="3">
        <v>0</v>
      </c>
      <c r="AW199">
        <v>0</v>
      </c>
      <c r="AX199">
        <v>0</v>
      </c>
      <c r="AY199">
        <v>0</v>
      </c>
      <c r="AZ199" s="8">
        <v>0</v>
      </c>
      <c r="BA199">
        <v>0</v>
      </c>
      <c r="BB199" t="s">
        <v>46</v>
      </c>
      <c r="BC199">
        <v>0</v>
      </c>
      <c r="BD199" s="11" t="s">
        <v>106</v>
      </c>
      <c r="BE199" s="3">
        <v>0</v>
      </c>
      <c r="BF199" s="3">
        <v>0</v>
      </c>
      <c r="BG199">
        <v>0</v>
      </c>
      <c r="BH199">
        <v>0</v>
      </c>
      <c r="BI199">
        <v>0</v>
      </c>
      <c r="BJ199" s="8">
        <v>0</v>
      </c>
      <c r="BK199">
        <v>0</v>
      </c>
      <c r="BL199" t="s">
        <v>46</v>
      </c>
      <c r="BM199">
        <v>0</v>
      </c>
      <c r="BN199" s="3">
        <v>0</v>
      </c>
      <c r="BO199">
        <v>0</v>
      </c>
      <c r="BP199" s="19">
        <f t="shared" si="33"/>
        <v>544700</v>
      </c>
      <c r="BQ199" s="19"/>
      <c r="BR199" s="19">
        <f t="shared" si="28"/>
        <v>3195151</v>
      </c>
      <c r="BS199" s="13">
        <f t="shared" si="29"/>
        <v>1.0165739862261529</v>
      </c>
    </row>
    <row r="200" spans="1:71" hidden="1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30"/>
        <v>9.966620666519263E-2</v>
      </c>
      <c r="U200" s="3">
        <v>3278975</v>
      </c>
      <c r="V200" s="3">
        <v>3631130</v>
      </c>
      <c r="W200" s="14">
        <f t="shared" si="31"/>
        <v>1.1073978911092643</v>
      </c>
      <c r="X200" s="3">
        <v>2968073</v>
      </c>
      <c r="Y200" s="18">
        <f t="shared" si="32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>
        <v>8</v>
      </c>
      <c r="AF200" s="10">
        <v>45209</v>
      </c>
      <c r="AG200" t="s">
        <v>63</v>
      </c>
      <c r="AH200" t="s">
        <v>43</v>
      </c>
      <c r="AI200" t="s">
        <v>244</v>
      </c>
      <c r="AJ200" s="8">
        <v>39766</v>
      </c>
      <c r="AK200" s="3">
        <v>210000</v>
      </c>
      <c r="AL200" s="3">
        <v>124694</v>
      </c>
      <c r="AM200">
        <v>7.2499999999999995E-2</v>
      </c>
      <c r="AN200">
        <v>16</v>
      </c>
      <c r="AO200">
        <v>16</v>
      </c>
      <c r="AP200" s="8">
        <v>45550</v>
      </c>
      <c r="AQ200">
        <v>0</v>
      </c>
      <c r="AR200" t="s">
        <v>46</v>
      </c>
      <c r="AS200" t="s">
        <v>378</v>
      </c>
      <c r="AT200" s="11">
        <v>39436</v>
      </c>
      <c r="AU200" s="3">
        <v>5531</v>
      </c>
      <c r="AV200" s="3">
        <v>5531</v>
      </c>
      <c r="AW200">
        <v>0</v>
      </c>
      <c r="AX200">
        <v>11</v>
      </c>
      <c r="AY200">
        <v>11</v>
      </c>
      <c r="AZ200" s="8">
        <v>43465</v>
      </c>
      <c r="BA200">
        <v>0</v>
      </c>
      <c r="BB200" t="s">
        <v>100</v>
      </c>
      <c r="BC200" t="s">
        <v>245</v>
      </c>
      <c r="BD200" s="11" t="s">
        <v>106</v>
      </c>
      <c r="BE200" s="3">
        <v>0</v>
      </c>
      <c r="BF200" s="3">
        <v>0</v>
      </c>
      <c r="BG200">
        <v>0</v>
      </c>
      <c r="BH200">
        <v>0</v>
      </c>
      <c r="BI200">
        <v>0</v>
      </c>
      <c r="BJ200" s="8">
        <v>0</v>
      </c>
      <c r="BK200">
        <v>0</v>
      </c>
      <c r="BL200" t="s">
        <v>46</v>
      </c>
      <c r="BM200">
        <v>0</v>
      </c>
      <c r="BN200" s="3">
        <v>3278975</v>
      </c>
      <c r="BO200" t="s">
        <v>62</v>
      </c>
      <c r="BP200" s="19">
        <f t="shared" si="33"/>
        <v>310902</v>
      </c>
      <c r="BQ200" s="19"/>
      <c r="BR200" s="19">
        <f t="shared" si="28"/>
        <v>3278975</v>
      </c>
      <c r="BS200" s="13">
        <f t="shared" si="29"/>
        <v>1</v>
      </c>
    </row>
    <row r="201" spans="1:71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30"/>
        <v>7.7566582472743548E-2</v>
      </c>
      <c r="U201" s="3">
        <v>2502160</v>
      </c>
      <c r="V201" s="3">
        <v>2398544</v>
      </c>
      <c r="W201" s="14">
        <f t="shared" si="31"/>
        <v>0.95858937877673689</v>
      </c>
      <c r="X201" s="3">
        <v>1803011</v>
      </c>
      <c r="Y201" s="18">
        <f t="shared" si="32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t="s">
        <v>358</v>
      </c>
      <c r="AF201" s="10">
        <v>45658</v>
      </c>
      <c r="AG201" t="s">
        <v>54</v>
      </c>
      <c r="AH201" t="s">
        <v>100</v>
      </c>
      <c r="AI201" t="s">
        <v>55</v>
      </c>
      <c r="AJ201" s="8">
        <v>39666</v>
      </c>
      <c r="AK201" s="3">
        <v>96000</v>
      </c>
      <c r="AL201" s="3">
        <v>96000</v>
      </c>
      <c r="AM201">
        <v>0</v>
      </c>
      <c r="AN201" t="s">
        <v>380</v>
      </c>
      <c r="AO201" t="s">
        <v>358</v>
      </c>
      <c r="AP201" s="8">
        <v>45658</v>
      </c>
      <c r="AQ201" t="s">
        <v>71</v>
      </c>
      <c r="AR201" t="s">
        <v>100</v>
      </c>
      <c r="AS201" t="s">
        <v>55</v>
      </c>
      <c r="AT201" s="11">
        <v>39961</v>
      </c>
      <c r="AU201" s="3">
        <v>144825</v>
      </c>
      <c r="AV201" s="3">
        <v>128818</v>
      </c>
      <c r="AW201">
        <v>7.0000000000000007E-2</v>
      </c>
      <c r="AX201">
        <v>15</v>
      </c>
      <c r="AY201">
        <v>30</v>
      </c>
      <c r="AZ201" s="8">
        <v>45444</v>
      </c>
      <c r="BA201" t="s">
        <v>75</v>
      </c>
      <c r="BB201" t="s">
        <v>43</v>
      </c>
      <c r="BC201" t="s">
        <v>55</v>
      </c>
      <c r="BD201" s="11" t="s">
        <v>106</v>
      </c>
      <c r="BE201" s="3">
        <v>25627</v>
      </c>
      <c r="BF201" s="3">
        <v>16657</v>
      </c>
      <c r="BG201">
        <v>0.9</v>
      </c>
      <c r="BH201" t="s">
        <v>358</v>
      </c>
      <c r="BI201" t="s">
        <v>358</v>
      </c>
      <c r="BJ201" s="8">
        <v>47716</v>
      </c>
      <c r="BK201" t="s">
        <v>358</v>
      </c>
      <c r="BL201" t="s">
        <v>58</v>
      </c>
      <c r="BM201" t="s">
        <v>55</v>
      </c>
      <c r="BN201" s="3">
        <v>2502160</v>
      </c>
      <c r="BO201" t="s">
        <v>62</v>
      </c>
      <c r="BP201" s="19">
        <f t="shared" si="33"/>
        <v>719092</v>
      </c>
      <c r="BQ201" s="19"/>
      <c r="BR201" s="19">
        <f t="shared" si="28"/>
        <v>2522103</v>
      </c>
      <c r="BS201" s="13">
        <f t="shared" si="29"/>
        <v>1.0079703136490072</v>
      </c>
    </row>
    <row r="202" spans="1:71" hidden="1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30"/>
        <v>7.2150155743804789E-2</v>
      </c>
      <c r="U202" s="3">
        <v>3141698</v>
      </c>
      <c r="V202" s="3">
        <v>2518605</v>
      </c>
      <c r="W202" s="14">
        <f t="shared" si="31"/>
        <v>0.80166998864945005</v>
      </c>
      <c r="X202" s="3">
        <v>2243698</v>
      </c>
      <c r="Y202" s="18">
        <f t="shared" si="32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>
        <v>30</v>
      </c>
      <c r="AF202" s="10">
        <v>45940</v>
      </c>
      <c r="AG202" t="s">
        <v>63</v>
      </c>
      <c r="AH202" t="s">
        <v>43</v>
      </c>
      <c r="AI202" t="s">
        <v>55</v>
      </c>
      <c r="AJ202" s="8">
        <v>39601</v>
      </c>
      <c r="AK202" s="3">
        <v>625000</v>
      </c>
      <c r="AL202" s="3">
        <v>882776</v>
      </c>
      <c r="AM202">
        <v>4.2700000000000002E-2</v>
      </c>
      <c r="AN202">
        <v>20</v>
      </c>
      <c r="AO202" t="s">
        <v>165</v>
      </c>
      <c r="AP202" s="8">
        <v>46906</v>
      </c>
      <c r="AQ202" t="s">
        <v>206</v>
      </c>
      <c r="AR202" t="s">
        <v>100</v>
      </c>
      <c r="AS202" t="s">
        <v>55</v>
      </c>
      <c r="AT202" s="11" t="s">
        <v>106</v>
      </c>
      <c r="AU202" s="3">
        <v>0</v>
      </c>
      <c r="AV202" s="3">
        <v>0</v>
      </c>
      <c r="AW202">
        <v>0</v>
      </c>
      <c r="AX202">
        <v>0</v>
      </c>
      <c r="AY202">
        <v>0</v>
      </c>
      <c r="AZ202" s="8">
        <v>0</v>
      </c>
      <c r="BA202">
        <v>0</v>
      </c>
      <c r="BB202" t="s">
        <v>46</v>
      </c>
      <c r="BC202">
        <v>0</v>
      </c>
      <c r="BD202" s="11" t="s">
        <v>106</v>
      </c>
      <c r="BE202" s="3">
        <v>0</v>
      </c>
      <c r="BF202" s="3">
        <v>0</v>
      </c>
      <c r="BG202">
        <v>0</v>
      </c>
      <c r="BH202">
        <v>0</v>
      </c>
      <c r="BI202">
        <v>0</v>
      </c>
      <c r="BJ202" s="8">
        <v>0</v>
      </c>
      <c r="BK202">
        <v>0</v>
      </c>
      <c r="BL202" t="s">
        <v>46</v>
      </c>
      <c r="BM202">
        <v>0</v>
      </c>
      <c r="BN202" s="3">
        <v>3141698</v>
      </c>
      <c r="BO202" t="s">
        <v>47</v>
      </c>
      <c r="BP202" s="19">
        <f t="shared" si="33"/>
        <v>898000</v>
      </c>
      <c r="BQ202" s="19"/>
      <c r="BR202" s="19">
        <f t="shared" si="28"/>
        <v>3141698</v>
      </c>
      <c r="BS202" s="13">
        <f t="shared" si="29"/>
        <v>1</v>
      </c>
    </row>
    <row r="203" spans="1:71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30"/>
        <v>7.9136820613252293E-2</v>
      </c>
      <c r="U203" s="3">
        <v>2712391</v>
      </c>
      <c r="V203" s="3">
        <v>2385011</v>
      </c>
      <c r="W203" s="14">
        <f t="shared" si="31"/>
        <v>0.8793020622764196</v>
      </c>
      <c r="X203" s="3">
        <v>2009217</v>
      </c>
      <c r="Y203" s="18">
        <f t="shared" si="32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>
        <v>30</v>
      </c>
      <c r="AF203" s="10">
        <v>45575</v>
      </c>
      <c r="AG203" t="s">
        <v>63</v>
      </c>
      <c r="AH203" t="s">
        <v>43</v>
      </c>
      <c r="AI203" t="s">
        <v>55</v>
      </c>
      <c r="AJ203" s="8">
        <v>40056</v>
      </c>
      <c r="AK203" s="3">
        <v>575000</v>
      </c>
      <c r="AL203" s="3">
        <v>811679</v>
      </c>
      <c r="AM203">
        <v>4.4600000000000001E-2</v>
      </c>
      <c r="AN203">
        <v>20</v>
      </c>
      <c r="AO203">
        <v>20</v>
      </c>
      <c r="AP203" s="8">
        <v>47361</v>
      </c>
      <c r="AQ203" t="s">
        <v>206</v>
      </c>
      <c r="AR203" t="s">
        <v>100</v>
      </c>
      <c r="AS203" t="s">
        <v>55</v>
      </c>
      <c r="AT203" s="11" t="s">
        <v>106</v>
      </c>
      <c r="AU203" s="3">
        <v>0</v>
      </c>
      <c r="AV203" s="3">
        <v>0</v>
      </c>
      <c r="AW203">
        <v>0</v>
      </c>
      <c r="AX203">
        <v>0</v>
      </c>
      <c r="AY203">
        <v>0</v>
      </c>
      <c r="AZ203" s="8">
        <v>0</v>
      </c>
      <c r="BA203">
        <v>0</v>
      </c>
      <c r="BB203" t="s">
        <v>46</v>
      </c>
      <c r="BC203">
        <v>0</v>
      </c>
      <c r="BD203" s="11" t="s">
        <v>106</v>
      </c>
      <c r="BE203" s="3">
        <v>0</v>
      </c>
      <c r="BF203" s="3">
        <v>0</v>
      </c>
      <c r="BG203">
        <v>0</v>
      </c>
      <c r="BH203">
        <v>0</v>
      </c>
      <c r="BI203">
        <v>0</v>
      </c>
      <c r="BJ203" s="8">
        <v>0</v>
      </c>
      <c r="BK203">
        <v>0</v>
      </c>
      <c r="BL203" t="s">
        <v>46</v>
      </c>
      <c r="BM203">
        <v>0</v>
      </c>
      <c r="BN203" s="3">
        <v>2712391</v>
      </c>
      <c r="BO203" t="s">
        <v>47</v>
      </c>
      <c r="BP203" s="19">
        <f t="shared" si="33"/>
        <v>703174</v>
      </c>
      <c r="BQ203" s="16">
        <f t="shared" ref="BQ203:BQ205" si="34">+BP203/U203</f>
        <v>0.25924507196786895</v>
      </c>
      <c r="BR203" s="19">
        <f t="shared" si="28"/>
        <v>2712391</v>
      </c>
      <c r="BS203" s="13">
        <f t="shared" si="29"/>
        <v>1</v>
      </c>
    </row>
    <row r="204" spans="1:71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30"/>
        <v>7.8015009416255068E-2</v>
      </c>
      <c r="U204" s="3">
        <v>2862603</v>
      </c>
      <c r="V204" s="3">
        <v>2728288</v>
      </c>
      <c r="W204" s="14">
        <f t="shared" si="31"/>
        <v>0.95307941757903558</v>
      </c>
      <c r="X204" s="3">
        <v>2045404</v>
      </c>
      <c r="Y204" s="18">
        <f t="shared" si="32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>
        <v>16</v>
      </c>
      <c r="AF204" s="10">
        <v>45597</v>
      </c>
      <c r="AG204">
        <v>0</v>
      </c>
      <c r="AH204" t="s">
        <v>100</v>
      </c>
      <c r="AI204" t="s">
        <v>386</v>
      </c>
      <c r="AJ204" s="8">
        <v>39617</v>
      </c>
      <c r="AK204" s="3">
        <v>102199</v>
      </c>
      <c r="AL204" s="3">
        <v>58321</v>
      </c>
      <c r="AM204">
        <v>6.25E-2</v>
      </c>
      <c r="AN204">
        <v>16</v>
      </c>
      <c r="AO204">
        <v>16</v>
      </c>
      <c r="AP204" s="8">
        <v>45392</v>
      </c>
      <c r="AQ204" t="s">
        <v>63</v>
      </c>
      <c r="AR204" t="s">
        <v>43</v>
      </c>
      <c r="AS204" t="s">
        <v>244</v>
      </c>
      <c r="AT204" s="11">
        <v>39617</v>
      </c>
      <c r="AU204" s="3">
        <v>598000</v>
      </c>
      <c r="AV204" s="3">
        <v>828090</v>
      </c>
      <c r="AW204">
        <v>4.4600000000000001E-2</v>
      </c>
      <c r="AX204">
        <v>20</v>
      </c>
      <c r="AY204">
        <v>20</v>
      </c>
      <c r="AZ204" s="8">
        <v>47014</v>
      </c>
      <c r="BA204">
        <v>0</v>
      </c>
      <c r="BB204" t="s">
        <v>58</v>
      </c>
      <c r="BC204" t="s">
        <v>387</v>
      </c>
      <c r="BD204" s="11" t="s">
        <v>106</v>
      </c>
      <c r="BE204" s="3">
        <v>0</v>
      </c>
      <c r="BF204" s="3">
        <v>0</v>
      </c>
      <c r="BG204">
        <v>0</v>
      </c>
      <c r="BH204">
        <v>0</v>
      </c>
      <c r="BI204">
        <v>0</v>
      </c>
      <c r="BJ204" s="8">
        <v>0</v>
      </c>
      <c r="BK204">
        <v>0</v>
      </c>
      <c r="BL204" t="s">
        <v>46</v>
      </c>
      <c r="BM204">
        <v>0</v>
      </c>
      <c r="BN204" s="3">
        <v>2862603</v>
      </c>
      <c r="BO204" t="s">
        <v>62</v>
      </c>
      <c r="BP204" s="19">
        <f t="shared" si="33"/>
        <v>817199</v>
      </c>
      <c r="BQ204" s="16">
        <f t="shared" si="34"/>
        <v>0.28547409473126384</v>
      </c>
      <c r="BR204" s="19">
        <f t="shared" si="28"/>
        <v>2862603</v>
      </c>
      <c r="BS204" s="13">
        <f t="shared" si="29"/>
        <v>1</v>
      </c>
    </row>
    <row r="205" spans="1:71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30"/>
        <v>8.0219417107669611E-2</v>
      </c>
      <c r="U205" s="3">
        <v>2342388</v>
      </c>
      <c r="V205" s="3">
        <v>2287376</v>
      </c>
      <c r="W205" s="14">
        <f t="shared" si="31"/>
        <v>0.97651456547762372</v>
      </c>
      <c r="X205" s="3">
        <v>1797735</v>
      </c>
      <c r="Y205" s="18">
        <f t="shared" si="32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>
        <v>30</v>
      </c>
      <c r="AF205" s="10">
        <v>45483</v>
      </c>
      <c r="AG205" t="s">
        <v>54</v>
      </c>
      <c r="AH205" t="s">
        <v>43</v>
      </c>
      <c r="AI205" t="s">
        <v>55</v>
      </c>
      <c r="AJ205" s="8">
        <v>39646</v>
      </c>
      <c r="AK205" s="3">
        <v>25000</v>
      </c>
      <c r="AL205" s="3">
        <v>25000</v>
      </c>
      <c r="AM205">
        <v>0.05</v>
      </c>
      <c r="AN205">
        <v>16</v>
      </c>
      <c r="AO205" t="s">
        <v>358</v>
      </c>
      <c r="AP205" s="8">
        <v>45657</v>
      </c>
      <c r="AQ205" t="s">
        <v>71</v>
      </c>
      <c r="AR205" t="s">
        <v>58</v>
      </c>
      <c r="AS205" t="s">
        <v>55</v>
      </c>
      <c r="AT205" s="11">
        <v>39646</v>
      </c>
      <c r="AU205" s="3">
        <v>279100</v>
      </c>
      <c r="AV205" s="3">
        <v>395560</v>
      </c>
      <c r="AW205">
        <v>4.5999999999999999E-2</v>
      </c>
      <c r="AX205">
        <v>20</v>
      </c>
      <c r="AY205" t="s">
        <v>358</v>
      </c>
      <c r="AZ205" s="8">
        <v>47043</v>
      </c>
      <c r="BA205" t="s">
        <v>75</v>
      </c>
      <c r="BB205" t="s">
        <v>100</v>
      </c>
      <c r="BC205" t="s">
        <v>55</v>
      </c>
      <c r="BD205" s="11">
        <v>39623</v>
      </c>
      <c r="BE205" s="3">
        <v>106700</v>
      </c>
      <c r="BF205" s="3">
        <v>106700</v>
      </c>
      <c r="BG205">
        <v>0</v>
      </c>
      <c r="BH205" t="s">
        <v>352</v>
      </c>
      <c r="BI205" t="s">
        <v>358</v>
      </c>
      <c r="BJ205" s="8">
        <v>45597</v>
      </c>
      <c r="BK205" t="s">
        <v>346</v>
      </c>
      <c r="BL205" t="s">
        <v>100</v>
      </c>
      <c r="BM205" t="s">
        <v>55</v>
      </c>
      <c r="BN205" s="3">
        <v>2342388</v>
      </c>
      <c r="BO205" t="s">
        <v>47</v>
      </c>
      <c r="BP205" s="19">
        <f t="shared" si="33"/>
        <v>544653</v>
      </c>
      <c r="BQ205" s="16">
        <f t="shared" si="34"/>
        <v>0.23252040225615911</v>
      </c>
      <c r="BR205" s="19">
        <f t="shared" si="28"/>
        <v>2342388</v>
      </c>
      <c r="BS205" s="13">
        <f t="shared" si="29"/>
        <v>1</v>
      </c>
    </row>
    <row r="206" spans="1:71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30"/>
        <v>0.96105436340380024</v>
      </c>
      <c r="U206" s="3">
        <v>7581902</v>
      </c>
      <c r="V206" s="3">
        <v>9086633.7300000004</v>
      </c>
      <c r="W206" s="14">
        <f t="shared" si="31"/>
        <v>1.198463621661161</v>
      </c>
      <c r="X206" s="3">
        <v>4954406</v>
      </c>
      <c r="Y206" s="18">
        <f t="shared" si="32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>
        <v>30</v>
      </c>
      <c r="AF206" s="10">
        <v>2031</v>
      </c>
      <c r="AG206" t="s">
        <v>54</v>
      </c>
      <c r="AH206" t="s">
        <v>43</v>
      </c>
      <c r="AI206">
        <v>0</v>
      </c>
      <c r="AJ206" s="8" t="s">
        <v>106</v>
      </c>
      <c r="AK206" s="3">
        <v>60000</v>
      </c>
      <c r="AL206" s="3">
        <v>57572</v>
      </c>
      <c r="AM206">
        <v>0.01</v>
      </c>
      <c r="AN206">
        <v>20</v>
      </c>
      <c r="AO206" t="s">
        <v>391</v>
      </c>
      <c r="AP206" s="8">
        <v>2031</v>
      </c>
      <c r="AQ206" t="s">
        <v>392</v>
      </c>
      <c r="AR206" t="s">
        <v>58</v>
      </c>
      <c r="AS206">
        <v>0</v>
      </c>
      <c r="AT206" s="11">
        <v>40540</v>
      </c>
      <c r="AU206" s="3">
        <v>695862</v>
      </c>
      <c r="AV206" s="3">
        <v>417377.86</v>
      </c>
      <c r="AW206">
        <v>6.6699999999999995E-2</v>
      </c>
      <c r="AX206">
        <v>15</v>
      </c>
      <c r="AY206">
        <v>0</v>
      </c>
      <c r="AZ206" s="8">
        <v>46387</v>
      </c>
      <c r="BA206" t="s">
        <v>392</v>
      </c>
      <c r="BB206" t="s">
        <v>100</v>
      </c>
      <c r="BC206">
        <v>0</v>
      </c>
      <c r="BD206" s="11">
        <v>40540</v>
      </c>
      <c r="BE206" s="3">
        <v>125000</v>
      </c>
      <c r="BF206" s="3">
        <v>116952.62</v>
      </c>
      <c r="BG206">
        <v>4.4999999999999998E-2</v>
      </c>
      <c r="BH206">
        <v>30</v>
      </c>
      <c r="BI206" t="s">
        <v>391</v>
      </c>
      <c r="BJ206" s="8">
        <v>47845</v>
      </c>
      <c r="BK206" t="s">
        <v>392</v>
      </c>
      <c r="BL206" t="s">
        <v>58</v>
      </c>
      <c r="BM206">
        <v>0</v>
      </c>
      <c r="BN206" s="3">
        <v>7581902</v>
      </c>
      <c r="BO206" t="s">
        <v>47</v>
      </c>
      <c r="BP206" s="19">
        <f t="shared" si="33"/>
        <v>1903862</v>
      </c>
      <c r="BQ206" s="19"/>
      <c r="BR206" s="19">
        <f t="shared" si="28"/>
        <v>6858268</v>
      </c>
      <c r="BS206" s="13">
        <f t="shared" si="29"/>
        <v>0.9045577217959293</v>
      </c>
    </row>
    <row r="207" spans="1:71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30"/>
        <v>0.96105436340380024</v>
      </c>
      <c r="U207" s="3">
        <v>7581902</v>
      </c>
      <c r="V207" s="3">
        <v>9086633.7300000004</v>
      </c>
      <c r="W207" s="14">
        <f t="shared" si="31"/>
        <v>1.198463621661161</v>
      </c>
      <c r="X207" s="3">
        <v>4954406</v>
      </c>
      <c r="Y207" s="18">
        <f t="shared" si="32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>
        <v>30</v>
      </c>
      <c r="AF207" s="10">
        <v>2031</v>
      </c>
      <c r="AG207" t="s">
        <v>54</v>
      </c>
      <c r="AH207" t="s">
        <v>43</v>
      </c>
      <c r="AI207">
        <v>0</v>
      </c>
      <c r="AJ207" s="8" t="s">
        <v>106</v>
      </c>
      <c r="AK207" s="3">
        <v>60000</v>
      </c>
      <c r="AL207" s="3">
        <v>57572</v>
      </c>
      <c r="AM207">
        <v>0.01</v>
      </c>
      <c r="AN207">
        <v>20</v>
      </c>
      <c r="AO207" t="s">
        <v>391</v>
      </c>
      <c r="AP207" s="8">
        <v>2031</v>
      </c>
      <c r="AQ207" t="s">
        <v>392</v>
      </c>
      <c r="AR207" t="s">
        <v>58</v>
      </c>
      <c r="AS207">
        <v>0</v>
      </c>
      <c r="AT207" s="11">
        <v>40540</v>
      </c>
      <c r="AU207" s="3">
        <v>695862</v>
      </c>
      <c r="AV207" s="3">
        <v>417377.86</v>
      </c>
      <c r="AW207">
        <v>6.6699999999999995E-2</v>
      </c>
      <c r="AX207">
        <v>15</v>
      </c>
      <c r="AY207">
        <v>0</v>
      </c>
      <c r="AZ207" s="8">
        <v>46387</v>
      </c>
      <c r="BA207" t="s">
        <v>392</v>
      </c>
      <c r="BB207" t="s">
        <v>100</v>
      </c>
      <c r="BC207">
        <v>0</v>
      </c>
      <c r="BD207" s="11">
        <v>40540</v>
      </c>
      <c r="BE207" s="3">
        <v>848634</v>
      </c>
      <c r="BF207" s="3">
        <v>681754</v>
      </c>
      <c r="BG207">
        <v>4.4999999999999998E-2</v>
      </c>
      <c r="BH207">
        <v>30</v>
      </c>
      <c r="BI207" t="s">
        <v>391</v>
      </c>
      <c r="BJ207" s="8">
        <v>47845</v>
      </c>
      <c r="BK207" t="s">
        <v>392</v>
      </c>
      <c r="BL207" t="s">
        <v>58</v>
      </c>
      <c r="BM207">
        <v>0</v>
      </c>
      <c r="BN207" s="3">
        <v>7581902</v>
      </c>
      <c r="BO207">
        <v>0</v>
      </c>
      <c r="BP207" s="19">
        <f t="shared" si="33"/>
        <v>2627496</v>
      </c>
      <c r="BQ207" s="16">
        <f>+BP207/U207</f>
        <v>0.34654839906925727</v>
      </c>
      <c r="BR207" s="19">
        <f t="shared" si="28"/>
        <v>7581902</v>
      </c>
      <c r="BS207" s="13">
        <f t="shared" si="29"/>
        <v>1</v>
      </c>
    </row>
    <row r="208" spans="1:71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30"/>
        <v>0.1085492746703397</v>
      </c>
      <c r="U208" s="3">
        <v>2272415</v>
      </c>
      <c r="V208" s="3">
        <v>2888108</v>
      </c>
      <c r="W208" s="14">
        <f t="shared" si="31"/>
        <v>1.2709421474510598</v>
      </c>
      <c r="X208" s="3">
        <v>300733</v>
      </c>
      <c r="Y208" s="18">
        <f t="shared" si="32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>
        <v>0</v>
      </c>
      <c r="AF208" s="10">
        <v>42658</v>
      </c>
      <c r="AG208">
        <v>0</v>
      </c>
      <c r="AH208" t="s">
        <v>46</v>
      </c>
      <c r="AI208">
        <v>0</v>
      </c>
      <c r="AJ208" s="8" t="s">
        <v>106</v>
      </c>
      <c r="AK208" s="3">
        <v>269000</v>
      </c>
      <c r="AL208" s="3">
        <v>222733</v>
      </c>
      <c r="AM208">
        <v>6.7500000000000004E-2</v>
      </c>
      <c r="AN208" t="s">
        <v>45</v>
      </c>
      <c r="AO208">
        <v>0</v>
      </c>
      <c r="AP208" s="8">
        <v>45473</v>
      </c>
      <c r="AQ208">
        <v>0</v>
      </c>
      <c r="AR208" t="s">
        <v>43</v>
      </c>
      <c r="AS208">
        <v>0</v>
      </c>
      <c r="AT208" s="11" t="s">
        <v>106</v>
      </c>
      <c r="AU208" s="3">
        <v>0</v>
      </c>
      <c r="AV208" s="3">
        <v>0</v>
      </c>
      <c r="AW208">
        <v>0</v>
      </c>
      <c r="AX208">
        <v>0</v>
      </c>
      <c r="AY208">
        <v>0</v>
      </c>
      <c r="AZ208" s="8">
        <v>0</v>
      </c>
      <c r="BA208">
        <v>0</v>
      </c>
      <c r="BB208" t="s">
        <v>46</v>
      </c>
      <c r="BC208">
        <v>0</v>
      </c>
      <c r="BD208" s="11" t="s">
        <v>106</v>
      </c>
      <c r="BE208" s="3">
        <v>0</v>
      </c>
      <c r="BF208" s="3">
        <v>0</v>
      </c>
      <c r="BG208">
        <v>0</v>
      </c>
      <c r="BH208">
        <v>0</v>
      </c>
      <c r="BI208">
        <v>0</v>
      </c>
      <c r="BJ208" s="8">
        <v>0</v>
      </c>
      <c r="BK208">
        <v>0</v>
      </c>
      <c r="BL208" t="s">
        <v>46</v>
      </c>
      <c r="BM208">
        <v>0</v>
      </c>
      <c r="BN208" s="3">
        <v>2272415</v>
      </c>
      <c r="BO208">
        <v>0</v>
      </c>
      <c r="BP208" s="19">
        <f t="shared" si="33"/>
        <v>2242342</v>
      </c>
      <c r="BQ208" s="19"/>
      <c r="BR208" s="19">
        <f t="shared" si="28"/>
        <v>2543075</v>
      </c>
      <c r="BS208" s="13">
        <f t="shared" si="29"/>
        <v>1.1191067652695481</v>
      </c>
    </row>
    <row r="209" spans="1:71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30"/>
        <v>0</v>
      </c>
      <c r="U209" s="3">
        <v>4272182</v>
      </c>
      <c r="V209" s="3">
        <v>4673597</v>
      </c>
      <c r="W209" s="14">
        <f t="shared" si="31"/>
        <v>1.0939601824079592</v>
      </c>
      <c r="X209" s="3">
        <v>0</v>
      </c>
      <c r="Y209" s="18">
        <f t="shared" si="32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t="e">
        <v>#REF!</v>
      </c>
      <c r="AF209" s="10" t="e">
        <v>#REF!</v>
      </c>
      <c r="AG209" t="e">
        <v>#REF!</v>
      </c>
      <c r="AH209" t="e">
        <v>#REF!</v>
      </c>
      <c r="AI209" t="s">
        <v>214</v>
      </c>
      <c r="AJ209" s="8">
        <v>39805</v>
      </c>
      <c r="AK209" s="3">
        <v>272125</v>
      </c>
      <c r="AL209" s="3">
        <v>160547.21</v>
      </c>
      <c r="AM209">
        <v>6.5000000000000002E-2</v>
      </c>
      <c r="AN209">
        <v>16</v>
      </c>
      <c r="AO209">
        <v>16</v>
      </c>
      <c r="AP209" s="8">
        <v>45667</v>
      </c>
      <c r="AQ209">
        <v>0</v>
      </c>
      <c r="AR209" t="s">
        <v>43</v>
      </c>
      <c r="AS209" t="s">
        <v>183</v>
      </c>
      <c r="AT209" s="11">
        <v>39805</v>
      </c>
      <c r="AU209" s="3">
        <v>140000</v>
      </c>
      <c r="AV209" s="3">
        <v>140000</v>
      </c>
      <c r="AW209">
        <v>0</v>
      </c>
      <c r="AX209">
        <v>15</v>
      </c>
      <c r="AY209">
        <v>0</v>
      </c>
      <c r="AZ209" s="8">
        <v>46084</v>
      </c>
      <c r="BA209">
        <v>0</v>
      </c>
      <c r="BB209" t="s">
        <v>100</v>
      </c>
      <c r="BC209" t="s">
        <v>214</v>
      </c>
      <c r="BD209" s="11" t="s">
        <v>106</v>
      </c>
      <c r="BE209" s="3">
        <v>0</v>
      </c>
      <c r="BF209" s="3">
        <v>0</v>
      </c>
      <c r="BG209">
        <v>0</v>
      </c>
      <c r="BH209">
        <v>0</v>
      </c>
      <c r="BI209">
        <v>0</v>
      </c>
      <c r="BJ209" s="8">
        <v>0</v>
      </c>
      <c r="BK209">
        <v>0</v>
      </c>
      <c r="BL209" t="s">
        <v>46</v>
      </c>
      <c r="BM209">
        <v>0</v>
      </c>
      <c r="BN209" s="3">
        <v>0</v>
      </c>
      <c r="BO209">
        <v>0</v>
      </c>
      <c r="BP209" s="19" t="e">
        <f t="shared" si="33"/>
        <v>#REF!</v>
      </c>
      <c r="BQ209" s="19"/>
      <c r="BR209" s="19" t="e">
        <f t="shared" si="28"/>
        <v>#REF!</v>
      </c>
      <c r="BS209" s="13">
        <f t="shared" si="29"/>
        <v>0</v>
      </c>
    </row>
    <row r="210" spans="1:71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30"/>
        <v>0</v>
      </c>
      <c r="U210" s="3">
        <v>4272182</v>
      </c>
      <c r="V210" s="3">
        <v>4673597</v>
      </c>
      <c r="W210" s="14">
        <f t="shared" si="31"/>
        <v>1.0939601824079592</v>
      </c>
      <c r="X210" s="3">
        <v>0</v>
      </c>
      <c r="Y210" s="18">
        <f t="shared" si="32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t="e">
        <v>#REF!</v>
      </c>
      <c r="AF210" s="10" t="e">
        <v>#REF!</v>
      </c>
      <c r="AG210" t="e">
        <v>#REF!</v>
      </c>
      <c r="AH210" t="e">
        <v>#REF!</v>
      </c>
      <c r="AI210" t="s">
        <v>214</v>
      </c>
      <c r="AJ210" s="8">
        <v>39805</v>
      </c>
      <c r="AK210" s="3">
        <v>272125</v>
      </c>
      <c r="AL210" s="3">
        <v>160547.21</v>
      </c>
      <c r="AM210">
        <v>6.5000000000000002E-2</v>
      </c>
      <c r="AN210">
        <v>16</v>
      </c>
      <c r="AO210">
        <v>16</v>
      </c>
      <c r="AP210" s="8">
        <v>45667</v>
      </c>
      <c r="AQ210">
        <v>0</v>
      </c>
      <c r="AR210" t="s">
        <v>43</v>
      </c>
      <c r="AS210" t="s">
        <v>183</v>
      </c>
      <c r="AT210" s="11">
        <v>39805</v>
      </c>
      <c r="AU210" s="3">
        <v>140000</v>
      </c>
      <c r="AV210" s="3">
        <v>140000</v>
      </c>
      <c r="AW210">
        <v>0</v>
      </c>
      <c r="AX210">
        <v>15</v>
      </c>
      <c r="AY210">
        <v>0</v>
      </c>
      <c r="AZ210" s="8">
        <v>46084</v>
      </c>
      <c r="BA210">
        <v>0</v>
      </c>
      <c r="BB210" t="s">
        <v>100</v>
      </c>
      <c r="BC210" t="s">
        <v>214</v>
      </c>
      <c r="BD210" s="11" t="s">
        <v>106</v>
      </c>
      <c r="BE210" s="3">
        <v>0</v>
      </c>
      <c r="BF210" s="3">
        <v>0</v>
      </c>
      <c r="BG210">
        <v>0</v>
      </c>
      <c r="BH210">
        <v>0</v>
      </c>
      <c r="BI210">
        <v>0</v>
      </c>
      <c r="BJ210" s="8">
        <v>0</v>
      </c>
      <c r="BK210">
        <v>0</v>
      </c>
      <c r="BL210" t="s">
        <v>46</v>
      </c>
      <c r="BM210">
        <v>0</v>
      </c>
      <c r="BN210" s="3">
        <v>0</v>
      </c>
      <c r="BO210">
        <v>0</v>
      </c>
      <c r="BP210" s="19" t="e">
        <f t="shared" si="33"/>
        <v>#REF!</v>
      </c>
      <c r="BQ210" s="19"/>
      <c r="BR210" s="19" t="e">
        <f t="shared" si="28"/>
        <v>#REF!</v>
      </c>
      <c r="BS210" s="13">
        <f t="shared" si="29"/>
        <v>0</v>
      </c>
    </row>
    <row r="211" spans="1:71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30"/>
        <v>0</v>
      </c>
      <c r="U211" s="3">
        <v>0</v>
      </c>
      <c r="V211" s="3">
        <v>0</v>
      </c>
      <c r="W211" s="14">
        <f t="shared" si="31"/>
        <v>0</v>
      </c>
      <c r="X211" s="3">
        <v>0</v>
      </c>
      <c r="Y211" s="18">
        <f t="shared" si="32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>
        <v>20</v>
      </c>
      <c r="AF211" s="10">
        <v>47516</v>
      </c>
      <c r="AG211">
        <v>0</v>
      </c>
      <c r="AH211" t="s">
        <v>46</v>
      </c>
      <c r="AI211">
        <v>0</v>
      </c>
      <c r="AJ211" s="8">
        <v>40941</v>
      </c>
      <c r="AK211" s="3">
        <v>780924.5</v>
      </c>
      <c r="AL211" s="3">
        <v>488080.66</v>
      </c>
      <c r="AM211">
        <v>4.4999999999999998E-2</v>
      </c>
      <c r="AN211">
        <v>13</v>
      </c>
      <c r="AO211">
        <v>13</v>
      </c>
      <c r="AP211" s="8">
        <v>45963</v>
      </c>
      <c r="AQ211">
        <v>0</v>
      </c>
      <c r="AR211" t="s">
        <v>46</v>
      </c>
      <c r="AS211">
        <v>0</v>
      </c>
      <c r="AT211" s="11" t="s">
        <v>106</v>
      </c>
      <c r="AU211" s="3">
        <v>0</v>
      </c>
      <c r="AV211" s="3">
        <v>0</v>
      </c>
      <c r="AW211">
        <v>0</v>
      </c>
      <c r="AX211">
        <v>0</v>
      </c>
      <c r="AY211">
        <v>0</v>
      </c>
      <c r="AZ211" s="8">
        <v>0</v>
      </c>
      <c r="BA211">
        <v>0</v>
      </c>
      <c r="BB211" t="s">
        <v>46</v>
      </c>
      <c r="BC211">
        <v>0</v>
      </c>
      <c r="BD211" s="11" t="s">
        <v>106</v>
      </c>
      <c r="BE211" s="3">
        <v>0</v>
      </c>
      <c r="BF211" s="3">
        <v>0</v>
      </c>
      <c r="BG211">
        <v>0</v>
      </c>
      <c r="BH211">
        <v>0</v>
      </c>
      <c r="BI211">
        <v>0</v>
      </c>
      <c r="BJ211" s="8">
        <v>0</v>
      </c>
      <c r="BK211">
        <v>0</v>
      </c>
      <c r="BL211" t="s">
        <v>46</v>
      </c>
      <c r="BM211">
        <v>0</v>
      </c>
      <c r="BN211" s="3">
        <v>0</v>
      </c>
      <c r="BO211">
        <v>0</v>
      </c>
      <c r="BP211" s="19">
        <f t="shared" si="33"/>
        <v>780924.5</v>
      </c>
      <c r="BQ211" s="19"/>
      <c r="BR211" s="19">
        <f t="shared" si="28"/>
        <v>780924.5</v>
      </c>
      <c r="BS211" s="13">
        <f t="shared" si="29"/>
        <v>0</v>
      </c>
    </row>
    <row r="212" spans="1:71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30"/>
        <v>0</v>
      </c>
      <c r="U212" s="3">
        <v>5551511</v>
      </c>
      <c r="V212" s="3">
        <v>3010800</v>
      </c>
      <c r="W212" s="14">
        <f t="shared" si="31"/>
        <v>0.5423388335175775</v>
      </c>
      <c r="X212" s="3">
        <v>0</v>
      </c>
      <c r="Y212" s="18">
        <f t="shared" si="32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>
        <v>26</v>
      </c>
      <c r="AF212" s="10">
        <v>46336</v>
      </c>
      <c r="AG212">
        <v>0</v>
      </c>
      <c r="AH212" t="s">
        <v>43</v>
      </c>
      <c r="AI212" t="s">
        <v>214</v>
      </c>
      <c r="AJ212" s="8">
        <v>40452</v>
      </c>
      <c r="AK212" s="3">
        <v>679000</v>
      </c>
      <c r="AL212" s="3">
        <v>679000</v>
      </c>
      <c r="AM212">
        <v>0</v>
      </c>
      <c r="AN212">
        <v>26</v>
      </c>
      <c r="AO212">
        <v>0</v>
      </c>
      <c r="AP212" s="8">
        <v>46296</v>
      </c>
      <c r="AQ212">
        <v>0</v>
      </c>
      <c r="AR212" t="s">
        <v>100</v>
      </c>
      <c r="AS212">
        <v>0</v>
      </c>
      <c r="AT212" s="11">
        <v>40498</v>
      </c>
      <c r="AU212" s="3">
        <v>1494761</v>
      </c>
      <c r="AV212" s="3">
        <v>1494761</v>
      </c>
      <c r="AW212">
        <v>0</v>
      </c>
      <c r="AX212">
        <v>30</v>
      </c>
      <c r="AY212">
        <v>30</v>
      </c>
      <c r="AZ212" s="8">
        <v>51440</v>
      </c>
      <c r="BA212">
        <v>0</v>
      </c>
      <c r="BB212" t="s">
        <v>58</v>
      </c>
      <c r="BC212">
        <v>0</v>
      </c>
      <c r="BD212" s="11" t="s">
        <v>106</v>
      </c>
      <c r="BE212" s="3">
        <v>0</v>
      </c>
      <c r="BF212" s="3">
        <v>0</v>
      </c>
      <c r="BG212">
        <v>0</v>
      </c>
      <c r="BH212">
        <v>0</v>
      </c>
      <c r="BI212">
        <v>0</v>
      </c>
      <c r="BJ212" s="8">
        <v>0</v>
      </c>
      <c r="BK212">
        <v>0</v>
      </c>
      <c r="BL212">
        <v>0</v>
      </c>
      <c r="BM212">
        <v>0</v>
      </c>
      <c r="BN212" s="3">
        <v>0</v>
      </c>
      <c r="BO212">
        <v>0</v>
      </c>
      <c r="BP212" s="19">
        <f t="shared" si="33"/>
        <v>2467611</v>
      </c>
      <c r="BQ212" s="19"/>
      <c r="BR212" s="19">
        <f t="shared" si="28"/>
        <v>2467611</v>
      </c>
      <c r="BS212" s="13">
        <f t="shared" si="29"/>
        <v>0.44449358021626906</v>
      </c>
    </row>
    <row r="213" spans="1:71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30"/>
        <v>9.7226849405295288E-2</v>
      </c>
      <c r="U213" s="3">
        <v>2089104</v>
      </c>
      <c r="V213" s="3">
        <v>2258009</v>
      </c>
      <c r="W213" s="14">
        <f t="shared" si="31"/>
        <v>1.0808504507195429</v>
      </c>
      <c r="X213" s="3">
        <v>1508935</v>
      </c>
      <c r="Y213" s="18">
        <f t="shared" si="32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>
        <v>30</v>
      </c>
      <c r="AF213" s="10">
        <v>46670</v>
      </c>
      <c r="AG213" t="s">
        <v>63</v>
      </c>
      <c r="AH213" t="s">
        <v>43</v>
      </c>
      <c r="AI213" t="s">
        <v>44</v>
      </c>
      <c r="AJ213" s="8">
        <v>40136</v>
      </c>
      <c r="AK213" s="3">
        <v>433944</v>
      </c>
      <c r="AL213" s="3">
        <v>539187</v>
      </c>
      <c r="AM213">
        <v>0.04</v>
      </c>
      <c r="AN213">
        <v>15</v>
      </c>
      <c r="AO213" t="s">
        <v>165</v>
      </c>
      <c r="AP213" s="8">
        <v>45930</v>
      </c>
      <c r="AQ213" t="s">
        <v>206</v>
      </c>
      <c r="AR213" t="s">
        <v>58</v>
      </c>
      <c r="AS213" t="s">
        <v>44</v>
      </c>
      <c r="AT213" s="11" t="s">
        <v>106</v>
      </c>
      <c r="AU213" s="3">
        <v>0</v>
      </c>
      <c r="AV213" s="3">
        <v>0</v>
      </c>
      <c r="AW213">
        <v>0</v>
      </c>
      <c r="AX213">
        <v>0</v>
      </c>
      <c r="AY213">
        <v>0</v>
      </c>
      <c r="AZ213" s="8">
        <v>0</v>
      </c>
      <c r="BA213">
        <v>0</v>
      </c>
      <c r="BB213" t="s">
        <v>46</v>
      </c>
      <c r="BC213">
        <v>0</v>
      </c>
      <c r="BD213" s="11" t="s">
        <v>106</v>
      </c>
      <c r="BE213" s="3">
        <v>0</v>
      </c>
      <c r="BF213" s="3">
        <v>0</v>
      </c>
      <c r="BG213">
        <v>0</v>
      </c>
      <c r="BH213">
        <v>0</v>
      </c>
      <c r="BI213">
        <v>0</v>
      </c>
      <c r="BJ213" s="8">
        <v>0</v>
      </c>
      <c r="BK213">
        <v>0</v>
      </c>
      <c r="BL213" t="s">
        <v>46</v>
      </c>
      <c r="BM213">
        <v>0</v>
      </c>
      <c r="BN213" s="3">
        <v>2089104</v>
      </c>
      <c r="BO213" t="s">
        <v>255</v>
      </c>
      <c r="BP213" s="19">
        <f t="shared" si="33"/>
        <v>580169</v>
      </c>
      <c r="BQ213" s="16">
        <f>+BP213/U213</f>
        <v>0.27771188030849592</v>
      </c>
      <c r="BR213" s="19">
        <f t="shared" si="28"/>
        <v>2089104</v>
      </c>
      <c r="BS213" s="13">
        <f t="shared" si="29"/>
        <v>1</v>
      </c>
    </row>
    <row r="214" spans="1:71" hidden="1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30"/>
        <v>0.11405834756278448</v>
      </c>
      <c r="U214" s="3">
        <v>4378829</v>
      </c>
      <c r="V214" s="3">
        <v>5549544</v>
      </c>
      <c r="W214" s="14">
        <f t="shared" si="31"/>
        <v>1.2673580082711611</v>
      </c>
      <c r="X214" s="3">
        <v>76969</v>
      </c>
      <c r="Y214" s="18">
        <f t="shared" si="32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>
        <v>0</v>
      </c>
      <c r="AF214" s="10">
        <v>42475</v>
      </c>
      <c r="AG214">
        <v>0</v>
      </c>
      <c r="AH214" t="s">
        <v>46</v>
      </c>
      <c r="AI214">
        <v>0</v>
      </c>
      <c r="AJ214" s="8" t="s">
        <v>106</v>
      </c>
      <c r="AK214" s="3">
        <v>250000</v>
      </c>
      <c r="AL214" s="3">
        <v>229121</v>
      </c>
      <c r="AM214">
        <v>6.6500000000000004E-2</v>
      </c>
      <c r="AN214" t="s">
        <v>45</v>
      </c>
      <c r="AO214">
        <v>0</v>
      </c>
      <c r="AP214" s="8">
        <v>46182</v>
      </c>
      <c r="AQ214">
        <v>0</v>
      </c>
      <c r="AR214" t="s">
        <v>43</v>
      </c>
      <c r="AS214">
        <v>0</v>
      </c>
      <c r="AT214" s="11" t="s">
        <v>106</v>
      </c>
      <c r="AU214" s="3">
        <v>356000</v>
      </c>
      <c r="AV214" s="3">
        <v>356000</v>
      </c>
      <c r="AW214">
        <v>3.8800000000000001E-2</v>
      </c>
      <c r="AX214">
        <v>0</v>
      </c>
      <c r="AY214">
        <v>0</v>
      </c>
      <c r="AZ214" s="8">
        <v>47848</v>
      </c>
      <c r="BA214">
        <v>0</v>
      </c>
      <c r="BB214" t="s">
        <v>58</v>
      </c>
      <c r="BC214">
        <v>0</v>
      </c>
      <c r="BD214" s="11" t="s">
        <v>106</v>
      </c>
      <c r="BE214" s="3">
        <v>0</v>
      </c>
      <c r="BF214" s="3">
        <v>0</v>
      </c>
      <c r="BG214">
        <v>0</v>
      </c>
      <c r="BH214">
        <v>0</v>
      </c>
      <c r="BI214">
        <v>0</v>
      </c>
      <c r="BJ214" s="8">
        <v>0</v>
      </c>
      <c r="BK214">
        <v>0</v>
      </c>
      <c r="BL214" t="s">
        <v>46</v>
      </c>
      <c r="BM214">
        <v>0</v>
      </c>
      <c r="BN214" s="3">
        <v>4378829</v>
      </c>
      <c r="BO214">
        <v>0</v>
      </c>
      <c r="BP214" s="19">
        <f t="shared" si="33"/>
        <v>4301860</v>
      </c>
      <c r="BQ214" s="19"/>
      <c r="BR214" s="19">
        <f t="shared" si="28"/>
        <v>4378829</v>
      </c>
      <c r="BS214" s="13">
        <f t="shared" si="29"/>
        <v>1</v>
      </c>
    </row>
    <row r="215" spans="1:71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30"/>
        <v>0.11125877112488229</v>
      </c>
      <c r="U215" s="3">
        <v>2915105</v>
      </c>
      <c r="V215" s="3">
        <v>3607709</v>
      </c>
      <c r="W215" s="14">
        <f t="shared" si="31"/>
        <v>1.2375914418177048</v>
      </c>
      <c r="X215" s="3">
        <v>2522164</v>
      </c>
      <c r="Y215" s="18">
        <f t="shared" si="32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t="s">
        <v>391</v>
      </c>
      <c r="AF215" s="10">
        <v>42370</v>
      </c>
      <c r="AG215" t="s">
        <v>54</v>
      </c>
      <c r="AH215" t="s">
        <v>100</v>
      </c>
      <c r="AI215">
        <v>0</v>
      </c>
      <c r="AJ215" s="8" t="s">
        <v>106</v>
      </c>
      <c r="AK215" s="3">
        <v>0</v>
      </c>
      <c r="AL215" s="3">
        <v>0</v>
      </c>
      <c r="AM215">
        <v>0</v>
      </c>
      <c r="AN215" t="s">
        <v>45</v>
      </c>
      <c r="AO215">
        <v>0</v>
      </c>
      <c r="AP215" s="8">
        <v>0</v>
      </c>
      <c r="AQ215">
        <v>0</v>
      </c>
      <c r="AR215" t="s">
        <v>46</v>
      </c>
      <c r="AS215">
        <v>0</v>
      </c>
      <c r="AT215" s="11" t="s">
        <v>106</v>
      </c>
      <c r="AU215" s="3">
        <v>0</v>
      </c>
      <c r="AV215" s="3">
        <v>0</v>
      </c>
      <c r="AW215">
        <v>0</v>
      </c>
      <c r="AX215">
        <v>0</v>
      </c>
      <c r="AY215">
        <v>0</v>
      </c>
      <c r="AZ215" s="8">
        <v>0</v>
      </c>
      <c r="BA215">
        <v>0</v>
      </c>
      <c r="BB215" t="s">
        <v>46</v>
      </c>
      <c r="BC215">
        <v>0</v>
      </c>
      <c r="BD215" s="11" t="s">
        <v>106</v>
      </c>
      <c r="BE215" s="3">
        <v>0</v>
      </c>
      <c r="BF215" s="3">
        <v>0</v>
      </c>
      <c r="BG215">
        <v>0</v>
      </c>
      <c r="BH215">
        <v>0</v>
      </c>
      <c r="BI215">
        <v>0</v>
      </c>
      <c r="BJ215" s="8">
        <v>0</v>
      </c>
      <c r="BK215">
        <v>0</v>
      </c>
      <c r="BL215" t="s">
        <v>46</v>
      </c>
      <c r="BM215">
        <v>0</v>
      </c>
      <c r="BN215" s="3">
        <v>2915105</v>
      </c>
      <c r="BO215" t="s">
        <v>255</v>
      </c>
      <c r="BP215" s="19">
        <f t="shared" si="33"/>
        <v>392941</v>
      </c>
      <c r="BQ215" s="16">
        <f t="shared" ref="BQ215:BQ218" si="35">+BP215/U215</f>
        <v>0.13479480155946355</v>
      </c>
      <c r="BR215" s="19">
        <f t="shared" si="28"/>
        <v>2915105</v>
      </c>
      <c r="BS215" s="13">
        <f t="shared" si="29"/>
        <v>1</v>
      </c>
    </row>
    <row r="216" spans="1:71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30"/>
        <v>0.11052989206734279</v>
      </c>
      <c r="U216" s="3">
        <v>2849184</v>
      </c>
      <c r="V216" s="3">
        <v>3499107</v>
      </c>
      <c r="W216" s="14">
        <f t="shared" si="31"/>
        <v>1.2281084689511101</v>
      </c>
      <c r="X216" s="3">
        <v>2555505</v>
      </c>
      <c r="Y216" s="18">
        <f t="shared" si="32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>
        <v>30</v>
      </c>
      <c r="AF216" s="10">
        <v>46122</v>
      </c>
      <c r="AG216" t="s">
        <v>54</v>
      </c>
      <c r="AH216" t="s">
        <v>43</v>
      </c>
      <c r="AI216" t="s">
        <v>55</v>
      </c>
      <c r="AJ216" s="8" t="s">
        <v>106</v>
      </c>
      <c r="AK216" s="3">
        <v>0</v>
      </c>
      <c r="AL216" s="3">
        <v>0</v>
      </c>
      <c r="AM216">
        <v>0</v>
      </c>
      <c r="AN216" t="s">
        <v>45</v>
      </c>
      <c r="AO216">
        <v>0</v>
      </c>
      <c r="AP216" s="8">
        <v>0</v>
      </c>
      <c r="AQ216">
        <v>0</v>
      </c>
      <c r="AR216" t="s">
        <v>46</v>
      </c>
      <c r="AS216">
        <v>0</v>
      </c>
      <c r="AT216" s="11" t="s">
        <v>106</v>
      </c>
      <c r="AU216" s="3">
        <v>0</v>
      </c>
      <c r="AV216" s="3">
        <v>0</v>
      </c>
      <c r="AW216">
        <v>0</v>
      </c>
      <c r="AX216">
        <v>0</v>
      </c>
      <c r="AY216">
        <v>0</v>
      </c>
      <c r="AZ216" s="8">
        <v>0</v>
      </c>
      <c r="BA216">
        <v>0</v>
      </c>
      <c r="BB216" t="s">
        <v>46</v>
      </c>
      <c r="BC216">
        <v>0</v>
      </c>
      <c r="BD216" s="11" t="s">
        <v>106</v>
      </c>
      <c r="BE216" s="3">
        <v>0</v>
      </c>
      <c r="BF216" s="3">
        <v>0</v>
      </c>
      <c r="BG216">
        <v>0</v>
      </c>
      <c r="BH216">
        <v>0</v>
      </c>
      <c r="BI216">
        <v>0</v>
      </c>
      <c r="BJ216" s="8">
        <v>0</v>
      </c>
      <c r="BK216">
        <v>0</v>
      </c>
      <c r="BL216" t="s">
        <v>46</v>
      </c>
      <c r="BM216">
        <v>0</v>
      </c>
      <c r="BN216" s="3">
        <v>2849184</v>
      </c>
      <c r="BO216" t="s">
        <v>47</v>
      </c>
      <c r="BP216" s="19">
        <f t="shared" si="33"/>
        <v>293679</v>
      </c>
      <c r="BQ216" s="16">
        <f t="shared" si="35"/>
        <v>0.10307477509350045</v>
      </c>
      <c r="BR216" s="19">
        <f t="shared" si="28"/>
        <v>2849184</v>
      </c>
      <c r="BS216" s="13">
        <f t="shared" si="29"/>
        <v>1</v>
      </c>
    </row>
    <row r="217" spans="1:71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30"/>
        <v>0.10947281407992976</v>
      </c>
      <c r="U217" s="3">
        <v>3425983</v>
      </c>
      <c r="V217" s="3">
        <v>4167249</v>
      </c>
      <c r="W217" s="14">
        <f t="shared" si="31"/>
        <v>1.216365930595686</v>
      </c>
      <c r="X217" s="3">
        <v>2880513</v>
      </c>
      <c r="Y217" s="18">
        <f t="shared" si="32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>
        <v>16</v>
      </c>
      <c r="AF217" s="10">
        <v>45879</v>
      </c>
      <c r="AG217" t="s">
        <v>394</v>
      </c>
      <c r="AH217" t="s">
        <v>43</v>
      </c>
      <c r="AI217" t="s">
        <v>395</v>
      </c>
      <c r="AJ217" s="8">
        <v>39996</v>
      </c>
      <c r="AK217" s="3">
        <v>302000</v>
      </c>
      <c r="AL217" s="3">
        <v>380605</v>
      </c>
      <c r="AM217">
        <v>3.3599999999999998E-2</v>
      </c>
      <c r="AN217">
        <v>16</v>
      </c>
      <c r="AO217">
        <v>16</v>
      </c>
      <c r="AP217" s="8">
        <v>45667</v>
      </c>
      <c r="AQ217" t="s">
        <v>394</v>
      </c>
      <c r="AR217" t="s">
        <v>100</v>
      </c>
      <c r="AS217" t="s">
        <v>386</v>
      </c>
      <c r="AT217" s="11" t="s">
        <v>106</v>
      </c>
      <c r="AU217" s="3">
        <v>0</v>
      </c>
      <c r="AV217" s="3">
        <v>0</v>
      </c>
      <c r="AW217">
        <v>0</v>
      </c>
      <c r="AX217">
        <v>0</v>
      </c>
      <c r="AY217">
        <v>0</v>
      </c>
      <c r="AZ217" s="8">
        <v>0</v>
      </c>
      <c r="BA217">
        <v>0</v>
      </c>
      <c r="BB217" t="s">
        <v>46</v>
      </c>
      <c r="BC217">
        <v>0</v>
      </c>
      <c r="BD217" s="11" t="s">
        <v>106</v>
      </c>
      <c r="BE217" s="3">
        <v>0</v>
      </c>
      <c r="BF217" s="3">
        <v>0</v>
      </c>
      <c r="BG217">
        <v>0</v>
      </c>
      <c r="BH217">
        <v>0</v>
      </c>
      <c r="BI217">
        <v>0</v>
      </c>
      <c r="BJ217" s="8">
        <v>0</v>
      </c>
      <c r="BK217">
        <v>0</v>
      </c>
      <c r="BL217" t="s">
        <v>46</v>
      </c>
      <c r="BM217">
        <v>0</v>
      </c>
      <c r="BN217" s="3">
        <v>3425983</v>
      </c>
      <c r="BO217" t="s">
        <v>62</v>
      </c>
      <c r="BP217" s="19">
        <f t="shared" si="33"/>
        <v>545470</v>
      </c>
      <c r="BQ217" s="16">
        <f t="shared" si="35"/>
        <v>0.15921561782413982</v>
      </c>
      <c r="BR217" s="19">
        <f t="shared" si="28"/>
        <v>3425983</v>
      </c>
      <c r="BS217" s="13">
        <f t="shared" si="29"/>
        <v>1</v>
      </c>
    </row>
    <row r="218" spans="1:71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30"/>
        <v>0.10513559962329004</v>
      </c>
      <c r="U218" s="3">
        <v>4510632</v>
      </c>
      <c r="V218" s="3">
        <v>5278212</v>
      </c>
      <c r="W218" s="14">
        <f t="shared" si="31"/>
        <v>1.1701712753334788</v>
      </c>
      <c r="X218" s="3">
        <v>3841193</v>
      </c>
      <c r="Y218" s="18">
        <f t="shared" si="32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>
        <v>16</v>
      </c>
      <c r="AF218" s="10">
        <v>46022</v>
      </c>
      <c r="AG218">
        <v>0</v>
      </c>
      <c r="AH218" t="s">
        <v>100</v>
      </c>
      <c r="AI218" t="s">
        <v>386</v>
      </c>
      <c r="AJ218" s="8">
        <v>39947</v>
      </c>
      <c r="AK218" s="3">
        <v>284639</v>
      </c>
      <c r="AL218" s="3">
        <v>253684</v>
      </c>
      <c r="AM218">
        <v>6.25E-2</v>
      </c>
      <c r="AN218">
        <v>16</v>
      </c>
      <c r="AO218">
        <v>16</v>
      </c>
      <c r="AP218" s="8">
        <v>45787</v>
      </c>
      <c r="AQ218" t="s">
        <v>63</v>
      </c>
      <c r="AR218" t="s">
        <v>43</v>
      </c>
      <c r="AS218" t="s">
        <v>244</v>
      </c>
      <c r="AT218" s="11" t="s">
        <v>106</v>
      </c>
      <c r="AU218" s="3">
        <v>0</v>
      </c>
      <c r="AV218" s="3">
        <v>0</v>
      </c>
      <c r="AW218">
        <v>0</v>
      </c>
      <c r="AX218">
        <v>0</v>
      </c>
      <c r="AY218">
        <v>0</v>
      </c>
      <c r="AZ218" s="8">
        <v>0</v>
      </c>
      <c r="BA218">
        <v>0</v>
      </c>
      <c r="BB218" t="s">
        <v>46</v>
      </c>
      <c r="BC218">
        <v>0</v>
      </c>
      <c r="BD218" s="11" t="s">
        <v>106</v>
      </c>
      <c r="BE218" s="3">
        <v>0</v>
      </c>
      <c r="BF218" s="3">
        <v>0</v>
      </c>
      <c r="BG218">
        <v>0</v>
      </c>
      <c r="BH218">
        <v>0</v>
      </c>
      <c r="BI218">
        <v>0</v>
      </c>
      <c r="BJ218" s="8">
        <v>0</v>
      </c>
      <c r="BK218">
        <v>0</v>
      </c>
      <c r="BL218" t="s">
        <v>46</v>
      </c>
      <c r="BM218">
        <v>0</v>
      </c>
      <c r="BN218" s="3">
        <v>4510632</v>
      </c>
      <c r="BO218" t="s">
        <v>62</v>
      </c>
      <c r="BP218" s="19">
        <f t="shared" si="33"/>
        <v>669439</v>
      </c>
      <c r="BQ218" s="16">
        <f t="shared" si="35"/>
        <v>0.14841357042649456</v>
      </c>
      <c r="BR218" s="19">
        <f t="shared" si="28"/>
        <v>4510632</v>
      </c>
      <c r="BS218" s="13">
        <f t="shared" si="29"/>
        <v>1</v>
      </c>
    </row>
    <row r="219" spans="1:71" hidden="1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30"/>
        <v>1.0093189242378038</v>
      </c>
      <c r="U219" s="3">
        <v>17300924</v>
      </c>
      <c r="V219" s="3">
        <v>19406639</v>
      </c>
      <c r="W219" s="14">
        <f t="shared" si="31"/>
        <v>1.121711129417134</v>
      </c>
      <c r="X219" s="3">
        <v>12983962</v>
      </c>
      <c r="Y219" s="18">
        <f t="shared" si="32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>
        <v>30</v>
      </c>
      <c r="AF219" s="10">
        <v>46681</v>
      </c>
      <c r="AG219" t="s">
        <v>63</v>
      </c>
      <c r="AH219" t="s">
        <v>43</v>
      </c>
      <c r="AI219" t="s">
        <v>44</v>
      </c>
      <c r="AJ219" s="8">
        <v>40472</v>
      </c>
      <c r="AK219" s="3">
        <v>1542464</v>
      </c>
      <c r="AL219" s="3">
        <v>771232.05</v>
      </c>
      <c r="AM219">
        <v>0</v>
      </c>
      <c r="AN219">
        <v>15</v>
      </c>
      <c r="AO219">
        <v>15</v>
      </c>
      <c r="AP219" s="8">
        <v>45951</v>
      </c>
      <c r="AQ219" t="s">
        <v>206</v>
      </c>
      <c r="AR219" t="s">
        <v>43</v>
      </c>
      <c r="AS219" t="s">
        <v>98</v>
      </c>
      <c r="AT219" s="11">
        <v>40472</v>
      </c>
      <c r="AU219" s="3">
        <v>674498</v>
      </c>
      <c r="AV219" s="3">
        <v>9086</v>
      </c>
      <c r="AW219">
        <v>0</v>
      </c>
      <c r="AX219">
        <v>0</v>
      </c>
      <c r="AY219">
        <v>0</v>
      </c>
      <c r="AZ219" s="8">
        <v>0</v>
      </c>
      <c r="BA219">
        <v>0</v>
      </c>
      <c r="BB219" t="s">
        <v>58</v>
      </c>
      <c r="BC219" t="s">
        <v>98</v>
      </c>
      <c r="BD219" s="11" t="s">
        <v>106</v>
      </c>
      <c r="BE219" s="3">
        <v>0</v>
      </c>
      <c r="BF219" s="3">
        <v>0</v>
      </c>
      <c r="BG219">
        <v>0</v>
      </c>
      <c r="BH219">
        <v>0</v>
      </c>
      <c r="BI219">
        <v>0</v>
      </c>
      <c r="BJ219" s="8">
        <v>0</v>
      </c>
      <c r="BK219">
        <v>0</v>
      </c>
      <c r="BL219" t="s">
        <v>46</v>
      </c>
      <c r="BM219">
        <v>0</v>
      </c>
      <c r="BN219" s="3">
        <v>17300924</v>
      </c>
      <c r="BO219" t="s">
        <v>47</v>
      </c>
      <c r="BP219" s="19">
        <f t="shared" si="33"/>
        <v>4316962</v>
      </c>
      <c r="BQ219" s="19"/>
      <c r="BR219" s="19">
        <f t="shared" si="28"/>
        <v>17300924</v>
      </c>
      <c r="BS219" s="13">
        <f t="shared" si="29"/>
        <v>1</v>
      </c>
    </row>
    <row r="220" spans="1:71" hidden="1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30"/>
        <v>0.57347016835165077</v>
      </c>
      <c r="U220" s="3">
        <v>5814496</v>
      </c>
      <c r="V220" s="3">
        <v>4517418</v>
      </c>
      <c r="W220" s="14">
        <f t="shared" si="31"/>
        <v>0.77692339972372493</v>
      </c>
      <c r="X220" s="3">
        <v>2000100</v>
      </c>
      <c r="Y220" s="18">
        <f t="shared" si="32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>
        <v>30</v>
      </c>
      <c r="AF220" s="10">
        <v>46395</v>
      </c>
      <c r="AG220" t="s">
        <v>63</v>
      </c>
      <c r="AH220" t="s">
        <v>43</v>
      </c>
      <c r="AI220" t="s">
        <v>397</v>
      </c>
      <c r="AJ220" s="8">
        <v>40234</v>
      </c>
      <c r="AK220" s="3">
        <v>2037352</v>
      </c>
      <c r="AL220" s="3">
        <v>2037352</v>
      </c>
      <c r="AM220" t="s">
        <v>398</v>
      </c>
      <c r="AN220">
        <v>30</v>
      </c>
      <c r="AO220">
        <v>30</v>
      </c>
      <c r="AP220" s="8">
        <v>51191</v>
      </c>
      <c r="AQ220" t="s">
        <v>206</v>
      </c>
      <c r="AR220" t="s">
        <v>58</v>
      </c>
      <c r="AS220" t="s">
        <v>98</v>
      </c>
      <c r="AT220" s="11">
        <v>40186</v>
      </c>
      <c r="AU220" s="3">
        <v>877043.75</v>
      </c>
      <c r="AV220" s="3">
        <v>69068.47</v>
      </c>
      <c r="AW220">
        <v>0</v>
      </c>
      <c r="AX220">
        <v>0</v>
      </c>
      <c r="AY220">
        <v>0</v>
      </c>
      <c r="AZ220" s="8">
        <v>0</v>
      </c>
      <c r="BA220">
        <v>0</v>
      </c>
      <c r="BB220" t="s">
        <v>58</v>
      </c>
      <c r="BC220" t="s">
        <v>98</v>
      </c>
      <c r="BD220" s="11" t="s">
        <v>106</v>
      </c>
      <c r="BE220" s="3">
        <v>0</v>
      </c>
      <c r="BF220" s="3">
        <v>0</v>
      </c>
      <c r="BG220">
        <v>0</v>
      </c>
      <c r="BH220">
        <v>0</v>
      </c>
      <c r="BI220">
        <v>0</v>
      </c>
      <c r="BJ220" s="8">
        <v>0</v>
      </c>
      <c r="BK220">
        <v>0</v>
      </c>
      <c r="BL220" t="s">
        <v>46</v>
      </c>
      <c r="BM220">
        <v>0</v>
      </c>
      <c r="BN220" s="3">
        <v>5814496</v>
      </c>
      <c r="BO220" t="s">
        <v>47</v>
      </c>
      <c r="BP220" s="19">
        <f t="shared" si="33"/>
        <v>3814395.75</v>
      </c>
      <c r="BQ220" s="19"/>
      <c r="BR220" s="19">
        <f t="shared" si="28"/>
        <v>5814495.75</v>
      </c>
      <c r="BS220" s="13">
        <f t="shared" si="29"/>
        <v>0.99999995700401201</v>
      </c>
    </row>
    <row r="221" spans="1:71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30"/>
        <v>0.1008258779823962</v>
      </c>
      <c r="U221" s="3">
        <v>2117383</v>
      </c>
      <c r="V221" s="3">
        <v>1824674</v>
      </c>
      <c r="W221" s="14">
        <f t="shared" si="31"/>
        <v>0.86175906767930033</v>
      </c>
      <c r="X221" s="3">
        <v>1673383</v>
      </c>
      <c r="Y221" s="18">
        <f t="shared" si="32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>
        <v>40</v>
      </c>
      <c r="AF221" s="10">
        <v>46022</v>
      </c>
      <c r="AG221" t="s">
        <v>63</v>
      </c>
      <c r="AH221" t="s">
        <v>43</v>
      </c>
      <c r="AI221" t="s">
        <v>55</v>
      </c>
      <c r="AJ221" s="8">
        <v>39997</v>
      </c>
      <c r="AK221" s="3">
        <v>365000</v>
      </c>
      <c r="AL221" s="3">
        <v>462755</v>
      </c>
      <c r="AM221">
        <v>3.3599999999999998E-2</v>
      </c>
      <c r="AN221">
        <v>16</v>
      </c>
      <c r="AO221" t="s">
        <v>165</v>
      </c>
      <c r="AP221" s="8">
        <v>45538</v>
      </c>
      <c r="AQ221" t="s">
        <v>206</v>
      </c>
      <c r="AR221" t="s">
        <v>100</v>
      </c>
      <c r="AS221" t="s">
        <v>55</v>
      </c>
      <c r="AT221" s="11" t="s">
        <v>106</v>
      </c>
      <c r="AU221" s="3">
        <v>0</v>
      </c>
      <c r="AV221" s="3">
        <v>0</v>
      </c>
      <c r="AW221">
        <v>0</v>
      </c>
      <c r="AX221">
        <v>0</v>
      </c>
      <c r="AY221">
        <v>0</v>
      </c>
      <c r="AZ221" s="8">
        <v>0</v>
      </c>
      <c r="BA221">
        <v>0</v>
      </c>
      <c r="BB221" t="s">
        <v>46</v>
      </c>
      <c r="BC221">
        <v>0</v>
      </c>
      <c r="BD221" s="11" t="s">
        <v>106</v>
      </c>
      <c r="BE221" s="3">
        <v>0</v>
      </c>
      <c r="BF221" s="3">
        <v>0</v>
      </c>
      <c r="BG221">
        <v>0</v>
      </c>
      <c r="BH221">
        <v>0</v>
      </c>
      <c r="BI221">
        <v>0</v>
      </c>
      <c r="BJ221" s="8">
        <v>0</v>
      </c>
      <c r="BK221">
        <v>0</v>
      </c>
      <c r="BL221" t="s">
        <v>46</v>
      </c>
      <c r="BM221">
        <v>0</v>
      </c>
      <c r="BN221" s="3">
        <v>2117383</v>
      </c>
      <c r="BO221" t="s">
        <v>62</v>
      </c>
      <c r="BP221" s="19">
        <f t="shared" si="33"/>
        <v>444000</v>
      </c>
      <c r="BQ221" s="16">
        <f>+BP221/U221</f>
        <v>0.20969281419563679</v>
      </c>
      <c r="BR221" s="19">
        <f t="shared" si="28"/>
        <v>2117383</v>
      </c>
      <c r="BS221" s="13">
        <f t="shared" si="29"/>
        <v>1</v>
      </c>
    </row>
    <row r="222" spans="1:71" hidden="1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30"/>
        <v>9.7285305144755696E-2</v>
      </c>
      <c r="U222" s="3">
        <v>8953603</v>
      </c>
      <c r="V222" s="3">
        <v>10256856</v>
      </c>
      <c r="W222" s="14">
        <f t="shared" si="31"/>
        <v>1.1455562637744827</v>
      </c>
      <c r="X222" s="3">
        <v>6197378</v>
      </c>
      <c r="Y222" s="18">
        <f t="shared" si="32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>
        <v>360</v>
      </c>
      <c r="AF222" s="10" t="s">
        <v>62</v>
      </c>
      <c r="AG222">
        <v>0</v>
      </c>
      <c r="AH222" t="s">
        <v>100</v>
      </c>
      <c r="AI222" t="s">
        <v>214</v>
      </c>
      <c r="AJ222" s="8">
        <v>40429</v>
      </c>
      <c r="AK222" s="3">
        <v>1006225</v>
      </c>
      <c r="AL222" s="3">
        <v>1006225</v>
      </c>
      <c r="AM222">
        <v>0</v>
      </c>
      <c r="AN222">
        <v>25</v>
      </c>
      <c r="AO222">
        <v>300</v>
      </c>
      <c r="AP222" s="8">
        <v>51387</v>
      </c>
      <c r="AQ222" t="s">
        <v>400</v>
      </c>
      <c r="AR222" t="s">
        <v>58</v>
      </c>
      <c r="AS222" t="s">
        <v>401</v>
      </c>
      <c r="AT222" s="11">
        <v>40319</v>
      </c>
      <c r="AU222" s="3">
        <v>350000</v>
      </c>
      <c r="AV222" s="3">
        <v>350000</v>
      </c>
      <c r="AW222">
        <v>0</v>
      </c>
      <c r="AX222">
        <v>17</v>
      </c>
      <c r="AY222">
        <v>180</v>
      </c>
      <c r="AZ222" s="8">
        <v>46448</v>
      </c>
      <c r="BA222">
        <v>0</v>
      </c>
      <c r="BB222" t="s">
        <v>100</v>
      </c>
      <c r="BC222" t="s">
        <v>259</v>
      </c>
      <c r="BD222" s="11">
        <v>40416</v>
      </c>
      <c r="BE222" s="3">
        <v>300000</v>
      </c>
      <c r="BF222" s="3">
        <v>369811</v>
      </c>
      <c r="BG222">
        <v>0.06</v>
      </c>
      <c r="BH222">
        <v>20</v>
      </c>
      <c r="BI222">
        <v>180</v>
      </c>
      <c r="BJ222" s="8">
        <v>46448</v>
      </c>
      <c r="BK222">
        <v>0</v>
      </c>
      <c r="BL222" t="s">
        <v>100</v>
      </c>
      <c r="BM222" t="s">
        <v>55</v>
      </c>
      <c r="BN222" s="3">
        <v>8953603</v>
      </c>
      <c r="BO222" t="s">
        <v>47</v>
      </c>
      <c r="BP222" s="19">
        <f t="shared" si="33"/>
        <v>2756225</v>
      </c>
      <c r="BQ222" s="19"/>
      <c r="BR222" s="19">
        <f t="shared" si="28"/>
        <v>8953603</v>
      </c>
      <c r="BS222" s="13">
        <f t="shared" si="29"/>
        <v>1</v>
      </c>
    </row>
    <row r="223" spans="1:71" hidden="1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30"/>
        <v>8.3040112596762847E-2</v>
      </c>
      <c r="U223" s="3">
        <v>6977110</v>
      </c>
      <c r="V223" s="3">
        <v>7256980</v>
      </c>
      <c r="W223" s="14">
        <f t="shared" si="31"/>
        <v>1.0401125967628431</v>
      </c>
      <c r="X223" s="3">
        <v>4177588</v>
      </c>
      <c r="Y223" s="18">
        <f t="shared" si="32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>
        <v>40</v>
      </c>
      <c r="AF223" s="10">
        <v>55671</v>
      </c>
      <c r="AG223">
        <v>1</v>
      </c>
      <c r="AH223" t="s">
        <v>43</v>
      </c>
      <c r="AI223" t="s">
        <v>402</v>
      </c>
      <c r="AJ223" s="8">
        <v>40541</v>
      </c>
      <c r="AK223" s="3">
        <v>195561</v>
      </c>
      <c r="AL223" s="3">
        <v>0</v>
      </c>
      <c r="AM223">
        <v>0.05</v>
      </c>
      <c r="AN223">
        <v>15</v>
      </c>
      <c r="AO223">
        <v>15</v>
      </c>
      <c r="AP223" s="8">
        <v>45657</v>
      </c>
      <c r="AQ223">
        <v>2</v>
      </c>
      <c r="AR223" t="s">
        <v>58</v>
      </c>
      <c r="AS223" t="s">
        <v>403</v>
      </c>
      <c r="AT223" s="11">
        <v>40541</v>
      </c>
      <c r="AU223" s="3">
        <v>417761</v>
      </c>
      <c r="AV223" s="3">
        <v>417761</v>
      </c>
      <c r="AW223">
        <v>0.1</v>
      </c>
      <c r="AX223">
        <v>42</v>
      </c>
      <c r="AY223">
        <v>42</v>
      </c>
      <c r="AZ223" s="8">
        <v>55884</v>
      </c>
      <c r="BA223">
        <v>3</v>
      </c>
      <c r="BB223" t="s">
        <v>58</v>
      </c>
      <c r="BC223" t="s">
        <v>288</v>
      </c>
      <c r="BD223" s="11" t="s">
        <v>106</v>
      </c>
      <c r="BE223" s="3">
        <v>0</v>
      </c>
      <c r="BF223" s="3">
        <v>0</v>
      </c>
      <c r="BG223">
        <v>0</v>
      </c>
      <c r="BH223">
        <v>0</v>
      </c>
      <c r="BI223">
        <v>0</v>
      </c>
      <c r="BJ223" s="8">
        <v>0</v>
      </c>
      <c r="BK223">
        <v>0</v>
      </c>
      <c r="BL223" t="s">
        <v>46</v>
      </c>
      <c r="BM223">
        <v>0</v>
      </c>
      <c r="BN223" s="3">
        <v>6977110</v>
      </c>
      <c r="BO223" t="s">
        <v>62</v>
      </c>
      <c r="BP223" s="19">
        <f t="shared" si="33"/>
        <v>2799522</v>
      </c>
      <c r="BQ223" s="19"/>
      <c r="BR223" s="19">
        <f t="shared" si="28"/>
        <v>6977110</v>
      </c>
      <c r="BS223" s="13">
        <f t="shared" si="29"/>
        <v>1</v>
      </c>
    </row>
    <row r="224" spans="1:71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30"/>
        <v>0.67230012529097127</v>
      </c>
      <c r="U224" s="3">
        <v>9744517</v>
      </c>
      <c r="V224" s="3">
        <v>8441950</v>
      </c>
      <c r="W224" s="14">
        <f t="shared" si="31"/>
        <v>0.86632821308639518</v>
      </c>
      <c r="X224" s="3">
        <v>5199625</v>
      </c>
      <c r="Y224" s="18">
        <f t="shared" si="32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>
        <v>30</v>
      </c>
      <c r="AF224" s="10">
        <v>46388</v>
      </c>
      <c r="AG224">
        <v>0</v>
      </c>
      <c r="AH224" t="s">
        <v>58</v>
      </c>
      <c r="AI224" t="s">
        <v>205</v>
      </c>
      <c r="AJ224" s="8">
        <v>40544</v>
      </c>
      <c r="AK224" s="3">
        <v>450000</v>
      </c>
      <c r="AL224" s="3">
        <v>450000</v>
      </c>
      <c r="AM224">
        <v>0.01</v>
      </c>
      <c r="AN224">
        <v>30</v>
      </c>
      <c r="AO224">
        <v>30</v>
      </c>
      <c r="AP224" s="8">
        <v>51440</v>
      </c>
      <c r="AQ224">
        <v>0</v>
      </c>
      <c r="AR224" t="s">
        <v>58</v>
      </c>
      <c r="AS224" t="s">
        <v>205</v>
      </c>
      <c r="AT224" s="11">
        <v>40544</v>
      </c>
      <c r="AU224" s="3">
        <v>616261</v>
      </c>
      <c r="AV224" s="3">
        <v>616261</v>
      </c>
      <c r="AW224">
        <v>0</v>
      </c>
      <c r="AX224">
        <v>30</v>
      </c>
      <c r="AY224">
        <v>30</v>
      </c>
      <c r="AZ224" s="8">
        <v>51438</v>
      </c>
      <c r="BA224">
        <v>0</v>
      </c>
      <c r="BB224" t="s">
        <v>58</v>
      </c>
      <c r="BC224" t="s">
        <v>205</v>
      </c>
      <c r="BD224" s="11">
        <v>40544</v>
      </c>
      <c r="BE224" s="3">
        <v>430300</v>
      </c>
      <c r="BF224" s="3">
        <v>430300</v>
      </c>
      <c r="BG224">
        <v>0.01</v>
      </c>
      <c r="BH224">
        <v>30</v>
      </c>
      <c r="BI224">
        <v>30</v>
      </c>
      <c r="BJ224" s="8">
        <v>51440</v>
      </c>
      <c r="BK224">
        <v>0</v>
      </c>
      <c r="BL224" t="s">
        <v>58</v>
      </c>
      <c r="BM224" t="s">
        <v>205</v>
      </c>
      <c r="BN224" s="3">
        <v>9744517</v>
      </c>
      <c r="BO224">
        <v>617371</v>
      </c>
      <c r="BP224" s="19">
        <f t="shared" si="33"/>
        <v>1856561</v>
      </c>
      <c r="BQ224" s="19"/>
      <c r="BR224" s="19">
        <f t="shared" si="28"/>
        <v>7056186</v>
      </c>
      <c r="BS224" s="13">
        <f t="shared" si="29"/>
        <v>0.72411859920814958</v>
      </c>
    </row>
    <row r="225" spans="1:71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30"/>
        <v>0</v>
      </c>
      <c r="U225" s="3">
        <v>0</v>
      </c>
      <c r="V225" s="3">
        <v>0</v>
      </c>
      <c r="W225" s="14">
        <f t="shared" si="31"/>
        <v>0</v>
      </c>
      <c r="X225" s="3">
        <v>0</v>
      </c>
      <c r="Y225" s="18">
        <f t="shared" si="32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>
        <v>18</v>
      </c>
      <c r="AF225" s="10">
        <v>47027</v>
      </c>
      <c r="AG225">
        <v>0</v>
      </c>
      <c r="AH225" t="s">
        <v>43</v>
      </c>
      <c r="AI225" t="s">
        <v>205</v>
      </c>
      <c r="AJ225" s="8">
        <v>40544</v>
      </c>
      <c r="AK225" s="3">
        <v>1290899</v>
      </c>
      <c r="AL225" s="3">
        <v>1290899</v>
      </c>
      <c r="AM225">
        <v>0.01</v>
      </c>
      <c r="AN225">
        <v>30</v>
      </c>
      <c r="AO225">
        <v>30</v>
      </c>
      <c r="AP225" s="8">
        <v>51440</v>
      </c>
      <c r="AQ225">
        <v>0</v>
      </c>
      <c r="AR225" t="s">
        <v>58</v>
      </c>
      <c r="AS225" t="s">
        <v>205</v>
      </c>
      <c r="AT225" s="11" t="s">
        <v>106</v>
      </c>
      <c r="AU225" s="3">
        <v>0</v>
      </c>
      <c r="AV225" s="3">
        <v>0</v>
      </c>
      <c r="AW225">
        <v>0</v>
      </c>
      <c r="AX225">
        <v>0</v>
      </c>
      <c r="AY225">
        <v>0</v>
      </c>
      <c r="AZ225" s="8">
        <v>0</v>
      </c>
      <c r="BA225">
        <v>0</v>
      </c>
      <c r="BB225" t="s">
        <v>46</v>
      </c>
      <c r="BC225">
        <v>0</v>
      </c>
      <c r="BD225" s="11" t="s">
        <v>106</v>
      </c>
      <c r="BE225" s="3">
        <v>0</v>
      </c>
      <c r="BF225" s="3">
        <v>0</v>
      </c>
      <c r="BG225">
        <v>0</v>
      </c>
      <c r="BH225">
        <v>0</v>
      </c>
      <c r="BI225">
        <v>0</v>
      </c>
      <c r="BJ225" s="8">
        <v>0</v>
      </c>
      <c r="BK225">
        <v>0</v>
      </c>
      <c r="BL225" t="s">
        <v>46</v>
      </c>
      <c r="BM225">
        <v>0</v>
      </c>
      <c r="BN225" s="3">
        <v>0</v>
      </c>
      <c r="BO225">
        <v>0</v>
      </c>
      <c r="BP225" s="19">
        <f t="shared" si="33"/>
        <v>1690899</v>
      </c>
      <c r="BQ225" s="19"/>
      <c r="BR225" s="19">
        <f t="shared" si="28"/>
        <v>1690899</v>
      </c>
      <c r="BS225" s="13">
        <f t="shared" si="29"/>
        <v>0</v>
      </c>
    </row>
    <row r="226" spans="1:71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30"/>
        <v>8.0692331335339706E-2</v>
      </c>
      <c r="U226" s="3">
        <v>5293477</v>
      </c>
      <c r="V226" s="3">
        <v>4782047</v>
      </c>
      <c r="W226" s="14">
        <f t="shared" si="31"/>
        <v>0.90338486405060414</v>
      </c>
      <c r="X226" s="3">
        <v>0</v>
      </c>
      <c r="Y226" s="18">
        <f t="shared" si="32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>
        <v>0</v>
      </c>
      <c r="AF226" s="10">
        <v>51463</v>
      </c>
      <c r="AG226" t="s">
        <v>54</v>
      </c>
      <c r="AH226" t="s">
        <v>58</v>
      </c>
      <c r="AI226" t="s">
        <v>122</v>
      </c>
      <c r="AJ226" s="8" t="s">
        <v>404</v>
      </c>
      <c r="AK226" s="3">
        <v>400000</v>
      </c>
      <c r="AL226" s="3">
        <v>400000</v>
      </c>
      <c r="AM226">
        <v>3.5000000000000003E-2</v>
      </c>
      <c r="AN226">
        <v>45</v>
      </c>
      <c r="AO226">
        <v>45</v>
      </c>
      <c r="AP226" s="8">
        <v>58776</v>
      </c>
      <c r="AQ226">
        <v>0</v>
      </c>
      <c r="AR226" t="s">
        <v>100</v>
      </c>
      <c r="AS226" t="s">
        <v>405</v>
      </c>
      <c r="AT226" s="11">
        <v>40483</v>
      </c>
      <c r="AU226" s="3">
        <v>180000</v>
      </c>
      <c r="AV226" s="3">
        <v>140140</v>
      </c>
      <c r="AW226">
        <v>7.4999999999999997E-2</v>
      </c>
      <c r="AX226">
        <v>25</v>
      </c>
      <c r="AY226">
        <v>0</v>
      </c>
      <c r="AZ226" s="8">
        <v>46328</v>
      </c>
      <c r="BA226" t="s">
        <v>406</v>
      </c>
      <c r="BB226" t="s">
        <v>58</v>
      </c>
      <c r="BC226" t="s">
        <v>406</v>
      </c>
      <c r="BD226" s="11" t="s">
        <v>106</v>
      </c>
      <c r="BE226" s="3">
        <v>0</v>
      </c>
      <c r="BF226" s="3">
        <v>0</v>
      </c>
      <c r="BG226">
        <v>0</v>
      </c>
      <c r="BH226">
        <v>0</v>
      </c>
      <c r="BI226">
        <v>0</v>
      </c>
      <c r="BJ226" s="8">
        <v>0</v>
      </c>
      <c r="BK226">
        <v>0</v>
      </c>
      <c r="BL226" t="s">
        <v>46</v>
      </c>
      <c r="BM226">
        <v>0</v>
      </c>
      <c r="BN226" s="3">
        <v>2193780</v>
      </c>
      <c r="BO226" t="s">
        <v>62</v>
      </c>
      <c r="BP226" s="19">
        <f t="shared" si="33"/>
        <v>2193780</v>
      </c>
      <c r="BQ226" s="19"/>
      <c r="BR226" s="19">
        <f t="shared" si="28"/>
        <v>2193780</v>
      </c>
      <c r="BS226" s="13">
        <f t="shared" si="29"/>
        <v>0.41443081740035898</v>
      </c>
    </row>
    <row r="227" spans="1:71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30"/>
        <v>6.6299283145367024E-2</v>
      </c>
      <c r="U227" s="3">
        <v>4093996</v>
      </c>
      <c r="V227" s="3">
        <v>3624713</v>
      </c>
      <c r="W227" s="14">
        <f t="shared" si="31"/>
        <v>0.88537287286064759</v>
      </c>
      <c r="X227" s="3">
        <v>1988659</v>
      </c>
      <c r="Y227" s="18">
        <f t="shared" si="32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>
        <v>30</v>
      </c>
      <c r="AF227" s="10">
        <v>46758</v>
      </c>
      <c r="AG227">
        <v>0</v>
      </c>
      <c r="AH227" t="s">
        <v>43</v>
      </c>
      <c r="AI227">
        <v>0</v>
      </c>
      <c r="AJ227" s="8" t="s">
        <v>106</v>
      </c>
      <c r="AK227" s="3">
        <v>1718565</v>
      </c>
      <c r="AL227" s="3">
        <v>992949</v>
      </c>
      <c r="AM227">
        <v>0</v>
      </c>
      <c r="AN227" t="s">
        <v>45</v>
      </c>
      <c r="AO227">
        <v>0</v>
      </c>
      <c r="AP227" s="8">
        <v>0</v>
      </c>
      <c r="AQ227">
        <v>0</v>
      </c>
      <c r="AR227" t="s">
        <v>58</v>
      </c>
      <c r="AS227">
        <v>0</v>
      </c>
      <c r="AT227" s="11" t="s">
        <v>106</v>
      </c>
      <c r="AU227" s="3">
        <v>0</v>
      </c>
      <c r="AV227" s="3">
        <v>0</v>
      </c>
      <c r="AW227">
        <v>0</v>
      </c>
      <c r="AX227">
        <v>0</v>
      </c>
      <c r="AY227">
        <v>0</v>
      </c>
      <c r="AZ227" s="8">
        <v>0</v>
      </c>
      <c r="BA227">
        <v>0</v>
      </c>
      <c r="BB227" t="s">
        <v>46</v>
      </c>
      <c r="BC227">
        <v>0</v>
      </c>
      <c r="BD227" s="11" t="s">
        <v>106</v>
      </c>
      <c r="BE227" s="3">
        <v>0</v>
      </c>
      <c r="BF227" s="3">
        <v>0</v>
      </c>
      <c r="BG227">
        <v>0</v>
      </c>
      <c r="BH227">
        <v>0</v>
      </c>
      <c r="BI227">
        <v>0</v>
      </c>
      <c r="BJ227" s="8">
        <v>0</v>
      </c>
      <c r="BK227">
        <v>0</v>
      </c>
      <c r="BL227" t="s">
        <v>46</v>
      </c>
      <c r="BM227">
        <v>0</v>
      </c>
      <c r="BN227" s="3">
        <v>409399</v>
      </c>
      <c r="BO227" t="s">
        <v>47</v>
      </c>
      <c r="BP227" s="19">
        <f t="shared" si="33"/>
        <v>2105337</v>
      </c>
      <c r="BQ227" s="16">
        <f>+BP227/U227</f>
        <v>0.51424989179276193</v>
      </c>
      <c r="BR227" s="19">
        <f t="shared" si="28"/>
        <v>4093996</v>
      </c>
      <c r="BS227" s="13">
        <f t="shared" si="29"/>
        <v>1</v>
      </c>
    </row>
    <row r="228" spans="1:71" hidden="1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30"/>
        <v>0.10259142511673727</v>
      </c>
      <c r="U228" s="3">
        <v>4040055</v>
      </c>
      <c r="V228" s="3">
        <v>4634815</v>
      </c>
      <c r="W228" s="14">
        <f t="shared" si="31"/>
        <v>1.1472158176064435</v>
      </c>
      <c r="X228" s="3">
        <v>3094578</v>
      </c>
      <c r="Y228" s="18">
        <f t="shared" si="32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>
        <v>15</v>
      </c>
      <c r="AF228" s="10">
        <v>45894</v>
      </c>
      <c r="AG228">
        <v>0</v>
      </c>
      <c r="AH228" t="s">
        <v>58</v>
      </c>
      <c r="AI228" t="s">
        <v>288</v>
      </c>
      <c r="AJ228" s="8">
        <v>40303</v>
      </c>
      <c r="AK228" s="3">
        <v>215306</v>
      </c>
      <c r="AL228" s="3">
        <v>195128</v>
      </c>
      <c r="AM228">
        <v>6.25E-2</v>
      </c>
      <c r="AN228">
        <v>16</v>
      </c>
      <c r="AO228">
        <v>16</v>
      </c>
      <c r="AP228" s="8">
        <v>46183</v>
      </c>
      <c r="AQ228" t="s">
        <v>63</v>
      </c>
      <c r="AR228" t="s">
        <v>43</v>
      </c>
      <c r="AS228" t="s">
        <v>244</v>
      </c>
      <c r="AT228" s="11">
        <v>40303</v>
      </c>
      <c r="AU228" s="3">
        <v>720814</v>
      </c>
      <c r="AV228" s="3">
        <v>382933</v>
      </c>
      <c r="AW228">
        <v>0</v>
      </c>
      <c r="AX228">
        <v>0</v>
      </c>
      <c r="AY228">
        <v>0</v>
      </c>
      <c r="AZ228" s="8" t="s">
        <v>47</v>
      </c>
      <c r="BA228">
        <v>0</v>
      </c>
      <c r="BB228" t="s">
        <v>100</v>
      </c>
      <c r="BC228" t="s">
        <v>408</v>
      </c>
      <c r="BD228" s="11" t="s">
        <v>106</v>
      </c>
      <c r="BE228" s="3">
        <v>0</v>
      </c>
      <c r="BF228" s="3">
        <v>0</v>
      </c>
      <c r="BG228">
        <v>0</v>
      </c>
      <c r="BH228">
        <v>0</v>
      </c>
      <c r="BI228">
        <v>0</v>
      </c>
      <c r="BJ228" s="8">
        <v>0</v>
      </c>
      <c r="BK228">
        <v>0</v>
      </c>
      <c r="BL228" t="s">
        <v>46</v>
      </c>
      <c r="BM228">
        <v>0</v>
      </c>
      <c r="BN228" s="3">
        <v>4040055</v>
      </c>
      <c r="BO228" t="s">
        <v>62</v>
      </c>
      <c r="BP228" s="19">
        <f t="shared" si="33"/>
        <v>945477</v>
      </c>
      <c r="BQ228" s="19"/>
      <c r="BR228" s="19">
        <f t="shared" si="28"/>
        <v>4040055</v>
      </c>
      <c r="BS228" s="13">
        <f t="shared" si="29"/>
        <v>1</v>
      </c>
    </row>
    <row r="229" spans="1:71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30"/>
        <v>0.97799175181762688</v>
      </c>
      <c r="U229" s="3">
        <v>6720026</v>
      </c>
      <c r="V229" s="3">
        <v>7424206</v>
      </c>
      <c r="W229" s="14">
        <f t="shared" si="31"/>
        <v>1.1047882850453257</v>
      </c>
      <c r="X229" s="3">
        <v>4387699</v>
      </c>
      <c r="Y229" s="18">
        <f t="shared" si="32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>
        <v>16</v>
      </c>
      <c r="AF229" s="10">
        <v>46508</v>
      </c>
      <c r="AG229">
        <v>0</v>
      </c>
      <c r="AH229" t="s">
        <v>43</v>
      </c>
      <c r="AI229">
        <v>0</v>
      </c>
      <c r="AJ229" s="8" t="s">
        <v>106</v>
      </c>
      <c r="AK229" s="3">
        <v>949571</v>
      </c>
      <c r="AL229" s="3">
        <v>569741</v>
      </c>
      <c r="AM229">
        <v>0</v>
      </c>
      <c r="AN229">
        <v>15</v>
      </c>
      <c r="AO229" t="s">
        <v>391</v>
      </c>
      <c r="AP229" s="8">
        <v>46753</v>
      </c>
      <c r="AQ229">
        <v>0</v>
      </c>
      <c r="AR229" t="s">
        <v>100</v>
      </c>
      <c r="AS229">
        <v>0</v>
      </c>
      <c r="AT229" s="11" t="s">
        <v>106</v>
      </c>
      <c r="AU229" s="3">
        <v>0</v>
      </c>
      <c r="AV229" s="3">
        <v>0</v>
      </c>
      <c r="AW229">
        <v>0</v>
      </c>
      <c r="AX229">
        <v>0</v>
      </c>
      <c r="AY229">
        <v>0</v>
      </c>
      <c r="AZ229" s="8">
        <v>0</v>
      </c>
      <c r="BA229">
        <v>0</v>
      </c>
      <c r="BB229" t="s">
        <v>46</v>
      </c>
      <c r="BC229">
        <v>0</v>
      </c>
      <c r="BD229" s="11" t="s">
        <v>106</v>
      </c>
      <c r="BE229" s="3">
        <v>0</v>
      </c>
      <c r="BF229" s="3">
        <v>0</v>
      </c>
      <c r="BG229">
        <v>0</v>
      </c>
      <c r="BH229">
        <v>0</v>
      </c>
      <c r="BI229">
        <v>0</v>
      </c>
      <c r="BJ229" s="8">
        <v>0</v>
      </c>
      <c r="BK229">
        <v>0</v>
      </c>
      <c r="BL229" t="s">
        <v>46</v>
      </c>
      <c r="BM229">
        <v>0</v>
      </c>
      <c r="BN229" s="3">
        <v>6720026</v>
      </c>
      <c r="BO229" t="s">
        <v>47</v>
      </c>
      <c r="BP229" s="19">
        <f t="shared" si="33"/>
        <v>1968571</v>
      </c>
      <c r="BQ229" s="19"/>
      <c r="BR229" s="19">
        <f t="shared" si="28"/>
        <v>6356270</v>
      </c>
      <c r="BS229" s="13">
        <f t="shared" si="29"/>
        <v>0.94586985228926201</v>
      </c>
    </row>
    <row r="230" spans="1:71" hidden="1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30"/>
        <v>9.3870888103085248E-2</v>
      </c>
      <c r="U230" s="3">
        <v>10652930</v>
      </c>
      <c r="V230" s="3">
        <v>11111113</v>
      </c>
      <c r="W230" s="14">
        <f t="shared" si="31"/>
        <v>1.0430100451237359</v>
      </c>
      <c r="X230" s="3">
        <v>8116067</v>
      </c>
      <c r="Y230" s="18">
        <f t="shared" si="32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>
        <v>18</v>
      </c>
      <c r="AF230" s="10">
        <v>47371</v>
      </c>
      <c r="AG230" t="s">
        <v>394</v>
      </c>
      <c r="AH230" t="s">
        <v>43</v>
      </c>
      <c r="AI230" t="s">
        <v>291</v>
      </c>
      <c r="AJ230" s="8">
        <v>40773</v>
      </c>
      <c r="AK230" s="3">
        <v>402000</v>
      </c>
      <c r="AL230" s="3">
        <v>310133</v>
      </c>
      <c r="AM230">
        <v>7.4999999999999997E-2</v>
      </c>
      <c r="AN230">
        <v>15</v>
      </c>
      <c r="AO230">
        <v>15</v>
      </c>
      <c r="AP230" s="8">
        <v>46280</v>
      </c>
      <c r="AQ230">
        <v>0</v>
      </c>
      <c r="AR230" t="s">
        <v>46</v>
      </c>
      <c r="AS230" t="s">
        <v>411</v>
      </c>
      <c r="AT230" s="11">
        <v>40773</v>
      </c>
      <c r="AU230" s="3">
        <v>450000</v>
      </c>
      <c r="AV230" s="3">
        <v>450000</v>
      </c>
      <c r="AW230">
        <v>0.01</v>
      </c>
      <c r="AX230">
        <v>30</v>
      </c>
      <c r="AY230">
        <v>30</v>
      </c>
      <c r="AZ230" s="8">
        <v>51683</v>
      </c>
      <c r="BA230">
        <v>0</v>
      </c>
      <c r="BB230" t="s">
        <v>100</v>
      </c>
      <c r="BC230" t="s">
        <v>339</v>
      </c>
      <c r="BD230" s="11">
        <v>40773</v>
      </c>
      <c r="BE230" s="3">
        <v>482772</v>
      </c>
      <c r="BF230" s="3">
        <v>482772</v>
      </c>
      <c r="BG230">
        <v>0.01</v>
      </c>
      <c r="BH230">
        <v>30</v>
      </c>
      <c r="BI230">
        <v>30</v>
      </c>
      <c r="BJ230" s="8">
        <v>51683</v>
      </c>
      <c r="BK230">
        <v>0</v>
      </c>
      <c r="BL230" t="s">
        <v>100</v>
      </c>
      <c r="BM230">
        <v>0</v>
      </c>
      <c r="BN230" s="3">
        <v>10652930</v>
      </c>
      <c r="BO230" t="s">
        <v>62</v>
      </c>
      <c r="BP230" s="19">
        <f t="shared" si="33"/>
        <v>2536863</v>
      </c>
      <c r="BQ230" s="19"/>
      <c r="BR230" s="19">
        <f t="shared" si="28"/>
        <v>10652930</v>
      </c>
      <c r="BS230" s="13">
        <f t="shared" si="29"/>
        <v>1</v>
      </c>
    </row>
    <row r="231" spans="1:71" hidden="1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30"/>
        <v>7.4764850227519677E-2</v>
      </c>
      <c r="U231" s="3">
        <v>5638853</v>
      </c>
      <c r="V231" s="3">
        <v>4333302</v>
      </c>
      <c r="W231" s="14">
        <f t="shared" si="31"/>
        <v>0.76847224071987685</v>
      </c>
      <c r="X231" s="3">
        <v>3246897</v>
      </c>
      <c r="Y231" s="18">
        <f t="shared" si="32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>
        <v>30</v>
      </c>
      <c r="AF231" s="10">
        <v>14927</v>
      </c>
      <c r="AG231" t="s">
        <v>63</v>
      </c>
      <c r="AH231" t="s">
        <v>58</v>
      </c>
      <c r="AI231">
        <v>0</v>
      </c>
      <c r="AJ231" s="8">
        <v>40487</v>
      </c>
      <c r="AK231" s="3">
        <v>1180000</v>
      </c>
      <c r="AL231" s="3">
        <v>1180000</v>
      </c>
      <c r="AM231">
        <v>3.5999999999999997E-2</v>
      </c>
      <c r="AN231">
        <v>35</v>
      </c>
      <c r="AO231">
        <v>35</v>
      </c>
      <c r="AP231" s="8">
        <v>16746</v>
      </c>
      <c r="AQ231" t="s">
        <v>206</v>
      </c>
      <c r="AR231" t="s">
        <v>58</v>
      </c>
      <c r="AS231">
        <v>0</v>
      </c>
      <c r="AT231" s="11">
        <v>40487</v>
      </c>
      <c r="AU231" s="3">
        <v>285000</v>
      </c>
      <c r="AV231" s="3">
        <v>285000</v>
      </c>
      <c r="AW231">
        <v>0</v>
      </c>
      <c r="AX231">
        <v>30</v>
      </c>
      <c r="AY231">
        <v>30</v>
      </c>
      <c r="AZ231" s="8">
        <v>15523</v>
      </c>
      <c r="BA231" t="s">
        <v>251</v>
      </c>
      <c r="BB231" t="s">
        <v>58</v>
      </c>
      <c r="BC231">
        <v>0</v>
      </c>
      <c r="BD231" s="11" t="s">
        <v>106</v>
      </c>
      <c r="BE231" s="3">
        <v>0</v>
      </c>
      <c r="BF231" s="3">
        <v>0</v>
      </c>
      <c r="BG231">
        <v>0</v>
      </c>
      <c r="BH231">
        <v>0</v>
      </c>
      <c r="BI231">
        <v>0</v>
      </c>
      <c r="BJ231" s="8">
        <v>0</v>
      </c>
      <c r="BK231">
        <v>0</v>
      </c>
      <c r="BL231" t="s">
        <v>46</v>
      </c>
      <c r="BM231">
        <v>0</v>
      </c>
      <c r="BN231" s="3">
        <v>5638853</v>
      </c>
      <c r="BO231" t="s">
        <v>47</v>
      </c>
      <c r="BP231" s="19">
        <f t="shared" si="33"/>
        <v>2391956</v>
      </c>
      <c r="BQ231" s="19"/>
      <c r="BR231" s="19">
        <f t="shared" si="28"/>
        <v>5638853</v>
      </c>
      <c r="BS231" s="13">
        <f t="shared" si="29"/>
        <v>1</v>
      </c>
    </row>
    <row r="232" spans="1:71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30"/>
        <v>6.6959245120705418E-2</v>
      </c>
      <c r="U232" s="3">
        <v>14581616</v>
      </c>
      <c r="V232" s="3">
        <v>9975573</v>
      </c>
      <c r="W232" s="14">
        <f t="shared" si="31"/>
        <v>0.6841198533825058</v>
      </c>
      <c r="X232" s="3">
        <v>7050957.5700000003</v>
      </c>
      <c r="Y232" s="18">
        <f t="shared" si="32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>
        <v>30</v>
      </c>
      <c r="AF232" s="10">
        <v>45935</v>
      </c>
      <c r="AG232" t="s">
        <v>63</v>
      </c>
      <c r="AH232" t="s">
        <v>43</v>
      </c>
      <c r="AI232">
        <v>0</v>
      </c>
      <c r="AJ232" s="8">
        <v>40487</v>
      </c>
      <c r="AK232" s="3">
        <v>4910051</v>
      </c>
      <c r="AL232" s="3">
        <v>4910051</v>
      </c>
      <c r="AM232">
        <v>4.2999999999999997E-2</v>
      </c>
      <c r="AN232">
        <v>35</v>
      </c>
      <c r="AO232">
        <v>35</v>
      </c>
      <c r="AP232" s="8">
        <v>16741</v>
      </c>
      <c r="AQ232" t="s">
        <v>206</v>
      </c>
      <c r="AR232" t="s">
        <v>58</v>
      </c>
      <c r="AS232">
        <v>0</v>
      </c>
      <c r="AT232" s="11" t="s">
        <v>106</v>
      </c>
      <c r="AU232" s="3">
        <v>0</v>
      </c>
      <c r="AV232" s="3">
        <v>0</v>
      </c>
      <c r="AW232">
        <v>0</v>
      </c>
      <c r="AX232">
        <v>0</v>
      </c>
      <c r="AY232">
        <v>0</v>
      </c>
      <c r="AZ232" s="8">
        <v>0</v>
      </c>
      <c r="BA232">
        <v>0</v>
      </c>
      <c r="BB232" t="s">
        <v>46</v>
      </c>
      <c r="BC232">
        <v>0</v>
      </c>
      <c r="BD232" s="11" t="s">
        <v>106</v>
      </c>
      <c r="BE232" s="3">
        <v>0</v>
      </c>
      <c r="BF232" s="3">
        <v>0</v>
      </c>
      <c r="BG232">
        <v>0</v>
      </c>
      <c r="BH232">
        <v>0</v>
      </c>
      <c r="BI232">
        <v>0</v>
      </c>
      <c r="BJ232" s="8">
        <v>0</v>
      </c>
      <c r="BK232">
        <v>0</v>
      </c>
      <c r="BL232" t="s">
        <v>46</v>
      </c>
      <c r="BM232">
        <v>0</v>
      </c>
      <c r="BN232" s="3">
        <v>14581616</v>
      </c>
      <c r="BO232" t="s">
        <v>47</v>
      </c>
      <c r="BP232" s="19">
        <f t="shared" si="33"/>
        <v>7057051</v>
      </c>
      <c r="BQ232" s="19"/>
      <c r="BR232" s="19">
        <f t="shared" si="28"/>
        <v>14108008.57</v>
      </c>
      <c r="BS232" s="13">
        <f t="shared" si="29"/>
        <v>0.96752023712598112</v>
      </c>
    </row>
    <row r="233" spans="1:71" hidden="1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30"/>
        <v>7.3484773858958588E-2</v>
      </c>
      <c r="U233" s="3">
        <v>7207670</v>
      </c>
      <c r="V233" s="3">
        <v>5174827</v>
      </c>
      <c r="W233" s="14">
        <f t="shared" si="31"/>
        <v>0.71796114417002999</v>
      </c>
      <c r="X233" s="3">
        <v>3992994</v>
      </c>
      <c r="Y233" s="18">
        <f t="shared" si="32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>
        <v>30</v>
      </c>
      <c r="AF233" s="10">
        <v>47027</v>
      </c>
      <c r="AG233" t="s">
        <v>63</v>
      </c>
      <c r="AH233" t="s">
        <v>43</v>
      </c>
      <c r="AI233">
        <v>0</v>
      </c>
      <c r="AJ233" s="8">
        <v>40494</v>
      </c>
      <c r="AK233" s="3">
        <v>569676</v>
      </c>
      <c r="AL233" s="3">
        <v>385068.9</v>
      </c>
      <c r="AM233">
        <v>0</v>
      </c>
      <c r="AN233">
        <v>30</v>
      </c>
      <c r="AO233">
        <v>30</v>
      </c>
      <c r="AP233" s="8">
        <v>51452</v>
      </c>
      <c r="AQ233" t="s">
        <v>412</v>
      </c>
      <c r="AR233" t="s">
        <v>58</v>
      </c>
      <c r="AS233">
        <v>0</v>
      </c>
      <c r="AT233" s="11">
        <v>40487</v>
      </c>
      <c r="AU233" s="3">
        <v>1890000</v>
      </c>
      <c r="AV233" s="3">
        <v>1890000</v>
      </c>
      <c r="AW233">
        <v>4.2999999999999997E-2</v>
      </c>
      <c r="AX233">
        <v>35</v>
      </c>
      <c r="AY233">
        <v>35</v>
      </c>
      <c r="AZ233" s="8">
        <v>53271</v>
      </c>
      <c r="BA233" t="s">
        <v>251</v>
      </c>
      <c r="BB233" t="s">
        <v>58</v>
      </c>
      <c r="BC233">
        <v>0</v>
      </c>
      <c r="BD233" s="11" t="s">
        <v>106</v>
      </c>
      <c r="BE233" s="3">
        <v>0</v>
      </c>
      <c r="BF233" s="3">
        <v>0</v>
      </c>
      <c r="BG233">
        <v>0</v>
      </c>
      <c r="BH233">
        <v>0</v>
      </c>
      <c r="BI233">
        <v>0</v>
      </c>
      <c r="BJ233" s="8">
        <v>0</v>
      </c>
      <c r="BK233">
        <v>0</v>
      </c>
      <c r="BL233" t="s">
        <v>46</v>
      </c>
      <c r="BM233">
        <v>0</v>
      </c>
      <c r="BN233" s="3">
        <v>7207670</v>
      </c>
      <c r="BO233" t="s">
        <v>47</v>
      </c>
      <c r="BP233" s="19">
        <f t="shared" si="33"/>
        <v>3214676</v>
      </c>
      <c r="BQ233" s="19"/>
      <c r="BR233" s="19">
        <f t="shared" si="28"/>
        <v>7207670</v>
      </c>
      <c r="BS233" s="13">
        <f t="shared" si="29"/>
        <v>1</v>
      </c>
    </row>
    <row r="234" spans="1:71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30"/>
        <v>5.6603372780659619E-2</v>
      </c>
      <c r="U234" s="3">
        <v>2918660</v>
      </c>
      <c r="V234" s="3">
        <v>2300103</v>
      </c>
      <c r="W234" s="14">
        <f t="shared" si="31"/>
        <v>0.78806815456408075</v>
      </c>
      <c r="X234" s="3">
        <v>1087943</v>
      </c>
      <c r="Y234" s="18">
        <f t="shared" si="32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>
        <v>30</v>
      </c>
      <c r="AF234" s="10">
        <v>46183</v>
      </c>
      <c r="AG234" t="s">
        <v>54</v>
      </c>
      <c r="AH234" t="s">
        <v>43</v>
      </c>
      <c r="AI234" t="s">
        <v>55</v>
      </c>
      <c r="AJ234" s="8">
        <v>40451</v>
      </c>
      <c r="AK234" s="3">
        <v>935295</v>
      </c>
      <c r="AL234" s="3">
        <v>495626.41</v>
      </c>
      <c r="AM234" t="s">
        <v>254</v>
      </c>
      <c r="AN234" t="s">
        <v>358</v>
      </c>
      <c r="AO234" t="s">
        <v>358</v>
      </c>
      <c r="AP234" s="8" t="s">
        <v>413</v>
      </c>
      <c r="AQ234" t="s">
        <v>71</v>
      </c>
      <c r="AR234" t="s">
        <v>100</v>
      </c>
      <c r="AS234" t="s">
        <v>414</v>
      </c>
      <c r="AT234" s="11">
        <v>40359</v>
      </c>
      <c r="AU234" s="3">
        <v>601996</v>
      </c>
      <c r="AV234" s="3">
        <v>764969.67</v>
      </c>
      <c r="AW234">
        <v>0.04</v>
      </c>
      <c r="AX234">
        <v>17</v>
      </c>
      <c r="AY234">
        <v>17</v>
      </c>
      <c r="AZ234" s="8">
        <v>46388</v>
      </c>
      <c r="BA234" t="s">
        <v>75</v>
      </c>
      <c r="BB234" t="s">
        <v>100</v>
      </c>
      <c r="BC234" t="s">
        <v>55</v>
      </c>
      <c r="BD234" s="11" t="s">
        <v>358</v>
      </c>
      <c r="BE234" s="3">
        <v>34000</v>
      </c>
      <c r="BF234" s="3">
        <v>0</v>
      </c>
      <c r="BG234">
        <v>0.03</v>
      </c>
      <c r="BH234">
        <v>5</v>
      </c>
      <c r="BI234">
        <v>5</v>
      </c>
      <c r="BJ234" s="8" t="s">
        <v>415</v>
      </c>
      <c r="BK234" t="s">
        <v>358</v>
      </c>
      <c r="BL234" t="s">
        <v>58</v>
      </c>
      <c r="BM234" t="s">
        <v>47</v>
      </c>
      <c r="BN234" s="3">
        <v>2918660</v>
      </c>
      <c r="BO234" t="s">
        <v>47</v>
      </c>
      <c r="BP234" s="19">
        <f t="shared" si="33"/>
        <v>1830717</v>
      </c>
      <c r="BQ234" s="16">
        <f t="shared" ref="BQ234:BQ235" si="36">+BP234/U234</f>
        <v>0.62724572235203824</v>
      </c>
      <c r="BR234" s="19">
        <f t="shared" si="28"/>
        <v>2918660</v>
      </c>
      <c r="BS234" s="13">
        <f t="shared" si="29"/>
        <v>1</v>
      </c>
    </row>
    <row r="235" spans="1:71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30"/>
        <v>5.954406223324088E-2</v>
      </c>
      <c r="U235" s="3">
        <v>1823977</v>
      </c>
      <c r="V235" s="3">
        <v>1424373</v>
      </c>
      <c r="W235" s="14">
        <f t="shared" si="31"/>
        <v>0.78091609707797849</v>
      </c>
      <c r="X235" s="3">
        <v>765947</v>
      </c>
      <c r="Y235" s="18">
        <f t="shared" si="32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>
        <v>30</v>
      </c>
      <c r="AF235" s="10">
        <v>46517</v>
      </c>
      <c r="AG235" t="s">
        <v>54</v>
      </c>
      <c r="AH235" t="s">
        <v>43</v>
      </c>
      <c r="AI235" t="s">
        <v>55</v>
      </c>
      <c r="AJ235" s="8">
        <v>40451</v>
      </c>
      <c r="AK235" s="3">
        <v>552263</v>
      </c>
      <c r="AL235" s="3">
        <v>552263</v>
      </c>
      <c r="AM235" t="s">
        <v>358</v>
      </c>
      <c r="AN235" t="s">
        <v>358</v>
      </c>
      <c r="AO235" t="s">
        <v>358</v>
      </c>
      <c r="AP235" s="8" t="s">
        <v>413</v>
      </c>
      <c r="AQ235" t="s">
        <v>71</v>
      </c>
      <c r="AR235" t="s">
        <v>100</v>
      </c>
      <c r="AS235" t="s">
        <v>414</v>
      </c>
      <c r="AT235" s="11">
        <v>40451</v>
      </c>
      <c r="AU235" s="3">
        <v>458767</v>
      </c>
      <c r="AV235" s="3">
        <v>458767</v>
      </c>
      <c r="AW235">
        <v>0.04</v>
      </c>
      <c r="AX235" t="s">
        <v>416</v>
      </c>
      <c r="AY235" t="s">
        <v>358</v>
      </c>
      <c r="AZ235" s="8">
        <v>46388</v>
      </c>
      <c r="BA235" t="s">
        <v>75</v>
      </c>
      <c r="BB235" t="s">
        <v>100</v>
      </c>
      <c r="BC235" t="s">
        <v>55</v>
      </c>
      <c r="BD235" s="11" t="s">
        <v>106</v>
      </c>
      <c r="BE235" s="3">
        <v>0</v>
      </c>
      <c r="BF235" s="3">
        <v>0</v>
      </c>
      <c r="BG235">
        <v>0</v>
      </c>
      <c r="BH235">
        <v>0</v>
      </c>
      <c r="BI235">
        <v>0</v>
      </c>
      <c r="BJ235" s="8">
        <v>0</v>
      </c>
      <c r="BK235">
        <v>0</v>
      </c>
      <c r="BL235" t="s">
        <v>46</v>
      </c>
      <c r="BM235">
        <v>0</v>
      </c>
      <c r="BN235" s="3">
        <v>1823977</v>
      </c>
      <c r="BO235" t="s">
        <v>47</v>
      </c>
      <c r="BP235" s="19">
        <f t="shared" si="33"/>
        <v>1058030</v>
      </c>
      <c r="BQ235" s="16">
        <f t="shared" si="36"/>
        <v>0.58006762146671809</v>
      </c>
      <c r="BR235" s="19">
        <f t="shared" si="28"/>
        <v>1823977</v>
      </c>
      <c r="BS235" s="13">
        <f t="shared" si="29"/>
        <v>1</v>
      </c>
    </row>
    <row r="236" spans="1:71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30"/>
        <v>9.6388588037919221E-2</v>
      </c>
      <c r="U236" s="3">
        <v>5415195</v>
      </c>
      <c r="V236" s="3">
        <v>5811111</v>
      </c>
      <c r="W236" s="14">
        <f t="shared" si="31"/>
        <v>1.0731120485965879</v>
      </c>
      <c r="X236" s="3">
        <v>3653375.63</v>
      </c>
      <c r="Y236" s="18">
        <f t="shared" si="32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>
        <v>30</v>
      </c>
      <c r="AF236" s="10">
        <v>51622</v>
      </c>
      <c r="AG236">
        <v>1</v>
      </c>
      <c r="AH236" t="s">
        <v>58</v>
      </c>
      <c r="AI236" t="s">
        <v>417</v>
      </c>
      <c r="AJ236" s="8">
        <v>40927</v>
      </c>
      <c r="AK236" s="3">
        <v>210000</v>
      </c>
      <c r="AL236" s="3">
        <v>210000</v>
      </c>
      <c r="AM236">
        <v>0</v>
      </c>
      <c r="AN236">
        <v>15</v>
      </c>
      <c r="AO236">
        <v>15</v>
      </c>
      <c r="AP236" s="8">
        <v>46153</v>
      </c>
      <c r="AQ236">
        <v>2</v>
      </c>
      <c r="AR236" t="s">
        <v>100</v>
      </c>
      <c r="AS236" t="s">
        <v>417</v>
      </c>
      <c r="AT236" s="11" t="s">
        <v>106</v>
      </c>
      <c r="AU236" s="3">
        <v>0</v>
      </c>
      <c r="AV236" s="3">
        <v>0</v>
      </c>
      <c r="AW236">
        <v>0</v>
      </c>
      <c r="AX236">
        <v>0</v>
      </c>
      <c r="AY236">
        <v>0</v>
      </c>
      <c r="AZ236" s="8">
        <v>0</v>
      </c>
      <c r="BA236">
        <v>0</v>
      </c>
      <c r="BB236" t="s">
        <v>46</v>
      </c>
      <c r="BC236">
        <v>0</v>
      </c>
      <c r="BD236" s="11">
        <v>40908</v>
      </c>
      <c r="BE236" s="3">
        <v>732571</v>
      </c>
      <c r="BF236" s="3">
        <v>605888</v>
      </c>
      <c r="BG236">
        <v>0</v>
      </c>
      <c r="BH236">
        <v>0</v>
      </c>
      <c r="BI236">
        <v>0</v>
      </c>
      <c r="BJ236" s="8">
        <v>0</v>
      </c>
      <c r="BK236">
        <v>3</v>
      </c>
      <c r="BL236" t="s">
        <v>58</v>
      </c>
      <c r="BM236" t="s">
        <v>47</v>
      </c>
      <c r="BN236" s="3">
        <v>5415195</v>
      </c>
      <c r="BO236">
        <v>168000</v>
      </c>
      <c r="BP236" s="19">
        <f t="shared" si="33"/>
        <v>1720503</v>
      </c>
      <c r="BQ236" s="19"/>
      <c r="BR236" s="19">
        <f t="shared" si="28"/>
        <v>5373878.6299999999</v>
      </c>
      <c r="BS236" s="13">
        <f t="shared" si="29"/>
        <v>0.9923702895278933</v>
      </c>
    </row>
    <row r="237" spans="1:71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30"/>
        <v>8.6088958142088348E-2</v>
      </c>
      <c r="U237" s="3">
        <v>2455402</v>
      </c>
      <c r="V237" s="3">
        <v>2348700</v>
      </c>
      <c r="W237" s="14">
        <f t="shared" si="31"/>
        <v>0.95654397935653712</v>
      </c>
      <c r="X237" s="3">
        <v>1965861</v>
      </c>
      <c r="Y237" s="18">
        <f t="shared" si="32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>
        <v>30</v>
      </c>
      <c r="AF237" s="10">
        <v>46204</v>
      </c>
      <c r="AG237" t="s">
        <v>54</v>
      </c>
      <c r="AH237" t="s">
        <v>115</v>
      </c>
      <c r="AI237" t="s">
        <v>44</v>
      </c>
      <c r="AJ237" s="8" t="s">
        <v>106</v>
      </c>
      <c r="AK237" s="3">
        <v>0</v>
      </c>
      <c r="AL237" s="3">
        <v>0</v>
      </c>
      <c r="AM237">
        <v>0</v>
      </c>
      <c r="AN237" t="s">
        <v>45</v>
      </c>
      <c r="AO237">
        <v>0</v>
      </c>
      <c r="AP237" s="8">
        <v>0</v>
      </c>
      <c r="AQ237">
        <v>0</v>
      </c>
      <c r="AR237" t="s">
        <v>46</v>
      </c>
      <c r="AS237">
        <v>0</v>
      </c>
      <c r="AT237" s="11" t="s">
        <v>106</v>
      </c>
      <c r="AU237" s="3">
        <v>0</v>
      </c>
      <c r="AV237" s="3">
        <v>0</v>
      </c>
      <c r="AW237">
        <v>0</v>
      </c>
      <c r="AX237">
        <v>0</v>
      </c>
      <c r="AY237">
        <v>0</v>
      </c>
      <c r="AZ237" s="8">
        <v>0</v>
      </c>
      <c r="BA237">
        <v>0</v>
      </c>
      <c r="BB237" t="s">
        <v>46</v>
      </c>
      <c r="BC237">
        <v>0</v>
      </c>
      <c r="BD237" s="11" t="s">
        <v>106</v>
      </c>
      <c r="BE237" s="3">
        <v>0</v>
      </c>
      <c r="BF237" s="3">
        <v>0</v>
      </c>
      <c r="BG237">
        <v>0</v>
      </c>
      <c r="BH237">
        <v>0</v>
      </c>
      <c r="BI237">
        <v>0</v>
      </c>
      <c r="BJ237" s="8">
        <v>0</v>
      </c>
      <c r="BK237">
        <v>0</v>
      </c>
      <c r="BL237" t="s">
        <v>46</v>
      </c>
      <c r="BM237">
        <v>0</v>
      </c>
      <c r="BN237" s="3">
        <v>2455402</v>
      </c>
      <c r="BO237">
        <v>0</v>
      </c>
      <c r="BP237" s="19">
        <f t="shared" si="33"/>
        <v>183519.74</v>
      </c>
      <c r="BQ237" s="19"/>
      <c r="BR237" s="19">
        <f t="shared" si="28"/>
        <v>2149380.7400000002</v>
      </c>
      <c r="BS237" s="13">
        <f t="shared" si="29"/>
        <v>0.87536816374671045</v>
      </c>
    </row>
    <row r="238" spans="1:71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30"/>
        <v>8.6088958142088348E-2</v>
      </c>
      <c r="U238" s="3">
        <v>2455402</v>
      </c>
      <c r="V238" s="3">
        <v>2348700</v>
      </c>
      <c r="W238" s="14">
        <f t="shared" si="31"/>
        <v>0.95654397935653712</v>
      </c>
      <c r="X238" s="3">
        <v>19658619</v>
      </c>
      <c r="Y238" s="18">
        <f t="shared" si="32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>
        <v>30</v>
      </c>
      <c r="AF238" s="10">
        <v>46204</v>
      </c>
      <c r="AG238" t="s">
        <v>54</v>
      </c>
      <c r="AH238" t="s">
        <v>114</v>
      </c>
      <c r="AI238" t="s">
        <v>44</v>
      </c>
      <c r="AJ238" s="8" t="s">
        <v>106</v>
      </c>
      <c r="AK238" s="3">
        <v>0</v>
      </c>
      <c r="AL238" s="3">
        <v>0</v>
      </c>
      <c r="AM238">
        <v>0</v>
      </c>
      <c r="AN238" t="s">
        <v>45</v>
      </c>
      <c r="AO238">
        <v>0</v>
      </c>
      <c r="AP238" s="8">
        <v>0</v>
      </c>
      <c r="AQ238">
        <v>0</v>
      </c>
      <c r="AR238" t="s">
        <v>46</v>
      </c>
      <c r="AS238">
        <v>0</v>
      </c>
      <c r="AT238" s="11" t="s">
        <v>106</v>
      </c>
      <c r="AU238" s="3">
        <v>0</v>
      </c>
      <c r="AV238" s="3">
        <v>0</v>
      </c>
      <c r="AW238">
        <v>0</v>
      </c>
      <c r="AX238">
        <v>0</v>
      </c>
      <c r="AY238">
        <v>0</v>
      </c>
      <c r="AZ238" s="8">
        <v>0</v>
      </c>
      <c r="BA238">
        <v>0</v>
      </c>
      <c r="BB238" t="s">
        <v>46</v>
      </c>
      <c r="BC238">
        <v>0</v>
      </c>
      <c r="BD238" s="11" t="s">
        <v>106</v>
      </c>
      <c r="BE238" s="3">
        <v>0</v>
      </c>
      <c r="BF238" s="3">
        <v>0</v>
      </c>
      <c r="BG238">
        <v>0</v>
      </c>
      <c r="BH238">
        <v>0</v>
      </c>
      <c r="BI238">
        <v>0</v>
      </c>
      <c r="BJ238" s="8">
        <v>0</v>
      </c>
      <c r="BK238">
        <v>0</v>
      </c>
      <c r="BL238" t="s">
        <v>46</v>
      </c>
      <c r="BM238">
        <v>0</v>
      </c>
      <c r="BN238" s="3">
        <v>2455402</v>
      </c>
      <c r="BO238">
        <v>0</v>
      </c>
      <c r="BP238" s="19">
        <f t="shared" si="33"/>
        <v>195000</v>
      </c>
      <c r="BQ238" s="19"/>
      <c r="BR238" s="19">
        <f t="shared" si="28"/>
        <v>19853619</v>
      </c>
      <c r="BS238" s="13">
        <f t="shared" si="29"/>
        <v>8.0856898381609206</v>
      </c>
    </row>
    <row r="239" spans="1:71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30"/>
        <v>7.4509669913990731E-2</v>
      </c>
      <c r="U239" s="3">
        <v>2692268</v>
      </c>
      <c r="V239" s="3">
        <v>2329899</v>
      </c>
      <c r="W239" s="14">
        <f t="shared" si="31"/>
        <v>0.86540381566768243</v>
      </c>
      <c r="X239" s="3">
        <v>1431753</v>
      </c>
      <c r="Y239" s="18">
        <f t="shared" si="32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>
        <v>30</v>
      </c>
      <c r="AF239" s="10">
        <v>46183</v>
      </c>
      <c r="AG239" t="s">
        <v>63</v>
      </c>
      <c r="AH239" t="s">
        <v>43</v>
      </c>
      <c r="AI239" t="s">
        <v>44</v>
      </c>
      <c r="AJ239" s="8">
        <v>40480</v>
      </c>
      <c r="AK239" s="3">
        <v>1082131</v>
      </c>
      <c r="AL239" s="3">
        <v>601184</v>
      </c>
      <c r="AM239" t="s">
        <v>165</v>
      </c>
      <c r="AN239">
        <v>15</v>
      </c>
      <c r="AO239" t="s">
        <v>165</v>
      </c>
      <c r="AP239" s="8">
        <v>45962</v>
      </c>
      <c r="AQ239" t="s">
        <v>206</v>
      </c>
      <c r="AR239" t="s">
        <v>100</v>
      </c>
      <c r="AS239" t="s">
        <v>55</v>
      </c>
      <c r="AT239" s="11" t="s">
        <v>106</v>
      </c>
      <c r="AU239" s="3">
        <v>0</v>
      </c>
      <c r="AV239" s="3">
        <v>0</v>
      </c>
      <c r="AW239">
        <v>0</v>
      </c>
      <c r="AX239">
        <v>0</v>
      </c>
      <c r="AY239">
        <v>0</v>
      </c>
      <c r="AZ239" s="8">
        <v>0</v>
      </c>
      <c r="BA239">
        <v>0</v>
      </c>
      <c r="BB239" t="s">
        <v>46</v>
      </c>
      <c r="BC239">
        <v>0</v>
      </c>
      <c r="BD239" s="11" t="s">
        <v>106</v>
      </c>
      <c r="BE239" s="3">
        <v>0</v>
      </c>
      <c r="BF239" s="3">
        <v>0</v>
      </c>
      <c r="BG239">
        <v>0</v>
      </c>
      <c r="BH239">
        <v>0</v>
      </c>
      <c r="BI239">
        <v>0</v>
      </c>
      <c r="BJ239" s="8">
        <v>0</v>
      </c>
      <c r="BK239">
        <v>0</v>
      </c>
      <c r="BL239" t="s">
        <v>46</v>
      </c>
      <c r="BM239">
        <v>0</v>
      </c>
      <c r="BN239" s="3">
        <v>2692268</v>
      </c>
      <c r="BO239" s="12">
        <v>1082131</v>
      </c>
      <c r="BP239" s="19">
        <f t="shared" si="33"/>
        <v>1190858</v>
      </c>
      <c r="BQ239" s="19"/>
      <c r="BR239" s="19">
        <f t="shared" si="28"/>
        <v>2622611</v>
      </c>
      <c r="BS239" s="13">
        <f t="shared" si="29"/>
        <v>0.97412701855833073</v>
      </c>
    </row>
    <row r="240" spans="1:71" hidden="1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30"/>
        <v>7.308176824550297E-2</v>
      </c>
      <c r="U240" s="3">
        <v>3127620</v>
      </c>
      <c r="V240" s="3">
        <v>2542028</v>
      </c>
      <c r="W240" s="14">
        <f t="shared" si="31"/>
        <v>0.8127675356980707</v>
      </c>
      <c r="X240" s="3">
        <v>1600020</v>
      </c>
      <c r="Y240" s="18">
        <f t="shared" si="32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>
        <v>30</v>
      </c>
      <c r="AF240" s="10">
        <v>46183</v>
      </c>
      <c r="AG240" t="s">
        <v>63</v>
      </c>
      <c r="AH240" t="s">
        <v>43</v>
      </c>
      <c r="AI240" t="s">
        <v>44</v>
      </c>
      <c r="AJ240" s="8">
        <v>40480</v>
      </c>
      <c r="AK240" s="3">
        <v>1050158</v>
      </c>
      <c r="AL240" s="3">
        <v>1050158</v>
      </c>
      <c r="AM240">
        <v>0</v>
      </c>
      <c r="AN240">
        <v>30</v>
      </c>
      <c r="AO240" t="s">
        <v>165</v>
      </c>
      <c r="AP240" s="8">
        <v>51438</v>
      </c>
      <c r="AQ240" t="s">
        <v>206</v>
      </c>
      <c r="AR240" t="s">
        <v>58</v>
      </c>
      <c r="AS240" t="s">
        <v>44</v>
      </c>
      <c r="AT240" s="11">
        <v>40480</v>
      </c>
      <c r="AU240" s="3">
        <v>59207</v>
      </c>
      <c r="AV240" s="3">
        <v>32893</v>
      </c>
      <c r="AW240" t="s">
        <v>165</v>
      </c>
      <c r="AX240">
        <v>15</v>
      </c>
      <c r="AY240" t="s">
        <v>165</v>
      </c>
      <c r="AZ240" s="8">
        <v>45962</v>
      </c>
      <c r="BA240" t="s">
        <v>251</v>
      </c>
      <c r="BB240" t="s">
        <v>100</v>
      </c>
      <c r="BC240">
        <v>0</v>
      </c>
      <c r="BD240" s="11">
        <v>40787</v>
      </c>
      <c r="BE240" s="3">
        <v>82064</v>
      </c>
      <c r="BF240" s="3">
        <v>18434</v>
      </c>
      <c r="BG240">
        <v>0</v>
      </c>
      <c r="BH240" t="s">
        <v>165</v>
      </c>
      <c r="BI240" t="s">
        <v>165</v>
      </c>
      <c r="BJ240" s="8" t="s">
        <v>165</v>
      </c>
      <c r="BK240" t="s">
        <v>165</v>
      </c>
      <c r="BL240" t="s">
        <v>58</v>
      </c>
      <c r="BM240">
        <v>0</v>
      </c>
      <c r="BN240" s="3">
        <v>3127620</v>
      </c>
      <c r="BO240" s="12">
        <v>59207</v>
      </c>
      <c r="BP240" s="19">
        <f t="shared" si="33"/>
        <v>1527610</v>
      </c>
      <c r="BQ240" s="19"/>
      <c r="BR240" s="19">
        <f t="shared" si="28"/>
        <v>3127630</v>
      </c>
      <c r="BS240" s="13">
        <f t="shared" si="29"/>
        <v>1.0000031973193675</v>
      </c>
    </row>
    <row r="241" spans="1:71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30"/>
        <v>5.4378029259154456E-2</v>
      </c>
      <c r="U241" s="3">
        <v>5205687</v>
      </c>
      <c r="V241" s="3">
        <v>4307812</v>
      </c>
      <c r="W241" s="14">
        <f t="shared" si="31"/>
        <v>0.82752036378675864</v>
      </c>
      <c r="X241" s="3">
        <v>1486563</v>
      </c>
      <c r="Y241" s="18">
        <f t="shared" si="32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>
        <v>15</v>
      </c>
      <c r="AF241" s="10">
        <v>46752</v>
      </c>
      <c r="AG241" t="s">
        <v>208</v>
      </c>
      <c r="AH241" t="s">
        <v>100</v>
      </c>
      <c r="AI241" t="s">
        <v>207</v>
      </c>
      <c r="AJ241" s="8" t="s">
        <v>106</v>
      </c>
      <c r="AK241" s="3">
        <v>0</v>
      </c>
      <c r="AL241" s="3">
        <v>0</v>
      </c>
      <c r="AM241">
        <v>0</v>
      </c>
      <c r="AN241">
        <v>0</v>
      </c>
      <c r="AO241">
        <v>0</v>
      </c>
      <c r="AP241" s="8">
        <v>0</v>
      </c>
      <c r="AQ241">
        <v>0</v>
      </c>
      <c r="AR241" t="s">
        <v>46</v>
      </c>
      <c r="AS241">
        <v>0</v>
      </c>
      <c r="AT241" s="11" t="s">
        <v>106</v>
      </c>
      <c r="AU241" s="3">
        <v>0</v>
      </c>
      <c r="AV241" s="3">
        <v>0</v>
      </c>
      <c r="AW241">
        <v>0</v>
      </c>
      <c r="AX241">
        <v>0</v>
      </c>
      <c r="AY241">
        <v>0</v>
      </c>
      <c r="AZ241" s="8">
        <v>0</v>
      </c>
      <c r="BA241">
        <v>0</v>
      </c>
      <c r="BB241" t="s">
        <v>46</v>
      </c>
      <c r="BC241">
        <v>0</v>
      </c>
      <c r="BD241" s="11" t="s">
        <v>106</v>
      </c>
      <c r="BE241" s="3">
        <v>0</v>
      </c>
      <c r="BF241" s="3">
        <v>0</v>
      </c>
      <c r="BG241">
        <v>0</v>
      </c>
      <c r="BH241">
        <v>0</v>
      </c>
      <c r="BI241">
        <v>0</v>
      </c>
      <c r="BJ241" s="8">
        <v>0</v>
      </c>
      <c r="BK241">
        <v>0</v>
      </c>
      <c r="BL241" t="s">
        <v>46</v>
      </c>
      <c r="BM241">
        <v>0</v>
      </c>
      <c r="BN241" s="3">
        <v>0</v>
      </c>
      <c r="BO241">
        <v>0</v>
      </c>
      <c r="BP241" s="19">
        <f t="shared" si="33"/>
        <v>450000</v>
      </c>
      <c r="BQ241" s="19"/>
      <c r="BR241" s="19">
        <f t="shared" si="28"/>
        <v>1936563</v>
      </c>
      <c r="BS241" s="13">
        <f t="shared" si="29"/>
        <v>0.3720091123419445</v>
      </c>
    </row>
    <row r="242" spans="1:71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30"/>
        <v>0.10976779696016156</v>
      </c>
      <c r="U242" s="3">
        <v>5278570</v>
      </c>
      <c r="V242" s="3">
        <v>6473919</v>
      </c>
      <c r="W242" s="14">
        <f t="shared" si="31"/>
        <v>1.2264531871321209</v>
      </c>
      <c r="X242" s="3">
        <v>0</v>
      </c>
      <c r="Y242" s="18">
        <f t="shared" si="32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>
        <v>0</v>
      </c>
      <c r="AF242" s="10" t="s">
        <v>421</v>
      </c>
      <c r="AG242">
        <v>0</v>
      </c>
      <c r="AH242" t="s">
        <v>100</v>
      </c>
      <c r="AI242" t="s">
        <v>422</v>
      </c>
      <c r="AJ242" s="8" t="s">
        <v>106</v>
      </c>
      <c r="AK242" s="3">
        <v>317357</v>
      </c>
      <c r="AL242" s="3">
        <v>395468</v>
      </c>
      <c r="AM242">
        <v>0.06</v>
      </c>
      <c r="AN242" t="s">
        <v>45</v>
      </c>
      <c r="AO242">
        <v>0</v>
      </c>
      <c r="AP242" s="8">
        <v>47483</v>
      </c>
      <c r="AQ242">
        <v>0</v>
      </c>
      <c r="AR242" t="s">
        <v>100</v>
      </c>
      <c r="AS242" t="s">
        <v>422</v>
      </c>
      <c r="AT242" s="11">
        <v>41319</v>
      </c>
      <c r="AU242" s="3">
        <v>350000</v>
      </c>
      <c r="AV242" s="3">
        <v>280594</v>
      </c>
      <c r="AW242">
        <v>4.99E-2</v>
      </c>
      <c r="AX242">
        <v>15</v>
      </c>
      <c r="AY242">
        <v>0</v>
      </c>
      <c r="AZ242" s="8">
        <v>46645</v>
      </c>
      <c r="BA242">
        <v>0</v>
      </c>
      <c r="BB242" t="s">
        <v>43</v>
      </c>
      <c r="BC242" t="s">
        <v>422</v>
      </c>
      <c r="BD242" s="11" t="s">
        <v>106</v>
      </c>
      <c r="BE242" s="3">
        <v>0</v>
      </c>
      <c r="BF242" s="3">
        <v>0</v>
      </c>
      <c r="BG242">
        <v>0</v>
      </c>
      <c r="BH242">
        <v>0</v>
      </c>
      <c r="BI242">
        <v>0</v>
      </c>
      <c r="BJ242" s="8">
        <v>0</v>
      </c>
      <c r="BK242">
        <v>0</v>
      </c>
      <c r="BL242" t="s">
        <v>46</v>
      </c>
      <c r="BM242">
        <v>0</v>
      </c>
      <c r="BN242" s="3">
        <v>0</v>
      </c>
      <c r="BO242">
        <v>0</v>
      </c>
      <c r="BP242" s="19">
        <f t="shared" si="33"/>
        <v>863357</v>
      </c>
      <c r="BQ242" s="19"/>
      <c r="BR242" s="19">
        <f t="shared" si="28"/>
        <v>863357</v>
      </c>
      <c r="BS242" s="13">
        <f t="shared" si="29"/>
        <v>0.16355888053014359</v>
      </c>
    </row>
    <row r="243" spans="1:71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30"/>
        <v>6.5297865840623082E-2</v>
      </c>
      <c r="U243" s="3">
        <v>3227594</v>
      </c>
      <c r="V243" s="3">
        <v>2888839</v>
      </c>
      <c r="W243" s="14">
        <f t="shared" si="31"/>
        <v>0.89504411025674235</v>
      </c>
      <c r="X243" s="3">
        <v>1636101</v>
      </c>
      <c r="Y243" s="18">
        <f t="shared" si="32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>
        <v>20</v>
      </c>
      <c r="AF243" s="10">
        <v>47729</v>
      </c>
      <c r="AG243" t="s">
        <v>423</v>
      </c>
      <c r="AH243" t="s">
        <v>58</v>
      </c>
      <c r="AI243" t="s">
        <v>339</v>
      </c>
      <c r="AJ243" s="8">
        <v>40424</v>
      </c>
      <c r="AK243" s="3">
        <v>964372</v>
      </c>
      <c r="AL243" s="3">
        <v>0</v>
      </c>
      <c r="AM243">
        <v>0</v>
      </c>
      <c r="AN243" t="s">
        <v>45</v>
      </c>
      <c r="AO243">
        <v>0</v>
      </c>
      <c r="AP243" s="8">
        <v>0</v>
      </c>
      <c r="AQ243" t="s">
        <v>424</v>
      </c>
      <c r="AR243" t="s">
        <v>100</v>
      </c>
      <c r="AS243" t="s">
        <v>425</v>
      </c>
      <c r="AT243" s="11">
        <v>40424</v>
      </c>
      <c r="AU243" s="3">
        <v>252000</v>
      </c>
      <c r="AV243" s="3">
        <v>252000</v>
      </c>
      <c r="AW243">
        <v>0</v>
      </c>
      <c r="AX243">
        <v>17</v>
      </c>
      <c r="AY243">
        <v>17</v>
      </c>
      <c r="AZ243" s="8">
        <v>46600</v>
      </c>
      <c r="BA243" t="s">
        <v>426</v>
      </c>
      <c r="BB243" t="s">
        <v>100</v>
      </c>
      <c r="BC243" t="s">
        <v>427</v>
      </c>
      <c r="BD243" s="11">
        <v>40424</v>
      </c>
      <c r="BE243" s="3">
        <v>40121</v>
      </c>
      <c r="BF243" s="3">
        <v>36275</v>
      </c>
      <c r="BG243">
        <v>6.25E-2</v>
      </c>
      <c r="BH243">
        <v>10</v>
      </c>
      <c r="BI243">
        <v>10</v>
      </c>
      <c r="BJ243" s="8">
        <v>44077</v>
      </c>
      <c r="BK243" t="s">
        <v>428</v>
      </c>
      <c r="BL243" t="s">
        <v>43</v>
      </c>
      <c r="BM243" t="s">
        <v>44</v>
      </c>
      <c r="BN243" s="3">
        <v>3227594</v>
      </c>
      <c r="BO243" t="s">
        <v>62</v>
      </c>
      <c r="BP243" s="19">
        <f t="shared" si="33"/>
        <v>1591493</v>
      </c>
      <c r="BQ243" s="16">
        <f t="shared" ref="BQ243:BQ244" si="37">+BP243/U243</f>
        <v>0.49308958933496594</v>
      </c>
      <c r="BR243" s="19">
        <f t="shared" si="28"/>
        <v>3227594</v>
      </c>
      <c r="BS243" s="13">
        <f t="shared" si="29"/>
        <v>1</v>
      </c>
    </row>
    <row r="244" spans="1:71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30"/>
        <v>6.4823395016908661E-2</v>
      </c>
      <c r="U244" s="3">
        <v>2911526</v>
      </c>
      <c r="V244" s="3">
        <v>2644478</v>
      </c>
      <c r="W244" s="14">
        <f t="shared" si="31"/>
        <v>0.90827902618764178</v>
      </c>
      <c r="X244" s="3">
        <v>1366699</v>
      </c>
      <c r="Y244" s="18">
        <f t="shared" si="32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>
        <v>16</v>
      </c>
      <c r="AF244" s="10">
        <v>46387</v>
      </c>
      <c r="AG244">
        <v>0</v>
      </c>
      <c r="AH244" t="s">
        <v>100</v>
      </c>
      <c r="AI244" t="s">
        <v>243</v>
      </c>
      <c r="AJ244" s="8">
        <v>40434</v>
      </c>
      <c r="AK244" s="3">
        <v>236800</v>
      </c>
      <c r="AL244" s="3">
        <v>278035</v>
      </c>
      <c r="AM244">
        <v>0.03</v>
      </c>
      <c r="AN244">
        <v>17</v>
      </c>
      <c r="AO244">
        <v>17</v>
      </c>
      <c r="AP244" s="8">
        <v>46418</v>
      </c>
      <c r="AQ244">
        <v>0</v>
      </c>
      <c r="AR244" t="s">
        <v>100</v>
      </c>
      <c r="AS244" t="s">
        <v>363</v>
      </c>
      <c r="AT244" s="11">
        <v>40434</v>
      </c>
      <c r="AU244" s="3">
        <v>862290</v>
      </c>
      <c r="AV244" s="3">
        <v>493422</v>
      </c>
      <c r="AW244">
        <v>0</v>
      </c>
      <c r="AX244">
        <v>0</v>
      </c>
      <c r="AY244">
        <v>0</v>
      </c>
      <c r="AZ244" s="8">
        <v>0</v>
      </c>
      <c r="BA244">
        <v>0</v>
      </c>
      <c r="BB244" t="s">
        <v>46</v>
      </c>
      <c r="BC244" t="s">
        <v>429</v>
      </c>
      <c r="BD244" s="11">
        <v>40822</v>
      </c>
      <c r="BE244" s="3">
        <v>132737</v>
      </c>
      <c r="BF244" s="3">
        <v>120820</v>
      </c>
      <c r="BG244">
        <v>5.7500000000000002E-2</v>
      </c>
      <c r="BH244">
        <v>15</v>
      </c>
      <c r="BI244">
        <v>15</v>
      </c>
      <c r="BJ244" s="8">
        <v>46301</v>
      </c>
      <c r="BK244" t="s">
        <v>63</v>
      </c>
      <c r="BL244" t="s">
        <v>43</v>
      </c>
      <c r="BM244" t="s">
        <v>244</v>
      </c>
      <c r="BN244" s="3">
        <v>2911526</v>
      </c>
      <c r="BO244" t="s">
        <v>62</v>
      </c>
      <c r="BP244" s="19">
        <f t="shared" si="33"/>
        <v>1544827</v>
      </c>
      <c r="BQ244" s="16">
        <f t="shared" si="37"/>
        <v>0.53059014413747296</v>
      </c>
      <c r="BR244" s="19">
        <f t="shared" si="28"/>
        <v>2911526</v>
      </c>
      <c r="BS244" s="13">
        <f t="shared" si="29"/>
        <v>1</v>
      </c>
    </row>
    <row r="245" spans="1:71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30"/>
        <v>6.8820743978013341E-2</v>
      </c>
      <c r="U245" s="3">
        <v>4590055</v>
      </c>
      <c r="V245" s="3">
        <v>4252445</v>
      </c>
      <c r="W245" s="14">
        <f t="shared" si="31"/>
        <v>0.9264475044416679</v>
      </c>
      <c r="X245" s="3">
        <v>2230664</v>
      </c>
      <c r="Y245" s="18">
        <f t="shared" si="32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>
        <v>17</v>
      </c>
      <c r="AF245" s="10">
        <v>46448</v>
      </c>
      <c r="AG245">
        <v>0</v>
      </c>
      <c r="AH245" t="s">
        <v>100</v>
      </c>
      <c r="AI245" t="s">
        <v>363</v>
      </c>
      <c r="AJ245" s="8">
        <v>40462</v>
      </c>
      <c r="AK245" s="3">
        <v>1307669</v>
      </c>
      <c r="AL245" s="3">
        <v>748277</v>
      </c>
      <c r="AM245">
        <v>0</v>
      </c>
      <c r="AN245">
        <v>31</v>
      </c>
      <c r="AO245">
        <v>31</v>
      </c>
      <c r="AP245" s="8">
        <v>51744</v>
      </c>
      <c r="AQ245" t="s">
        <v>394</v>
      </c>
      <c r="AR245" t="s">
        <v>46</v>
      </c>
      <c r="AS245" t="s">
        <v>430</v>
      </c>
      <c r="AT245" s="11">
        <v>40387</v>
      </c>
      <c r="AU245" s="3">
        <v>335722</v>
      </c>
      <c r="AV245" s="3">
        <v>307360</v>
      </c>
      <c r="AW245">
        <v>6.25E-2</v>
      </c>
      <c r="AX245">
        <v>16</v>
      </c>
      <c r="AY245">
        <v>16</v>
      </c>
      <c r="AZ245" s="8">
        <v>46275</v>
      </c>
      <c r="BA245" t="s">
        <v>63</v>
      </c>
      <c r="BB245" t="s">
        <v>43</v>
      </c>
      <c r="BC245" t="s">
        <v>244</v>
      </c>
      <c r="BD245" s="11">
        <v>2010</v>
      </c>
      <c r="BE245" s="3">
        <v>285000</v>
      </c>
      <c r="BF245" s="3">
        <v>285000</v>
      </c>
      <c r="BG245">
        <v>0</v>
      </c>
      <c r="BH245">
        <v>0</v>
      </c>
      <c r="BI245">
        <v>0</v>
      </c>
      <c r="BJ245" s="8" t="s">
        <v>431</v>
      </c>
      <c r="BK245">
        <v>0</v>
      </c>
      <c r="BL245" t="s">
        <v>100</v>
      </c>
      <c r="BM245" t="s">
        <v>432</v>
      </c>
      <c r="BN245" s="3">
        <v>4550055</v>
      </c>
      <c r="BO245" t="s">
        <v>62</v>
      </c>
      <c r="BP245" s="19">
        <f t="shared" si="33"/>
        <v>2319391</v>
      </c>
      <c r="BQ245" s="19"/>
      <c r="BR245" s="19">
        <f t="shared" si="28"/>
        <v>4550055</v>
      </c>
      <c r="BS245" s="13">
        <f t="shared" si="29"/>
        <v>0.99128550747213273</v>
      </c>
    </row>
    <row r="246" spans="1:71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30"/>
        <v>6.3077089674404757E-2</v>
      </c>
      <c r="U246" s="3">
        <v>2835023</v>
      </c>
      <c r="V246" s="3">
        <v>2548367</v>
      </c>
      <c r="W246" s="14">
        <f t="shared" si="31"/>
        <v>0.89888759279907071</v>
      </c>
      <c r="X246" s="3">
        <v>2314823</v>
      </c>
      <c r="Y246" s="18">
        <f t="shared" si="32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>
        <v>20</v>
      </c>
      <c r="AF246" s="10">
        <v>47817</v>
      </c>
      <c r="AG246">
        <v>0</v>
      </c>
      <c r="AH246" t="s">
        <v>58</v>
      </c>
      <c r="AI246" t="s">
        <v>339</v>
      </c>
      <c r="AJ246" s="8">
        <v>40421</v>
      </c>
      <c r="AK246" s="3">
        <v>223200</v>
      </c>
      <c r="AL246" s="3">
        <v>223200</v>
      </c>
      <c r="AM246">
        <v>0</v>
      </c>
      <c r="AN246">
        <v>17</v>
      </c>
      <c r="AO246">
        <v>17</v>
      </c>
      <c r="AP246" s="8">
        <v>46569</v>
      </c>
      <c r="AQ246">
        <v>0</v>
      </c>
      <c r="AR246" t="s">
        <v>100</v>
      </c>
      <c r="AS246" t="s">
        <v>434</v>
      </c>
      <c r="AT246" s="11" t="s">
        <v>106</v>
      </c>
      <c r="AU246" s="3">
        <v>0</v>
      </c>
      <c r="AV246" s="3">
        <v>0</v>
      </c>
      <c r="AW246">
        <v>0</v>
      </c>
      <c r="AX246">
        <v>0</v>
      </c>
      <c r="AY246">
        <v>0</v>
      </c>
      <c r="AZ246" s="8">
        <v>0</v>
      </c>
      <c r="BA246">
        <v>0</v>
      </c>
      <c r="BB246" t="s">
        <v>46</v>
      </c>
      <c r="BC246">
        <v>0</v>
      </c>
      <c r="BD246" s="11" t="s">
        <v>106</v>
      </c>
      <c r="BE246" s="3">
        <v>0</v>
      </c>
      <c r="BF246" s="3">
        <v>0</v>
      </c>
      <c r="BG246">
        <v>0</v>
      </c>
      <c r="BH246">
        <v>0</v>
      </c>
      <c r="BI246">
        <v>0</v>
      </c>
      <c r="BJ246" s="8">
        <v>0</v>
      </c>
      <c r="BK246">
        <v>0</v>
      </c>
      <c r="BL246" t="s">
        <v>46</v>
      </c>
      <c r="BM246">
        <v>0</v>
      </c>
      <c r="BN246" s="3">
        <v>2835023</v>
      </c>
      <c r="BO246" t="s">
        <v>62</v>
      </c>
      <c r="BP246" s="19">
        <f t="shared" si="33"/>
        <v>520200</v>
      </c>
      <c r="BQ246" s="16">
        <f t="shared" ref="BQ246:BQ250" si="38">+BP246/U246</f>
        <v>0.18349057485600645</v>
      </c>
      <c r="BR246" s="19">
        <f t="shared" si="28"/>
        <v>2835023</v>
      </c>
      <c r="BS246" s="13">
        <f t="shared" si="29"/>
        <v>1</v>
      </c>
    </row>
    <row r="247" spans="1:71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30"/>
        <v>6.5154003987710499E-2</v>
      </c>
      <c r="U247" s="3">
        <v>2414418</v>
      </c>
      <c r="V247" s="3">
        <v>2086294</v>
      </c>
      <c r="W247" s="14">
        <f t="shared" si="31"/>
        <v>0.86409809734685539</v>
      </c>
      <c r="X247" s="3">
        <v>1069721</v>
      </c>
      <c r="Y247" s="18">
        <f t="shared" si="32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>
        <v>30</v>
      </c>
      <c r="AF247" s="10">
        <v>46397</v>
      </c>
      <c r="AG247" t="s">
        <v>63</v>
      </c>
      <c r="AH247" t="s">
        <v>43</v>
      </c>
      <c r="AI247" t="s">
        <v>44</v>
      </c>
      <c r="AJ247" s="8">
        <v>40480</v>
      </c>
      <c r="AK247" s="3">
        <v>1067518</v>
      </c>
      <c r="AL247" s="3">
        <v>610857</v>
      </c>
      <c r="AM247" t="s">
        <v>165</v>
      </c>
      <c r="AN247">
        <v>15</v>
      </c>
      <c r="AO247" t="s">
        <v>165</v>
      </c>
      <c r="AP247" s="8">
        <v>45962</v>
      </c>
      <c r="AQ247" t="s">
        <v>206</v>
      </c>
      <c r="AR247" t="s">
        <v>100</v>
      </c>
      <c r="AS247">
        <v>0</v>
      </c>
      <c r="AT247" s="11">
        <v>40878</v>
      </c>
      <c r="AU247" s="3">
        <v>171346</v>
      </c>
      <c r="AV247" s="3">
        <v>98799</v>
      </c>
      <c r="AW247">
        <v>0</v>
      </c>
      <c r="AX247" t="s">
        <v>165</v>
      </c>
      <c r="AY247" t="s">
        <v>165</v>
      </c>
      <c r="AZ247" s="8" t="s">
        <v>165</v>
      </c>
      <c r="BA247" t="s">
        <v>165</v>
      </c>
      <c r="BB247" t="s">
        <v>58</v>
      </c>
      <c r="BC247">
        <v>0</v>
      </c>
      <c r="BD247" s="11" t="s">
        <v>106</v>
      </c>
      <c r="BE247" s="3">
        <v>0</v>
      </c>
      <c r="BF247" s="3">
        <v>0</v>
      </c>
      <c r="BG247">
        <v>0</v>
      </c>
      <c r="BH247">
        <v>0</v>
      </c>
      <c r="BI247">
        <v>0</v>
      </c>
      <c r="BJ247" s="8">
        <v>0</v>
      </c>
      <c r="BK247">
        <v>0</v>
      </c>
      <c r="BL247" t="s">
        <v>46</v>
      </c>
      <c r="BM247">
        <v>0</v>
      </c>
      <c r="BN247" s="3">
        <v>2414418</v>
      </c>
      <c r="BO247" s="12">
        <v>1067518</v>
      </c>
      <c r="BP247" s="19">
        <f t="shared" si="33"/>
        <v>1344697</v>
      </c>
      <c r="BQ247" s="16">
        <f t="shared" si="38"/>
        <v>0.55694457214947868</v>
      </c>
      <c r="BR247" s="19">
        <f t="shared" si="28"/>
        <v>2414418</v>
      </c>
      <c r="BS247" s="13">
        <f t="shared" si="29"/>
        <v>1</v>
      </c>
    </row>
    <row r="248" spans="1:71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30"/>
        <v>6.2357836616443257E-2</v>
      </c>
      <c r="U248" s="3">
        <v>1795909</v>
      </c>
      <c r="V248" s="3">
        <v>1578468</v>
      </c>
      <c r="W248" s="14">
        <f t="shared" si="31"/>
        <v>0.87892426620725217</v>
      </c>
      <c r="X248" s="3">
        <v>727929</v>
      </c>
      <c r="Y248" s="18">
        <f t="shared" si="32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>
        <v>16</v>
      </c>
      <c r="AF248" s="10">
        <v>47788</v>
      </c>
      <c r="AG248" t="s">
        <v>54</v>
      </c>
      <c r="AH248" t="s">
        <v>100</v>
      </c>
      <c r="AI248" t="s">
        <v>55</v>
      </c>
      <c r="AJ248" s="8">
        <v>40456</v>
      </c>
      <c r="AK248" s="3">
        <v>589505</v>
      </c>
      <c r="AL248" s="3">
        <v>589505</v>
      </c>
      <c r="AM248" t="s">
        <v>358</v>
      </c>
      <c r="AN248" t="s">
        <v>358</v>
      </c>
      <c r="AO248" t="s">
        <v>358</v>
      </c>
      <c r="AP248" s="8" t="s">
        <v>413</v>
      </c>
      <c r="AQ248" t="s">
        <v>71</v>
      </c>
      <c r="AR248" t="s">
        <v>100</v>
      </c>
      <c r="AS248" t="s">
        <v>414</v>
      </c>
      <c r="AT248" s="11" t="s">
        <v>358</v>
      </c>
      <c r="AU248" s="3">
        <v>35000</v>
      </c>
      <c r="AV248" s="3">
        <v>7000</v>
      </c>
      <c r="AW248">
        <v>0.03</v>
      </c>
      <c r="AX248">
        <v>5</v>
      </c>
      <c r="AY248" t="s">
        <v>358</v>
      </c>
      <c r="AZ248" s="8" t="s">
        <v>436</v>
      </c>
      <c r="BA248" t="s">
        <v>75</v>
      </c>
      <c r="BB248" t="s">
        <v>58</v>
      </c>
      <c r="BC248" t="s">
        <v>379</v>
      </c>
      <c r="BD248" s="11" t="s">
        <v>106</v>
      </c>
      <c r="BE248" s="3">
        <v>0</v>
      </c>
      <c r="BF248" s="3">
        <v>0</v>
      </c>
      <c r="BG248">
        <v>0</v>
      </c>
      <c r="BH248">
        <v>0</v>
      </c>
      <c r="BI248">
        <v>0</v>
      </c>
      <c r="BJ248" s="8">
        <v>0</v>
      </c>
      <c r="BK248">
        <v>0</v>
      </c>
      <c r="BL248" t="s">
        <v>46</v>
      </c>
      <c r="BM248">
        <v>0</v>
      </c>
      <c r="BN248" s="3">
        <v>1795909</v>
      </c>
      <c r="BO248" t="s">
        <v>47</v>
      </c>
      <c r="BP248" s="19">
        <f t="shared" si="33"/>
        <v>1067980</v>
      </c>
      <c r="BQ248" s="16">
        <f t="shared" si="38"/>
        <v>0.59467378358257572</v>
      </c>
      <c r="BR248" s="19">
        <f t="shared" si="28"/>
        <v>1795909</v>
      </c>
      <c r="BS248" s="13">
        <f t="shared" si="29"/>
        <v>1</v>
      </c>
    </row>
    <row r="249" spans="1:71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30"/>
        <v>7.0287667209530655E-2</v>
      </c>
      <c r="U249" s="3">
        <v>2761281</v>
      </c>
      <c r="V249" s="3">
        <v>2562183</v>
      </c>
      <c r="W249" s="14">
        <f t="shared" si="31"/>
        <v>0.92789650890293307</v>
      </c>
      <c r="X249" s="3">
        <v>1349783</v>
      </c>
      <c r="Y249" s="18">
        <f t="shared" si="32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>
        <v>30</v>
      </c>
      <c r="AF249" s="10">
        <v>46388</v>
      </c>
      <c r="AG249" t="s">
        <v>54</v>
      </c>
      <c r="AH249" t="s">
        <v>43</v>
      </c>
      <c r="AI249" t="s">
        <v>55</v>
      </c>
      <c r="AJ249" s="8">
        <v>40465</v>
      </c>
      <c r="AK249" s="3">
        <v>820859</v>
      </c>
      <c r="AL249" s="3">
        <v>465153</v>
      </c>
      <c r="AM249" t="s">
        <v>62</v>
      </c>
      <c r="AN249">
        <v>17</v>
      </c>
      <c r="AO249">
        <v>30</v>
      </c>
      <c r="AP249" s="8" t="s">
        <v>437</v>
      </c>
      <c r="AQ249" t="s">
        <v>71</v>
      </c>
      <c r="AR249" t="s">
        <v>100</v>
      </c>
      <c r="AS249" t="s">
        <v>55</v>
      </c>
      <c r="AT249" s="11" t="s">
        <v>106</v>
      </c>
      <c r="AU249" s="3">
        <v>25802</v>
      </c>
      <c r="AV249" s="3">
        <v>16772</v>
      </c>
      <c r="AW249">
        <v>0.09</v>
      </c>
      <c r="AX249" t="s">
        <v>358</v>
      </c>
      <c r="AY249" t="s">
        <v>358</v>
      </c>
      <c r="AZ249" s="8">
        <v>47697</v>
      </c>
      <c r="BA249" t="s">
        <v>75</v>
      </c>
      <c r="BB249" t="s">
        <v>100</v>
      </c>
      <c r="BC249" t="s">
        <v>55</v>
      </c>
      <c r="BD249" s="11" t="s">
        <v>106</v>
      </c>
      <c r="BE249" s="3">
        <v>0</v>
      </c>
      <c r="BF249" s="3">
        <v>0</v>
      </c>
      <c r="BG249">
        <v>0</v>
      </c>
      <c r="BH249">
        <v>0</v>
      </c>
      <c r="BI249">
        <v>0</v>
      </c>
      <c r="BJ249" s="8">
        <v>0</v>
      </c>
      <c r="BK249">
        <v>0</v>
      </c>
      <c r="BL249">
        <v>0</v>
      </c>
      <c r="BM249">
        <v>0</v>
      </c>
      <c r="BN249" s="3">
        <v>2761281</v>
      </c>
      <c r="BO249" t="s">
        <v>62</v>
      </c>
      <c r="BP249" s="19">
        <f t="shared" si="33"/>
        <v>1425300</v>
      </c>
      <c r="BQ249" s="16">
        <f t="shared" si="38"/>
        <v>0.51617347166043581</v>
      </c>
      <c r="BR249" s="19">
        <f t="shared" si="28"/>
        <v>2775083</v>
      </c>
      <c r="BS249" s="13">
        <f t="shared" si="29"/>
        <v>1.0049984047259224</v>
      </c>
    </row>
    <row r="250" spans="1:71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30"/>
        <v>5.5345366099315854E-2</v>
      </c>
      <c r="U250" s="3">
        <v>2799855</v>
      </c>
      <c r="V250" s="3">
        <v>2211640</v>
      </c>
      <c r="W250" s="14">
        <f t="shared" si="31"/>
        <v>0.7899123347459065</v>
      </c>
      <c r="X250" s="3">
        <v>1053730</v>
      </c>
      <c r="Y250" s="18">
        <f t="shared" si="32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>
        <v>30</v>
      </c>
      <c r="AF250" s="10">
        <v>46244</v>
      </c>
      <c r="AG250" t="s">
        <v>54</v>
      </c>
      <c r="AH250" t="s">
        <v>43</v>
      </c>
      <c r="AI250" t="s">
        <v>55</v>
      </c>
      <c r="AJ250" s="8">
        <v>40458</v>
      </c>
      <c r="AK250" s="3">
        <v>1496825</v>
      </c>
      <c r="AL250" s="3">
        <v>814938.06</v>
      </c>
      <c r="AM250" t="s">
        <v>254</v>
      </c>
      <c r="AN250" t="s">
        <v>358</v>
      </c>
      <c r="AO250" t="s">
        <v>358</v>
      </c>
      <c r="AP250" s="8" t="s">
        <v>413</v>
      </c>
      <c r="AQ250" t="s">
        <v>71</v>
      </c>
      <c r="AR250" t="s">
        <v>100</v>
      </c>
      <c r="AS250" t="s">
        <v>414</v>
      </c>
      <c r="AT250" s="11" t="s">
        <v>358</v>
      </c>
      <c r="AU250" s="3">
        <v>34000</v>
      </c>
      <c r="AV250" s="3" t="s">
        <v>438</v>
      </c>
      <c r="AW250">
        <v>0</v>
      </c>
      <c r="AX250">
        <v>5</v>
      </c>
      <c r="AY250" t="s">
        <v>358</v>
      </c>
      <c r="AZ250" s="8" t="s">
        <v>358</v>
      </c>
      <c r="BA250" t="s">
        <v>75</v>
      </c>
      <c r="BB250" t="s">
        <v>58</v>
      </c>
      <c r="BC250" t="s">
        <v>47</v>
      </c>
      <c r="BD250" s="11" t="s">
        <v>106</v>
      </c>
      <c r="BE250" s="3">
        <v>0</v>
      </c>
      <c r="BF250" s="3">
        <v>0</v>
      </c>
      <c r="BG250">
        <v>0</v>
      </c>
      <c r="BH250">
        <v>0</v>
      </c>
      <c r="BI250">
        <v>0</v>
      </c>
      <c r="BJ250" s="8">
        <v>0</v>
      </c>
      <c r="BK250">
        <v>0</v>
      </c>
      <c r="BL250" t="s">
        <v>46</v>
      </c>
      <c r="BM250">
        <v>0</v>
      </c>
      <c r="BN250" s="3">
        <v>2799855</v>
      </c>
      <c r="BO250" t="s">
        <v>47</v>
      </c>
      <c r="BP250" s="19">
        <f t="shared" si="33"/>
        <v>1746125</v>
      </c>
      <c r="BQ250" s="16">
        <f t="shared" si="38"/>
        <v>0.62364836750474573</v>
      </c>
      <c r="BR250" s="19">
        <f t="shared" si="28"/>
        <v>2799855</v>
      </c>
      <c r="BS250" s="13">
        <f t="shared" si="29"/>
        <v>1</v>
      </c>
    </row>
    <row r="251" spans="1:71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30"/>
        <v>0</v>
      </c>
      <c r="U251" s="3">
        <v>9713257</v>
      </c>
      <c r="V251" s="3">
        <v>7395295</v>
      </c>
      <c r="W251" s="14">
        <f t="shared" si="31"/>
        <v>0.76136099353697739</v>
      </c>
      <c r="X251" s="3">
        <v>0</v>
      </c>
      <c r="Y251" s="18">
        <f t="shared" si="32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>
        <v>35</v>
      </c>
      <c r="AF251" s="10">
        <v>47119</v>
      </c>
      <c r="AG251">
        <v>0</v>
      </c>
      <c r="AH251" t="s">
        <v>43</v>
      </c>
      <c r="AI251" t="s">
        <v>44</v>
      </c>
      <c r="AJ251" s="8">
        <v>2012</v>
      </c>
      <c r="AK251" s="3">
        <v>400000</v>
      </c>
      <c r="AL251" s="3">
        <v>400000</v>
      </c>
      <c r="AM251">
        <v>0</v>
      </c>
      <c r="AN251">
        <v>40</v>
      </c>
      <c r="AO251">
        <v>0</v>
      </c>
      <c r="AP251" s="8">
        <v>55884</v>
      </c>
      <c r="AQ251">
        <v>0</v>
      </c>
      <c r="AR251" t="s">
        <v>100</v>
      </c>
      <c r="AS251">
        <v>0</v>
      </c>
      <c r="AT251" s="11" t="s">
        <v>106</v>
      </c>
      <c r="AU251" s="3">
        <v>0</v>
      </c>
      <c r="AV251" s="3">
        <v>0</v>
      </c>
      <c r="AW251">
        <v>0</v>
      </c>
      <c r="AX251">
        <v>0</v>
      </c>
      <c r="AY251">
        <v>0</v>
      </c>
      <c r="AZ251" s="8">
        <v>0</v>
      </c>
      <c r="BA251">
        <v>0</v>
      </c>
      <c r="BB251" t="s">
        <v>46</v>
      </c>
      <c r="BC251">
        <v>0</v>
      </c>
      <c r="BD251" s="11" t="s">
        <v>106</v>
      </c>
      <c r="BE251" s="3">
        <v>0</v>
      </c>
      <c r="BF251" s="3">
        <v>0</v>
      </c>
      <c r="BG251">
        <v>0</v>
      </c>
      <c r="BH251">
        <v>0</v>
      </c>
      <c r="BI251">
        <v>0</v>
      </c>
      <c r="BJ251" s="8">
        <v>0</v>
      </c>
      <c r="BK251">
        <v>0</v>
      </c>
      <c r="BL251" t="s">
        <v>46</v>
      </c>
      <c r="BM251">
        <v>0</v>
      </c>
      <c r="BN251" s="3">
        <v>0</v>
      </c>
      <c r="BO251">
        <v>0</v>
      </c>
      <c r="BP251" s="19">
        <f t="shared" si="33"/>
        <v>3820000</v>
      </c>
      <c r="BQ251" s="19"/>
      <c r="BR251" s="19">
        <f t="shared" si="28"/>
        <v>3820000</v>
      </c>
      <c r="BS251" s="13">
        <f t="shared" si="29"/>
        <v>0.3932769409890009</v>
      </c>
    </row>
    <row r="252" spans="1:71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30"/>
        <v>0</v>
      </c>
      <c r="U252" s="3">
        <v>8719948</v>
      </c>
      <c r="V252" s="3">
        <v>6785615</v>
      </c>
      <c r="W252" s="14">
        <f t="shared" si="31"/>
        <v>0.77817149827040255</v>
      </c>
      <c r="X252" s="3">
        <v>0</v>
      </c>
      <c r="Y252" s="18">
        <f t="shared" si="32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>
        <v>35</v>
      </c>
      <c r="AF252" s="10">
        <v>47119</v>
      </c>
      <c r="AG252">
        <v>0</v>
      </c>
      <c r="AH252" t="s">
        <v>43</v>
      </c>
      <c r="AI252" t="s">
        <v>44</v>
      </c>
      <c r="AJ252" s="8" t="s">
        <v>106</v>
      </c>
      <c r="AK252" s="3">
        <v>0</v>
      </c>
      <c r="AL252" s="3">
        <v>0</v>
      </c>
      <c r="AM252">
        <v>0</v>
      </c>
      <c r="AN252">
        <v>0</v>
      </c>
      <c r="AO252">
        <v>0</v>
      </c>
      <c r="AP252" s="8">
        <v>0</v>
      </c>
      <c r="AQ252">
        <v>0</v>
      </c>
      <c r="AR252">
        <v>0</v>
      </c>
      <c r="AS252">
        <v>0</v>
      </c>
      <c r="AT252" s="11" t="s">
        <v>106</v>
      </c>
      <c r="AU252" s="3">
        <v>0</v>
      </c>
      <c r="AV252" s="3">
        <v>0</v>
      </c>
      <c r="AW252">
        <v>0</v>
      </c>
      <c r="AX252">
        <v>0</v>
      </c>
      <c r="AY252">
        <v>0</v>
      </c>
      <c r="AZ252" s="8">
        <v>0</v>
      </c>
      <c r="BA252">
        <v>0</v>
      </c>
      <c r="BB252" t="s">
        <v>46</v>
      </c>
      <c r="BC252">
        <v>0</v>
      </c>
      <c r="BD252" s="11" t="s">
        <v>106</v>
      </c>
      <c r="BE252" s="3">
        <v>0</v>
      </c>
      <c r="BF252" s="3">
        <v>0</v>
      </c>
      <c r="BG252">
        <v>0</v>
      </c>
      <c r="BH252">
        <v>0</v>
      </c>
      <c r="BI252">
        <v>0</v>
      </c>
      <c r="BJ252" s="8">
        <v>0</v>
      </c>
      <c r="BK252">
        <v>0</v>
      </c>
      <c r="BL252" t="s">
        <v>46</v>
      </c>
      <c r="BM252">
        <v>0</v>
      </c>
      <c r="BN252" s="3">
        <v>0</v>
      </c>
      <c r="BO252">
        <v>0</v>
      </c>
      <c r="BP252" s="19">
        <f t="shared" si="33"/>
        <v>3192000</v>
      </c>
      <c r="BQ252" s="19"/>
      <c r="BR252" s="19">
        <f t="shared" si="28"/>
        <v>3192000</v>
      </c>
      <c r="BS252" s="13">
        <f t="shared" si="29"/>
        <v>0.36605722878163954</v>
      </c>
    </row>
    <row r="253" spans="1:71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30"/>
        <v>6.6956257934900079E-2</v>
      </c>
      <c r="U253" s="3">
        <v>5402557</v>
      </c>
      <c r="V253" s="3">
        <v>4749189.3499999996</v>
      </c>
      <c r="W253" s="14">
        <f t="shared" si="31"/>
        <v>0.87906325652834383</v>
      </c>
      <c r="X253" s="3">
        <v>177122</v>
      </c>
      <c r="Y253" s="18">
        <f t="shared" si="32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>
        <v>0</v>
      </c>
      <c r="AF253" s="10">
        <v>48213</v>
      </c>
      <c r="AG253">
        <v>0</v>
      </c>
      <c r="AH253" t="s">
        <v>100</v>
      </c>
      <c r="AI253">
        <v>0</v>
      </c>
      <c r="AJ253" s="8" t="s">
        <v>106</v>
      </c>
      <c r="AK253" s="3">
        <v>2181285</v>
      </c>
      <c r="AL253" s="3">
        <v>1211825</v>
      </c>
      <c r="AM253">
        <v>0</v>
      </c>
      <c r="AN253" t="s">
        <v>45</v>
      </c>
      <c r="AO253">
        <v>0</v>
      </c>
      <c r="AP253" s="8">
        <v>0</v>
      </c>
      <c r="AQ253">
        <v>0</v>
      </c>
      <c r="AR253" t="s">
        <v>46</v>
      </c>
      <c r="AS253">
        <v>0</v>
      </c>
      <c r="AT253" s="11" t="s">
        <v>106</v>
      </c>
      <c r="AU253" s="3">
        <v>84352</v>
      </c>
      <c r="AV253" s="3">
        <v>74768</v>
      </c>
      <c r="AW253">
        <v>6.1499999999999999E-2</v>
      </c>
      <c r="AX253">
        <v>0</v>
      </c>
      <c r="AY253">
        <v>0</v>
      </c>
      <c r="AZ253" s="8">
        <v>46548</v>
      </c>
      <c r="BA253">
        <v>0</v>
      </c>
      <c r="BB253" t="s">
        <v>43</v>
      </c>
      <c r="BC253">
        <v>0</v>
      </c>
      <c r="BD253" s="11" t="s">
        <v>106</v>
      </c>
      <c r="BE253" s="3">
        <v>84352</v>
      </c>
      <c r="BF253" s="3">
        <v>74768</v>
      </c>
      <c r="BG253">
        <v>6.1499999999999999E-2</v>
      </c>
      <c r="BH253">
        <v>0</v>
      </c>
      <c r="BI253">
        <v>0</v>
      </c>
      <c r="BJ253" s="8">
        <v>46548</v>
      </c>
      <c r="BK253">
        <v>0</v>
      </c>
      <c r="BL253" t="s">
        <v>43</v>
      </c>
      <c r="BM253">
        <v>0</v>
      </c>
      <c r="BN253" s="3">
        <v>5402557</v>
      </c>
      <c r="BO253">
        <v>0</v>
      </c>
      <c r="BP253" s="19">
        <f t="shared" si="33"/>
        <v>2849989</v>
      </c>
      <c r="BQ253" s="19"/>
      <c r="BR253" s="19">
        <f t="shared" si="28"/>
        <v>3027111</v>
      </c>
      <c r="BS253" s="13">
        <f t="shared" si="29"/>
        <v>0.56031079357422786</v>
      </c>
    </row>
    <row r="254" spans="1:71" hidden="1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30"/>
        <v>0.96575172561678535</v>
      </c>
      <c r="U254" s="3">
        <v>12936389</v>
      </c>
      <c r="V254" s="3">
        <v>14131922</v>
      </c>
      <c r="W254" s="14">
        <f t="shared" si="31"/>
        <v>1.0924162840186702</v>
      </c>
      <c r="X254" s="3">
        <v>9681370</v>
      </c>
      <c r="Y254" s="18">
        <f t="shared" si="32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>
        <v>30</v>
      </c>
      <c r="AF254" s="10">
        <v>46569</v>
      </c>
      <c r="AG254" t="s">
        <v>63</v>
      </c>
      <c r="AH254" t="s">
        <v>43</v>
      </c>
      <c r="AI254" t="s">
        <v>44</v>
      </c>
      <c r="AJ254" s="8">
        <v>40471</v>
      </c>
      <c r="AK254" s="3">
        <v>500000</v>
      </c>
      <c r="AL254" s="3">
        <v>269444.42</v>
      </c>
      <c r="AM254">
        <v>0</v>
      </c>
      <c r="AN254">
        <v>15</v>
      </c>
      <c r="AO254">
        <v>15</v>
      </c>
      <c r="AP254" s="8">
        <v>45950</v>
      </c>
      <c r="AQ254">
        <v>0</v>
      </c>
      <c r="AR254" t="s">
        <v>58</v>
      </c>
      <c r="AS254" t="s">
        <v>98</v>
      </c>
      <c r="AT254" s="11">
        <v>41102</v>
      </c>
      <c r="AU254" s="3">
        <v>655020</v>
      </c>
      <c r="AV254" s="3">
        <v>11330</v>
      </c>
      <c r="AW254">
        <v>0</v>
      </c>
      <c r="AX254">
        <v>0</v>
      </c>
      <c r="AY254">
        <v>0</v>
      </c>
      <c r="AZ254" s="8">
        <v>0</v>
      </c>
      <c r="BA254">
        <v>0</v>
      </c>
      <c r="BB254" t="s">
        <v>58</v>
      </c>
      <c r="BC254" t="s">
        <v>98</v>
      </c>
      <c r="BD254" s="11" t="s">
        <v>106</v>
      </c>
      <c r="BE254" s="3">
        <v>0</v>
      </c>
      <c r="BF254" s="3">
        <v>0</v>
      </c>
      <c r="BG254">
        <v>0</v>
      </c>
      <c r="BH254">
        <v>0</v>
      </c>
      <c r="BI254">
        <v>0</v>
      </c>
      <c r="BJ254" s="8">
        <v>0</v>
      </c>
      <c r="BK254">
        <v>0</v>
      </c>
      <c r="BL254" t="s">
        <v>46</v>
      </c>
      <c r="BM254">
        <v>0</v>
      </c>
      <c r="BN254" s="3">
        <v>12936389</v>
      </c>
      <c r="BO254" t="s">
        <v>47</v>
      </c>
      <c r="BP254" s="19">
        <f t="shared" si="33"/>
        <v>3255020</v>
      </c>
      <c r="BQ254" s="19"/>
      <c r="BR254" s="19">
        <f t="shared" si="28"/>
        <v>12936390</v>
      </c>
      <c r="BS254" s="13">
        <f t="shared" si="29"/>
        <v>1.0000000773013242</v>
      </c>
    </row>
    <row r="255" spans="1:71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30"/>
        <v>0.98561520659615343</v>
      </c>
      <c r="U255" s="3">
        <v>4159879</v>
      </c>
      <c r="V255" s="3">
        <v>3747598</v>
      </c>
      <c r="W255" s="14">
        <f t="shared" si="31"/>
        <v>0.90089110765000613</v>
      </c>
      <c r="X255" s="3">
        <v>2989059</v>
      </c>
      <c r="Y255" s="18">
        <f t="shared" si="32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>
        <v>40</v>
      </c>
      <c r="AF255" s="10">
        <v>56250</v>
      </c>
      <c r="AG255">
        <v>1</v>
      </c>
      <c r="AH255" t="s">
        <v>43</v>
      </c>
      <c r="AI255">
        <v>0</v>
      </c>
      <c r="AJ255" s="8" t="s">
        <v>106</v>
      </c>
      <c r="AK255" s="3">
        <v>220000</v>
      </c>
      <c r="AL255" s="3">
        <v>220000</v>
      </c>
      <c r="AM255">
        <v>0</v>
      </c>
      <c r="AN255">
        <v>30</v>
      </c>
      <c r="AO255">
        <v>15</v>
      </c>
      <c r="AP255" s="8">
        <v>46341</v>
      </c>
      <c r="AQ255">
        <v>2</v>
      </c>
      <c r="AR255" t="s">
        <v>58</v>
      </c>
      <c r="AS255">
        <v>0</v>
      </c>
      <c r="AT255" s="11">
        <v>40960</v>
      </c>
      <c r="AU255" s="3">
        <v>105000</v>
      </c>
      <c r="AV255" s="3">
        <v>79945.36</v>
      </c>
      <c r="AW255">
        <v>0.02</v>
      </c>
      <c r="AX255">
        <v>15</v>
      </c>
      <c r="AY255">
        <v>15</v>
      </c>
      <c r="AZ255" s="8">
        <v>43077</v>
      </c>
      <c r="BA255">
        <v>3</v>
      </c>
      <c r="BB255" t="s">
        <v>58</v>
      </c>
      <c r="BC255">
        <v>0</v>
      </c>
      <c r="BD255" s="11">
        <v>41849</v>
      </c>
      <c r="BE255" s="3">
        <v>169685.66</v>
      </c>
      <c r="BF255" s="3">
        <v>169685.66</v>
      </c>
      <c r="BG255">
        <v>0.05</v>
      </c>
      <c r="BH255">
        <v>15</v>
      </c>
      <c r="BI255">
        <v>15</v>
      </c>
      <c r="BJ255" s="8">
        <v>47205</v>
      </c>
      <c r="BK255">
        <v>4</v>
      </c>
      <c r="BL255" t="s">
        <v>100</v>
      </c>
      <c r="BM255">
        <v>0</v>
      </c>
      <c r="BN255" s="3">
        <v>1199685.6599999999</v>
      </c>
      <c r="BO255" t="s">
        <v>441</v>
      </c>
      <c r="BP255" s="19">
        <f t="shared" si="33"/>
        <v>1199685.6599999999</v>
      </c>
      <c r="BQ255" s="19"/>
      <c r="BR255" s="19">
        <f t="shared" si="28"/>
        <v>4188744.66</v>
      </c>
      <c r="BS255" s="13">
        <f t="shared" si="29"/>
        <v>1.0069390624102288</v>
      </c>
    </row>
    <row r="256" spans="1:71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30"/>
        <v>0.98561520659615343</v>
      </c>
      <c r="U256" s="3">
        <v>4159879</v>
      </c>
      <c r="V256" s="3">
        <v>3747598</v>
      </c>
      <c r="W256" s="14">
        <f t="shared" si="31"/>
        <v>0.90089110765000613</v>
      </c>
      <c r="X256" s="3">
        <v>2989059</v>
      </c>
      <c r="Y256" s="18">
        <f t="shared" si="32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>
        <v>40</v>
      </c>
      <c r="AF256" s="10">
        <v>56250</v>
      </c>
      <c r="AG256">
        <v>1</v>
      </c>
      <c r="AH256" t="s">
        <v>43</v>
      </c>
      <c r="AI256">
        <v>0</v>
      </c>
      <c r="AJ256" s="8" t="s">
        <v>106</v>
      </c>
      <c r="AK256" s="3">
        <v>220000</v>
      </c>
      <c r="AL256" s="3">
        <v>220000</v>
      </c>
      <c r="AM256">
        <v>0</v>
      </c>
      <c r="AN256">
        <v>30</v>
      </c>
      <c r="AO256">
        <v>15</v>
      </c>
      <c r="AP256" s="8">
        <v>46341</v>
      </c>
      <c r="AQ256">
        <v>2</v>
      </c>
      <c r="AR256" t="s">
        <v>58</v>
      </c>
      <c r="AS256">
        <v>0</v>
      </c>
      <c r="AT256" s="11">
        <v>40960</v>
      </c>
      <c r="AU256" s="3">
        <v>105000</v>
      </c>
      <c r="AV256" s="3">
        <v>79945.36</v>
      </c>
      <c r="AW256">
        <v>0.02</v>
      </c>
      <c r="AX256">
        <v>15</v>
      </c>
      <c r="AY256">
        <v>15</v>
      </c>
      <c r="AZ256" s="8">
        <v>43077</v>
      </c>
      <c r="BA256">
        <v>3</v>
      </c>
      <c r="BB256" t="s">
        <v>58</v>
      </c>
      <c r="BC256">
        <v>0</v>
      </c>
      <c r="BD256" s="11">
        <v>41849</v>
      </c>
      <c r="BE256" s="3">
        <v>169685.66</v>
      </c>
      <c r="BF256" s="3">
        <v>169685.66</v>
      </c>
      <c r="BG256">
        <v>0.05</v>
      </c>
      <c r="BH256">
        <v>15</v>
      </c>
      <c r="BI256">
        <v>15</v>
      </c>
      <c r="BJ256" s="8">
        <v>47205</v>
      </c>
      <c r="BK256">
        <v>4</v>
      </c>
      <c r="BL256" t="s">
        <v>100</v>
      </c>
      <c r="BM256">
        <v>0</v>
      </c>
      <c r="BN256" s="3">
        <v>1199685.6599999999</v>
      </c>
      <c r="BO256" t="s">
        <v>441</v>
      </c>
      <c r="BP256" s="19">
        <f t="shared" si="33"/>
        <v>1199685.6599999999</v>
      </c>
      <c r="BQ256" s="19"/>
      <c r="BR256" s="19">
        <f t="shared" si="28"/>
        <v>4188744.66</v>
      </c>
      <c r="BS256" s="13">
        <f t="shared" si="29"/>
        <v>1.0069390624102288</v>
      </c>
    </row>
    <row r="257" spans="1:71" hidden="1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30"/>
        <v>9.8828434081219246E-2</v>
      </c>
      <c r="U257" s="3">
        <v>6820871</v>
      </c>
      <c r="V257" s="3">
        <v>5764974</v>
      </c>
      <c r="W257" s="14">
        <f t="shared" si="31"/>
        <v>0.84519616336388714</v>
      </c>
      <c r="X257" s="3">
        <v>4826845</v>
      </c>
      <c r="Y257" s="18">
        <f t="shared" si="32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>
        <v>30</v>
      </c>
      <c r="AF257" s="10">
        <v>46275</v>
      </c>
      <c r="AG257" t="s">
        <v>63</v>
      </c>
      <c r="AH257" t="s">
        <v>43</v>
      </c>
      <c r="AI257" t="s">
        <v>55</v>
      </c>
      <c r="AJ257" s="8" t="s">
        <v>106</v>
      </c>
      <c r="AK257" s="3">
        <v>0</v>
      </c>
      <c r="AL257" s="3">
        <v>0</v>
      </c>
      <c r="AM257">
        <v>0</v>
      </c>
      <c r="AN257" t="s">
        <v>45</v>
      </c>
      <c r="AO257">
        <v>0</v>
      </c>
      <c r="AP257" s="8">
        <v>0</v>
      </c>
      <c r="AQ257">
        <v>0</v>
      </c>
      <c r="AR257" t="s">
        <v>46</v>
      </c>
      <c r="AS257">
        <v>0</v>
      </c>
      <c r="AT257" s="11">
        <v>40497</v>
      </c>
      <c r="AU257" s="3">
        <v>1544026</v>
      </c>
      <c r="AV257" s="3">
        <v>1003617</v>
      </c>
      <c r="AW257">
        <v>0</v>
      </c>
      <c r="AX257">
        <v>15</v>
      </c>
      <c r="AY257" t="s">
        <v>165</v>
      </c>
      <c r="AZ257" s="8" t="s">
        <v>47</v>
      </c>
      <c r="BA257" t="s">
        <v>206</v>
      </c>
      <c r="BB257" t="s">
        <v>100</v>
      </c>
      <c r="BC257" t="s">
        <v>414</v>
      </c>
      <c r="BD257" s="11" t="s">
        <v>106</v>
      </c>
      <c r="BE257" s="3">
        <v>0</v>
      </c>
      <c r="BF257" s="3">
        <v>0</v>
      </c>
      <c r="BG257">
        <v>0</v>
      </c>
      <c r="BH257">
        <v>0</v>
      </c>
      <c r="BI257">
        <v>0</v>
      </c>
      <c r="BJ257" s="8">
        <v>0</v>
      </c>
      <c r="BK257">
        <v>0</v>
      </c>
      <c r="BL257" t="s">
        <v>46</v>
      </c>
      <c r="BM257">
        <v>0</v>
      </c>
      <c r="BN257" s="3">
        <v>6820871</v>
      </c>
      <c r="BO257" t="s">
        <v>62</v>
      </c>
      <c r="BP257" s="19">
        <f t="shared" si="33"/>
        <v>1994026</v>
      </c>
      <c r="BQ257" s="19"/>
      <c r="BR257" s="19">
        <f t="shared" si="28"/>
        <v>6820871</v>
      </c>
      <c r="BS257" s="13">
        <f t="shared" si="29"/>
        <v>1</v>
      </c>
    </row>
    <row r="258" spans="1:71" hidden="1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30"/>
        <v>0.11090271682950401</v>
      </c>
      <c r="U258" s="3">
        <v>5946527</v>
      </c>
      <c r="V258" s="3">
        <v>7368323</v>
      </c>
      <c r="W258" s="14">
        <f t="shared" si="31"/>
        <v>1.2390968711653036</v>
      </c>
      <c r="X258" s="3">
        <v>5086527</v>
      </c>
      <c r="Y258" s="18">
        <f t="shared" si="32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t="s">
        <v>391</v>
      </c>
      <c r="AF258" s="10">
        <v>47118</v>
      </c>
      <c r="AG258" t="s">
        <v>442</v>
      </c>
      <c r="AH258" t="s">
        <v>100</v>
      </c>
      <c r="AI258" t="s">
        <v>443</v>
      </c>
      <c r="AJ258" s="8">
        <v>41131</v>
      </c>
      <c r="AK258" s="3">
        <v>410000</v>
      </c>
      <c r="AL258" s="3">
        <v>355730</v>
      </c>
      <c r="AM258">
        <v>7.0000000000000007E-2</v>
      </c>
      <c r="AN258">
        <v>16</v>
      </c>
      <c r="AO258">
        <v>202</v>
      </c>
      <c r="AP258" s="8">
        <v>47253</v>
      </c>
      <c r="AQ258" t="s">
        <v>442</v>
      </c>
      <c r="AR258" t="s">
        <v>43</v>
      </c>
      <c r="AS258" t="s">
        <v>444</v>
      </c>
      <c r="AT258" s="11" t="s">
        <v>106</v>
      </c>
      <c r="AU258" s="3">
        <v>0</v>
      </c>
      <c r="AV258" s="3">
        <v>0</v>
      </c>
      <c r="AW258">
        <v>0</v>
      </c>
      <c r="AX258">
        <v>0</v>
      </c>
      <c r="AY258">
        <v>0</v>
      </c>
      <c r="AZ258" s="8">
        <v>0</v>
      </c>
      <c r="BA258">
        <v>0</v>
      </c>
      <c r="BB258" t="s">
        <v>46</v>
      </c>
      <c r="BC258">
        <v>0</v>
      </c>
      <c r="BD258" s="11" t="s">
        <v>106</v>
      </c>
      <c r="BE258" s="3">
        <v>0</v>
      </c>
      <c r="BF258" s="3">
        <v>0</v>
      </c>
      <c r="BG258">
        <v>0</v>
      </c>
      <c r="BH258">
        <v>0</v>
      </c>
      <c r="BI258">
        <v>0</v>
      </c>
      <c r="BJ258" s="8">
        <v>0</v>
      </c>
      <c r="BK258">
        <v>0</v>
      </c>
      <c r="BL258" t="s">
        <v>46</v>
      </c>
      <c r="BM258">
        <v>0</v>
      </c>
      <c r="BN258" s="3">
        <v>5946527</v>
      </c>
      <c r="BO258" t="s">
        <v>47</v>
      </c>
      <c r="BP258" s="19">
        <f t="shared" si="33"/>
        <v>860000</v>
      </c>
      <c r="BQ258" s="19"/>
      <c r="BR258" s="19">
        <f t="shared" si="28"/>
        <v>5946527</v>
      </c>
      <c r="BS258" s="13">
        <f t="shared" si="29"/>
        <v>1</v>
      </c>
    </row>
    <row r="259" spans="1:71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30"/>
        <v>0.1142805790183402</v>
      </c>
      <c r="U259" s="3">
        <v>5480310</v>
      </c>
      <c r="V259" s="3">
        <v>7782440</v>
      </c>
      <c r="W259" s="14">
        <f t="shared" si="31"/>
        <v>1.4200729520775284</v>
      </c>
      <c r="X259" s="3">
        <v>0</v>
      </c>
      <c r="Y259" s="18">
        <f t="shared" si="32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>
        <v>0</v>
      </c>
      <c r="AF259" s="10">
        <v>0</v>
      </c>
      <c r="AG259">
        <v>0</v>
      </c>
      <c r="AH259">
        <v>0</v>
      </c>
      <c r="AI259">
        <v>0</v>
      </c>
      <c r="AJ259" s="8" t="s">
        <v>106</v>
      </c>
      <c r="AK259" s="3">
        <v>400000</v>
      </c>
      <c r="AL259" s="3">
        <v>400000</v>
      </c>
      <c r="AM259">
        <v>0</v>
      </c>
      <c r="AN259" t="s">
        <v>45</v>
      </c>
      <c r="AO259">
        <v>0</v>
      </c>
      <c r="AP259" s="8">
        <v>0</v>
      </c>
      <c r="AQ259">
        <v>0</v>
      </c>
      <c r="AR259" t="s">
        <v>100</v>
      </c>
      <c r="AS259" t="s">
        <v>214</v>
      </c>
      <c r="AT259" s="11">
        <v>4000</v>
      </c>
      <c r="AU259" s="3">
        <v>400000</v>
      </c>
      <c r="AV259" s="3">
        <v>400000</v>
      </c>
      <c r="AW259">
        <v>0</v>
      </c>
      <c r="AX259">
        <v>0</v>
      </c>
      <c r="AY259">
        <v>0</v>
      </c>
      <c r="AZ259" s="8">
        <v>58075</v>
      </c>
      <c r="BA259">
        <v>0</v>
      </c>
      <c r="BB259" t="s">
        <v>100</v>
      </c>
      <c r="BC259" t="s">
        <v>214</v>
      </c>
      <c r="BD259" s="11" t="s">
        <v>106</v>
      </c>
      <c r="BE259" s="3">
        <v>640117</v>
      </c>
      <c r="BF259" s="3">
        <v>646779.77</v>
      </c>
      <c r="BG259">
        <v>3.4500000000000003E-2</v>
      </c>
      <c r="BH259">
        <v>0</v>
      </c>
      <c r="BI259">
        <v>0</v>
      </c>
      <c r="BJ259" s="8">
        <v>57649</v>
      </c>
      <c r="BK259">
        <v>0</v>
      </c>
      <c r="BL259" t="s">
        <v>58</v>
      </c>
      <c r="BM259" t="s">
        <v>214</v>
      </c>
      <c r="BN259" s="3">
        <v>0</v>
      </c>
      <c r="BO259">
        <v>0</v>
      </c>
      <c r="BP259" s="19">
        <f t="shared" si="33"/>
        <v>1440117</v>
      </c>
      <c r="BQ259" s="19"/>
      <c r="BR259" s="19">
        <f t="shared" ref="BR259:BR322" si="39">+BP259+X259</f>
        <v>1440117</v>
      </c>
      <c r="BS259" s="13">
        <f t="shared" ref="BS259:BS322" si="40">IFERROR(+BR259/U259,0)</f>
        <v>0.26278020768898108</v>
      </c>
    </row>
    <row r="260" spans="1:71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41">IFERROR(H260/U260,0)</f>
        <v>0.77848902053118796</v>
      </c>
      <c r="U260" s="3">
        <v>10258101</v>
      </c>
      <c r="V260" s="3">
        <v>9581799</v>
      </c>
      <c r="W260" s="14">
        <f t="shared" ref="W260:W323" si="42">IFERROR(+V260/U260,0)</f>
        <v>0.9340714231610705</v>
      </c>
      <c r="X260" s="3">
        <v>7332309</v>
      </c>
      <c r="Y260" s="18">
        <f t="shared" ref="Y260:Y323" si="43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>
        <v>0</v>
      </c>
      <c r="AF260" s="10">
        <v>47187</v>
      </c>
      <c r="AG260">
        <v>0</v>
      </c>
      <c r="AH260" t="s">
        <v>43</v>
      </c>
      <c r="AI260">
        <v>0</v>
      </c>
      <c r="AJ260" s="8">
        <v>42313</v>
      </c>
      <c r="AK260" s="3">
        <v>1945079</v>
      </c>
      <c r="AL260" s="3">
        <v>1890295.41</v>
      </c>
      <c r="AM260">
        <v>5.7500000000000002E-2</v>
      </c>
      <c r="AN260">
        <v>15</v>
      </c>
      <c r="AO260">
        <v>30</v>
      </c>
      <c r="AP260" s="8">
        <v>47187</v>
      </c>
      <c r="AQ260">
        <v>0</v>
      </c>
      <c r="AR260" t="s">
        <v>43</v>
      </c>
      <c r="AS260">
        <v>0</v>
      </c>
      <c r="AT260" s="11" t="s">
        <v>106</v>
      </c>
      <c r="AU260" s="3">
        <v>0</v>
      </c>
      <c r="AV260" s="3">
        <v>0</v>
      </c>
      <c r="AW260">
        <v>0</v>
      </c>
      <c r="AX260">
        <v>0</v>
      </c>
      <c r="AY260">
        <v>0</v>
      </c>
      <c r="AZ260" s="8">
        <v>0</v>
      </c>
      <c r="BA260">
        <v>0</v>
      </c>
      <c r="BB260" t="s">
        <v>46</v>
      </c>
      <c r="BC260">
        <v>0</v>
      </c>
      <c r="BD260" s="11" t="s">
        <v>106</v>
      </c>
      <c r="BE260" s="3">
        <v>0</v>
      </c>
      <c r="BF260" s="3">
        <v>0</v>
      </c>
      <c r="BG260">
        <v>0</v>
      </c>
      <c r="BH260">
        <v>0</v>
      </c>
      <c r="BI260">
        <v>0</v>
      </c>
      <c r="BJ260" s="8">
        <v>0</v>
      </c>
      <c r="BK260">
        <v>0</v>
      </c>
      <c r="BL260" t="s">
        <v>46</v>
      </c>
      <c r="BM260">
        <v>0</v>
      </c>
      <c r="BN260" s="3">
        <v>10258101</v>
      </c>
      <c r="BO260" t="s">
        <v>47</v>
      </c>
      <c r="BP260" s="19" t="e">
        <f t="shared" ref="BP260:BP323" si="44">+AA260+AK260+AU260+BE260</f>
        <v>#VALUE!</v>
      </c>
      <c r="BQ260" s="19"/>
      <c r="BR260" s="19" t="e">
        <f t="shared" si="39"/>
        <v>#VALUE!</v>
      </c>
      <c r="BS260" s="13">
        <f t="shared" si="40"/>
        <v>0</v>
      </c>
    </row>
    <row r="261" spans="1:71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41"/>
        <v>0.11051075337717112</v>
      </c>
      <c r="U261" s="3">
        <v>4720889</v>
      </c>
      <c r="V261" s="3">
        <v>5796883</v>
      </c>
      <c r="W261" s="14">
        <f t="shared" si="42"/>
        <v>1.2279219019976957</v>
      </c>
      <c r="X261" s="3">
        <v>4260839</v>
      </c>
      <c r="Y261" s="18">
        <f t="shared" si="43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>
        <v>30</v>
      </c>
      <c r="AF261" s="10">
        <v>46670</v>
      </c>
      <c r="AG261" t="s">
        <v>54</v>
      </c>
      <c r="AH261" t="s">
        <v>43</v>
      </c>
      <c r="AI261" t="s">
        <v>55</v>
      </c>
      <c r="AJ261" s="8" t="s">
        <v>106</v>
      </c>
      <c r="AK261" s="3">
        <v>0</v>
      </c>
      <c r="AL261" s="3">
        <v>0</v>
      </c>
      <c r="AM261">
        <v>0</v>
      </c>
      <c r="AN261" t="s">
        <v>45</v>
      </c>
      <c r="AO261">
        <v>0</v>
      </c>
      <c r="AP261" s="8">
        <v>0</v>
      </c>
      <c r="AQ261">
        <v>0</v>
      </c>
      <c r="AR261" t="s">
        <v>46</v>
      </c>
      <c r="AS261">
        <v>0</v>
      </c>
      <c r="AT261" s="11" t="s">
        <v>106</v>
      </c>
      <c r="AU261" s="3">
        <v>0</v>
      </c>
      <c r="AV261" s="3">
        <v>0</v>
      </c>
      <c r="AW261">
        <v>0</v>
      </c>
      <c r="AX261">
        <v>0</v>
      </c>
      <c r="AY261">
        <v>0</v>
      </c>
      <c r="AZ261" s="8">
        <v>0</v>
      </c>
      <c r="BA261">
        <v>0</v>
      </c>
      <c r="BB261" t="s">
        <v>46</v>
      </c>
      <c r="BC261">
        <v>0</v>
      </c>
      <c r="BD261" s="11" t="s">
        <v>106</v>
      </c>
      <c r="BE261" s="3">
        <v>0</v>
      </c>
      <c r="BF261" s="3">
        <v>0</v>
      </c>
      <c r="BG261">
        <v>0</v>
      </c>
      <c r="BH261">
        <v>0</v>
      </c>
      <c r="BI261">
        <v>0</v>
      </c>
      <c r="BJ261" s="8">
        <v>0</v>
      </c>
      <c r="BK261">
        <v>0</v>
      </c>
      <c r="BL261" t="s">
        <v>46</v>
      </c>
      <c r="BM261">
        <v>0</v>
      </c>
      <c r="BN261" s="3">
        <v>4720889</v>
      </c>
      <c r="BO261" t="s">
        <v>47</v>
      </c>
      <c r="BP261" s="19">
        <f t="shared" si="44"/>
        <v>460050</v>
      </c>
      <c r="BQ261" s="16">
        <f>+BP261/U261</f>
        <v>9.7449865904493838E-2</v>
      </c>
      <c r="BR261" s="19">
        <f t="shared" si="39"/>
        <v>4720889</v>
      </c>
      <c r="BS261" s="13">
        <f t="shared" si="40"/>
        <v>1</v>
      </c>
    </row>
    <row r="262" spans="1:71" hidden="1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41"/>
        <v>0.87227407574469562</v>
      </c>
      <c r="U262" s="3">
        <v>2305640</v>
      </c>
      <c r="V262" s="3">
        <v>2237749</v>
      </c>
      <c r="W262" s="14">
        <f t="shared" si="42"/>
        <v>0.9705543796950088</v>
      </c>
      <c r="X262" s="3">
        <v>1590143</v>
      </c>
      <c r="Y262" s="18">
        <f t="shared" si="43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>
        <v>40</v>
      </c>
      <c r="AF262" s="10">
        <v>47524</v>
      </c>
      <c r="AG262" t="s">
        <v>63</v>
      </c>
      <c r="AH262" t="s">
        <v>43</v>
      </c>
      <c r="AI262" t="s">
        <v>55</v>
      </c>
      <c r="AJ262" s="8">
        <v>42134</v>
      </c>
      <c r="AK262" s="3">
        <v>204497</v>
      </c>
      <c r="AL262" s="3">
        <v>215362</v>
      </c>
      <c r="AM262">
        <v>2.3699999999999999E-2</v>
      </c>
      <c r="AN262">
        <v>15</v>
      </c>
      <c r="AO262" t="s">
        <v>165</v>
      </c>
      <c r="AP262" s="8">
        <v>47604</v>
      </c>
      <c r="AQ262" t="s">
        <v>165</v>
      </c>
      <c r="AR262" t="s">
        <v>100</v>
      </c>
      <c r="AS262" t="s">
        <v>55</v>
      </c>
      <c r="AT262" s="11">
        <v>42134</v>
      </c>
      <c r="AU262" s="3">
        <v>129000</v>
      </c>
      <c r="AV262" s="3">
        <v>73222</v>
      </c>
      <c r="AW262">
        <v>2.3199999999999998E-2</v>
      </c>
      <c r="AX262">
        <v>14</v>
      </c>
      <c r="AY262" t="s">
        <v>165</v>
      </c>
      <c r="AZ262" s="8">
        <v>47477</v>
      </c>
      <c r="BA262">
        <v>0</v>
      </c>
      <c r="BB262" t="s">
        <v>58</v>
      </c>
      <c r="BC262">
        <v>0</v>
      </c>
      <c r="BD262" s="11" t="s">
        <v>106</v>
      </c>
      <c r="BE262" s="3">
        <v>0</v>
      </c>
      <c r="BF262" s="3">
        <v>0</v>
      </c>
      <c r="BG262">
        <v>0</v>
      </c>
      <c r="BH262">
        <v>0</v>
      </c>
      <c r="BI262">
        <v>0</v>
      </c>
      <c r="BJ262" s="8">
        <v>0</v>
      </c>
      <c r="BK262">
        <v>0</v>
      </c>
      <c r="BL262" t="s">
        <v>46</v>
      </c>
      <c r="BM262">
        <v>0</v>
      </c>
      <c r="BN262" s="3">
        <v>2305640</v>
      </c>
      <c r="BO262" t="s">
        <v>47</v>
      </c>
      <c r="BP262" s="19">
        <f t="shared" si="44"/>
        <v>715497</v>
      </c>
      <c r="BQ262" s="19"/>
      <c r="BR262" s="19">
        <f t="shared" si="39"/>
        <v>2305640</v>
      </c>
      <c r="BS262" s="13">
        <f t="shared" si="40"/>
        <v>1</v>
      </c>
    </row>
    <row r="263" spans="1:71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41"/>
        <v>0.10048619684871647</v>
      </c>
      <c r="U263" s="3">
        <v>1934196</v>
      </c>
      <c r="V263" s="3">
        <v>2159876</v>
      </c>
      <c r="W263" s="14">
        <f t="shared" si="42"/>
        <v>1.1166789715209835</v>
      </c>
      <c r="X263" s="3">
        <v>1644008</v>
      </c>
      <c r="Y263" s="18">
        <f t="shared" si="43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>
        <v>0</v>
      </c>
      <c r="AF263" s="10">
        <v>46753</v>
      </c>
      <c r="AG263">
        <v>0</v>
      </c>
      <c r="AH263" t="s">
        <v>58</v>
      </c>
      <c r="AI263">
        <v>0</v>
      </c>
      <c r="AJ263" s="8" t="s">
        <v>106</v>
      </c>
      <c r="AK263" s="3">
        <v>0</v>
      </c>
      <c r="AL263" s="3">
        <v>0</v>
      </c>
      <c r="AM263">
        <v>0</v>
      </c>
      <c r="AN263" t="s">
        <v>45</v>
      </c>
      <c r="AO263">
        <v>0</v>
      </c>
      <c r="AP263" s="8">
        <v>0</v>
      </c>
      <c r="AQ263">
        <v>0</v>
      </c>
      <c r="AR263" t="s">
        <v>46</v>
      </c>
      <c r="AS263">
        <v>0</v>
      </c>
      <c r="AT263" s="11" t="s">
        <v>106</v>
      </c>
      <c r="AU263" s="3">
        <v>0</v>
      </c>
      <c r="AV263" s="3">
        <v>0</v>
      </c>
      <c r="AW263">
        <v>0</v>
      </c>
      <c r="AX263">
        <v>0</v>
      </c>
      <c r="AY263">
        <v>0</v>
      </c>
      <c r="AZ263" s="8">
        <v>0</v>
      </c>
      <c r="BA263">
        <v>0</v>
      </c>
      <c r="BB263" t="s">
        <v>58</v>
      </c>
      <c r="BC263">
        <v>0</v>
      </c>
      <c r="BD263" s="11" t="s">
        <v>106</v>
      </c>
      <c r="BE263" s="3">
        <v>0</v>
      </c>
      <c r="BF263" s="3">
        <v>0</v>
      </c>
      <c r="BG263">
        <v>0</v>
      </c>
      <c r="BH263">
        <v>0</v>
      </c>
      <c r="BI263">
        <v>0</v>
      </c>
      <c r="BJ263" s="8">
        <v>0</v>
      </c>
      <c r="BK263">
        <v>0</v>
      </c>
      <c r="BL263" t="s">
        <v>46</v>
      </c>
      <c r="BM263">
        <v>0</v>
      </c>
      <c r="BN263" s="3">
        <v>1934196</v>
      </c>
      <c r="BO263" t="s">
        <v>47</v>
      </c>
      <c r="BP263" s="19">
        <f t="shared" si="44"/>
        <v>290188</v>
      </c>
      <c r="BQ263" s="16">
        <f t="shared" ref="BQ263:BQ264" si="45">+BP263/U263</f>
        <v>0.1500302968261748</v>
      </c>
      <c r="BR263" s="19">
        <f t="shared" si="39"/>
        <v>1934196</v>
      </c>
      <c r="BS263" s="13">
        <f t="shared" si="40"/>
        <v>1</v>
      </c>
    </row>
    <row r="264" spans="1:71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41"/>
        <v>9.9109851838421026E-2</v>
      </c>
      <c r="U264" s="3">
        <v>3766901</v>
      </c>
      <c r="V264" s="3">
        <v>4151646</v>
      </c>
      <c r="W264" s="14">
        <f t="shared" si="42"/>
        <v>1.102138335995557</v>
      </c>
      <c r="X264" s="3">
        <v>3132931</v>
      </c>
      <c r="Y264" s="18">
        <f t="shared" si="43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>
        <v>30</v>
      </c>
      <c r="AF264" s="10">
        <v>46670</v>
      </c>
      <c r="AG264" t="s">
        <v>54</v>
      </c>
      <c r="AH264" t="s">
        <v>43</v>
      </c>
      <c r="AI264" t="s">
        <v>55</v>
      </c>
      <c r="AJ264" s="8">
        <v>40848</v>
      </c>
      <c r="AK264" s="3">
        <v>277480</v>
      </c>
      <c r="AL264" s="3">
        <v>345512.34</v>
      </c>
      <c r="AM264">
        <v>0.06</v>
      </c>
      <c r="AN264">
        <v>16</v>
      </c>
      <c r="AO264" t="s">
        <v>358</v>
      </c>
      <c r="AP264" s="8">
        <v>46753</v>
      </c>
      <c r="AQ264" t="s">
        <v>71</v>
      </c>
      <c r="AR264" t="s">
        <v>100</v>
      </c>
      <c r="AS264" t="s">
        <v>55</v>
      </c>
      <c r="AT264" s="11" t="s">
        <v>106</v>
      </c>
      <c r="AU264" s="3">
        <v>0</v>
      </c>
      <c r="AV264" s="3">
        <v>0</v>
      </c>
      <c r="AW264">
        <v>0</v>
      </c>
      <c r="AX264">
        <v>0</v>
      </c>
      <c r="AY264">
        <v>0</v>
      </c>
      <c r="AZ264" s="8">
        <v>0</v>
      </c>
      <c r="BA264">
        <v>0</v>
      </c>
      <c r="BB264" t="s">
        <v>46</v>
      </c>
      <c r="BC264">
        <v>0</v>
      </c>
      <c r="BD264" s="11" t="s">
        <v>106</v>
      </c>
      <c r="BE264" s="3">
        <v>0</v>
      </c>
      <c r="BF264" s="3">
        <v>0</v>
      </c>
      <c r="BG264">
        <v>0</v>
      </c>
      <c r="BH264">
        <v>0</v>
      </c>
      <c r="BI264">
        <v>0</v>
      </c>
      <c r="BJ264" s="8">
        <v>0</v>
      </c>
      <c r="BK264">
        <v>0</v>
      </c>
      <c r="BL264" t="s">
        <v>46</v>
      </c>
      <c r="BM264">
        <v>0</v>
      </c>
      <c r="BN264" s="3">
        <v>3766901</v>
      </c>
      <c r="BO264" t="s">
        <v>47</v>
      </c>
      <c r="BP264" s="19">
        <f t="shared" si="44"/>
        <v>633970</v>
      </c>
      <c r="BQ264" s="16">
        <f t="shared" si="45"/>
        <v>0.16830014911461702</v>
      </c>
      <c r="BR264" s="19">
        <f t="shared" si="39"/>
        <v>3766901</v>
      </c>
      <c r="BS264" s="13">
        <f t="shared" si="40"/>
        <v>1</v>
      </c>
    </row>
    <row r="265" spans="1:71" hidden="1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41"/>
        <v>0.74955741767968842</v>
      </c>
      <c r="U265" s="3">
        <v>6778400</v>
      </c>
      <c r="V265" s="3">
        <v>6026392</v>
      </c>
      <c r="W265" s="14">
        <f t="shared" si="42"/>
        <v>0.88905818482237697</v>
      </c>
      <c r="X265" s="3">
        <v>4584963</v>
      </c>
      <c r="Y265" s="18">
        <f t="shared" si="43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>
        <v>30</v>
      </c>
      <c r="AF265" s="10">
        <v>47071</v>
      </c>
      <c r="AG265" t="s">
        <v>63</v>
      </c>
      <c r="AH265" t="s">
        <v>43</v>
      </c>
      <c r="AI265" t="s">
        <v>44</v>
      </c>
      <c r="AJ265" s="8">
        <v>40861</v>
      </c>
      <c r="AK265" s="3">
        <v>493437</v>
      </c>
      <c r="AL265" s="3">
        <v>169872.02</v>
      </c>
      <c r="AM265">
        <v>0</v>
      </c>
      <c r="AN265" t="s">
        <v>45</v>
      </c>
      <c r="AO265">
        <v>0</v>
      </c>
      <c r="AP265" s="8">
        <v>0</v>
      </c>
      <c r="AQ265">
        <v>0</v>
      </c>
      <c r="AR265" t="s">
        <v>58</v>
      </c>
      <c r="AS265" t="s">
        <v>98</v>
      </c>
      <c r="AT265" s="11" t="s">
        <v>106</v>
      </c>
      <c r="AU265" s="3">
        <v>0</v>
      </c>
      <c r="AV265" s="3">
        <v>0</v>
      </c>
      <c r="AW265">
        <v>0</v>
      </c>
      <c r="AX265">
        <v>0</v>
      </c>
      <c r="AY265">
        <v>0</v>
      </c>
      <c r="AZ265" s="8">
        <v>0</v>
      </c>
      <c r="BA265">
        <v>0</v>
      </c>
      <c r="BB265" t="s">
        <v>46</v>
      </c>
      <c r="BC265">
        <v>0</v>
      </c>
      <c r="BD265" s="11" t="s">
        <v>106</v>
      </c>
      <c r="BE265" s="3">
        <v>0</v>
      </c>
      <c r="BF265" s="3">
        <v>0</v>
      </c>
      <c r="BG265">
        <v>0</v>
      </c>
      <c r="BH265">
        <v>0</v>
      </c>
      <c r="BI265">
        <v>0</v>
      </c>
      <c r="BJ265" s="8">
        <v>0</v>
      </c>
      <c r="BK265">
        <v>0</v>
      </c>
      <c r="BL265" t="s">
        <v>46</v>
      </c>
      <c r="BM265">
        <v>0</v>
      </c>
      <c r="BN265" s="3">
        <v>6778400</v>
      </c>
      <c r="BO265" t="s">
        <v>47</v>
      </c>
      <c r="BP265" s="19">
        <f t="shared" si="44"/>
        <v>2193437</v>
      </c>
      <c r="BQ265" s="19"/>
      <c r="BR265" s="19">
        <f t="shared" si="39"/>
        <v>6778400</v>
      </c>
      <c r="BS265" s="13">
        <f t="shared" si="40"/>
        <v>1</v>
      </c>
    </row>
    <row r="266" spans="1:71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41"/>
        <v>9.1074935333454454E-2</v>
      </c>
      <c r="U266" s="3">
        <v>1849488</v>
      </c>
      <c r="V266" s="3">
        <v>2029853</v>
      </c>
      <c r="W266" s="14">
        <f t="shared" si="42"/>
        <v>1.0975215843519937</v>
      </c>
      <c r="X266" s="3">
        <v>1437488</v>
      </c>
      <c r="Y266" s="18">
        <f t="shared" si="43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t="s">
        <v>165</v>
      </c>
      <c r="AF266" s="10">
        <v>46388</v>
      </c>
      <c r="AG266" t="s">
        <v>63</v>
      </c>
      <c r="AH266" t="s">
        <v>58</v>
      </c>
      <c r="AI266" t="s">
        <v>44</v>
      </c>
      <c r="AJ266" s="8" t="s">
        <v>106</v>
      </c>
      <c r="AK266" s="3">
        <v>0</v>
      </c>
      <c r="AL266" s="3">
        <v>0</v>
      </c>
      <c r="AM266">
        <v>0</v>
      </c>
      <c r="AN266" t="s">
        <v>45</v>
      </c>
      <c r="AO266">
        <v>0</v>
      </c>
      <c r="AP266" s="8">
        <v>0</v>
      </c>
      <c r="AQ266">
        <v>0</v>
      </c>
      <c r="AR266" t="s">
        <v>46</v>
      </c>
      <c r="AS266">
        <v>0</v>
      </c>
      <c r="AT266" s="11" t="s">
        <v>106</v>
      </c>
      <c r="AU266" s="3">
        <v>0</v>
      </c>
      <c r="AV266" s="3">
        <v>0</v>
      </c>
      <c r="AW266">
        <v>0</v>
      </c>
      <c r="AX266">
        <v>0</v>
      </c>
      <c r="AY266">
        <v>0</v>
      </c>
      <c r="AZ266" s="8">
        <v>0</v>
      </c>
      <c r="BA266">
        <v>0</v>
      </c>
      <c r="BB266" t="s">
        <v>46</v>
      </c>
      <c r="BC266">
        <v>0</v>
      </c>
      <c r="BD266" s="11" t="s">
        <v>106</v>
      </c>
      <c r="BE266" s="3">
        <v>0</v>
      </c>
      <c r="BF266" s="3">
        <v>0</v>
      </c>
      <c r="BG266">
        <v>0</v>
      </c>
      <c r="BH266">
        <v>0</v>
      </c>
      <c r="BI266">
        <v>0</v>
      </c>
      <c r="BJ266" s="8">
        <v>0</v>
      </c>
      <c r="BK266">
        <v>0</v>
      </c>
      <c r="BL266" t="s">
        <v>46</v>
      </c>
      <c r="BM266">
        <v>0</v>
      </c>
      <c r="BN266" s="3">
        <v>1849488</v>
      </c>
      <c r="BO266" t="s">
        <v>255</v>
      </c>
      <c r="BP266" s="19">
        <f t="shared" si="44"/>
        <v>412000</v>
      </c>
      <c r="BQ266" s="16">
        <f t="shared" ref="BQ266:BQ268" si="46">+BP266/U266</f>
        <v>0.22276435424290397</v>
      </c>
      <c r="BR266" s="19">
        <f t="shared" si="39"/>
        <v>1849488</v>
      </c>
      <c r="BS266" s="13">
        <f t="shared" si="40"/>
        <v>1</v>
      </c>
    </row>
    <row r="267" spans="1:71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41"/>
        <v>0.10154615750120514</v>
      </c>
      <c r="U267" s="3">
        <v>4345935</v>
      </c>
      <c r="V267" s="3">
        <v>5038801</v>
      </c>
      <c r="W267" s="14">
        <f t="shared" si="42"/>
        <v>1.1594285234362687</v>
      </c>
      <c r="X267" s="3">
        <v>4055609</v>
      </c>
      <c r="Y267" s="18">
        <f t="shared" si="43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>
        <v>30</v>
      </c>
      <c r="AF267" s="10">
        <v>47006</v>
      </c>
      <c r="AG267" t="s">
        <v>63</v>
      </c>
      <c r="AH267" t="s">
        <v>43</v>
      </c>
      <c r="AI267" t="s">
        <v>44</v>
      </c>
      <c r="AJ267" s="8" t="s">
        <v>106</v>
      </c>
      <c r="AK267" s="3">
        <v>0</v>
      </c>
      <c r="AL267" s="3">
        <v>0</v>
      </c>
      <c r="AM267">
        <v>0</v>
      </c>
      <c r="AN267" t="s">
        <v>45</v>
      </c>
      <c r="AO267">
        <v>0</v>
      </c>
      <c r="AP267" s="8">
        <v>0</v>
      </c>
      <c r="AQ267">
        <v>0</v>
      </c>
      <c r="AR267" t="s">
        <v>46</v>
      </c>
      <c r="AS267">
        <v>0</v>
      </c>
      <c r="AT267" s="11" t="s">
        <v>106</v>
      </c>
      <c r="AU267" s="3">
        <v>0</v>
      </c>
      <c r="AV267" s="3">
        <v>0</v>
      </c>
      <c r="AW267">
        <v>0</v>
      </c>
      <c r="AX267">
        <v>0</v>
      </c>
      <c r="AY267">
        <v>0</v>
      </c>
      <c r="AZ267" s="8">
        <v>0</v>
      </c>
      <c r="BA267">
        <v>0</v>
      </c>
      <c r="BB267" t="s">
        <v>46</v>
      </c>
      <c r="BC267">
        <v>0</v>
      </c>
      <c r="BD267" s="11" t="s">
        <v>106</v>
      </c>
      <c r="BE267" s="3">
        <v>0</v>
      </c>
      <c r="BF267" s="3">
        <v>0</v>
      </c>
      <c r="BG267">
        <v>0</v>
      </c>
      <c r="BH267">
        <v>0</v>
      </c>
      <c r="BI267">
        <v>0</v>
      </c>
      <c r="BJ267" s="8">
        <v>0</v>
      </c>
      <c r="BK267">
        <v>0</v>
      </c>
      <c r="BL267" t="s">
        <v>46</v>
      </c>
      <c r="BM267">
        <v>0</v>
      </c>
      <c r="BN267" s="3">
        <v>4345935</v>
      </c>
      <c r="BO267" t="s">
        <v>255</v>
      </c>
      <c r="BP267" s="19">
        <f t="shared" si="44"/>
        <v>290326</v>
      </c>
      <c r="BQ267" s="16">
        <f t="shared" si="46"/>
        <v>6.6804036415638979E-2</v>
      </c>
      <c r="BR267" s="19">
        <f t="shared" si="39"/>
        <v>4345935</v>
      </c>
      <c r="BS267" s="13">
        <f t="shared" si="40"/>
        <v>1</v>
      </c>
    </row>
    <row r="268" spans="1:71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41"/>
        <v>0.10131158312168456</v>
      </c>
      <c r="U268" s="3">
        <v>2998285</v>
      </c>
      <c r="V268" s="3">
        <v>3485271</v>
      </c>
      <c r="W268" s="14">
        <f t="shared" si="42"/>
        <v>1.1624215176342476</v>
      </c>
      <c r="X268" s="3">
        <v>2390296</v>
      </c>
      <c r="Y268" s="18">
        <f t="shared" si="43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>
        <v>20</v>
      </c>
      <c r="AF268" s="10">
        <v>48039</v>
      </c>
      <c r="AG268">
        <v>0</v>
      </c>
      <c r="AH268" t="s">
        <v>100</v>
      </c>
      <c r="AI268" t="s">
        <v>181</v>
      </c>
      <c r="AJ268" s="8">
        <v>40528</v>
      </c>
      <c r="AK268" s="3">
        <v>238000</v>
      </c>
      <c r="AL268" s="3">
        <v>238000</v>
      </c>
      <c r="AM268">
        <v>0</v>
      </c>
      <c r="AN268">
        <v>17</v>
      </c>
      <c r="AO268">
        <v>17</v>
      </c>
      <c r="AP268" s="8">
        <v>46904</v>
      </c>
      <c r="AQ268">
        <v>0</v>
      </c>
      <c r="AR268" t="s">
        <v>100</v>
      </c>
      <c r="AS268" t="s">
        <v>456</v>
      </c>
      <c r="AT268" s="11">
        <v>41016</v>
      </c>
      <c r="AU268" s="3">
        <v>70000</v>
      </c>
      <c r="AV268" s="3">
        <v>39683</v>
      </c>
      <c r="AW268">
        <v>0.06</v>
      </c>
      <c r="AX268">
        <v>10</v>
      </c>
      <c r="AY268">
        <v>10</v>
      </c>
      <c r="AZ268" s="8">
        <v>44722</v>
      </c>
      <c r="BA268">
        <v>0</v>
      </c>
      <c r="BB268" t="s">
        <v>46</v>
      </c>
      <c r="BC268" t="s">
        <v>457</v>
      </c>
      <c r="BD268" s="11" t="s">
        <v>106</v>
      </c>
      <c r="BE268" s="3">
        <v>0</v>
      </c>
      <c r="BF268" s="3">
        <v>0</v>
      </c>
      <c r="BG268">
        <v>0</v>
      </c>
      <c r="BH268">
        <v>0</v>
      </c>
      <c r="BI268">
        <v>0</v>
      </c>
      <c r="BJ268" s="8">
        <v>0</v>
      </c>
      <c r="BK268">
        <v>0</v>
      </c>
      <c r="BL268" t="s">
        <v>46</v>
      </c>
      <c r="BM268">
        <v>0</v>
      </c>
      <c r="BN268" s="3">
        <v>2998296</v>
      </c>
      <c r="BO268" t="s">
        <v>62</v>
      </c>
      <c r="BP268" s="19">
        <f t="shared" si="44"/>
        <v>608000</v>
      </c>
      <c r="BQ268" s="16">
        <f t="shared" si="46"/>
        <v>0.20278259071435836</v>
      </c>
      <c r="BR268" s="19">
        <f t="shared" si="39"/>
        <v>2998296</v>
      </c>
      <c r="BS268" s="13">
        <f t="shared" si="40"/>
        <v>1.0000036687639768</v>
      </c>
    </row>
    <row r="269" spans="1:71" hidden="1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41"/>
        <v>9.8388284773838888E-2</v>
      </c>
      <c r="U269" s="3">
        <v>4508799</v>
      </c>
      <c r="V269" s="3">
        <v>5443801</v>
      </c>
      <c r="W269" s="14">
        <f t="shared" si="42"/>
        <v>1.2073727393924636</v>
      </c>
      <c r="X269" s="3">
        <v>8256</v>
      </c>
      <c r="Y269" s="18">
        <f t="shared" si="43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>
        <v>0</v>
      </c>
      <c r="AF269" s="10">
        <v>0</v>
      </c>
      <c r="AG269">
        <v>0</v>
      </c>
      <c r="AH269" t="s">
        <v>46</v>
      </c>
      <c r="AI269">
        <v>0</v>
      </c>
      <c r="AJ269" s="8" t="s">
        <v>106</v>
      </c>
      <c r="AK269" s="3">
        <v>500000</v>
      </c>
      <c r="AL269" s="3">
        <v>500000</v>
      </c>
      <c r="AM269">
        <v>0</v>
      </c>
      <c r="AN269">
        <v>50</v>
      </c>
      <c r="AO269">
        <v>0</v>
      </c>
      <c r="AP269" s="8">
        <v>0</v>
      </c>
      <c r="AQ269">
        <v>0</v>
      </c>
      <c r="AR269" t="s">
        <v>46</v>
      </c>
      <c r="AS269">
        <v>0</v>
      </c>
      <c r="AT269" s="11" t="s">
        <v>106</v>
      </c>
      <c r="AU269" s="3">
        <v>180000</v>
      </c>
      <c r="AV269" s="3">
        <v>149425</v>
      </c>
      <c r="AW269">
        <v>5.8000000000000003E-2</v>
      </c>
      <c r="AX269">
        <v>15</v>
      </c>
      <c r="AY269">
        <v>0</v>
      </c>
      <c r="AZ269" s="8">
        <v>0</v>
      </c>
      <c r="BA269">
        <v>0</v>
      </c>
      <c r="BB269" t="s">
        <v>46</v>
      </c>
      <c r="BC269">
        <v>0</v>
      </c>
      <c r="BD269" s="11" t="s">
        <v>106</v>
      </c>
      <c r="BE269" s="3">
        <v>316000</v>
      </c>
      <c r="BF269" s="3">
        <v>297834</v>
      </c>
      <c r="BG269">
        <v>0.04</v>
      </c>
      <c r="BH269">
        <v>15</v>
      </c>
      <c r="BI269">
        <v>0</v>
      </c>
      <c r="BJ269" s="8">
        <v>0</v>
      </c>
      <c r="BK269">
        <v>0</v>
      </c>
      <c r="BL269" t="s">
        <v>46</v>
      </c>
      <c r="BM269">
        <v>0</v>
      </c>
      <c r="BN269" s="3">
        <v>4508799</v>
      </c>
      <c r="BO269">
        <v>0</v>
      </c>
      <c r="BP269" s="19">
        <f t="shared" si="44"/>
        <v>4500543</v>
      </c>
      <c r="BQ269" s="19"/>
      <c r="BR269" s="19">
        <f t="shared" si="39"/>
        <v>4508799</v>
      </c>
      <c r="BS269" s="13">
        <f t="shared" si="40"/>
        <v>1</v>
      </c>
    </row>
    <row r="270" spans="1:71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41"/>
        <v>9.6351825503007305E-2</v>
      </c>
      <c r="U270" s="3">
        <v>1695204</v>
      </c>
      <c r="V270" s="3">
        <v>1946981</v>
      </c>
      <c r="W270" s="14">
        <f t="shared" si="42"/>
        <v>1.1485231275999821</v>
      </c>
      <c r="X270" s="3">
        <v>1370224</v>
      </c>
      <c r="Y270" s="18">
        <f t="shared" si="43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>
        <v>20</v>
      </c>
      <c r="AF270" s="10">
        <v>47118</v>
      </c>
      <c r="AG270">
        <v>0</v>
      </c>
      <c r="AH270" t="s">
        <v>58</v>
      </c>
      <c r="AI270">
        <v>0</v>
      </c>
      <c r="AJ270" s="8" t="s">
        <v>106</v>
      </c>
      <c r="AK270" s="3">
        <v>0</v>
      </c>
      <c r="AL270" s="3">
        <v>0</v>
      </c>
      <c r="AM270">
        <v>0</v>
      </c>
      <c r="AN270" t="s">
        <v>45</v>
      </c>
      <c r="AO270">
        <v>0</v>
      </c>
      <c r="AP270" s="8">
        <v>0</v>
      </c>
      <c r="AQ270">
        <v>0</v>
      </c>
      <c r="AR270" t="s">
        <v>46</v>
      </c>
      <c r="AS270">
        <v>0</v>
      </c>
      <c r="AT270" s="11" t="s">
        <v>106</v>
      </c>
      <c r="AU270" s="3">
        <v>0</v>
      </c>
      <c r="AV270" s="3">
        <v>0</v>
      </c>
      <c r="AW270">
        <v>0</v>
      </c>
      <c r="AX270">
        <v>0</v>
      </c>
      <c r="AY270">
        <v>0</v>
      </c>
      <c r="AZ270" s="8">
        <v>0</v>
      </c>
      <c r="BA270">
        <v>0</v>
      </c>
      <c r="BB270" t="s">
        <v>46</v>
      </c>
      <c r="BC270">
        <v>0</v>
      </c>
      <c r="BD270" s="11" t="s">
        <v>106</v>
      </c>
      <c r="BE270" s="3">
        <v>0</v>
      </c>
      <c r="BF270" s="3">
        <v>0</v>
      </c>
      <c r="BG270">
        <v>0</v>
      </c>
      <c r="BH270">
        <v>0</v>
      </c>
      <c r="BI270">
        <v>0</v>
      </c>
      <c r="BJ270" s="8">
        <v>0</v>
      </c>
      <c r="BK270">
        <v>0</v>
      </c>
      <c r="BL270" t="s">
        <v>46</v>
      </c>
      <c r="BM270">
        <v>0</v>
      </c>
      <c r="BN270" s="3">
        <v>0</v>
      </c>
      <c r="BO270">
        <v>0</v>
      </c>
      <c r="BP270" s="19">
        <f t="shared" si="44"/>
        <v>324980</v>
      </c>
      <c r="BQ270" s="16">
        <f t="shared" ref="BQ270:BQ271" si="47">+BP270/U270</f>
        <v>0.19170554104402773</v>
      </c>
      <c r="BR270" s="19">
        <f t="shared" si="39"/>
        <v>1695204</v>
      </c>
      <c r="BS270" s="13">
        <f t="shared" si="40"/>
        <v>1</v>
      </c>
    </row>
    <row r="271" spans="1:71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41"/>
        <v>0.10889772384529255</v>
      </c>
      <c r="U271" s="3">
        <v>1936248</v>
      </c>
      <c r="V271" s="3">
        <v>2351122</v>
      </c>
      <c r="W271" s="14">
        <f t="shared" si="42"/>
        <v>1.2142669740653056</v>
      </c>
      <c r="X271" s="3">
        <v>1776048</v>
      </c>
      <c r="Y271" s="18">
        <f t="shared" si="43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>
        <v>30</v>
      </c>
      <c r="AF271" s="10">
        <v>46701</v>
      </c>
      <c r="AG271" t="s">
        <v>63</v>
      </c>
      <c r="AH271" t="s">
        <v>43</v>
      </c>
      <c r="AI271" t="s">
        <v>44</v>
      </c>
      <c r="AJ271" s="8" t="s">
        <v>106</v>
      </c>
      <c r="AK271" s="3">
        <v>0</v>
      </c>
      <c r="AL271" s="3">
        <v>0</v>
      </c>
      <c r="AM271">
        <v>0</v>
      </c>
      <c r="AN271" t="s">
        <v>45</v>
      </c>
      <c r="AO271">
        <v>0</v>
      </c>
      <c r="AP271" s="8">
        <v>0</v>
      </c>
      <c r="AQ271">
        <v>0</v>
      </c>
      <c r="AR271" t="s">
        <v>46</v>
      </c>
      <c r="AS271">
        <v>0</v>
      </c>
      <c r="AT271" s="11" t="s">
        <v>106</v>
      </c>
      <c r="AU271" s="3">
        <v>0</v>
      </c>
      <c r="AV271" s="3">
        <v>0</v>
      </c>
      <c r="AW271">
        <v>0</v>
      </c>
      <c r="AX271">
        <v>0</v>
      </c>
      <c r="AY271">
        <v>0</v>
      </c>
      <c r="AZ271" s="8">
        <v>0</v>
      </c>
      <c r="BA271">
        <v>0</v>
      </c>
      <c r="BB271" t="s">
        <v>46</v>
      </c>
      <c r="BC271">
        <v>0</v>
      </c>
      <c r="BD271" s="11" t="s">
        <v>106</v>
      </c>
      <c r="BE271" s="3">
        <v>0</v>
      </c>
      <c r="BF271" s="3">
        <v>0</v>
      </c>
      <c r="BG271">
        <v>0</v>
      </c>
      <c r="BH271">
        <v>0</v>
      </c>
      <c r="BI271">
        <v>0</v>
      </c>
      <c r="BJ271" s="8">
        <v>0</v>
      </c>
      <c r="BK271">
        <v>0</v>
      </c>
      <c r="BL271" t="s">
        <v>46</v>
      </c>
      <c r="BM271">
        <v>0</v>
      </c>
      <c r="BN271" s="3">
        <v>1936248</v>
      </c>
      <c r="BO271" t="s">
        <v>255</v>
      </c>
      <c r="BP271" s="19">
        <f t="shared" si="44"/>
        <v>160200</v>
      </c>
      <c r="BQ271" s="16">
        <f t="shared" si="47"/>
        <v>8.2737335300023557E-2</v>
      </c>
      <c r="BR271" s="19">
        <f t="shared" si="39"/>
        <v>1936248</v>
      </c>
      <c r="BS271" s="13">
        <f t="shared" si="40"/>
        <v>1</v>
      </c>
    </row>
    <row r="272" spans="1:71" hidden="1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41"/>
        <v>9.6690301154235422E-2</v>
      </c>
      <c r="U272" s="3">
        <v>4326587</v>
      </c>
      <c r="V272" s="3">
        <v>4764958</v>
      </c>
      <c r="W272" s="14">
        <f t="shared" si="42"/>
        <v>1.1013202785475018</v>
      </c>
      <c r="X272" s="3">
        <v>3555536</v>
      </c>
      <c r="Y272" s="18">
        <f t="shared" si="43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>
        <v>20</v>
      </c>
      <c r="AF272" s="10">
        <v>46265</v>
      </c>
      <c r="AG272">
        <v>0</v>
      </c>
      <c r="AH272" t="s">
        <v>58</v>
      </c>
      <c r="AI272" t="s">
        <v>243</v>
      </c>
      <c r="AJ272" s="8">
        <v>41122</v>
      </c>
      <c r="AK272" s="3">
        <v>271051</v>
      </c>
      <c r="AL272" s="3">
        <v>254948</v>
      </c>
      <c r="AM272">
        <v>5.3999999999999999E-2</v>
      </c>
      <c r="AN272">
        <v>16</v>
      </c>
      <c r="AO272">
        <v>16</v>
      </c>
      <c r="AP272" s="8">
        <v>47036</v>
      </c>
      <c r="AQ272" t="s">
        <v>63</v>
      </c>
      <c r="AR272" t="s">
        <v>43</v>
      </c>
      <c r="AS272" t="s">
        <v>244</v>
      </c>
      <c r="AT272" s="11" t="s">
        <v>106</v>
      </c>
      <c r="AU272" s="3">
        <v>0</v>
      </c>
      <c r="AV272" s="3">
        <v>0</v>
      </c>
      <c r="AW272">
        <v>0</v>
      </c>
      <c r="AX272">
        <v>0</v>
      </c>
      <c r="AY272">
        <v>0</v>
      </c>
      <c r="AZ272" s="8">
        <v>0</v>
      </c>
      <c r="BA272">
        <v>0</v>
      </c>
      <c r="BB272" t="s">
        <v>46</v>
      </c>
      <c r="BC272">
        <v>0</v>
      </c>
      <c r="BD272" s="11" t="s">
        <v>106</v>
      </c>
      <c r="BE272" s="3">
        <v>0</v>
      </c>
      <c r="BF272" s="3">
        <v>0</v>
      </c>
      <c r="BG272">
        <v>0</v>
      </c>
      <c r="BH272">
        <v>0</v>
      </c>
      <c r="BI272">
        <v>0</v>
      </c>
      <c r="BJ272" s="8">
        <v>0</v>
      </c>
      <c r="BK272">
        <v>0</v>
      </c>
      <c r="BL272" t="s">
        <v>46</v>
      </c>
      <c r="BM272">
        <v>0</v>
      </c>
      <c r="BN272" s="3">
        <v>4326587</v>
      </c>
      <c r="BO272" t="s">
        <v>62</v>
      </c>
      <c r="BP272" s="19">
        <f t="shared" si="44"/>
        <v>771051</v>
      </c>
      <c r="BQ272" s="19"/>
      <c r="BR272" s="19">
        <f t="shared" si="39"/>
        <v>4326587</v>
      </c>
      <c r="BS272" s="13">
        <f t="shared" si="40"/>
        <v>1</v>
      </c>
    </row>
    <row r="273" spans="1:71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41"/>
        <v>0</v>
      </c>
      <c r="U273" s="3">
        <v>7854930</v>
      </c>
      <c r="V273" s="3">
        <v>7632644</v>
      </c>
      <c r="W273" s="14">
        <f t="shared" si="42"/>
        <v>0.97170108454181003</v>
      </c>
      <c r="X273" s="3">
        <v>0</v>
      </c>
      <c r="Y273" s="18">
        <f t="shared" si="43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>
        <v>16</v>
      </c>
      <c r="AF273" s="10">
        <v>47128</v>
      </c>
      <c r="AG273">
        <v>0</v>
      </c>
      <c r="AH273" t="s">
        <v>43</v>
      </c>
      <c r="AI273">
        <v>0</v>
      </c>
      <c r="AJ273" s="8">
        <v>41680</v>
      </c>
      <c r="AK273" s="3">
        <v>163992</v>
      </c>
      <c r="AL273" s="3">
        <v>152131.19</v>
      </c>
      <c r="AM273">
        <v>6.25E-2</v>
      </c>
      <c r="AN273">
        <v>15</v>
      </c>
      <c r="AO273">
        <v>15</v>
      </c>
      <c r="AP273" s="8">
        <v>47618</v>
      </c>
      <c r="AQ273">
        <v>0</v>
      </c>
      <c r="AR273">
        <v>0</v>
      </c>
      <c r="AS273">
        <v>0</v>
      </c>
      <c r="AT273" s="11">
        <v>41244</v>
      </c>
      <c r="AU273" s="3">
        <v>1575059</v>
      </c>
      <c r="AV273" s="3">
        <v>837187</v>
      </c>
      <c r="AW273">
        <v>6.5000000000000002E-2</v>
      </c>
      <c r="AX273">
        <v>8</v>
      </c>
      <c r="AY273">
        <v>8</v>
      </c>
      <c r="AZ273" s="8">
        <v>44119</v>
      </c>
      <c r="BA273">
        <v>0</v>
      </c>
      <c r="BB273" t="s">
        <v>43</v>
      </c>
      <c r="BC273">
        <v>0</v>
      </c>
      <c r="BD273" s="11">
        <v>41201</v>
      </c>
      <c r="BE273" s="3">
        <v>500000</v>
      </c>
      <c r="BF273" s="3">
        <v>500000</v>
      </c>
      <c r="BG273">
        <v>0</v>
      </c>
      <c r="BH273">
        <v>50</v>
      </c>
      <c r="BI273">
        <v>30</v>
      </c>
      <c r="BJ273" s="8">
        <v>59537</v>
      </c>
      <c r="BK273">
        <v>0</v>
      </c>
      <c r="BL273" t="s">
        <v>100</v>
      </c>
      <c r="BM273">
        <v>0</v>
      </c>
      <c r="BN273" s="3">
        <v>0</v>
      </c>
      <c r="BO273">
        <v>0</v>
      </c>
      <c r="BP273" s="19">
        <f t="shared" si="44"/>
        <v>3089051</v>
      </c>
      <c r="BQ273" s="19"/>
      <c r="BR273" s="19">
        <f t="shared" si="39"/>
        <v>3089051</v>
      </c>
      <c r="BS273" s="13">
        <f t="shared" si="40"/>
        <v>0.39326270253204038</v>
      </c>
    </row>
    <row r="274" spans="1:71" hidden="1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41"/>
        <v>8.559618449283328E-2</v>
      </c>
      <c r="U274" s="3">
        <v>4348570</v>
      </c>
      <c r="V274" s="3">
        <v>4135789</v>
      </c>
      <c r="W274" s="14">
        <f t="shared" si="42"/>
        <v>0.95106874213822012</v>
      </c>
      <c r="X274" s="3">
        <v>3163562</v>
      </c>
      <c r="Y274" s="18">
        <f t="shared" si="43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>
        <v>20</v>
      </c>
      <c r="AF274" s="10">
        <v>48414</v>
      </c>
      <c r="AG274">
        <v>0</v>
      </c>
      <c r="AH274" t="s">
        <v>58</v>
      </c>
      <c r="AI274" t="s">
        <v>240</v>
      </c>
      <c r="AJ274" s="8">
        <v>41091</v>
      </c>
      <c r="AK274" s="3">
        <v>112500</v>
      </c>
      <c r="AL274" s="3">
        <v>112500</v>
      </c>
      <c r="AM274">
        <v>0</v>
      </c>
      <c r="AN274">
        <v>17</v>
      </c>
      <c r="AO274">
        <v>17</v>
      </c>
      <c r="AP274" s="8">
        <v>47150</v>
      </c>
      <c r="AQ274">
        <v>0</v>
      </c>
      <c r="AR274" t="s">
        <v>100</v>
      </c>
      <c r="AS274" t="s">
        <v>434</v>
      </c>
      <c r="AT274" s="11">
        <v>41110</v>
      </c>
      <c r="AU274" s="3">
        <v>822509</v>
      </c>
      <c r="AV274" s="3">
        <v>951979</v>
      </c>
      <c r="AW274">
        <v>0.04</v>
      </c>
      <c r="AX274">
        <v>20</v>
      </c>
      <c r="AY274">
        <v>20</v>
      </c>
      <c r="AZ274" s="8">
        <v>48414</v>
      </c>
      <c r="BA274">
        <v>0</v>
      </c>
      <c r="BB274" t="s">
        <v>100</v>
      </c>
      <c r="BC274" t="s">
        <v>240</v>
      </c>
      <c r="BD274" s="11" t="s">
        <v>106</v>
      </c>
      <c r="BE274" s="3">
        <v>0</v>
      </c>
      <c r="BF274" s="3">
        <v>0</v>
      </c>
      <c r="BG274">
        <v>0</v>
      </c>
      <c r="BH274">
        <v>0</v>
      </c>
      <c r="BI274">
        <v>0</v>
      </c>
      <c r="BJ274" s="8">
        <v>0</v>
      </c>
      <c r="BK274">
        <v>0</v>
      </c>
      <c r="BL274" t="s">
        <v>46</v>
      </c>
      <c r="BM274">
        <v>0</v>
      </c>
      <c r="BN274" s="3">
        <v>4348571</v>
      </c>
      <c r="BO274" t="s">
        <v>62</v>
      </c>
      <c r="BP274" s="19">
        <f t="shared" si="44"/>
        <v>1185009</v>
      </c>
      <c r="BQ274" s="19"/>
      <c r="BR274" s="19">
        <f t="shared" si="39"/>
        <v>4348571</v>
      </c>
      <c r="BS274" s="13">
        <f t="shared" si="40"/>
        <v>1.0000002299606536</v>
      </c>
    </row>
    <row r="275" spans="1:71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41"/>
        <v>0.75596834695259929</v>
      </c>
      <c r="U275" s="3">
        <v>4490942</v>
      </c>
      <c r="V275" s="3">
        <v>4300194</v>
      </c>
      <c r="W275" s="14">
        <f t="shared" si="42"/>
        <v>0.95752606023413356</v>
      </c>
      <c r="X275" s="3">
        <v>3448706</v>
      </c>
      <c r="Y275" s="18">
        <f t="shared" si="43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>
        <v>13</v>
      </c>
      <c r="AF275" s="10">
        <v>46356</v>
      </c>
      <c r="AG275">
        <v>0</v>
      </c>
      <c r="AH275" t="s">
        <v>58</v>
      </c>
      <c r="AI275" t="s">
        <v>205</v>
      </c>
      <c r="AJ275" s="8">
        <v>41201</v>
      </c>
      <c r="AK275" s="3">
        <v>102434</v>
      </c>
      <c r="AL275" s="3">
        <v>80872</v>
      </c>
      <c r="AM275">
        <v>6.25E-2</v>
      </c>
      <c r="AN275">
        <v>13</v>
      </c>
      <c r="AO275">
        <v>13</v>
      </c>
      <c r="AP275" s="8">
        <v>46356</v>
      </c>
      <c r="AQ275">
        <v>0</v>
      </c>
      <c r="AR275" t="s">
        <v>58</v>
      </c>
      <c r="AS275" t="s">
        <v>205</v>
      </c>
      <c r="AT275" s="11">
        <v>41201</v>
      </c>
      <c r="AU275" s="3">
        <v>3500000</v>
      </c>
      <c r="AV275" s="3">
        <v>670329</v>
      </c>
      <c r="AW275">
        <v>6.25E-2</v>
      </c>
      <c r="AX275">
        <v>17</v>
      </c>
      <c r="AY275">
        <v>17</v>
      </c>
      <c r="AZ275" s="8">
        <v>47349</v>
      </c>
      <c r="BA275">
        <v>0</v>
      </c>
      <c r="BB275" t="s">
        <v>43</v>
      </c>
      <c r="BC275" t="s">
        <v>205</v>
      </c>
      <c r="BD275" s="11" t="s">
        <v>106</v>
      </c>
      <c r="BE275" s="3">
        <v>0</v>
      </c>
      <c r="BF275" s="3">
        <v>0</v>
      </c>
      <c r="BG275">
        <v>0</v>
      </c>
      <c r="BH275">
        <v>0</v>
      </c>
      <c r="BI275">
        <v>0</v>
      </c>
      <c r="BJ275" s="8">
        <v>0</v>
      </c>
      <c r="BK275">
        <v>0</v>
      </c>
      <c r="BL275" t="s">
        <v>46</v>
      </c>
      <c r="BM275">
        <v>0</v>
      </c>
      <c r="BN275" s="3">
        <v>4490942</v>
      </c>
      <c r="BO275">
        <v>0</v>
      </c>
      <c r="BP275" s="19">
        <f t="shared" si="44"/>
        <v>3740861</v>
      </c>
      <c r="BQ275" s="19"/>
      <c r="BR275" s="19">
        <f t="shared" si="39"/>
        <v>7189567</v>
      </c>
      <c r="BS275" s="13">
        <f t="shared" si="40"/>
        <v>1.6009039974241484</v>
      </c>
    </row>
    <row r="276" spans="1:71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41"/>
        <v>7.0645522180970546E-2</v>
      </c>
      <c r="U276" s="3">
        <v>1711715</v>
      </c>
      <c r="V276" s="3">
        <v>1453411</v>
      </c>
      <c r="W276" s="14">
        <f t="shared" si="42"/>
        <v>0.84909637410433392</v>
      </c>
      <c r="X276" s="3">
        <v>1067654</v>
      </c>
      <c r="Y276" s="18">
        <f t="shared" si="43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>
        <v>0</v>
      </c>
      <c r="AF276" s="10">
        <v>48821</v>
      </c>
      <c r="AG276">
        <v>0</v>
      </c>
      <c r="AH276" t="s">
        <v>58</v>
      </c>
      <c r="AI276">
        <v>0</v>
      </c>
      <c r="AJ276" s="8" t="s">
        <v>106</v>
      </c>
      <c r="AK276" s="3">
        <v>218676</v>
      </c>
      <c r="AL276" s="3">
        <v>208371</v>
      </c>
      <c r="AM276">
        <v>0.04</v>
      </c>
      <c r="AN276">
        <v>15</v>
      </c>
      <c r="AO276">
        <v>0</v>
      </c>
      <c r="AP276" s="8">
        <v>46568</v>
      </c>
      <c r="AQ276">
        <v>0</v>
      </c>
      <c r="AR276" t="s">
        <v>58</v>
      </c>
      <c r="AS276">
        <v>0</v>
      </c>
      <c r="AT276" s="11" t="s">
        <v>106</v>
      </c>
      <c r="AU276" s="3">
        <v>100385</v>
      </c>
      <c r="AV276" s="3">
        <v>0</v>
      </c>
      <c r="AW276">
        <v>0</v>
      </c>
      <c r="AX276">
        <v>15</v>
      </c>
      <c r="AY276">
        <v>0</v>
      </c>
      <c r="AZ276" s="8">
        <v>47331</v>
      </c>
      <c r="BA276">
        <v>0</v>
      </c>
      <c r="BB276" t="s">
        <v>100</v>
      </c>
      <c r="BC276">
        <v>0</v>
      </c>
      <c r="BD276" s="11" t="s">
        <v>106</v>
      </c>
      <c r="BE276" s="3">
        <v>0</v>
      </c>
      <c r="BF276" s="3">
        <v>0</v>
      </c>
      <c r="BG276">
        <v>0</v>
      </c>
      <c r="BH276">
        <v>0</v>
      </c>
      <c r="BI276">
        <v>0</v>
      </c>
      <c r="BJ276" s="8">
        <v>0</v>
      </c>
      <c r="BK276">
        <v>0</v>
      </c>
      <c r="BL276" t="s">
        <v>46</v>
      </c>
      <c r="BM276">
        <v>0</v>
      </c>
      <c r="BN276" s="3">
        <v>1711715</v>
      </c>
      <c r="BO276" t="s">
        <v>47</v>
      </c>
      <c r="BP276" s="19">
        <f t="shared" si="44"/>
        <v>644061</v>
      </c>
      <c r="BQ276" s="16">
        <f>+BP276/U276</f>
        <v>0.3762664929617372</v>
      </c>
      <c r="BR276" s="19">
        <f t="shared" si="39"/>
        <v>1711715</v>
      </c>
      <c r="BS276" s="13">
        <f t="shared" si="40"/>
        <v>1</v>
      </c>
    </row>
    <row r="277" spans="1:71" hidden="1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41"/>
        <v>8.3593655659465249E-2</v>
      </c>
      <c r="U277" s="3">
        <v>5068076</v>
      </c>
      <c r="V277" s="3">
        <v>4742386</v>
      </c>
      <c r="W277" s="14">
        <f t="shared" si="42"/>
        <v>0.93573695422089176</v>
      </c>
      <c r="X277" s="3">
        <v>4087901</v>
      </c>
      <c r="Y277" s="18">
        <f t="shared" si="43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>
        <v>30</v>
      </c>
      <c r="AF277" s="10">
        <v>42644</v>
      </c>
      <c r="AG277" t="s">
        <v>63</v>
      </c>
      <c r="AH277" t="s">
        <v>43</v>
      </c>
      <c r="AI277" t="s">
        <v>55</v>
      </c>
      <c r="AJ277" s="8">
        <v>41653</v>
      </c>
      <c r="AK277" s="3">
        <v>250000</v>
      </c>
      <c r="AL277" s="3">
        <v>250000</v>
      </c>
      <c r="AM277">
        <v>0</v>
      </c>
      <c r="AN277">
        <v>20</v>
      </c>
      <c r="AO277" t="s">
        <v>165</v>
      </c>
      <c r="AP277" s="8">
        <v>48957</v>
      </c>
      <c r="AQ277" t="s">
        <v>206</v>
      </c>
      <c r="AR277" t="s">
        <v>100</v>
      </c>
      <c r="AS277" t="s">
        <v>55</v>
      </c>
      <c r="AT277" s="11">
        <v>41906</v>
      </c>
      <c r="AU277" s="3">
        <v>230175</v>
      </c>
      <c r="AV277" s="3">
        <v>251640</v>
      </c>
      <c r="AW277">
        <v>0</v>
      </c>
      <c r="AX277" t="s">
        <v>165</v>
      </c>
      <c r="AY277" t="s">
        <v>165</v>
      </c>
      <c r="AZ277" s="8">
        <v>42637</v>
      </c>
      <c r="BA277" t="s">
        <v>165</v>
      </c>
      <c r="BB277" t="s">
        <v>58</v>
      </c>
      <c r="BC277" t="s">
        <v>62</v>
      </c>
      <c r="BD277" s="11" t="s">
        <v>106</v>
      </c>
      <c r="BE277" s="3">
        <v>0</v>
      </c>
      <c r="BF277" s="3">
        <v>0</v>
      </c>
      <c r="BG277">
        <v>0</v>
      </c>
      <c r="BH277">
        <v>0</v>
      </c>
      <c r="BI277">
        <v>0</v>
      </c>
      <c r="BJ277" s="8">
        <v>0</v>
      </c>
      <c r="BK277">
        <v>0</v>
      </c>
      <c r="BL277" t="s">
        <v>46</v>
      </c>
      <c r="BM277">
        <v>0</v>
      </c>
      <c r="BN277" s="3">
        <v>5068076</v>
      </c>
      <c r="BO277" t="s">
        <v>62</v>
      </c>
      <c r="BP277" s="19">
        <f t="shared" si="44"/>
        <v>980175</v>
      </c>
      <c r="BQ277" s="19"/>
      <c r="BR277" s="19">
        <f t="shared" si="39"/>
        <v>5068076</v>
      </c>
      <c r="BS277" s="13">
        <f t="shared" si="40"/>
        <v>1</v>
      </c>
    </row>
    <row r="278" spans="1:71" hidden="1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41"/>
        <v>9.7781332167384896E-2</v>
      </c>
      <c r="U278" s="3">
        <v>7199861</v>
      </c>
      <c r="V278" s="3">
        <v>6396997</v>
      </c>
      <c r="W278" s="14">
        <f t="shared" si="42"/>
        <v>0.88848895832850106</v>
      </c>
      <c r="X278" s="3">
        <v>6617051</v>
      </c>
      <c r="Y278" s="18">
        <f t="shared" si="43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>
        <v>30</v>
      </c>
      <c r="AF278" s="10">
        <v>48335</v>
      </c>
      <c r="AG278" t="s">
        <v>63</v>
      </c>
      <c r="AH278" t="s">
        <v>43</v>
      </c>
      <c r="AI278" t="s">
        <v>55</v>
      </c>
      <c r="AJ278" s="8">
        <v>41731</v>
      </c>
      <c r="AK278" s="3">
        <v>82810</v>
      </c>
      <c r="AL278" s="3">
        <v>0</v>
      </c>
      <c r="AM278">
        <v>0</v>
      </c>
      <c r="AN278">
        <v>13</v>
      </c>
      <c r="AO278" t="s">
        <v>165</v>
      </c>
      <c r="AP278" s="8">
        <v>42827</v>
      </c>
      <c r="AQ278" t="s">
        <v>165</v>
      </c>
      <c r="AR278" t="s">
        <v>58</v>
      </c>
      <c r="AS278" t="s">
        <v>47</v>
      </c>
      <c r="AT278" s="11" t="s">
        <v>106</v>
      </c>
      <c r="AU278" s="3">
        <v>0</v>
      </c>
      <c r="AV278" s="3">
        <v>0</v>
      </c>
      <c r="AW278">
        <v>0</v>
      </c>
      <c r="AX278">
        <v>0</v>
      </c>
      <c r="AY278">
        <v>0</v>
      </c>
      <c r="AZ278" s="8">
        <v>0</v>
      </c>
      <c r="BA278">
        <v>0</v>
      </c>
      <c r="BB278" t="s">
        <v>46</v>
      </c>
      <c r="BC278">
        <v>0</v>
      </c>
      <c r="BD278" s="11" t="s">
        <v>106</v>
      </c>
      <c r="BE278" s="3">
        <v>0</v>
      </c>
      <c r="BF278" s="3">
        <v>0</v>
      </c>
      <c r="BG278">
        <v>0</v>
      </c>
      <c r="BH278">
        <v>0</v>
      </c>
      <c r="BI278">
        <v>0</v>
      </c>
      <c r="BJ278" s="8">
        <v>0</v>
      </c>
      <c r="BK278">
        <v>0</v>
      </c>
      <c r="BL278" t="s">
        <v>46</v>
      </c>
      <c r="BM278">
        <v>0</v>
      </c>
      <c r="BN278" s="3">
        <v>7199861</v>
      </c>
      <c r="BO278" t="s">
        <v>62</v>
      </c>
      <c r="BP278" s="19">
        <f t="shared" si="44"/>
        <v>582810</v>
      </c>
      <c r="BQ278" s="19"/>
      <c r="BR278" s="19">
        <f t="shared" si="39"/>
        <v>7199861</v>
      </c>
      <c r="BS278" s="13">
        <f t="shared" si="40"/>
        <v>1</v>
      </c>
    </row>
    <row r="279" spans="1:71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41"/>
        <v>0.10220278195589826</v>
      </c>
      <c r="U279" s="3">
        <v>2602845</v>
      </c>
      <c r="V279" s="3">
        <v>2955756</v>
      </c>
      <c r="W279" s="14">
        <f t="shared" si="42"/>
        <v>1.1355866369299747</v>
      </c>
      <c r="X279" s="3">
        <v>2281374</v>
      </c>
      <c r="Y279" s="18">
        <f t="shared" si="43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>
        <v>30</v>
      </c>
      <c r="AF279" s="10">
        <v>47797</v>
      </c>
      <c r="AG279" t="s">
        <v>54</v>
      </c>
      <c r="AH279" t="s">
        <v>43</v>
      </c>
      <c r="AI279" t="s">
        <v>55</v>
      </c>
      <c r="AJ279" s="8">
        <v>41964</v>
      </c>
      <c r="AK279" s="3">
        <v>151851</v>
      </c>
      <c r="AL279" s="3">
        <v>138755</v>
      </c>
      <c r="AM279">
        <v>2.3699999999999999E-2</v>
      </c>
      <c r="AN279">
        <v>15</v>
      </c>
      <c r="AO279" t="s">
        <v>391</v>
      </c>
      <c r="AP279" s="8">
        <v>47427</v>
      </c>
      <c r="AQ279" t="s">
        <v>71</v>
      </c>
      <c r="AR279" t="s">
        <v>58</v>
      </c>
      <c r="AS279" t="s">
        <v>55</v>
      </c>
      <c r="AT279" s="11" t="s">
        <v>106</v>
      </c>
      <c r="AU279" s="3">
        <v>0</v>
      </c>
      <c r="AV279" s="3">
        <v>0</v>
      </c>
      <c r="AW279">
        <v>0</v>
      </c>
      <c r="AX279">
        <v>0</v>
      </c>
      <c r="AY279">
        <v>0</v>
      </c>
      <c r="AZ279" s="8">
        <v>0</v>
      </c>
      <c r="BA279">
        <v>0</v>
      </c>
      <c r="BB279" t="s">
        <v>46</v>
      </c>
      <c r="BC279">
        <v>0</v>
      </c>
      <c r="BD279" s="11" t="s">
        <v>106</v>
      </c>
      <c r="BE279" s="3">
        <v>0</v>
      </c>
      <c r="BF279" s="3">
        <v>0</v>
      </c>
      <c r="BG279">
        <v>0</v>
      </c>
      <c r="BH279">
        <v>0</v>
      </c>
      <c r="BI279">
        <v>0</v>
      </c>
      <c r="BJ279" s="8">
        <v>0</v>
      </c>
      <c r="BK279">
        <v>0</v>
      </c>
      <c r="BL279" t="s">
        <v>46</v>
      </c>
      <c r="BM279">
        <v>0</v>
      </c>
      <c r="BN279" s="3">
        <v>2602845</v>
      </c>
      <c r="BO279" t="s">
        <v>255</v>
      </c>
      <c r="BP279" s="19">
        <f t="shared" si="44"/>
        <v>321471</v>
      </c>
      <c r="BQ279" s="16">
        <f t="shared" ref="BQ279:BQ280" si="48">+BP279/U279</f>
        <v>0.12350754655002506</v>
      </c>
      <c r="BR279" s="19">
        <f t="shared" si="39"/>
        <v>2602845</v>
      </c>
      <c r="BS279" s="13">
        <f t="shared" si="40"/>
        <v>1</v>
      </c>
    </row>
    <row r="280" spans="1:71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41"/>
        <v>9.9223852274101201E-2</v>
      </c>
      <c r="U280" s="3">
        <v>4557251</v>
      </c>
      <c r="V280" s="3">
        <v>5048648</v>
      </c>
      <c r="W280" s="14">
        <f t="shared" si="42"/>
        <v>1.1078275039053149</v>
      </c>
      <c r="X280" s="3">
        <v>3843604</v>
      </c>
      <c r="Y280" s="18">
        <f t="shared" si="43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>
        <v>30</v>
      </c>
      <c r="AF280" s="10">
        <v>47245</v>
      </c>
      <c r="AG280" t="s">
        <v>54</v>
      </c>
      <c r="AH280" t="s">
        <v>43</v>
      </c>
      <c r="AI280" t="s">
        <v>55</v>
      </c>
      <c r="AJ280" s="8">
        <v>41255</v>
      </c>
      <c r="AK280" s="3">
        <v>394147</v>
      </c>
      <c r="AL280" s="3">
        <v>379943.01</v>
      </c>
      <c r="AM280">
        <v>1.4E-2</v>
      </c>
      <c r="AN280">
        <v>17</v>
      </c>
      <c r="AO280" t="s">
        <v>358</v>
      </c>
      <c r="AP280" s="8">
        <v>47119</v>
      </c>
      <c r="AQ280" t="s">
        <v>71</v>
      </c>
      <c r="AR280" t="s">
        <v>58</v>
      </c>
      <c r="AS280" t="s">
        <v>55</v>
      </c>
      <c r="AT280" s="11" t="s">
        <v>358</v>
      </c>
      <c r="AU280" s="3">
        <v>5840</v>
      </c>
      <c r="AV280" s="3">
        <v>0</v>
      </c>
      <c r="AW280">
        <v>0</v>
      </c>
      <c r="AX280">
        <v>0</v>
      </c>
      <c r="AY280">
        <v>0</v>
      </c>
      <c r="AZ280" s="8">
        <v>0</v>
      </c>
      <c r="BA280" t="s">
        <v>75</v>
      </c>
      <c r="BB280" t="s">
        <v>100</v>
      </c>
      <c r="BC280" t="s">
        <v>47</v>
      </c>
      <c r="BD280" s="11" t="s">
        <v>106</v>
      </c>
      <c r="BE280" s="3">
        <v>0</v>
      </c>
      <c r="BF280" s="3">
        <v>0</v>
      </c>
      <c r="BG280">
        <v>0</v>
      </c>
      <c r="BH280">
        <v>0</v>
      </c>
      <c r="BI280">
        <v>0</v>
      </c>
      <c r="BJ280" s="8">
        <v>0</v>
      </c>
      <c r="BK280">
        <v>0</v>
      </c>
      <c r="BL280" t="s">
        <v>46</v>
      </c>
      <c r="BM280">
        <v>0</v>
      </c>
      <c r="BN280" s="3">
        <v>4557251</v>
      </c>
      <c r="BO280" t="s">
        <v>47</v>
      </c>
      <c r="BP280" s="19">
        <f t="shared" si="44"/>
        <v>713647</v>
      </c>
      <c r="BQ280" s="16">
        <f t="shared" si="48"/>
        <v>0.15659593908696273</v>
      </c>
      <c r="BR280" s="19">
        <f t="shared" si="39"/>
        <v>4557251</v>
      </c>
      <c r="BS280" s="13">
        <f t="shared" si="40"/>
        <v>1</v>
      </c>
    </row>
    <row r="281" spans="1:71" hidden="1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41"/>
        <v>0.10608942586877904</v>
      </c>
      <c r="U281" s="3">
        <v>3355226</v>
      </c>
      <c r="V281" s="3">
        <v>4092539.39</v>
      </c>
      <c r="W281" s="14">
        <f t="shared" si="42"/>
        <v>1.2197507381022918</v>
      </c>
      <c r="X281" s="3">
        <v>7080</v>
      </c>
      <c r="Y281" s="18">
        <f t="shared" si="43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>
        <v>0</v>
      </c>
      <c r="AF281" s="10">
        <v>0</v>
      </c>
      <c r="AG281">
        <v>0</v>
      </c>
      <c r="AH281" t="s">
        <v>46</v>
      </c>
      <c r="AI281">
        <v>0</v>
      </c>
      <c r="AJ281" s="8" t="s">
        <v>106</v>
      </c>
      <c r="AK281" s="3">
        <v>228020</v>
      </c>
      <c r="AL281" s="3">
        <v>178434</v>
      </c>
      <c r="AM281">
        <v>0.05</v>
      </c>
      <c r="AN281" t="s">
        <v>45</v>
      </c>
      <c r="AO281">
        <v>0</v>
      </c>
      <c r="AP281" s="8">
        <v>0</v>
      </c>
      <c r="AQ281">
        <v>0</v>
      </c>
      <c r="AR281" t="s">
        <v>46</v>
      </c>
      <c r="AS281">
        <v>0</v>
      </c>
      <c r="AT281" s="11" t="s">
        <v>106</v>
      </c>
      <c r="AU281" s="3">
        <v>0</v>
      </c>
      <c r="AV281" s="3">
        <v>0</v>
      </c>
      <c r="AW281">
        <v>0</v>
      </c>
      <c r="AX281">
        <v>0</v>
      </c>
      <c r="AY281">
        <v>0</v>
      </c>
      <c r="AZ281" s="8">
        <v>0</v>
      </c>
      <c r="BA281">
        <v>0</v>
      </c>
      <c r="BB281" t="s">
        <v>46</v>
      </c>
      <c r="BC281">
        <v>0</v>
      </c>
      <c r="BD281" s="11" t="s">
        <v>106</v>
      </c>
      <c r="BE281" s="3">
        <v>0</v>
      </c>
      <c r="BF281" s="3">
        <v>0</v>
      </c>
      <c r="BG281">
        <v>0</v>
      </c>
      <c r="BH281">
        <v>0</v>
      </c>
      <c r="BI281">
        <v>0</v>
      </c>
      <c r="BJ281" s="8">
        <v>0</v>
      </c>
      <c r="BK281">
        <v>0</v>
      </c>
      <c r="BL281" t="s">
        <v>46</v>
      </c>
      <c r="BM281">
        <v>0</v>
      </c>
      <c r="BN281" s="3">
        <v>3355226</v>
      </c>
      <c r="BO281">
        <v>0</v>
      </c>
      <c r="BP281" s="19">
        <f t="shared" si="44"/>
        <v>3348146</v>
      </c>
      <c r="BQ281" s="19"/>
      <c r="BR281" s="19">
        <f t="shared" si="39"/>
        <v>3355226</v>
      </c>
      <c r="BS281" s="13">
        <f t="shared" si="40"/>
        <v>1</v>
      </c>
    </row>
    <row r="282" spans="1:71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41"/>
        <v>0.674633120402367</v>
      </c>
      <c r="U282" s="3">
        <v>8162896</v>
      </c>
      <c r="V282" s="3">
        <v>6599388</v>
      </c>
      <c r="W282" s="14">
        <f t="shared" si="42"/>
        <v>0.80846160480300133</v>
      </c>
      <c r="X282" s="3">
        <v>5231089</v>
      </c>
      <c r="Y282" s="18">
        <f t="shared" si="43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>
        <v>30</v>
      </c>
      <c r="AF282" s="10">
        <v>47836</v>
      </c>
      <c r="AG282" t="s">
        <v>63</v>
      </c>
      <c r="AH282" t="s">
        <v>43</v>
      </c>
      <c r="AI282" t="s">
        <v>44</v>
      </c>
      <c r="AJ282" s="8">
        <v>42943</v>
      </c>
      <c r="AK282" s="3">
        <v>3720</v>
      </c>
      <c r="AL282" s="3">
        <v>3720</v>
      </c>
      <c r="AM282">
        <v>0</v>
      </c>
      <c r="AN282" t="s">
        <v>45</v>
      </c>
      <c r="AO282">
        <v>0</v>
      </c>
      <c r="AP282" s="8">
        <v>0</v>
      </c>
      <c r="AQ282">
        <v>0</v>
      </c>
      <c r="AR282" t="s">
        <v>58</v>
      </c>
      <c r="AS282" t="s">
        <v>98</v>
      </c>
      <c r="AT282" s="11" t="s">
        <v>106</v>
      </c>
      <c r="AU282" s="3">
        <v>0</v>
      </c>
      <c r="AV282" s="3">
        <v>0</v>
      </c>
      <c r="AW282">
        <v>0</v>
      </c>
      <c r="AX282">
        <v>0</v>
      </c>
      <c r="AY282">
        <v>0</v>
      </c>
      <c r="AZ282" s="8">
        <v>0</v>
      </c>
      <c r="BA282">
        <v>0</v>
      </c>
      <c r="BB282" t="s">
        <v>46</v>
      </c>
      <c r="BC282">
        <v>0</v>
      </c>
      <c r="BD282" s="11" t="s">
        <v>106</v>
      </c>
      <c r="BE282" s="3">
        <v>0</v>
      </c>
      <c r="BF282" s="3">
        <v>0</v>
      </c>
      <c r="BG282">
        <v>0</v>
      </c>
      <c r="BH282">
        <v>0</v>
      </c>
      <c r="BI282">
        <v>0</v>
      </c>
      <c r="BJ282" s="8">
        <v>0</v>
      </c>
      <c r="BK282">
        <v>0</v>
      </c>
      <c r="BL282" t="s">
        <v>46</v>
      </c>
      <c r="BM282">
        <v>0</v>
      </c>
      <c r="BN282" s="3">
        <v>8162896</v>
      </c>
      <c r="BO282" t="s">
        <v>47</v>
      </c>
      <c r="BP282" s="19">
        <f t="shared" si="44"/>
        <v>2203720</v>
      </c>
      <c r="BQ282" s="19"/>
      <c r="BR282" s="19">
        <f t="shared" si="39"/>
        <v>7434809</v>
      </c>
      <c r="BS282" s="13">
        <f t="shared" si="40"/>
        <v>0.91080530733210374</v>
      </c>
    </row>
    <row r="283" spans="1:71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41"/>
        <v>7.0244647566439083E-2</v>
      </c>
      <c r="U283" s="3">
        <v>2156449</v>
      </c>
      <c r="V283" s="3">
        <v>1683100</v>
      </c>
      <c r="W283" s="14">
        <f t="shared" si="42"/>
        <v>0.78049608407154536</v>
      </c>
      <c r="X283" s="3">
        <v>1354199</v>
      </c>
      <c r="Y283" s="18">
        <f t="shared" si="43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>
        <v>15</v>
      </c>
      <c r="AF283" s="10">
        <v>47757</v>
      </c>
      <c r="AG283" t="s">
        <v>63</v>
      </c>
      <c r="AH283" t="s">
        <v>43</v>
      </c>
      <c r="AI283" t="s">
        <v>44</v>
      </c>
      <c r="AJ283" s="8">
        <v>41939</v>
      </c>
      <c r="AK283" s="3">
        <v>480000</v>
      </c>
      <c r="AL283" s="3">
        <v>497575</v>
      </c>
      <c r="AM283">
        <v>2.5000000000000001E-2</v>
      </c>
      <c r="AN283">
        <v>20</v>
      </c>
      <c r="AO283" t="s">
        <v>165</v>
      </c>
      <c r="AP283" s="8">
        <v>49155</v>
      </c>
      <c r="AQ283" t="s">
        <v>206</v>
      </c>
      <c r="AR283" t="s">
        <v>58</v>
      </c>
      <c r="AS283" t="s">
        <v>44</v>
      </c>
      <c r="AT283" s="11">
        <v>42309</v>
      </c>
      <c r="AU283" s="3">
        <v>72250</v>
      </c>
      <c r="AV283" s="3">
        <v>32287</v>
      </c>
      <c r="AW283">
        <v>0</v>
      </c>
      <c r="AX283" t="s">
        <v>165</v>
      </c>
      <c r="AY283" t="s">
        <v>165</v>
      </c>
      <c r="AZ283" s="8" t="s">
        <v>165</v>
      </c>
      <c r="BA283" t="s">
        <v>165</v>
      </c>
      <c r="BB283" t="s">
        <v>58</v>
      </c>
      <c r="BC283">
        <v>0</v>
      </c>
      <c r="BD283" s="11" t="s">
        <v>106</v>
      </c>
      <c r="BE283" s="3">
        <v>0</v>
      </c>
      <c r="BF283" s="3">
        <v>0</v>
      </c>
      <c r="BG283">
        <v>0</v>
      </c>
      <c r="BH283">
        <v>0</v>
      </c>
      <c r="BI283">
        <v>0</v>
      </c>
      <c r="BJ283" s="8">
        <v>0</v>
      </c>
      <c r="BK283">
        <v>0</v>
      </c>
      <c r="BL283" t="s">
        <v>46</v>
      </c>
      <c r="BM283">
        <v>0</v>
      </c>
      <c r="BN283" s="3">
        <v>2156499</v>
      </c>
      <c r="BO283" t="s">
        <v>255</v>
      </c>
      <c r="BP283" s="19">
        <f t="shared" si="44"/>
        <v>802250</v>
      </c>
      <c r="BQ283" s="16">
        <f>+BP283/U283</f>
        <v>0.37202363700694985</v>
      </c>
      <c r="BR283" s="19">
        <f t="shared" si="39"/>
        <v>2156449</v>
      </c>
      <c r="BS283" s="13">
        <f t="shared" si="40"/>
        <v>1</v>
      </c>
    </row>
    <row r="284" spans="1:71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41"/>
        <v>0</v>
      </c>
      <c r="U284" s="3">
        <v>0</v>
      </c>
      <c r="V284" s="3">
        <v>0</v>
      </c>
      <c r="W284" s="14">
        <f t="shared" si="42"/>
        <v>0</v>
      </c>
      <c r="X284" s="3">
        <v>0</v>
      </c>
      <c r="Y284" s="18">
        <f t="shared" si="43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>
        <v>40</v>
      </c>
      <c r="AF284" s="10">
        <v>56431</v>
      </c>
      <c r="AG284">
        <v>0</v>
      </c>
      <c r="AH284" t="s">
        <v>43</v>
      </c>
      <c r="AI284" t="s">
        <v>44</v>
      </c>
      <c r="AJ284" s="8" t="s">
        <v>106</v>
      </c>
      <c r="AK284" s="3">
        <v>0</v>
      </c>
      <c r="AL284" s="3">
        <v>0</v>
      </c>
      <c r="AM284">
        <v>0</v>
      </c>
      <c r="AN284">
        <v>0</v>
      </c>
      <c r="AO284">
        <v>0</v>
      </c>
      <c r="AP284" s="8">
        <v>0</v>
      </c>
      <c r="AQ284">
        <v>0</v>
      </c>
      <c r="AR284">
        <v>0</v>
      </c>
      <c r="AS284">
        <v>0</v>
      </c>
      <c r="AT284" s="11" t="s">
        <v>106</v>
      </c>
      <c r="AU284" s="3">
        <v>0</v>
      </c>
      <c r="AV284" s="3">
        <v>0</v>
      </c>
      <c r="AW284">
        <v>0</v>
      </c>
      <c r="AX284">
        <v>0</v>
      </c>
      <c r="AY284">
        <v>0</v>
      </c>
      <c r="AZ284" s="8">
        <v>0</v>
      </c>
      <c r="BA284">
        <v>0</v>
      </c>
      <c r="BB284" t="s">
        <v>46</v>
      </c>
      <c r="BC284">
        <v>0</v>
      </c>
      <c r="BD284" s="11" t="s">
        <v>106</v>
      </c>
      <c r="BE284" s="3">
        <v>0</v>
      </c>
      <c r="BF284" s="3">
        <v>0</v>
      </c>
      <c r="BG284">
        <v>0</v>
      </c>
      <c r="BH284">
        <v>0</v>
      </c>
      <c r="BI284">
        <v>0</v>
      </c>
      <c r="BJ284" s="8">
        <v>0</v>
      </c>
      <c r="BK284">
        <v>0</v>
      </c>
      <c r="BL284" t="s">
        <v>46</v>
      </c>
      <c r="BM284">
        <v>0</v>
      </c>
      <c r="BN284" s="3">
        <v>0</v>
      </c>
      <c r="BO284">
        <v>0</v>
      </c>
      <c r="BP284" s="19">
        <f t="shared" si="44"/>
        <v>10312900</v>
      </c>
      <c r="BQ284" s="19"/>
      <c r="BR284" s="19">
        <f t="shared" si="39"/>
        <v>10312900</v>
      </c>
      <c r="BS284" s="13">
        <f t="shared" si="40"/>
        <v>0</v>
      </c>
    </row>
    <row r="285" spans="1:71" hidden="1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41"/>
        <v>7.5251144206622003E-2</v>
      </c>
      <c r="U285" s="3">
        <v>9634405</v>
      </c>
      <c r="V285" s="3">
        <v>8055555.5599999996</v>
      </c>
      <c r="W285" s="14">
        <f t="shared" si="42"/>
        <v>0.8361238249793318</v>
      </c>
      <c r="X285" s="3">
        <v>7859405</v>
      </c>
      <c r="Y285" s="18">
        <f t="shared" si="43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>
        <v>15</v>
      </c>
      <c r="AF285" s="10">
        <v>47412</v>
      </c>
      <c r="AG285" t="s">
        <v>54</v>
      </c>
      <c r="AH285" t="s">
        <v>43</v>
      </c>
      <c r="AI285" t="s">
        <v>122</v>
      </c>
      <c r="AJ285" s="8">
        <v>41638</v>
      </c>
      <c r="AK285" s="3">
        <v>400000</v>
      </c>
      <c r="AL285" s="3">
        <v>400000</v>
      </c>
      <c r="AM285">
        <v>4.7500000000000001E-2</v>
      </c>
      <c r="AN285">
        <v>15</v>
      </c>
      <c r="AO285">
        <v>0</v>
      </c>
      <c r="AP285" s="8">
        <v>47482</v>
      </c>
      <c r="AQ285">
        <v>0</v>
      </c>
      <c r="AR285" t="s">
        <v>100</v>
      </c>
      <c r="AS285" t="s">
        <v>122</v>
      </c>
      <c r="AT285" s="11">
        <v>41638</v>
      </c>
      <c r="AU285" s="3">
        <v>500000</v>
      </c>
      <c r="AV285" s="3">
        <v>500000</v>
      </c>
      <c r="AW285">
        <v>0.05</v>
      </c>
      <c r="AX285">
        <v>15</v>
      </c>
      <c r="AY285">
        <v>0</v>
      </c>
      <c r="AZ285" s="8">
        <v>47482</v>
      </c>
      <c r="BA285">
        <v>0</v>
      </c>
      <c r="BB285" t="s">
        <v>100</v>
      </c>
      <c r="BC285" t="s">
        <v>122</v>
      </c>
      <c r="BD285" s="11">
        <v>41638</v>
      </c>
      <c r="BE285" s="3">
        <v>300000</v>
      </c>
      <c r="BF285" s="3">
        <v>300000</v>
      </c>
      <c r="BG285">
        <v>0.05</v>
      </c>
      <c r="BH285">
        <v>15</v>
      </c>
      <c r="BI285">
        <v>0</v>
      </c>
      <c r="BJ285" s="8">
        <v>47453</v>
      </c>
      <c r="BK285">
        <v>0</v>
      </c>
      <c r="BL285" t="s">
        <v>58</v>
      </c>
      <c r="BM285" t="s">
        <v>122</v>
      </c>
      <c r="BN285" s="3">
        <v>9634405</v>
      </c>
      <c r="BO285" t="s">
        <v>497</v>
      </c>
      <c r="BP285" s="19">
        <f t="shared" si="44"/>
        <v>1775000</v>
      </c>
      <c r="BQ285" s="19"/>
      <c r="BR285" s="19">
        <f t="shared" si="39"/>
        <v>9634405</v>
      </c>
      <c r="BS285" s="13">
        <f t="shared" si="40"/>
        <v>1</v>
      </c>
    </row>
    <row r="286" spans="1:71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41"/>
        <v>0</v>
      </c>
      <c r="U286" s="3">
        <v>0</v>
      </c>
      <c r="V286" s="3">
        <v>0</v>
      </c>
      <c r="W286" s="14">
        <f t="shared" si="42"/>
        <v>0</v>
      </c>
      <c r="X286" s="3">
        <v>0</v>
      </c>
      <c r="Y286" s="18">
        <f t="shared" si="43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>
        <v>25</v>
      </c>
      <c r="AF286" s="10">
        <v>47726</v>
      </c>
      <c r="AG286">
        <v>0</v>
      </c>
      <c r="AH286" t="s">
        <v>43</v>
      </c>
      <c r="AI286" t="s">
        <v>299</v>
      </c>
      <c r="AJ286" s="8">
        <v>42309</v>
      </c>
      <c r="AK286" s="3">
        <v>670061</v>
      </c>
      <c r="AL286" s="3">
        <v>670061</v>
      </c>
      <c r="AM286">
        <v>0.04</v>
      </c>
      <c r="AN286">
        <v>20</v>
      </c>
      <c r="AO286">
        <v>20</v>
      </c>
      <c r="AP286" s="8">
        <v>49675</v>
      </c>
      <c r="AQ286">
        <v>0</v>
      </c>
      <c r="AR286" t="s">
        <v>100</v>
      </c>
      <c r="AS286">
        <v>0</v>
      </c>
      <c r="AT286" s="11" t="s">
        <v>106</v>
      </c>
      <c r="AU286" s="3">
        <v>0</v>
      </c>
      <c r="AV286" s="3">
        <v>0</v>
      </c>
      <c r="AW286">
        <v>0</v>
      </c>
      <c r="AX286">
        <v>0</v>
      </c>
      <c r="AY286">
        <v>0</v>
      </c>
      <c r="AZ286" s="8">
        <v>0</v>
      </c>
      <c r="BA286">
        <v>0</v>
      </c>
      <c r="BB286" t="s">
        <v>46</v>
      </c>
      <c r="BC286">
        <v>0</v>
      </c>
      <c r="BD286" s="11" t="s">
        <v>106</v>
      </c>
      <c r="BE286" s="3">
        <v>0</v>
      </c>
      <c r="BF286" s="3">
        <v>0</v>
      </c>
      <c r="BG286">
        <v>0</v>
      </c>
      <c r="BH286">
        <v>0</v>
      </c>
      <c r="BI286">
        <v>0</v>
      </c>
      <c r="BJ286" s="8">
        <v>0</v>
      </c>
      <c r="BK286">
        <v>0</v>
      </c>
      <c r="BL286" t="s">
        <v>46</v>
      </c>
      <c r="BM286">
        <v>0</v>
      </c>
      <c r="BN286" s="3">
        <v>0</v>
      </c>
      <c r="BO286">
        <v>0</v>
      </c>
      <c r="BP286" s="19">
        <f t="shared" si="44"/>
        <v>1000061</v>
      </c>
      <c r="BQ286" s="19"/>
      <c r="BR286" s="19">
        <f t="shared" si="39"/>
        <v>1000061</v>
      </c>
      <c r="BS286" s="13">
        <f t="shared" si="40"/>
        <v>0</v>
      </c>
    </row>
    <row r="287" spans="1:71" hidden="1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41"/>
        <v>7.8247463065256859E-2</v>
      </c>
      <c r="U287" s="3">
        <v>8735542</v>
      </c>
      <c r="V287" s="3">
        <v>8527327</v>
      </c>
      <c r="W287" s="14">
        <f t="shared" si="42"/>
        <v>0.97616461577312552</v>
      </c>
      <c r="X287" s="3">
        <v>6206247</v>
      </c>
      <c r="Y287" s="18">
        <f t="shared" si="43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>
        <v>69</v>
      </c>
      <c r="AF287" s="10">
        <v>59079</v>
      </c>
      <c r="AG287">
        <v>0</v>
      </c>
      <c r="AH287" t="s">
        <v>46</v>
      </c>
      <c r="AI287" t="s">
        <v>459</v>
      </c>
      <c r="AJ287" s="8">
        <v>41883</v>
      </c>
      <c r="AK287" s="3">
        <v>534081</v>
      </c>
      <c r="AL287" s="3">
        <v>569555</v>
      </c>
      <c r="AM287">
        <v>0.04</v>
      </c>
      <c r="AN287">
        <v>18</v>
      </c>
      <c r="AO287">
        <v>18</v>
      </c>
      <c r="AP287" s="8">
        <v>48488</v>
      </c>
      <c r="AQ287">
        <v>0</v>
      </c>
      <c r="AR287" t="s">
        <v>100</v>
      </c>
      <c r="AS287" t="s">
        <v>460</v>
      </c>
      <c r="AT287" s="11">
        <v>41921</v>
      </c>
      <c r="AU287" s="3">
        <v>708380</v>
      </c>
      <c r="AV287" s="3">
        <v>763317</v>
      </c>
      <c r="AW287">
        <v>0.04</v>
      </c>
      <c r="AX287">
        <v>20</v>
      </c>
      <c r="AY287">
        <v>20</v>
      </c>
      <c r="AZ287" s="8">
        <v>49225</v>
      </c>
      <c r="BA287">
        <v>0</v>
      </c>
      <c r="BB287" t="s">
        <v>58</v>
      </c>
      <c r="BC287" t="s">
        <v>461</v>
      </c>
      <c r="BD287" s="11">
        <v>42340</v>
      </c>
      <c r="BE287" s="3">
        <v>414000</v>
      </c>
      <c r="BF287" s="3">
        <v>397415</v>
      </c>
      <c r="BG287">
        <v>5.7500000000000002E-2</v>
      </c>
      <c r="BH287">
        <v>16</v>
      </c>
      <c r="BI287">
        <v>16</v>
      </c>
      <c r="BJ287" s="8">
        <v>48223</v>
      </c>
      <c r="BK287">
        <v>0</v>
      </c>
      <c r="BL287" t="s">
        <v>46</v>
      </c>
      <c r="BM287" t="s">
        <v>462</v>
      </c>
      <c r="BN287" s="3">
        <v>8735542</v>
      </c>
      <c r="BO287" t="s">
        <v>62</v>
      </c>
      <c r="BP287" s="19">
        <f t="shared" si="44"/>
        <v>2529295</v>
      </c>
      <c r="BQ287" s="19"/>
      <c r="BR287" s="19">
        <f t="shared" si="39"/>
        <v>8735542</v>
      </c>
      <c r="BS287" s="13">
        <f t="shared" si="40"/>
        <v>1</v>
      </c>
    </row>
    <row r="288" spans="1:71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41"/>
        <v>9.6672215075320381E-2</v>
      </c>
      <c r="U288" s="3">
        <v>4126108</v>
      </c>
      <c r="V288" s="3">
        <v>3930353</v>
      </c>
      <c r="W288" s="14">
        <f t="shared" si="42"/>
        <v>0.95255698590536164</v>
      </c>
      <c r="X288" s="3">
        <v>3410435</v>
      </c>
      <c r="Y288" s="18">
        <f t="shared" si="43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>
        <v>15</v>
      </c>
      <c r="AF288" s="10">
        <v>47604</v>
      </c>
      <c r="AG288" t="s">
        <v>464</v>
      </c>
      <c r="AH288" t="s">
        <v>43</v>
      </c>
      <c r="AI288" t="s">
        <v>465</v>
      </c>
      <c r="AJ288" s="8">
        <v>41792</v>
      </c>
      <c r="AK288" s="3">
        <v>322473</v>
      </c>
      <c r="AL288" s="3">
        <v>333071</v>
      </c>
      <c r="AM288">
        <v>2.3599999999999999E-2</v>
      </c>
      <c r="AN288">
        <v>15</v>
      </c>
      <c r="AO288">
        <v>15</v>
      </c>
      <c r="AP288" s="8">
        <v>47573</v>
      </c>
      <c r="AQ288" t="s">
        <v>464</v>
      </c>
      <c r="AR288" t="s">
        <v>58</v>
      </c>
      <c r="AS288">
        <v>0</v>
      </c>
      <c r="AT288" s="11">
        <v>41788</v>
      </c>
      <c r="AU288" s="3">
        <v>100000</v>
      </c>
      <c r="AV288" s="3">
        <v>100000</v>
      </c>
      <c r="AW288">
        <v>2.3599999999999999E-2</v>
      </c>
      <c r="AX288">
        <v>15</v>
      </c>
      <c r="AY288">
        <v>15</v>
      </c>
      <c r="AZ288" s="8">
        <v>47573</v>
      </c>
      <c r="BA288" t="s">
        <v>466</v>
      </c>
      <c r="BB288" t="s">
        <v>100</v>
      </c>
      <c r="BC288">
        <v>0</v>
      </c>
      <c r="BD288" s="11" t="s">
        <v>106</v>
      </c>
      <c r="BE288" s="3">
        <v>0</v>
      </c>
      <c r="BF288" s="3">
        <v>0</v>
      </c>
      <c r="BG288">
        <v>0</v>
      </c>
      <c r="BH288">
        <v>0</v>
      </c>
      <c r="BI288">
        <v>0</v>
      </c>
      <c r="BJ288" s="8">
        <v>0</v>
      </c>
      <c r="BK288">
        <v>0</v>
      </c>
      <c r="BL288" t="s">
        <v>46</v>
      </c>
      <c r="BM288">
        <v>0</v>
      </c>
      <c r="BN288" s="3">
        <v>4126108</v>
      </c>
      <c r="BO288" t="s">
        <v>62</v>
      </c>
      <c r="BP288" s="19">
        <f t="shared" si="44"/>
        <v>715673</v>
      </c>
      <c r="BQ288" s="16">
        <f t="shared" ref="BQ288:BQ291" si="49">+BP288/U288</f>
        <v>0.1734498951554346</v>
      </c>
      <c r="BR288" s="19">
        <f t="shared" si="39"/>
        <v>4126108</v>
      </c>
      <c r="BS288" s="13">
        <f t="shared" si="40"/>
        <v>1</v>
      </c>
    </row>
    <row r="289" spans="1:71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41"/>
        <v>8.6937392437815453E-2</v>
      </c>
      <c r="U289" s="3">
        <v>9614206</v>
      </c>
      <c r="V289" s="3">
        <v>9813450</v>
      </c>
      <c r="W289" s="14">
        <f t="shared" si="42"/>
        <v>1.0207239162547588</v>
      </c>
      <c r="X289" s="3">
        <v>7381157</v>
      </c>
      <c r="Y289" s="18">
        <f t="shared" si="43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>
        <v>50</v>
      </c>
      <c r="AF289" s="10">
        <v>60267</v>
      </c>
      <c r="AG289">
        <v>1</v>
      </c>
      <c r="AH289" t="s">
        <v>58</v>
      </c>
      <c r="AI289" t="s">
        <v>467</v>
      </c>
      <c r="AJ289" s="8">
        <v>41817</v>
      </c>
      <c r="AK289" s="3">
        <v>1222266</v>
      </c>
      <c r="AL289" s="3">
        <v>1222266</v>
      </c>
      <c r="AM289">
        <v>3.27E-2</v>
      </c>
      <c r="AN289">
        <v>50</v>
      </c>
      <c r="AO289">
        <v>50</v>
      </c>
      <c r="AP289" s="8">
        <v>60267</v>
      </c>
      <c r="AQ289">
        <v>2</v>
      </c>
      <c r="AR289" t="s">
        <v>58</v>
      </c>
      <c r="AS289" t="s">
        <v>467</v>
      </c>
      <c r="AT289" s="11">
        <v>41817</v>
      </c>
      <c r="AU289" s="3">
        <v>121539</v>
      </c>
      <c r="AV289" s="3">
        <v>0</v>
      </c>
      <c r="AW289">
        <v>3.27E-2</v>
      </c>
      <c r="AX289">
        <v>15</v>
      </c>
      <c r="AY289">
        <v>15</v>
      </c>
      <c r="AZ289" s="8">
        <v>47118</v>
      </c>
      <c r="BA289">
        <v>3</v>
      </c>
      <c r="BB289" t="s">
        <v>58</v>
      </c>
      <c r="BC289" t="s">
        <v>468</v>
      </c>
      <c r="BD289" s="11" t="s">
        <v>106</v>
      </c>
      <c r="BE289" s="3">
        <v>0</v>
      </c>
      <c r="BF289" s="3">
        <v>0</v>
      </c>
      <c r="BG289">
        <v>0</v>
      </c>
      <c r="BH289">
        <v>0</v>
      </c>
      <c r="BI289">
        <v>0</v>
      </c>
      <c r="BJ289" s="8">
        <v>0</v>
      </c>
      <c r="BK289">
        <v>0</v>
      </c>
      <c r="BL289" t="s">
        <v>46</v>
      </c>
      <c r="BM289">
        <v>0</v>
      </c>
      <c r="BN289" s="3">
        <v>9614206</v>
      </c>
      <c r="BO289" t="s">
        <v>62</v>
      </c>
      <c r="BP289" s="19">
        <f t="shared" si="44"/>
        <v>2233049</v>
      </c>
      <c r="BQ289" s="16">
        <f t="shared" si="49"/>
        <v>0.23226556618404057</v>
      </c>
      <c r="BR289" s="19">
        <f t="shared" si="39"/>
        <v>9614206</v>
      </c>
      <c r="BS289" s="13">
        <f t="shared" si="40"/>
        <v>1</v>
      </c>
    </row>
    <row r="290" spans="1:71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41"/>
        <v>9.2185156867455084E-2</v>
      </c>
      <c r="U290" s="3">
        <v>2639362</v>
      </c>
      <c r="V290" s="3">
        <v>2916071</v>
      </c>
      <c r="W290" s="14">
        <f t="shared" si="42"/>
        <v>1.1048393513280861</v>
      </c>
      <c r="X290" s="3">
        <v>2049645</v>
      </c>
      <c r="Y290" s="18">
        <f t="shared" si="43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>
        <v>30</v>
      </c>
      <c r="AF290" s="10">
        <v>47462</v>
      </c>
      <c r="AG290" t="s">
        <v>63</v>
      </c>
      <c r="AH290" t="s">
        <v>43</v>
      </c>
      <c r="AI290" t="s">
        <v>469</v>
      </c>
      <c r="AJ290" s="8">
        <v>41589</v>
      </c>
      <c r="AK290" s="3">
        <v>270000</v>
      </c>
      <c r="AL290" s="3">
        <v>298495</v>
      </c>
      <c r="AM290">
        <v>0.05</v>
      </c>
      <c r="AN290">
        <v>20</v>
      </c>
      <c r="AO290" t="s">
        <v>165</v>
      </c>
      <c r="AP290" s="8">
        <v>48790</v>
      </c>
      <c r="AQ290" t="s">
        <v>206</v>
      </c>
      <c r="AR290" t="s">
        <v>58</v>
      </c>
      <c r="AS290" t="s">
        <v>44</v>
      </c>
      <c r="AT290" s="11">
        <v>42125</v>
      </c>
      <c r="AU290" s="3">
        <v>80187</v>
      </c>
      <c r="AV290" s="3">
        <v>45424</v>
      </c>
      <c r="AW290" t="s">
        <v>165</v>
      </c>
      <c r="AX290" t="s">
        <v>165</v>
      </c>
      <c r="AY290" t="s">
        <v>165</v>
      </c>
      <c r="AZ290" s="8" t="s">
        <v>165</v>
      </c>
      <c r="BA290" t="s">
        <v>165</v>
      </c>
      <c r="BB290" t="s">
        <v>58</v>
      </c>
      <c r="BC290">
        <v>0</v>
      </c>
      <c r="BD290" s="11" t="s">
        <v>106</v>
      </c>
      <c r="BE290" s="3">
        <v>0</v>
      </c>
      <c r="BF290" s="3">
        <v>0</v>
      </c>
      <c r="BG290">
        <v>0</v>
      </c>
      <c r="BH290">
        <v>0</v>
      </c>
      <c r="BI290">
        <v>0</v>
      </c>
      <c r="BJ290" s="8">
        <v>0</v>
      </c>
      <c r="BK290">
        <v>0</v>
      </c>
      <c r="BL290" t="s">
        <v>46</v>
      </c>
      <c r="BM290">
        <v>0</v>
      </c>
      <c r="BN290" s="3">
        <v>2639362</v>
      </c>
      <c r="BO290" t="s">
        <v>255</v>
      </c>
      <c r="BP290" s="19">
        <f t="shared" si="44"/>
        <v>589717</v>
      </c>
      <c r="BQ290" s="16">
        <f t="shared" si="49"/>
        <v>0.22343164749662986</v>
      </c>
      <c r="BR290" s="19">
        <f t="shared" si="39"/>
        <v>2639362</v>
      </c>
      <c r="BS290" s="13">
        <f t="shared" si="40"/>
        <v>1</v>
      </c>
    </row>
    <row r="291" spans="1:71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41"/>
        <v>8.0505423851552016E-2</v>
      </c>
      <c r="U291" s="3">
        <v>1911188</v>
      </c>
      <c r="V291" s="3">
        <v>1719582</v>
      </c>
      <c r="W291" s="14">
        <f t="shared" si="42"/>
        <v>0.8997450800235246</v>
      </c>
      <c r="X291" s="3">
        <v>1384688</v>
      </c>
      <c r="Y291" s="18">
        <f t="shared" si="43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>
        <v>15</v>
      </c>
      <c r="AF291" s="10">
        <v>47514</v>
      </c>
      <c r="AG291" t="s">
        <v>63</v>
      </c>
      <c r="AH291" t="s">
        <v>43</v>
      </c>
      <c r="AI291" t="s">
        <v>44</v>
      </c>
      <c r="AJ291" s="8">
        <v>41589</v>
      </c>
      <c r="AK291" s="3">
        <v>216500</v>
      </c>
      <c r="AL291" s="3">
        <v>218970</v>
      </c>
      <c r="AM291">
        <v>0</v>
      </c>
      <c r="AN291">
        <v>20</v>
      </c>
      <c r="AO291" t="s">
        <v>165</v>
      </c>
      <c r="AP291" s="8">
        <v>48790</v>
      </c>
      <c r="AQ291" t="s">
        <v>206</v>
      </c>
      <c r="AR291" t="s">
        <v>58</v>
      </c>
      <c r="AS291" t="s">
        <v>44</v>
      </c>
      <c r="AT291" s="11" t="s">
        <v>106</v>
      </c>
      <c r="AU291" s="3">
        <v>0</v>
      </c>
      <c r="AV291" s="3">
        <v>0</v>
      </c>
      <c r="AW291">
        <v>0</v>
      </c>
      <c r="AX291">
        <v>0</v>
      </c>
      <c r="AY291">
        <v>0</v>
      </c>
      <c r="AZ291" s="8">
        <v>0</v>
      </c>
      <c r="BA291">
        <v>0</v>
      </c>
      <c r="BB291" t="s">
        <v>46</v>
      </c>
      <c r="BC291">
        <v>0</v>
      </c>
      <c r="BD291" s="11" t="s">
        <v>106</v>
      </c>
      <c r="BE291" s="3">
        <v>0</v>
      </c>
      <c r="BF291" s="3">
        <v>0</v>
      </c>
      <c r="BG291">
        <v>0</v>
      </c>
      <c r="BH291">
        <v>0</v>
      </c>
      <c r="BI291">
        <v>0</v>
      </c>
      <c r="BJ291" s="8">
        <v>0</v>
      </c>
      <c r="BK291">
        <v>0</v>
      </c>
      <c r="BL291" t="s">
        <v>46</v>
      </c>
      <c r="BM291">
        <v>0</v>
      </c>
      <c r="BN291" s="3">
        <v>1911188</v>
      </c>
      <c r="BO291" t="s">
        <v>255</v>
      </c>
      <c r="BP291" s="19">
        <f t="shared" si="44"/>
        <v>526500</v>
      </c>
      <c r="BQ291" s="16">
        <f t="shared" si="49"/>
        <v>0.27548310265656756</v>
      </c>
      <c r="BR291" s="19">
        <f t="shared" si="39"/>
        <v>1911188</v>
      </c>
      <c r="BS291" s="13">
        <f t="shared" si="40"/>
        <v>1</v>
      </c>
    </row>
    <row r="292" spans="1:71" hidden="1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41"/>
        <v>8.7556665625764515E-2</v>
      </c>
      <c r="U292" s="3">
        <v>5914741</v>
      </c>
      <c r="V292" s="3">
        <v>7261427</v>
      </c>
      <c r="W292" s="14">
        <f t="shared" si="42"/>
        <v>1.2276830042093136</v>
      </c>
      <c r="X292" s="3">
        <v>110</v>
      </c>
      <c r="Y292" s="18">
        <f t="shared" si="43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>
        <v>0</v>
      </c>
      <c r="AF292" s="10">
        <v>0</v>
      </c>
      <c r="AG292">
        <v>0</v>
      </c>
      <c r="AH292" t="s">
        <v>46</v>
      </c>
      <c r="AI292">
        <v>0</v>
      </c>
      <c r="AJ292" s="8" t="s">
        <v>106</v>
      </c>
      <c r="AK292" s="3">
        <v>200000</v>
      </c>
      <c r="AL292" s="3">
        <v>200000</v>
      </c>
      <c r="AM292">
        <v>3.5999999999999997E-2</v>
      </c>
      <c r="AN292">
        <v>50</v>
      </c>
      <c r="AO292">
        <v>0</v>
      </c>
      <c r="AP292" s="8">
        <v>0</v>
      </c>
      <c r="AQ292">
        <v>0</v>
      </c>
      <c r="AR292" t="s">
        <v>46</v>
      </c>
      <c r="AS292">
        <v>0</v>
      </c>
      <c r="AT292" s="11" t="s">
        <v>106</v>
      </c>
      <c r="AU292" s="3">
        <v>200000</v>
      </c>
      <c r="AV292" s="3">
        <v>198393</v>
      </c>
      <c r="AW292">
        <v>5.7500000000000002E-2</v>
      </c>
      <c r="AX292">
        <v>16.5</v>
      </c>
      <c r="AY292">
        <v>0</v>
      </c>
      <c r="AZ292" s="8">
        <v>0</v>
      </c>
      <c r="BA292">
        <v>0</v>
      </c>
      <c r="BB292" t="s">
        <v>46</v>
      </c>
      <c r="BC292">
        <v>0</v>
      </c>
      <c r="BD292" s="11" t="s">
        <v>106</v>
      </c>
      <c r="BE292" s="3">
        <v>4538713</v>
      </c>
      <c r="BF292" s="3">
        <v>4538713</v>
      </c>
      <c r="BG292">
        <v>0</v>
      </c>
      <c r="BH292">
        <v>0</v>
      </c>
      <c r="BI292">
        <v>0</v>
      </c>
      <c r="BJ292" s="8">
        <v>0</v>
      </c>
      <c r="BK292">
        <v>0</v>
      </c>
      <c r="BL292" t="s">
        <v>46</v>
      </c>
      <c r="BM292">
        <v>0</v>
      </c>
      <c r="BN292" s="3">
        <v>5914741</v>
      </c>
      <c r="BO292">
        <v>0</v>
      </c>
      <c r="BP292" s="19">
        <f t="shared" si="44"/>
        <v>5914631</v>
      </c>
      <c r="BQ292" s="19"/>
      <c r="BR292" s="19">
        <f t="shared" si="39"/>
        <v>5914741</v>
      </c>
      <c r="BS292" s="13">
        <f t="shared" si="40"/>
        <v>1</v>
      </c>
    </row>
    <row r="293" spans="1:71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41"/>
        <v>0</v>
      </c>
      <c r="U293" s="3">
        <v>0</v>
      </c>
      <c r="V293" s="3">
        <v>0</v>
      </c>
      <c r="W293" s="14">
        <f t="shared" si="42"/>
        <v>0</v>
      </c>
      <c r="X293" s="3">
        <v>0</v>
      </c>
      <c r="Y293" s="18">
        <f t="shared" si="43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>
        <v>40</v>
      </c>
      <c r="AF293" s="10">
        <v>56705</v>
      </c>
      <c r="AG293">
        <v>0</v>
      </c>
      <c r="AH293" t="s">
        <v>43</v>
      </c>
      <c r="AI293">
        <v>0</v>
      </c>
      <c r="AJ293" s="8" t="s">
        <v>106</v>
      </c>
      <c r="AK293" s="3">
        <v>0</v>
      </c>
      <c r="AL293" s="3">
        <v>0</v>
      </c>
      <c r="AM293">
        <v>0</v>
      </c>
      <c r="AN293">
        <v>0</v>
      </c>
      <c r="AO293">
        <v>0</v>
      </c>
      <c r="AP293" s="8">
        <v>0</v>
      </c>
      <c r="AQ293">
        <v>0</v>
      </c>
      <c r="AR293">
        <v>0</v>
      </c>
      <c r="AS293">
        <v>0</v>
      </c>
      <c r="AT293" s="11" t="s">
        <v>106</v>
      </c>
      <c r="AU293" s="3">
        <v>0</v>
      </c>
      <c r="AV293" s="3">
        <v>0</v>
      </c>
      <c r="AW293">
        <v>0</v>
      </c>
      <c r="AX293">
        <v>0</v>
      </c>
      <c r="AY293">
        <v>0</v>
      </c>
      <c r="AZ293" s="8">
        <v>0</v>
      </c>
      <c r="BA293">
        <v>0</v>
      </c>
      <c r="BB293" t="s">
        <v>46</v>
      </c>
      <c r="BC293">
        <v>0</v>
      </c>
      <c r="BD293" s="11" t="s">
        <v>106</v>
      </c>
      <c r="BE293" s="3">
        <v>0</v>
      </c>
      <c r="BF293" s="3">
        <v>0</v>
      </c>
      <c r="BG293">
        <v>0</v>
      </c>
      <c r="BH293">
        <v>0</v>
      </c>
      <c r="BI293">
        <v>0</v>
      </c>
      <c r="BJ293" s="8">
        <v>0</v>
      </c>
      <c r="BK293">
        <v>0</v>
      </c>
      <c r="BL293" t="s">
        <v>46</v>
      </c>
      <c r="BM293">
        <v>0</v>
      </c>
      <c r="BN293" s="3">
        <v>0</v>
      </c>
      <c r="BO293">
        <v>0</v>
      </c>
      <c r="BP293" s="19">
        <f t="shared" si="44"/>
        <v>6574000</v>
      </c>
      <c r="BQ293" s="19"/>
      <c r="BR293" s="19">
        <f t="shared" si="39"/>
        <v>6574000</v>
      </c>
      <c r="BS293" s="13">
        <f t="shared" si="40"/>
        <v>0</v>
      </c>
    </row>
    <row r="294" spans="1:71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41"/>
        <v>0</v>
      </c>
      <c r="U294" s="3">
        <v>0</v>
      </c>
      <c r="V294" s="3">
        <v>0</v>
      </c>
      <c r="W294" s="14">
        <f t="shared" si="42"/>
        <v>0</v>
      </c>
      <c r="X294" s="3">
        <v>0</v>
      </c>
      <c r="Y294" s="18">
        <f t="shared" si="43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>
        <v>0</v>
      </c>
      <c r="AF294" s="10">
        <v>0</v>
      </c>
      <c r="AG294">
        <v>0</v>
      </c>
      <c r="AH294" t="s">
        <v>46</v>
      </c>
      <c r="AI294" t="s">
        <v>240</v>
      </c>
      <c r="AJ294" s="8" t="s">
        <v>106</v>
      </c>
      <c r="AK294" s="3">
        <v>250000</v>
      </c>
      <c r="AL294" s="3">
        <v>250000</v>
      </c>
      <c r="AM294">
        <v>2.5000000000000001E-3</v>
      </c>
      <c r="AN294">
        <v>50</v>
      </c>
      <c r="AO294">
        <v>0</v>
      </c>
      <c r="AP294" s="8">
        <v>0</v>
      </c>
      <c r="AQ294">
        <v>0</v>
      </c>
      <c r="AR294" t="s">
        <v>46</v>
      </c>
      <c r="AS294" t="s">
        <v>171</v>
      </c>
      <c r="AT294" s="11" t="s">
        <v>106</v>
      </c>
      <c r="AU294" s="3">
        <v>441055</v>
      </c>
      <c r="AV294" s="3">
        <v>441055</v>
      </c>
      <c r="AW294">
        <v>0.04</v>
      </c>
      <c r="AX294">
        <v>16</v>
      </c>
      <c r="AY294">
        <v>0</v>
      </c>
      <c r="AZ294" s="8">
        <v>0</v>
      </c>
      <c r="BA294">
        <v>0</v>
      </c>
      <c r="BB294" t="s">
        <v>46</v>
      </c>
      <c r="BC294">
        <v>0</v>
      </c>
      <c r="BD294" s="11" t="s">
        <v>106</v>
      </c>
      <c r="BE294" s="3">
        <v>0</v>
      </c>
      <c r="BF294" s="3">
        <v>0</v>
      </c>
      <c r="BG294">
        <v>0</v>
      </c>
      <c r="BH294">
        <v>0</v>
      </c>
      <c r="BI294">
        <v>0</v>
      </c>
      <c r="BJ294" s="8">
        <v>0</v>
      </c>
      <c r="BK294">
        <v>0</v>
      </c>
      <c r="BL294" t="s">
        <v>46</v>
      </c>
      <c r="BM294">
        <v>0</v>
      </c>
      <c r="BN294" s="3">
        <v>1241055</v>
      </c>
      <c r="BO294" t="s">
        <v>62</v>
      </c>
      <c r="BP294" s="19">
        <f t="shared" si="44"/>
        <v>1241055</v>
      </c>
      <c r="BQ294" s="19"/>
      <c r="BR294" s="19">
        <f t="shared" si="39"/>
        <v>1241055</v>
      </c>
      <c r="BS294" s="13">
        <f t="shared" si="40"/>
        <v>0</v>
      </c>
    </row>
    <row r="295" spans="1:71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41"/>
        <v>8.7298081576036177E-2</v>
      </c>
      <c r="U295" s="3">
        <v>10524733</v>
      </c>
      <c r="V295" s="3">
        <v>10208767</v>
      </c>
      <c r="W295" s="14">
        <f t="shared" si="42"/>
        <v>0.96997871584960871</v>
      </c>
      <c r="X295" s="3">
        <v>8846011</v>
      </c>
      <c r="Y295" s="18">
        <f t="shared" si="43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>
        <v>16</v>
      </c>
      <c r="AF295" s="10">
        <v>47788</v>
      </c>
      <c r="AG295" t="s">
        <v>63</v>
      </c>
      <c r="AH295" t="s">
        <v>43</v>
      </c>
      <c r="AI295" t="s">
        <v>291</v>
      </c>
      <c r="AJ295" s="8">
        <v>41990</v>
      </c>
      <c r="AK295" s="3">
        <v>275000</v>
      </c>
      <c r="AL295" s="3">
        <v>281367</v>
      </c>
      <c r="AM295">
        <v>0.05</v>
      </c>
      <c r="AN295">
        <v>16</v>
      </c>
      <c r="AO295">
        <v>16</v>
      </c>
      <c r="AP295" s="8">
        <v>47036</v>
      </c>
      <c r="AQ295">
        <v>0</v>
      </c>
      <c r="AR295" t="s">
        <v>100</v>
      </c>
      <c r="AS295" t="s">
        <v>245</v>
      </c>
      <c r="AT295" s="11">
        <v>42409</v>
      </c>
      <c r="AU295" s="3">
        <v>668773</v>
      </c>
      <c r="AV295" s="3">
        <v>668773</v>
      </c>
      <c r="AW295">
        <v>5.5E-2</v>
      </c>
      <c r="AX295">
        <v>14</v>
      </c>
      <c r="AY295">
        <v>14</v>
      </c>
      <c r="AZ295" s="8">
        <v>47827</v>
      </c>
      <c r="BA295">
        <v>0</v>
      </c>
      <c r="BB295" t="s">
        <v>43</v>
      </c>
      <c r="BC295" t="s">
        <v>472</v>
      </c>
      <c r="BD295" s="11" t="s">
        <v>106</v>
      </c>
      <c r="BE295" s="3">
        <v>0</v>
      </c>
      <c r="BF295" s="3">
        <v>0</v>
      </c>
      <c r="BG295">
        <v>0</v>
      </c>
      <c r="BH295">
        <v>0</v>
      </c>
      <c r="BI295">
        <v>0</v>
      </c>
      <c r="BJ295" s="8">
        <v>0</v>
      </c>
      <c r="BK295">
        <v>0</v>
      </c>
      <c r="BL295" t="s">
        <v>46</v>
      </c>
      <c r="BM295">
        <v>0</v>
      </c>
      <c r="BN295" s="3">
        <v>10524733</v>
      </c>
      <c r="BO295" t="s">
        <v>62</v>
      </c>
      <c r="BP295" s="19">
        <f t="shared" si="44"/>
        <v>2347495</v>
      </c>
      <c r="BQ295" s="19"/>
      <c r="BR295" s="19">
        <f t="shared" si="39"/>
        <v>11193506</v>
      </c>
      <c r="BS295" s="13">
        <f t="shared" si="40"/>
        <v>1.0635429896416375</v>
      </c>
    </row>
    <row r="296" spans="1:71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41"/>
        <v>0</v>
      </c>
      <c r="U296" s="3">
        <v>0</v>
      </c>
      <c r="V296" s="3">
        <v>0</v>
      </c>
      <c r="W296" s="14">
        <f t="shared" si="42"/>
        <v>0</v>
      </c>
      <c r="X296" s="3">
        <v>0</v>
      </c>
      <c r="Y296" s="18">
        <f t="shared" si="43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>
        <v>0</v>
      </c>
      <c r="AF296" s="10">
        <v>49674</v>
      </c>
      <c r="AG296">
        <v>0</v>
      </c>
      <c r="AH296" t="s">
        <v>58</v>
      </c>
      <c r="AI296" t="s">
        <v>339</v>
      </c>
      <c r="AJ296" s="8" t="s">
        <v>106</v>
      </c>
      <c r="AK296" s="3">
        <v>430000</v>
      </c>
      <c r="AL296" s="3">
        <v>422270</v>
      </c>
      <c r="AM296">
        <v>0.04</v>
      </c>
      <c r="AN296" t="s">
        <v>45</v>
      </c>
      <c r="AO296">
        <v>0</v>
      </c>
      <c r="AP296" s="8">
        <v>48458</v>
      </c>
      <c r="AQ296" t="s">
        <v>54</v>
      </c>
      <c r="AR296" t="s">
        <v>46</v>
      </c>
      <c r="AS296" t="s">
        <v>122</v>
      </c>
      <c r="AT296" s="11" t="s">
        <v>106</v>
      </c>
      <c r="AU296" s="3">
        <v>160000</v>
      </c>
      <c r="AV296" s="3">
        <v>159577</v>
      </c>
      <c r="AW296">
        <v>5.1499999999999997E-2</v>
      </c>
      <c r="AX296">
        <v>0</v>
      </c>
      <c r="AY296">
        <v>0</v>
      </c>
      <c r="AZ296" s="8">
        <v>48349</v>
      </c>
      <c r="BA296">
        <v>0</v>
      </c>
      <c r="BB296" t="s">
        <v>43</v>
      </c>
      <c r="BC296" t="s">
        <v>473</v>
      </c>
      <c r="BD296" s="11" t="s">
        <v>106</v>
      </c>
      <c r="BE296" s="3">
        <v>125000</v>
      </c>
      <c r="BF296" s="3">
        <v>125000</v>
      </c>
      <c r="BG296">
        <v>0</v>
      </c>
      <c r="BH296">
        <v>0</v>
      </c>
      <c r="BI296">
        <v>0</v>
      </c>
      <c r="BJ296" s="8">
        <v>48094</v>
      </c>
      <c r="BK296">
        <v>0</v>
      </c>
      <c r="BL296" t="s">
        <v>100</v>
      </c>
      <c r="BM296" t="s">
        <v>474</v>
      </c>
      <c r="BN296" s="3">
        <v>0</v>
      </c>
      <c r="BO296">
        <v>0</v>
      </c>
      <c r="BP296" s="19">
        <f t="shared" si="44"/>
        <v>1190000</v>
      </c>
      <c r="BQ296" s="19"/>
      <c r="BR296" s="19">
        <f t="shared" si="39"/>
        <v>1190000</v>
      </c>
      <c r="BS296" s="13">
        <f t="shared" si="40"/>
        <v>0</v>
      </c>
    </row>
    <row r="297" spans="1:71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41"/>
        <v>9.3432314565835464E-2</v>
      </c>
      <c r="U297" s="3">
        <v>4722242</v>
      </c>
      <c r="V297" s="3">
        <v>6031496</v>
      </c>
      <c r="W297" s="14">
        <f t="shared" si="42"/>
        <v>1.2772526270360562</v>
      </c>
      <c r="X297" s="3">
        <v>5011131</v>
      </c>
      <c r="Y297" s="18">
        <f t="shared" si="43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>
        <v>0</v>
      </c>
      <c r="AF297" s="10">
        <v>0</v>
      </c>
      <c r="AG297">
        <v>0</v>
      </c>
      <c r="AH297" t="s">
        <v>46</v>
      </c>
      <c r="AI297">
        <v>0</v>
      </c>
      <c r="AJ297" s="8" t="s">
        <v>106</v>
      </c>
      <c r="AK297" s="3">
        <v>0</v>
      </c>
      <c r="AL297" s="3">
        <v>0</v>
      </c>
      <c r="AM297">
        <v>0</v>
      </c>
      <c r="AN297" t="s">
        <v>45</v>
      </c>
      <c r="AO297">
        <v>0</v>
      </c>
      <c r="AP297" s="8">
        <v>0</v>
      </c>
      <c r="AQ297">
        <v>0</v>
      </c>
      <c r="AR297" t="s">
        <v>46</v>
      </c>
      <c r="AS297">
        <v>0</v>
      </c>
      <c r="AT297" s="11" t="s">
        <v>106</v>
      </c>
      <c r="AU297" s="3">
        <v>0</v>
      </c>
      <c r="AV297" s="3">
        <v>0</v>
      </c>
      <c r="AW297">
        <v>0</v>
      </c>
      <c r="AX297">
        <v>0</v>
      </c>
      <c r="AY297">
        <v>0</v>
      </c>
      <c r="AZ297" s="8">
        <v>0</v>
      </c>
      <c r="BA297">
        <v>0</v>
      </c>
      <c r="BB297" t="s">
        <v>46</v>
      </c>
      <c r="BC297">
        <v>0</v>
      </c>
      <c r="BD297" s="11" t="s">
        <v>106</v>
      </c>
      <c r="BE297" s="3">
        <v>0</v>
      </c>
      <c r="BF297" s="3">
        <v>0</v>
      </c>
      <c r="BG297">
        <v>0</v>
      </c>
      <c r="BH297">
        <v>0</v>
      </c>
      <c r="BI297">
        <v>0</v>
      </c>
      <c r="BJ297" s="8">
        <v>0</v>
      </c>
      <c r="BK297">
        <v>0</v>
      </c>
      <c r="BL297" t="s">
        <v>46</v>
      </c>
      <c r="BM297">
        <v>0</v>
      </c>
      <c r="BN297" s="3">
        <v>0</v>
      </c>
      <c r="BO297">
        <v>0</v>
      </c>
      <c r="BP297" s="19">
        <f t="shared" si="44"/>
        <v>0</v>
      </c>
      <c r="BQ297" s="19"/>
      <c r="BR297" s="19">
        <f t="shared" si="39"/>
        <v>5011131</v>
      </c>
      <c r="BS297" s="13">
        <f t="shared" si="40"/>
        <v>1.0611762378971683</v>
      </c>
    </row>
    <row r="298" spans="1:71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41"/>
        <v>9.1592902365015952E-2</v>
      </c>
      <c r="U298" s="3">
        <v>2705690</v>
      </c>
      <c r="V298" s="3">
        <v>2810308</v>
      </c>
      <c r="W298" s="14">
        <f t="shared" si="42"/>
        <v>1.038665922555799</v>
      </c>
      <c r="X298" s="3">
        <v>2156051</v>
      </c>
      <c r="Y298" s="18">
        <f t="shared" si="43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>
        <v>30</v>
      </c>
      <c r="AF298" s="10">
        <v>48580</v>
      </c>
      <c r="AG298" t="s">
        <v>54</v>
      </c>
      <c r="AH298" t="s">
        <v>43</v>
      </c>
      <c r="AI298" t="s">
        <v>55</v>
      </c>
      <c r="AJ298" s="8">
        <v>42079</v>
      </c>
      <c r="AK298" s="3">
        <v>376139</v>
      </c>
      <c r="AL298" s="3">
        <v>396113</v>
      </c>
      <c r="AM298">
        <v>0.04</v>
      </c>
      <c r="AN298">
        <v>18</v>
      </c>
      <c r="AO298" t="s">
        <v>358</v>
      </c>
      <c r="AP298" s="8">
        <v>48848</v>
      </c>
      <c r="AQ298" t="s">
        <v>71</v>
      </c>
      <c r="AR298" t="s">
        <v>100</v>
      </c>
      <c r="AS298" t="s">
        <v>55</v>
      </c>
      <c r="AT298" s="11">
        <v>42079</v>
      </c>
      <c r="AU298" s="3">
        <v>120000</v>
      </c>
      <c r="AV298" s="3">
        <v>128191</v>
      </c>
      <c r="AW298">
        <v>0.04</v>
      </c>
      <c r="AX298">
        <v>16</v>
      </c>
      <c r="AY298" t="s">
        <v>358</v>
      </c>
      <c r="AZ298" s="8">
        <v>47938</v>
      </c>
      <c r="BA298" t="s">
        <v>75</v>
      </c>
      <c r="BB298" t="s">
        <v>58</v>
      </c>
      <c r="BC298" t="s">
        <v>55</v>
      </c>
      <c r="BD298" s="11" t="s">
        <v>106</v>
      </c>
      <c r="BE298" s="3">
        <v>0</v>
      </c>
      <c r="BF298" s="3">
        <v>0</v>
      </c>
      <c r="BG298">
        <v>0</v>
      </c>
      <c r="BH298">
        <v>0</v>
      </c>
      <c r="BI298">
        <v>0</v>
      </c>
      <c r="BJ298" s="8">
        <v>0</v>
      </c>
      <c r="BK298">
        <v>0</v>
      </c>
      <c r="BL298" t="s">
        <v>46</v>
      </c>
      <c r="BM298">
        <v>0</v>
      </c>
      <c r="BN298" s="3">
        <v>2705690</v>
      </c>
      <c r="BO298" t="s">
        <v>47</v>
      </c>
      <c r="BP298" s="19">
        <f t="shared" si="44"/>
        <v>549639</v>
      </c>
      <c r="BQ298" s="16">
        <f t="shared" ref="BQ298:BQ299" si="50">+BP298/U298</f>
        <v>0.20314189726095747</v>
      </c>
      <c r="BR298" s="19">
        <f t="shared" si="39"/>
        <v>2705690</v>
      </c>
      <c r="BS298" s="13">
        <f t="shared" si="40"/>
        <v>1</v>
      </c>
    </row>
    <row r="299" spans="1:71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41"/>
        <v>9.1649878460314277E-2</v>
      </c>
      <c r="U299" s="3">
        <v>3897081</v>
      </c>
      <c r="V299" s="3">
        <v>4111924</v>
      </c>
      <c r="W299" s="14">
        <f t="shared" si="42"/>
        <v>1.0551292108118873</v>
      </c>
      <c r="X299" s="3">
        <v>3178787</v>
      </c>
      <c r="Y299" s="18">
        <f t="shared" si="43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>
        <v>30</v>
      </c>
      <c r="AF299" s="10">
        <v>48550</v>
      </c>
      <c r="AG299" t="s">
        <v>54</v>
      </c>
      <c r="AH299" t="s">
        <v>43</v>
      </c>
      <c r="AI299" t="s">
        <v>55</v>
      </c>
      <c r="AJ299" s="8">
        <v>42352</v>
      </c>
      <c r="AK299" s="3">
        <v>96600</v>
      </c>
      <c r="AL299" s="3">
        <v>74972.5</v>
      </c>
      <c r="AM299">
        <v>0.05</v>
      </c>
      <c r="AN299">
        <v>17</v>
      </c>
      <c r="AO299" t="s">
        <v>358</v>
      </c>
      <c r="AP299" s="8" t="s">
        <v>475</v>
      </c>
      <c r="AQ299" t="s">
        <v>71</v>
      </c>
      <c r="AR299" t="s">
        <v>58</v>
      </c>
      <c r="AS299" t="s">
        <v>55</v>
      </c>
      <c r="AT299" s="11">
        <v>42005</v>
      </c>
      <c r="AU299" s="3">
        <v>263159</v>
      </c>
      <c r="AV299" s="3">
        <v>263159</v>
      </c>
      <c r="AW299">
        <v>0.05</v>
      </c>
      <c r="AX299">
        <v>17</v>
      </c>
      <c r="AY299" t="s">
        <v>358</v>
      </c>
      <c r="AZ299" s="8">
        <v>48853</v>
      </c>
      <c r="BA299" t="s">
        <v>75</v>
      </c>
      <c r="BB299" t="s">
        <v>100</v>
      </c>
      <c r="BC299" t="s">
        <v>55</v>
      </c>
      <c r="BD299" s="11" t="s">
        <v>106</v>
      </c>
      <c r="BE299" s="3">
        <v>20900</v>
      </c>
      <c r="BF299" s="3">
        <v>20900</v>
      </c>
      <c r="BG299">
        <v>0.02</v>
      </c>
      <c r="BH299">
        <v>7</v>
      </c>
      <c r="BI299" t="s">
        <v>358</v>
      </c>
      <c r="BJ299" s="8" t="s">
        <v>476</v>
      </c>
      <c r="BK299" t="s">
        <v>346</v>
      </c>
      <c r="BL299" t="s">
        <v>58</v>
      </c>
      <c r="BM299" t="s">
        <v>47</v>
      </c>
      <c r="BN299" s="3">
        <v>3897081</v>
      </c>
      <c r="BO299" t="s">
        <v>47</v>
      </c>
      <c r="BP299" s="19">
        <f t="shared" si="44"/>
        <v>718294</v>
      </c>
      <c r="BQ299" s="16">
        <f t="shared" si="50"/>
        <v>0.18431590208158363</v>
      </c>
      <c r="BR299" s="19">
        <f t="shared" si="39"/>
        <v>3897081</v>
      </c>
      <c r="BS299" s="13">
        <f t="shared" si="40"/>
        <v>1</v>
      </c>
    </row>
    <row r="300" spans="1:71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41"/>
        <v>7.4408316967991411E-2</v>
      </c>
      <c r="U300" s="3">
        <v>2173292</v>
      </c>
      <c r="V300" s="3">
        <v>2554652</v>
      </c>
      <c r="W300" s="14">
        <f t="shared" si="42"/>
        <v>1.1754757299065197</v>
      </c>
      <c r="X300" s="3">
        <v>1424466</v>
      </c>
      <c r="Y300" s="18">
        <f t="shared" si="43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>
        <v>30</v>
      </c>
      <c r="AF300" s="10">
        <v>47757</v>
      </c>
      <c r="AG300" t="s">
        <v>63</v>
      </c>
      <c r="AH300" t="s">
        <v>43</v>
      </c>
      <c r="AI300" t="s">
        <v>44</v>
      </c>
      <c r="AJ300" s="8">
        <v>41939</v>
      </c>
      <c r="AK300" s="3">
        <v>415000</v>
      </c>
      <c r="AL300" s="3">
        <v>391787</v>
      </c>
      <c r="AM300">
        <v>0.03</v>
      </c>
      <c r="AN300">
        <v>30</v>
      </c>
      <c r="AO300" t="s">
        <v>165</v>
      </c>
      <c r="AP300" s="8">
        <v>49155</v>
      </c>
      <c r="AQ300" t="s">
        <v>206</v>
      </c>
      <c r="AR300" t="s">
        <v>58</v>
      </c>
      <c r="AS300" t="s">
        <v>44</v>
      </c>
      <c r="AT300" s="11">
        <v>42278</v>
      </c>
      <c r="AU300" s="3">
        <v>146207</v>
      </c>
      <c r="AV300" s="3">
        <v>118187</v>
      </c>
      <c r="AW300">
        <v>0</v>
      </c>
      <c r="AX300" t="s">
        <v>165</v>
      </c>
      <c r="AY300" t="s">
        <v>165</v>
      </c>
      <c r="AZ300" s="8" t="s">
        <v>165</v>
      </c>
      <c r="BA300" t="s">
        <v>165</v>
      </c>
      <c r="BB300" t="s">
        <v>58</v>
      </c>
      <c r="BC300">
        <v>0</v>
      </c>
      <c r="BD300" s="11" t="s">
        <v>106</v>
      </c>
      <c r="BE300" s="3">
        <v>0</v>
      </c>
      <c r="BF300" s="3">
        <v>0</v>
      </c>
      <c r="BG300">
        <v>0</v>
      </c>
      <c r="BH300">
        <v>0</v>
      </c>
      <c r="BI300">
        <v>0</v>
      </c>
      <c r="BJ300" s="8">
        <v>0</v>
      </c>
      <c r="BK300">
        <v>0</v>
      </c>
      <c r="BL300" t="s">
        <v>46</v>
      </c>
      <c r="BM300">
        <v>0</v>
      </c>
      <c r="BN300" s="3">
        <v>2173292</v>
      </c>
      <c r="BO300" t="s">
        <v>255</v>
      </c>
      <c r="BP300" s="19">
        <f t="shared" si="44"/>
        <v>786207</v>
      </c>
      <c r="BQ300" s="19"/>
      <c r="BR300" s="19">
        <f t="shared" si="39"/>
        <v>2210673</v>
      </c>
      <c r="BS300" s="13">
        <f t="shared" si="40"/>
        <v>1.0172001737456358</v>
      </c>
    </row>
    <row r="301" spans="1:71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41"/>
        <v>9.4210114381807181E-2</v>
      </c>
      <c r="U301" s="3">
        <v>5246114</v>
      </c>
      <c r="V301" s="3">
        <v>5503644</v>
      </c>
      <c r="W301" s="14">
        <f t="shared" si="42"/>
        <v>1.0490896690388352</v>
      </c>
      <c r="X301" s="3">
        <v>4260429</v>
      </c>
      <c r="Y301" s="18">
        <f t="shared" si="43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>
        <v>15</v>
      </c>
      <c r="AF301" s="10">
        <v>47818</v>
      </c>
      <c r="AG301" t="s">
        <v>63</v>
      </c>
      <c r="AH301" t="s">
        <v>43</v>
      </c>
      <c r="AI301" t="s">
        <v>44</v>
      </c>
      <c r="AJ301" s="8">
        <v>42522</v>
      </c>
      <c r="AK301" s="3">
        <v>500054</v>
      </c>
      <c r="AL301" s="3">
        <v>224071</v>
      </c>
      <c r="AM301">
        <v>0</v>
      </c>
      <c r="AN301" t="s">
        <v>165</v>
      </c>
      <c r="AO301" t="s">
        <v>165</v>
      </c>
      <c r="AP301" s="8">
        <v>47818</v>
      </c>
      <c r="AQ301" t="s">
        <v>165</v>
      </c>
      <c r="AR301" t="s">
        <v>58</v>
      </c>
      <c r="AS301">
        <v>0</v>
      </c>
      <c r="AT301" s="11">
        <v>41939</v>
      </c>
      <c r="AU301" s="3">
        <v>495000</v>
      </c>
      <c r="AV301" s="3">
        <v>523520</v>
      </c>
      <c r="AW301">
        <v>0.04</v>
      </c>
      <c r="AX301">
        <v>20</v>
      </c>
      <c r="AY301" t="s">
        <v>165</v>
      </c>
      <c r="AZ301" s="8">
        <v>49126</v>
      </c>
      <c r="BA301" t="s">
        <v>206</v>
      </c>
      <c r="BB301" t="s">
        <v>58</v>
      </c>
      <c r="BC301" t="s">
        <v>44</v>
      </c>
      <c r="BD301" s="11" t="s">
        <v>106</v>
      </c>
      <c r="BE301" s="3">
        <v>0</v>
      </c>
      <c r="BF301" s="3">
        <v>0</v>
      </c>
      <c r="BG301">
        <v>0</v>
      </c>
      <c r="BH301">
        <v>0</v>
      </c>
      <c r="BI301">
        <v>0</v>
      </c>
      <c r="BJ301" s="8">
        <v>0</v>
      </c>
      <c r="BK301">
        <v>0</v>
      </c>
      <c r="BL301" t="s">
        <v>46</v>
      </c>
      <c r="BM301">
        <v>0</v>
      </c>
      <c r="BN301" s="3">
        <v>0</v>
      </c>
      <c r="BO301">
        <v>0</v>
      </c>
      <c r="BP301" s="19">
        <f t="shared" si="44"/>
        <v>1163168</v>
      </c>
      <c r="BQ301" s="19"/>
      <c r="BR301" s="19">
        <f t="shared" si="39"/>
        <v>5423597</v>
      </c>
      <c r="BS301" s="13">
        <f t="shared" si="40"/>
        <v>1.0338313273405801</v>
      </c>
    </row>
    <row r="302" spans="1:71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41"/>
        <v>9.4210114381807181E-2</v>
      </c>
      <c r="U302" s="3">
        <v>5246114</v>
      </c>
      <c r="V302" s="3">
        <v>5503644</v>
      </c>
      <c r="W302" s="14">
        <f t="shared" si="42"/>
        <v>1.0490896690388352</v>
      </c>
      <c r="X302" s="3">
        <v>4260429</v>
      </c>
      <c r="Y302" s="18">
        <f t="shared" si="43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>
        <v>15</v>
      </c>
      <c r="AF302" s="10">
        <v>47818</v>
      </c>
      <c r="AG302" t="s">
        <v>63</v>
      </c>
      <c r="AH302" t="s">
        <v>43</v>
      </c>
      <c r="AI302" t="s">
        <v>44</v>
      </c>
      <c r="AJ302" s="8">
        <v>42522</v>
      </c>
      <c r="AK302" s="3">
        <v>500054</v>
      </c>
      <c r="AL302" s="3">
        <v>224071</v>
      </c>
      <c r="AM302">
        <v>0</v>
      </c>
      <c r="AN302" t="s">
        <v>165</v>
      </c>
      <c r="AO302" t="s">
        <v>165</v>
      </c>
      <c r="AP302" s="8">
        <v>47818</v>
      </c>
      <c r="AQ302" t="s">
        <v>165</v>
      </c>
      <c r="AR302" t="s">
        <v>58</v>
      </c>
      <c r="AS302">
        <v>0</v>
      </c>
      <c r="AT302" s="11">
        <v>41939</v>
      </c>
      <c r="AU302" s="3">
        <v>495000</v>
      </c>
      <c r="AV302" s="3">
        <v>523520</v>
      </c>
      <c r="AW302">
        <v>0.04</v>
      </c>
      <c r="AX302">
        <v>20</v>
      </c>
      <c r="AY302" t="s">
        <v>165</v>
      </c>
      <c r="AZ302" s="8">
        <v>49126</v>
      </c>
      <c r="BA302" t="s">
        <v>206</v>
      </c>
      <c r="BB302" t="s">
        <v>58</v>
      </c>
      <c r="BC302" t="s">
        <v>44</v>
      </c>
      <c r="BD302" s="11" t="s">
        <v>106</v>
      </c>
      <c r="BE302" s="3">
        <v>0</v>
      </c>
      <c r="BF302" s="3">
        <v>0</v>
      </c>
      <c r="BG302">
        <v>0</v>
      </c>
      <c r="BH302">
        <v>0</v>
      </c>
      <c r="BI302">
        <v>0</v>
      </c>
      <c r="BJ302" s="8">
        <v>0</v>
      </c>
      <c r="BK302">
        <v>0</v>
      </c>
      <c r="BL302" t="s">
        <v>46</v>
      </c>
      <c r="BM302">
        <v>0</v>
      </c>
      <c r="BN302" s="3">
        <v>0</v>
      </c>
      <c r="BO302">
        <v>0</v>
      </c>
      <c r="BP302" s="19">
        <f t="shared" si="44"/>
        <v>1163168</v>
      </c>
      <c r="BQ302" s="19"/>
      <c r="BR302" s="19">
        <f t="shared" si="39"/>
        <v>5423597</v>
      </c>
      <c r="BS302" s="13">
        <f t="shared" si="40"/>
        <v>1.0338313273405801</v>
      </c>
    </row>
    <row r="303" spans="1:71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41"/>
        <v>9.4210114381807181E-2</v>
      </c>
      <c r="U303" s="3">
        <v>5246114</v>
      </c>
      <c r="V303" s="3">
        <v>5503644</v>
      </c>
      <c r="W303" s="14">
        <f t="shared" si="42"/>
        <v>1.0490896690388352</v>
      </c>
      <c r="X303" s="3">
        <v>4260429</v>
      </c>
      <c r="Y303" s="18">
        <f t="shared" si="43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>
        <v>15</v>
      </c>
      <c r="AF303" s="10">
        <v>47818</v>
      </c>
      <c r="AG303" t="s">
        <v>63</v>
      </c>
      <c r="AH303" t="s">
        <v>43</v>
      </c>
      <c r="AI303" t="s">
        <v>44</v>
      </c>
      <c r="AJ303" s="8">
        <v>42522</v>
      </c>
      <c r="AK303" s="3">
        <v>500054</v>
      </c>
      <c r="AL303" s="3">
        <v>224071</v>
      </c>
      <c r="AM303">
        <v>0</v>
      </c>
      <c r="AN303" t="s">
        <v>165</v>
      </c>
      <c r="AO303" t="s">
        <v>165</v>
      </c>
      <c r="AP303" s="8">
        <v>47818</v>
      </c>
      <c r="AQ303" t="s">
        <v>165</v>
      </c>
      <c r="AR303" t="s">
        <v>58</v>
      </c>
      <c r="AS303">
        <v>0</v>
      </c>
      <c r="AT303" s="11">
        <v>41939</v>
      </c>
      <c r="AU303" s="3">
        <v>495000</v>
      </c>
      <c r="AV303" s="3">
        <v>523520</v>
      </c>
      <c r="AW303">
        <v>0.04</v>
      </c>
      <c r="AX303">
        <v>20</v>
      </c>
      <c r="AY303" t="s">
        <v>165</v>
      </c>
      <c r="AZ303" s="8">
        <v>49126</v>
      </c>
      <c r="BA303" t="s">
        <v>206</v>
      </c>
      <c r="BB303" t="s">
        <v>58</v>
      </c>
      <c r="BC303" t="s">
        <v>44</v>
      </c>
      <c r="BD303" s="11" t="s">
        <v>106</v>
      </c>
      <c r="BE303" s="3">
        <v>0</v>
      </c>
      <c r="BF303" s="3">
        <v>0</v>
      </c>
      <c r="BG303">
        <v>0</v>
      </c>
      <c r="BH303">
        <v>0</v>
      </c>
      <c r="BI303">
        <v>0</v>
      </c>
      <c r="BJ303" s="8">
        <v>0</v>
      </c>
      <c r="BK303">
        <v>0</v>
      </c>
      <c r="BL303" t="s">
        <v>46</v>
      </c>
      <c r="BM303">
        <v>0</v>
      </c>
      <c r="BN303" s="3">
        <v>0</v>
      </c>
      <c r="BO303">
        <v>0</v>
      </c>
      <c r="BP303" s="19">
        <f t="shared" si="44"/>
        <v>1163168</v>
      </c>
      <c r="BQ303" s="19"/>
      <c r="BR303" s="19">
        <f t="shared" si="39"/>
        <v>5423597</v>
      </c>
      <c r="BS303" s="13">
        <f t="shared" si="40"/>
        <v>1.0338313273405801</v>
      </c>
    </row>
    <row r="304" spans="1:71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41"/>
        <v>9.4210114381807181E-2</v>
      </c>
      <c r="U304" s="3">
        <v>5246114</v>
      </c>
      <c r="V304" s="3">
        <v>5503644</v>
      </c>
      <c r="W304" s="14">
        <f t="shared" si="42"/>
        <v>1.0490896690388352</v>
      </c>
      <c r="X304" s="3">
        <v>4260429</v>
      </c>
      <c r="Y304" s="18">
        <f t="shared" si="43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>
        <v>15</v>
      </c>
      <c r="AF304" s="10">
        <v>47818</v>
      </c>
      <c r="AG304" t="s">
        <v>63</v>
      </c>
      <c r="AH304" t="s">
        <v>43</v>
      </c>
      <c r="AI304" t="s">
        <v>44</v>
      </c>
      <c r="AJ304" s="8">
        <v>42522</v>
      </c>
      <c r="AK304" s="3">
        <v>500054</v>
      </c>
      <c r="AL304" s="3">
        <v>224071</v>
      </c>
      <c r="AM304">
        <v>0</v>
      </c>
      <c r="AN304" t="s">
        <v>165</v>
      </c>
      <c r="AO304" t="s">
        <v>165</v>
      </c>
      <c r="AP304" s="8">
        <v>47818</v>
      </c>
      <c r="AQ304" t="s">
        <v>165</v>
      </c>
      <c r="AR304" t="s">
        <v>58</v>
      </c>
      <c r="AS304">
        <v>0</v>
      </c>
      <c r="AT304" s="11">
        <v>41939</v>
      </c>
      <c r="AU304" s="3">
        <v>495000</v>
      </c>
      <c r="AV304" s="3">
        <v>523520</v>
      </c>
      <c r="AW304">
        <v>0.04</v>
      </c>
      <c r="AX304">
        <v>20</v>
      </c>
      <c r="AY304" t="s">
        <v>165</v>
      </c>
      <c r="AZ304" s="8">
        <v>49126</v>
      </c>
      <c r="BA304" t="s">
        <v>206</v>
      </c>
      <c r="BB304" t="s">
        <v>58</v>
      </c>
      <c r="BC304" t="s">
        <v>44</v>
      </c>
      <c r="BD304" s="11" t="s">
        <v>106</v>
      </c>
      <c r="BE304" s="3">
        <v>0</v>
      </c>
      <c r="BF304" s="3">
        <v>0</v>
      </c>
      <c r="BG304">
        <v>0</v>
      </c>
      <c r="BH304">
        <v>0</v>
      </c>
      <c r="BI304">
        <v>0</v>
      </c>
      <c r="BJ304" s="8">
        <v>0</v>
      </c>
      <c r="BK304">
        <v>0</v>
      </c>
      <c r="BL304" t="s">
        <v>46</v>
      </c>
      <c r="BM304">
        <v>0</v>
      </c>
      <c r="BN304" s="3">
        <v>0</v>
      </c>
      <c r="BO304">
        <v>0</v>
      </c>
      <c r="BP304" s="19">
        <f t="shared" si="44"/>
        <v>1163168</v>
      </c>
      <c r="BQ304" s="19"/>
      <c r="BR304" s="19">
        <f t="shared" si="39"/>
        <v>5423597</v>
      </c>
      <c r="BS304" s="13">
        <f t="shared" si="40"/>
        <v>1.0338313273405801</v>
      </c>
    </row>
    <row r="305" spans="1:71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41"/>
        <v>6.0614962074216794E-2</v>
      </c>
      <c r="U305" s="3">
        <v>13154112</v>
      </c>
      <c r="V305" s="3">
        <v>8859294</v>
      </c>
      <c r="W305" s="14">
        <f t="shared" si="42"/>
        <v>0.67349996715855853</v>
      </c>
      <c r="X305" s="3">
        <v>0</v>
      </c>
      <c r="Y305" s="18">
        <f t="shared" si="43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>
        <v>0</v>
      </c>
      <c r="AF305" s="10">
        <v>56949</v>
      </c>
      <c r="AG305">
        <v>0</v>
      </c>
      <c r="AH305" t="s">
        <v>43</v>
      </c>
      <c r="AI305">
        <v>0</v>
      </c>
      <c r="AJ305" s="8" t="s">
        <v>106</v>
      </c>
      <c r="AK305" s="3">
        <v>3400000</v>
      </c>
      <c r="AL305" s="3">
        <v>3400000</v>
      </c>
      <c r="AM305">
        <v>2.5000000000000001E-3</v>
      </c>
      <c r="AN305">
        <v>0</v>
      </c>
      <c r="AO305">
        <v>0</v>
      </c>
      <c r="AP305" s="8">
        <v>56949</v>
      </c>
      <c r="AQ305">
        <v>0</v>
      </c>
      <c r="AR305" t="s">
        <v>43</v>
      </c>
      <c r="AS305">
        <v>0</v>
      </c>
      <c r="AT305" s="11" t="s">
        <v>106</v>
      </c>
      <c r="AU305" s="3">
        <v>0</v>
      </c>
      <c r="AV305" s="3">
        <v>0</v>
      </c>
      <c r="AW305">
        <v>0</v>
      </c>
      <c r="AX305">
        <v>0</v>
      </c>
      <c r="AY305">
        <v>0</v>
      </c>
      <c r="AZ305" s="8">
        <v>0</v>
      </c>
      <c r="BA305">
        <v>0</v>
      </c>
      <c r="BB305" t="s">
        <v>46</v>
      </c>
      <c r="BC305">
        <v>0</v>
      </c>
      <c r="BD305" s="11" t="s">
        <v>106</v>
      </c>
      <c r="BE305" s="3">
        <v>0</v>
      </c>
      <c r="BF305" s="3">
        <v>0</v>
      </c>
      <c r="BG305">
        <v>0</v>
      </c>
      <c r="BH305">
        <v>0</v>
      </c>
      <c r="BI305">
        <v>0</v>
      </c>
      <c r="BJ305" s="8">
        <v>0</v>
      </c>
      <c r="BK305">
        <v>0</v>
      </c>
      <c r="BL305" t="s">
        <v>46</v>
      </c>
      <c r="BM305">
        <v>0</v>
      </c>
      <c r="BN305" s="3">
        <v>0</v>
      </c>
      <c r="BO305">
        <v>0</v>
      </c>
      <c r="BP305" s="19">
        <f t="shared" si="44"/>
        <v>13400000</v>
      </c>
      <c r="BQ305" s="19"/>
      <c r="BR305" s="19">
        <f t="shared" si="39"/>
        <v>13400000</v>
      </c>
      <c r="BS305" s="13">
        <f t="shared" si="40"/>
        <v>1.0186928619735029</v>
      </c>
    </row>
    <row r="306" spans="1:71" hidden="1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41"/>
        <v>8.6783854861957346E-2</v>
      </c>
      <c r="U306" s="3">
        <v>10019041</v>
      </c>
      <c r="V306" s="3">
        <v>8929763</v>
      </c>
      <c r="W306" s="14">
        <f t="shared" si="42"/>
        <v>0.89127921524624965</v>
      </c>
      <c r="X306" s="3">
        <v>8694041</v>
      </c>
      <c r="Y306" s="18">
        <f t="shared" si="43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>
        <v>30</v>
      </c>
      <c r="AF306" s="10">
        <v>0</v>
      </c>
      <c r="AG306" t="s">
        <v>63</v>
      </c>
      <c r="AH306" t="s">
        <v>43</v>
      </c>
      <c r="AI306" t="s">
        <v>55</v>
      </c>
      <c r="AJ306" s="8" t="s">
        <v>106</v>
      </c>
      <c r="AK306" s="3">
        <v>175000</v>
      </c>
      <c r="AL306" s="3">
        <v>550000</v>
      </c>
      <c r="AM306">
        <v>0</v>
      </c>
      <c r="AN306" t="s">
        <v>165</v>
      </c>
      <c r="AO306" t="s">
        <v>165</v>
      </c>
      <c r="AP306" s="8" t="s">
        <v>165</v>
      </c>
      <c r="AQ306" t="s">
        <v>165</v>
      </c>
      <c r="AR306" t="s">
        <v>58</v>
      </c>
      <c r="AS306" t="s">
        <v>62</v>
      </c>
      <c r="AT306" s="11" t="s">
        <v>106</v>
      </c>
      <c r="AU306" s="3">
        <v>0</v>
      </c>
      <c r="AV306" s="3">
        <v>0</v>
      </c>
      <c r="AW306">
        <v>0</v>
      </c>
      <c r="AX306">
        <v>0</v>
      </c>
      <c r="AY306">
        <v>0</v>
      </c>
      <c r="AZ306" s="8">
        <v>0</v>
      </c>
      <c r="BA306">
        <v>0</v>
      </c>
      <c r="BB306" t="s">
        <v>46</v>
      </c>
      <c r="BC306">
        <v>0</v>
      </c>
      <c r="BD306" s="11" t="s">
        <v>106</v>
      </c>
      <c r="BE306" s="3">
        <v>0</v>
      </c>
      <c r="BF306" s="3">
        <v>0</v>
      </c>
      <c r="BG306">
        <v>0</v>
      </c>
      <c r="BH306">
        <v>0</v>
      </c>
      <c r="BI306">
        <v>0</v>
      </c>
      <c r="BJ306" s="8">
        <v>0</v>
      </c>
      <c r="BK306">
        <v>0</v>
      </c>
      <c r="BL306" t="s">
        <v>46</v>
      </c>
      <c r="BM306">
        <v>0</v>
      </c>
      <c r="BN306" s="3">
        <v>10019041</v>
      </c>
      <c r="BO306" t="s">
        <v>62</v>
      </c>
      <c r="BP306" s="19">
        <f t="shared" si="44"/>
        <v>1325000</v>
      </c>
      <c r="BQ306" s="19"/>
      <c r="BR306" s="19">
        <f t="shared" si="39"/>
        <v>10019041</v>
      </c>
      <c r="BS306" s="13">
        <f t="shared" si="40"/>
        <v>1</v>
      </c>
    </row>
    <row r="307" spans="1:71" hidden="1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41"/>
        <v>0.10703517100115521</v>
      </c>
      <c r="U307" s="3">
        <v>6695715</v>
      </c>
      <c r="V307" s="3">
        <v>7963073</v>
      </c>
      <c r="W307" s="14">
        <f t="shared" si="42"/>
        <v>1.1892789642330954</v>
      </c>
      <c r="X307" s="3">
        <v>12461</v>
      </c>
      <c r="Y307" s="18">
        <f t="shared" si="43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>
        <v>0</v>
      </c>
      <c r="AF307" s="10">
        <v>0</v>
      </c>
      <c r="AG307">
        <v>0</v>
      </c>
      <c r="AH307" t="s">
        <v>46</v>
      </c>
      <c r="AI307">
        <v>0</v>
      </c>
      <c r="AJ307" s="8" t="s">
        <v>106</v>
      </c>
      <c r="AK307" s="3">
        <v>300000</v>
      </c>
      <c r="AL307" s="3">
        <v>295648</v>
      </c>
      <c r="AM307">
        <v>0.04</v>
      </c>
      <c r="AN307">
        <v>16</v>
      </c>
      <c r="AO307">
        <v>0</v>
      </c>
      <c r="AP307" s="8">
        <v>0</v>
      </c>
      <c r="AQ307">
        <v>0</v>
      </c>
      <c r="AR307" t="s">
        <v>46</v>
      </c>
      <c r="AS307">
        <v>0</v>
      </c>
      <c r="AT307" s="11" t="s">
        <v>106</v>
      </c>
      <c r="AU307" s="3">
        <v>670000</v>
      </c>
      <c r="AV307" s="3">
        <v>670000</v>
      </c>
      <c r="AW307">
        <v>0.04</v>
      </c>
      <c r="AX307">
        <v>16</v>
      </c>
      <c r="AY307">
        <v>0</v>
      </c>
      <c r="AZ307" s="8">
        <v>0</v>
      </c>
      <c r="BA307">
        <v>0</v>
      </c>
      <c r="BB307" t="s">
        <v>46</v>
      </c>
      <c r="BC307">
        <v>0</v>
      </c>
      <c r="BD307" s="11" t="s">
        <v>106</v>
      </c>
      <c r="BE307" s="3">
        <v>0</v>
      </c>
      <c r="BF307" s="3">
        <v>0</v>
      </c>
      <c r="BG307">
        <v>0</v>
      </c>
      <c r="BH307">
        <v>0</v>
      </c>
      <c r="BI307">
        <v>0</v>
      </c>
      <c r="BJ307" s="8">
        <v>0</v>
      </c>
      <c r="BK307">
        <v>0</v>
      </c>
      <c r="BL307" t="s">
        <v>46</v>
      </c>
      <c r="BM307">
        <v>0</v>
      </c>
      <c r="BN307" s="3">
        <v>6695715</v>
      </c>
      <c r="BO307">
        <v>0</v>
      </c>
      <c r="BP307" s="19">
        <f t="shared" si="44"/>
        <v>6683254</v>
      </c>
      <c r="BQ307" s="19"/>
      <c r="BR307" s="19">
        <f t="shared" si="39"/>
        <v>6695715</v>
      </c>
      <c r="BS307" s="13">
        <f t="shared" si="40"/>
        <v>1</v>
      </c>
    </row>
    <row r="308" spans="1:71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41"/>
        <v>0</v>
      </c>
      <c r="U308" s="3">
        <v>0</v>
      </c>
      <c r="V308" s="3">
        <v>0</v>
      </c>
      <c r="W308" s="14">
        <f t="shared" si="42"/>
        <v>0</v>
      </c>
      <c r="X308" s="3">
        <v>0</v>
      </c>
      <c r="Y308" s="18">
        <f t="shared" si="43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>
        <v>0</v>
      </c>
      <c r="AF308" s="10">
        <v>0</v>
      </c>
      <c r="AG308">
        <v>0</v>
      </c>
      <c r="AH308" t="s">
        <v>100</v>
      </c>
      <c r="AI308" t="s">
        <v>477</v>
      </c>
      <c r="AJ308" s="8" t="s">
        <v>106</v>
      </c>
      <c r="AK308" s="3">
        <v>500000</v>
      </c>
      <c r="AL308" s="3">
        <v>450000</v>
      </c>
      <c r="AM308">
        <v>1.7999999999999999E-2</v>
      </c>
      <c r="AN308">
        <v>15</v>
      </c>
      <c r="AO308">
        <v>0</v>
      </c>
      <c r="AP308" s="8">
        <v>0</v>
      </c>
      <c r="AQ308">
        <v>0</v>
      </c>
      <c r="AR308" t="s">
        <v>100</v>
      </c>
      <c r="AS308" t="s">
        <v>477</v>
      </c>
      <c r="AT308" s="11" t="s">
        <v>106</v>
      </c>
      <c r="AU308" s="3">
        <v>500000</v>
      </c>
      <c r="AV308" s="3">
        <v>400000</v>
      </c>
      <c r="AW308">
        <v>1.7999999999999999E-2</v>
      </c>
      <c r="AX308">
        <v>30</v>
      </c>
      <c r="AY308">
        <v>0</v>
      </c>
      <c r="AZ308" s="8">
        <v>0</v>
      </c>
      <c r="BA308">
        <v>0</v>
      </c>
      <c r="BB308" t="s">
        <v>58</v>
      </c>
      <c r="BC308">
        <v>0</v>
      </c>
      <c r="BD308" s="11" t="s">
        <v>106</v>
      </c>
      <c r="BE308" s="3">
        <v>0</v>
      </c>
      <c r="BF308" s="3">
        <v>0</v>
      </c>
      <c r="BG308">
        <v>0</v>
      </c>
      <c r="BH308">
        <v>0</v>
      </c>
      <c r="BI308">
        <v>0</v>
      </c>
      <c r="BJ308" s="8">
        <v>0</v>
      </c>
      <c r="BK308">
        <v>0</v>
      </c>
      <c r="BL308" t="s">
        <v>46</v>
      </c>
      <c r="BM308">
        <v>0</v>
      </c>
      <c r="BN308" s="3">
        <v>0</v>
      </c>
      <c r="BO308">
        <v>0</v>
      </c>
      <c r="BP308" s="19">
        <f t="shared" si="44"/>
        <v>1348000</v>
      </c>
      <c r="BQ308" s="19"/>
      <c r="BR308" s="19">
        <f t="shared" si="39"/>
        <v>1348000</v>
      </c>
      <c r="BS308" s="13">
        <f t="shared" si="40"/>
        <v>0</v>
      </c>
    </row>
    <row r="309" spans="1:71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41"/>
        <v>9.1383512129429564E-2</v>
      </c>
      <c r="U309" s="3">
        <v>3865763</v>
      </c>
      <c r="V309" s="3">
        <v>3908279</v>
      </c>
      <c r="W309" s="14">
        <f t="shared" si="42"/>
        <v>1.0109980875702933</v>
      </c>
      <c r="X309" s="3">
        <v>3285383</v>
      </c>
      <c r="Y309" s="18">
        <f t="shared" si="43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>
        <v>30</v>
      </c>
      <c r="AF309" s="10">
        <v>49065</v>
      </c>
      <c r="AG309" t="s">
        <v>54</v>
      </c>
      <c r="AH309" t="s">
        <v>43</v>
      </c>
      <c r="AI309" t="s">
        <v>55</v>
      </c>
      <c r="AJ309" s="8">
        <v>42522</v>
      </c>
      <c r="AK309" s="3">
        <v>78500</v>
      </c>
      <c r="AL309" s="3">
        <v>78500</v>
      </c>
      <c r="AM309">
        <v>0.03</v>
      </c>
      <c r="AN309">
        <v>16</v>
      </c>
      <c r="AO309" t="s">
        <v>358</v>
      </c>
      <c r="AP309" s="8">
        <v>48366</v>
      </c>
      <c r="AQ309" t="s">
        <v>71</v>
      </c>
      <c r="AR309" t="s">
        <v>58</v>
      </c>
      <c r="AS309" t="s">
        <v>55</v>
      </c>
      <c r="AT309" s="11">
        <v>42549</v>
      </c>
      <c r="AU309" s="3">
        <v>268369</v>
      </c>
      <c r="AV309" s="3">
        <v>268920</v>
      </c>
      <c r="AW309">
        <v>0.03</v>
      </c>
      <c r="AX309">
        <v>17</v>
      </c>
      <c r="AY309" t="s">
        <v>358</v>
      </c>
      <c r="AZ309" s="8">
        <v>48758</v>
      </c>
      <c r="BA309" t="s">
        <v>75</v>
      </c>
      <c r="BB309" t="s">
        <v>100</v>
      </c>
      <c r="BC309" t="s">
        <v>55</v>
      </c>
      <c r="BD309" s="11" t="s">
        <v>106</v>
      </c>
      <c r="BE309" s="3">
        <v>0</v>
      </c>
      <c r="BF309" s="3">
        <v>0</v>
      </c>
      <c r="BG309">
        <v>0</v>
      </c>
      <c r="BH309">
        <v>0</v>
      </c>
      <c r="BI309">
        <v>0</v>
      </c>
      <c r="BJ309" s="8">
        <v>0</v>
      </c>
      <c r="BK309">
        <v>0</v>
      </c>
      <c r="BL309" t="s">
        <v>46</v>
      </c>
      <c r="BM309">
        <v>0</v>
      </c>
      <c r="BN309" s="3">
        <v>3865763</v>
      </c>
      <c r="BO309" t="s">
        <v>47</v>
      </c>
      <c r="BP309" s="19">
        <f t="shared" si="44"/>
        <v>580380</v>
      </c>
      <c r="BQ309" s="16">
        <f t="shared" ref="BQ309:BQ310" si="51">+BP309/U309</f>
        <v>0.15013336306441963</v>
      </c>
      <c r="BR309" s="19">
        <f t="shared" si="39"/>
        <v>3865763</v>
      </c>
      <c r="BS309" s="13">
        <f t="shared" si="40"/>
        <v>1</v>
      </c>
    </row>
    <row r="310" spans="1:71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41"/>
        <v>9.210641709569356E-2</v>
      </c>
      <c r="U310" s="3">
        <v>2930469</v>
      </c>
      <c r="V310" s="3">
        <v>3323326</v>
      </c>
      <c r="W310" s="14">
        <f t="shared" si="42"/>
        <v>1.1340594287126053</v>
      </c>
      <c r="X310" s="3">
        <v>2672169</v>
      </c>
      <c r="Y310" s="18">
        <f t="shared" si="43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>
        <v>15</v>
      </c>
      <c r="AF310" s="10">
        <v>47791</v>
      </c>
      <c r="AG310">
        <v>0</v>
      </c>
      <c r="AH310" t="s">
        <v>100</v>
      </c>
      <c r="AI310" t="s">
        <v>288</v>
      </c>
      <c r="AJ310" s="8">
        <v>42309</v>
      </c>
      <c r="AK310" s="3">
        <v>143300</v>
      </c>
      <c r="AL310" s="3">
        <v>141573</v>
      </c>
      <c r="AM310">
        <v>5.7500000000000002E-2</v>
      </c>
      <c r="AN310">
        <v>16</v>
      </c>
      <c r="AO310">
        <v>16</v>
      </c>
      <c r="AP310" s="8">
        <v>48122</v>
      </c>
      <c r="AQ310">
        <v>0</v>
      </c>
      <c r="AR310" t="s">
        <v>100</v>
      </c>
      <c r="AS310" t="s">
        <v>291</v>
      </c>
      <c r="AT310" s="11" t="s">
        <v>106</v>
      </c>
      <c r="AU310" s="3">
        <v>0</v>
      </c>
      <c r="AV310" s="3">
        <v>0</v>
      </c>
      <c r="AW310">
        <v>0</v>
      </c>
      <c r="AX310">
        <v>0</v>
      </c>
      <c r="AY310">
        <v>0</v>
      </c>
      <c r="AZ310" s="8">
        <v>0</v>
      </c>
      <c r="BA310">
        <v>0</v>
      </c>
      <c r="BB310" t="s">
        <v>46</v>
      </c>
      <c r="BC310">
        <v>0</v>
      </c>
      <c r="BD310" s="11" t="s">
        <v>106</v>
      </c>
      <c r="BE310" s="3">
        <v>0</v>
      </c>
      <c r="BF310" s="3">
        <v>0</v>
      </c>
      <c r="BG310">
        <v>0</v>
      </c>
      <c r="BH310">
        <v>0</v>
      </c>
      <c r="BI310">
        <v>0</v>
      </c>
      <c r="BJ310" s="8">
        <v>0</v>
      </c>
      <c r="BK310">
        <v>0</v>
      </c>
      <c r="BL310" t="s">
        <v>46</v>
      </c>
      <c r="BM310">
        <v>0</v>
      </c>
      <c r="BN310" s="3">
        <v>2930469</v>
      </c>
      <c r="BO310" t="s">
        <v>62</v>
      </c>
      <c r="BP310" s="19">
        <f t="shared" si="44"/>
        <v>258300</v>
      </c>
      <c r="BQ310" s="16">
        <f t="shared" si="51"/>
        <v>8.8142887708418008E-2</v>
      </c>
      <c r="BR310" s="19">
        <f t="shared" si="39"/>
        <v>2930469</v>
      </c>
      <c r="BS310" s="13">
        <f t="shared" si="40"/>
        <v>1</v>
      </c>
    </row>
    <row r="311" spans="1:71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41"/>
        <v>8.1948828936857829E-2</v>
      </c>
      <c r="U311" s="3">
        <v>3282402</v>
      </c>
      <c r="V311" s="3">
        <v>3607523</v>
      </c>
      <c r="W311" s="14">
        <f t="shared" si="42"/>
        <v>1.0990497202962952</v>
      </c>
      <c r="X311" s="3">
        <v>2514000</v>
      </c>
      <c r="Y311" s="18">
        <f t="shared" si="43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>
        <v>30</v>
      </c>
      <c r="AF311" s="10">
        <v>48122</v>
      </c>
      <c r="AG311" t="s">
        <v>42</v>
      </c>
      <c r="AH311" t="s">
        <v>43</v>
      </c>
      <c r="AI311" t="s">
        <v>479</v>
      </c>
      <c r="AJ311" s="8" t="s">
        <v>106</v>
      </c>
      <c r="AK311" s="3">
        <v>2200000</v>
      </c>
      <c r="AL311" s="3" t="s">
        <v>480</v>
      </c>
      <c r="AM311">
        <v>0.04</v>
      </c>
      <c r="AN311">
        <v>16</v>
      </c>
      <c r="AO311">
        <v>30</v>
      </c>
      <c r="AP311" s="8">
        <v>42917</v>
      </c>
      <c r="AQ311" t="s">
        <v>71</v>
      </c>
      <c r="AR311" t="s">
        <v>100</v>
      </c>
      <c r="AS311" t="s">
        <v>55</v>
      </c>
      <c r="AT311" s="11">
        <v>42324</v>
      </c>
      <c r="AU311" s="3">
        <v>496301</v>
      </c>
      <c r="AV311" s="3">
        <v>503414</v>
      </c>
      <c r="AW311">
        <v>0.04</v>
      </c>
      <c r="AX311">
        <v>17</v>
      </c>
      <c r="AY311" t="s">
        <v>358</v>
      </c>
      <c r="AZ311" s="8">
        <v>48214</v>
      </c>
      <c r="BA311" t="s">
        <v>75</v>
      </c>
      <c r="BB311" t="s">
        <v>58</v>
      </c>
      <c r="BC311" t="s">
        <v>55</v>
      </c>
      <c r="BD311" s="11">
        <v>42324</v>
      </c>
      <c r="BE311" s="3">
        <v>58500</v>
      </c>
      <c r="BF311" s="3">
        <v>58500</v>
      </c>
      <c r="BG311">
        <v>0.04</v>
      </c>
      <c r="BH311">
        <v>17</v>
      </c>
      <c r="BI311" t="s">
        <v>358</v>
      </c>
      <c r="BJ311" s="8">
        <v>48304</v>
      </c>
      <c r="BK311" t="s">
        <v>346</v>
      </c>
      <c r="BL311" t="s">
        <v>58</v>
      </c>
      <c r="BM311" t="s">
        <v>55</v>
      </c>
      <c r="BN311" s="3">
        <v>3282402</v>
      </c>
      <c r="BO311" t="s">
        <v>47</v>
      </c>
      <c r="BP311" s="19">
        <f t="shared" si="44"/>
        <v>2953402</v>
      </c>
      <c r="BQ311" s="19"/>
      <c r="BR311" s="19">
        <f t="shared" si="39"/>
        <v>5467402</v>
      </c>
      <c r="BS311" s="13">
        <f t="shared" si="40"/>
        <v>1.6656710543071811</v>
      </c>
    </row>
    <row r="312" spans="1:71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41"/>
        <v>0</v>
      </c>
      <c r="U312" s="3" t="s">
        <v>132</v>
      </c>
      <c r="V312" s="3">
        <v>0</v>
      </c>
      <c r="W312" s="14">
        <f t="shared" si="42"/>
        <v>0</v>
      </c>
      <c r="X312" s="3" t="s">
        <v>132</v>
      </c>
      <c r="Y312" s="18">
        <f t="shared" si="43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t="s">
        <v>132</v>
      </c>
      <c r="AF312" s="10" t="s">
        <v>132</v>
      </c>
      <c r="AG312">
        <v>0</v>
      </c>
      <c r="AH312" t="s">
        <v>46</v>
      </c>
      <c r="AI312" t="s">
        <v>482</v>
      </c>
      <c r="AJ312" s="8" t="s">
        <v>132</v>
      </c>
      <c r="AK312" s="3" t="s">
        <v>132</v>
      </c>
      <c r="AL312" s="3" t="s">
        <v>132</v>
      </c>
      <c r="AM312" t="s">
        <v>132</v>
      </c>
      <c r="AN312" t="s">
        <v>132</v>
      </c>
      <c r="AO312" t="s">
        <v>132</v>
      </c>
      <c r="AP312" s="8" t="s">
        <v>132</v>
      </c>
      <c r="AQ312">
        <v>0</v>
      </c>
      <c r="AR312" t="s">
        <v>46</v>
      </c>
      <c r="AS312" t="s">
        <v>482</v>
      </c>
      <c r="AT312" s="11" t="s">
        <v>132</v>
      </c>
      <c r="AU312" s="3" t="s">
        <v>132</v>
      </c>
      <c r="AV312" s="3" t="s">
        <v>132</v>
      </c>
      <c r="AW312" t="s">
        <v>132</v>
      </c>
      <c r="AX312" t="s">
        <v>132</v>
      </c>
      <c r="AY312" t="s">
        <v>132</v>
      </c>
      <c r="AZ312" s="8" t="s">
        <v>132</v>
      </c>
      <c r="BA312">
        <v>0</v>
      </c>
      <c r="BB312" t="s">
        <v>46</v>
      </c>
      <c r="BC312" t="s">
        <v>482</v>
      </c>
      <c r="BD312" s="11" t="s">
        <v>106</v>
      </c>
      <c r="BE312" s="3">
        <v>0</v>
      </c>
      <c r="BF312" s="3">
        <v>0</v>
      </c>
      <c r="BG312">
        <v>0</v>
      </c>
      <c r="BH312">
        <v>0</v>
      </c>
      <c r="BI312">
        <v>0</v>
      </c>
      <c r="BJ312" s="8">
        <v>0</v>
      </c>
      <c r="BK312">
        <v>0</v>
      </c>
      <c r="BL312" t="s">
        <v>46</v>
      </c>
      <c r="BM312">
        <v>0</v>
      </c>
      <c r="BN312" s="3">
        <v>0</v>
      </c>
      <c r="BO312">
        <v>0</v>
      </c>
      <c r="BP312" s="19" t="e">
        <f t="shared" si="44"/>
        <v>#VALUE!</v>
      </c>
      <c r="BQ312" s="19"/>
      <c r="BR312" s="19" t="e">
        <f t="shared" si="39"/>
        <v>#VALUE!</v>
      </c>
      <c r="BS312" s="13">
        <f t="shared" si="40"/>
        <v>0</v>
      </c>
    </row>
    <row r="313" spans="1:71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41"/>
        <v>7.285762078092746E-2</v>
      </c>
      <c r="U313" s="3">
        <v>3494281</v>
      </c>
      <c r="V313" s="3">
        <v>3509836</v>
      </c>
      <c r="W313" s="14">
        <f t="shared" si="42"/>
        <v>1.0044515595626111</v>
      </c>
      <c r="X313" s="3">
        <v>2392862</v>
      </c>
      <c r="Y313" s="18">
        <f t="shared" si="43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>
        <v>30</v>
      </c>
      <c r="AF313" s="10">
        <v>48183</v>
      </c>
      <c r="AG313" t="s">
        <v>63</v>
      </c>
      <c r="AH313" t="s">
        <v>43</v>
      </c>
      <c r="AI313" t="s">
        <v>44</v>
      </c>
      <c r="AJ313" s="8">
        <v>42339</v>
      </c>
      <c r="AK313" s="3">
        <v>804743</v>
      </c>
      <c r="AL313" s="3">
        <v>810248</v>
      </c>
      <c r="AM313">
        <v>0</v>
      </c>
      <c r="AN313">
        <v>20</v>
      </c>
      <c r="AO313" t="s">
        <v>165</v>
      </c>
      <c r="AP313" s="8">
        <v>49483</v>
      </c>
      <c r="AQ313" t="s">
        <v>206</v>
      </c>
      <c r="AR313" t="s">
        <v>58</v>
      </c>
      <c r="AS313">
        <v>0</v>
      </c>
      <c r="AT313" s="11">
        <v>42339</v>
      </c>
      <c r="AU313" s="3">
        <v>467000</v>
      </c>
      <c r="AV313" s="3">
        <v>209353</v>
      </c>
      <c r="AW313">
        <v>0</v>
      </c>
      <c r="AX313" t="s">
        <v>165</v>
      </c>
      <c r="AY313" t="s">
        <v>165</v>
      </c>
      <c r="AZ313" s="8" t="s">
        <v>165</v>
      </c>
      <c r="BA313" t="s">
        <v>165</v>
      </c>
      <c r="BB313" t="s">
        <v>58</v>
      </c>
      <c r="BC313">
        <v>0</v>
      </c>
      <c r="BD313" s="11" t="s">
        <v>106</v>
      </c>
      <c r="BE313" s="3">
        <v>0</v>
      </c>
      <c r="BF313" s="3">
        <v>0</v>
      </c>
      <c r="BG313">
        <v>0</v>
      </c>
      <c r="BH313">
        <v>0</v>
      </c>
      <c r="BI313">
        <v>0</v>
      </c>
      <c r="BJ313" s="8">
        <v>0</v>
      </c>
      <c r="BK313">
        <v>0</v>
      </c>
      <c r="BL313" t="s">
        <v>46</v>
      </c>
      <c r="BM313">
        <v>0</v>
      </c>
      <c r="BN313" s="3">
        <v>3494281</v>
      </c>
      <c r="BO313" t="s">
        <v>255</v>
      </c>
      <c r="BP313" s="19">
        <f t="shared" si="44"/>
        <v>1451669</v>
      </c>
      <c r="BQ313" s="19"/>
      <c r="BR313" s="19">
        <f t="shared" si="39"/>
        <v>3844531</v>
      </c>
      <c r="BS313" s="13">
        <f t="shared" si="40"/>
        <v>1.1002352129093225</v>
      </c>
    </row>
    <row r="314" spans="1:71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41"/>
        <v>0.43139821037837428</v>
      </c>
      <c r="U314" s="3">
        <v>5366274</v>
      </c>
      <c r="V314" s="3">
        <v>4982216</v>
      </c>
      <c r="W314" s="14">
        <f t="shared" si="42"/>
        <v>0.92843116098805245</v>
      </c>
      <c r="X314" s="3">
        <v>400000</v>
      </c>
      <c r="Y314" s="18">
        <f t="shared" si="43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>
        <v>0</v>
      </c>
      <c r="AF314" s="10">
        <v>12610</v>
      </c>
      <c r="AG314">
        <v>0</v>
      </c>
      <c r="AH314" t="s">
        <v>43</v>
      </c>
      <c r="AI314">
        <v>0</v>
      </c>
      <c r="AJ314" s="8" t="s">
        <v>106</v>
      </c>
      <c r="AK314" s="3">
        <v>426569</v>
      </c>
      <c r="AL314" s="3">
        <v>0</v>
      </c>
      <c r="AM314">
        <v>0.02</v>
      </c>
      <c r="AN314">
        <v>0</v>
      </c>
      <c r="AO314">
        <v>0</v>
      </c>
      <c r="AP314" s="8">
        <v>0</v>
      </c>
      <c r="AQ314">
        <v>0</v>
      </c>
      <c r="AR314" t="s">
        <v>58</v>
      </c>
      <c r="AS314">
        <v>0</v>
      </c>
      <c r="AT314" s="11" t="s">
        <v>106</v>
      </c>
      <c r="AU314" s="3">
        <v>110000</v>
      </c>
      <c r="AV314" s="3">
        <v>0</v>
      </c>
      <c r="AW314">
        <v>5.45E-2</v>
      </c>
      <c r="AX314">
        <v>0</v>
      </c>
      <c r="AY314">
        <v>0</v>
      </c>
      <c r="AZ314" s="8">
        <v>0</v>
      </c>
      <c r="BA314">
        <v>0</v>
      </c>
      <c r="BB314" t="s">
        <v>46</v>
      </c>
      <c r="BC314">
        <v>0</v>
      </c>
      <c r="BD314" s="11">
        <v>42905</v>
      </c>
      <c r="BE314" s="3">
        <v>500000</v>
      </c>
      <c r="BF314" s="3">
        <v>0</v>
      </c>
      <c r="BG314">
        <v>0.02</v>
      </c>
      <c r="BH314">
        <v>0</v>
      </c>
      <c r="BI314">
        <v>0</v>
      </c>
      <c r="BJ314" s="8">
        <v>0</v>
      </c>
      <c r="BK314">
        <v>0</v>
      </c>
      <c r="BL314" t="s">
        <v>46</v>
      </c>
      <c r="BM314">
        <v>0</v>
      </c>
      <c r="BN314" s="3">
        <v>5366274</v>
      </c>
      <c r="BO314">
        <v>0</v>
      </c>
      <c r="BP314" s="19">
        <f t="shared" si="44"/>
        <v>1541569</v>
      </c>
      <c r="BQ314" s="19"/>
      <c r="BR314" s="19">
        <f t="shared" si="39"/>
        <v>1941569</v>
      </c>
      <c r="BS314" s="13">
        <f t="shared" si="40"/>
        <v>0.36180951624907709</v>
      </c>
    </row>
    <row r="315" spans="1:71" hidden="1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41"/>
        <v>7.8423360395984784E-2</v>
      </c>
      <c r="U315" s="3">
        <v>7331999</v>
      </c>
      <c r="V315" s="3">
        <v>8008956</v>
      </c>
      <c r="W315" s="14">
        <f t="shared" si="42"/>
        <v>1.0923291178844952</v>
      </c>
      <c r="X315" s="3">
        <v>6008249</v>
      </c>
      <c r="Y315" s="18">
        <f t="shared" si="43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>
        <v>30</v>
      </c>
      <c r="AF315" s="10" t="s">
        <v>165</v>
      </c>
      <c r="AG315" t="s">
        <v>63</v>
      </c>
      <c r="AH315" t="s">
        <v>43</v>
      </c>
      <c r="AI315" t="s">
        <v>55</v>
      </c>
      <c r="AJ315" s="8">
        <v>42643</v>
      </c>
      <c r="AK315" s="3">
        <v>600000</v>
      </c>
      <c r="AL315" s="3">
        <v>541500</v>
      </c>
      <c r="AM315">
        <v>0</v>
      </c>
      <c r="AN315">
        <v>20</v>
      </c>
      <c r="AO315">
        <v>20</v>
      </c>
      <c r="AP315" s="8">
        <v>49948</v>
      </c>
      <c r="AQ315" t="s">
        <v>206</v>
      </c>
      <c r="AR315" t="s">
        <v>58</v>
      </c>
      <c r="AS315" t="s">
        <v>55</v>
      </c>
      <c r="AT315" s="11">
        <v>42643</v>
      </c>
      <c r="AU315" s="3">
        <v>123750</v>
      </c>
      <c r="AV315" s="3">
        <v>495000</v>
      </c>
      <c r="AW315">
        <v>0</v>
      </c>
      <c r="AX315" t="s">
        <v>165</v>
      </c>
      <c r="AY315" t="s">
        <v>165</v>
      </c>
      <c r="AZ315" s="8" t="s">
        <v>165</v>
      </c>
      <c r="BA315" t="s">
        <v>47</v>
      </c>
      <c r="BB315" t="s">
        <v>58</v>
      </c>
      <c r="BC315" t="s">
        <v>47</v>
      </c>
      <c r="BD315" s="11" t="s">
        <v>106</v>
      </c>
      <c r="BE315" s="3">
        <v>0</v>
      </c>
      <c r="BF315" s="3">
        <v>0</v>
      </c>
      <c r="BG315">
        <v>0</v>
      </c>
      <c r="BH315">
        <v>0</v>
      </c>
      <c r="BI315">
        <v>0</v>
      </c>
      <c r="BJ315" s="8">
        <v>0</v>
      </c>
      <c r="BK315">
        <v>0</v>
      </c>
      <c r="BL315" t="s">
        <v>46</v>
      </c>
      <c r="BM315">
        <v>0</v>
      </c>
      <c r="BN315" s="3">
        <v>7331999</v>
      </c>
      <c r="BO315" t="s">
        <v>62</v>
      </c>
      <c r="BP315" s="19">
        <f t="shared" si="44"/>
        <v>1323750</v>
      </c>
      <c r="BQ315" s="19"/>
      <c r="BR315" s="19">
        <f t="shared" si="39"/>
        <v>7331999</v>
      </c>
      <c r="BS315" s="13">
        <f t="shared" si="40"/>
        <v>1</v>
      </c>
    </row>
    <row r="316" spans="1:71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41"/>
        <v>9.1072950784232137E-2</v>
      </c>
      <c r="U316" s="3">
        <v>5042002</v>
      </c>
      <c r="V316" s="3">
        <v>4794664</v>
      </c>
      <c r="W316" s="14">
        <f t="shared" si="42"/>
        <v>0.950944485940307</v>
      </c>
      <c r="X316" s="3">
        <v>4442663</v>
      </c>
      <c r="Y316" s="18">
        <f t="shared" si="43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>
        <v>30</v>
      </c>
      <c r="AF316" s="10">
        <v>49188</v>
      </c>
      <c r="AG316" t="s">
        <v>54</v>
      </c>
      <c r="AH316" t="s">
        <v>43</v>
      </c>
      <c r="AI316" t="s">
        <v>55</v>
      </c>
      <c r="AJ316" s="8" t="s">
        <v>106</v>
      </c>
      <c r="AK316" s="3">
        <v>114000</v>
      </c>
      <c r="AL316" s="3">
        <v>114000</v>
      </c>
      <c r="AM316">
        <v>0</v>
      </c>
      <c r="AN316">
        <v>0</v>
      </c>
      <c r="AO316">
        <v>0</v>
      </c>
      <c r="AP316" s="8">
        <v>46752</v>
      </c>
      <c r="AQ316">
        <v>0</v>
      </c>
      <c r="AR316" t="s">
        <v>58</v>
      </c>
      <c r="AS316" t="s">
        <v>484</v>
      </c>
      <c r="AT316" s="11" t="s">
        <v>106</v>
      </c>
      <c r="AU316" s="3">
        <v>0</v>
      </c>
      <c r="AV316" s="3">
        <v>0</v>
      </c>
      <c r="AW316">
        <v>0</v>
      </c>
      <c r="AX316">
        <v>0</v>
      </c>
      <c r="AY316">
        <v>0</v>
      </c>
      <c r="AZ316" s="8">
        <v>0</v>
      </c>
      <c r="BA316">
        <v>0</v>
      </c>
      <c r="BB316" t="s">
        <v>46</v>
      </c>
      <c r="BC316">
        <v>0</v>
      </c>
      <c r="BD316" s="11" t="s">
        <v>106</v>
      </c>
      <c r="BE316" s="3">
        <v>0</v>
      </c>
      <c r="BF316" s="3">
        <v>0</v>
      </c>
      <c r="BG316">
        <v>0</v>
      </c>
      <c r="BH316">
        <v>0</v>
      </c>
      <c r="BI316">
        <v>0</v>
      </c>
      <c r="BJ316" s="8">
        <v>0</v>
      </c>
      <c r="BK316">
        <v>0</v>
      </c>
      <c r="BL316" t="s">
        <v>46</v>
      </c>
      <c r="BM316">
        <v>0</v>
      </c>
      <c r="BN316" s="3">
        <v>5042002</v>
      </c>
      <c r="BO316">
        <v>0</v>
      </c>
      <c r="BP316" s="19">
        <f t="shared" si="44"/>
        <v>599339</v>
      </c>
      <c r="BQ316" s="16">
        <f t="shared" ref="BQ316:BQ318" si="52">+BP316/U316</f>
        <v>0.11886925074603302</v>
      </c>
      <c r="BR316" s="19">
        <f t="shared" si="39"/>
        <v>5042002</v>
      </c>
      <c r="BS316" s="13">
        <f t="shared" si="40"/>
        <v>1</v>
      </c>
    </row>
    <row r="317" spans="1:71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41"/>
        <v>7.5163263612019318E-2</v>
      </c>
      <c r="U317" s="3">
        <v>2927321</v>
      </c>
      <c r="V317" s="3">
        <v>3030717</v>
      </c>
      <c r="W317" s="14">
        <f t="shared" si="42"/>
        <v>1.0353210324388751</v>
      </c>
      <c r="X317" s="3">
        <v>2090250</v>
      </c>
      <c r="Y317" s="18">
        <f t="shared" si="43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>
        <v>30</v>
      </c>
      <c r="AF317" s="10">
        <v>49218</v>
      </c>
      <c r="AG317" t="s">
        <v>54</v>
      </c>
      <c r="AH317" t="s">
        <v>43</v>
      </c>
      <c r="AI317" t="s">
        <v>55</v>
      </c>
      <c r="AJ317" s="8">
        <v>42644</v>
      </c>
      <c r="AK317" s="3">
        <v>67000</v>
      </c>
      <c r="AL317" s="3">
        <v>67000</v>
      </c>
      <c r="AM317">
        <v>0.03</v>
      </c>
      <c r="AN317">
        <v>16</v>
      </c>
      <c r="AO317" t="s">
        <v>358</v>
      </c>
      <c r="AP317" s="8" t="s">
        <v>485</v>
      </c>
      <c r="AQ317" t="s">
        <v>71</v>
      </c>
      <c r="AR317" t="s">
        <v>58</v>
      </c>
      <c r="AS317" t="s">
        <v>55</v>
      </c>
      <c r="AT317" s="11">
        <v>42644</v>
      </c>
      <c r="AU317" s="3">
        <v>586265</v>
      </c>
      <c r="AV317" s="3">
        <v>527638.5</v>
      </c>
      <c r="AW317">
        <v>0.03</v>
      </c>
      <c r="AX317">
        <v>16</v>
      </c>
      <c r="AY317" t="s">
        <v>358</v>
      </c>
      <c r="AZ317" s="8" t="s">
        <v>485</v>
      </c>
      <c r="BA317" t="s">
        <v>75</v>
      </c>
      <c r="BB317" t="s">
        <v>100</v>
      </c>
      <c r="BC317" t="s">
        <v>55</v>
      </c>
      <c r="BD317" s="11" t="s">
        <v>106</v>
      </c>
      <c r="BE317" s="3">
        <v>0</v>
      </c>
      <c r="BF317" s="3">
        <v>0</v>
      </c>
      <c r="BG317">
        <v>0</v>
      </c>
      <c r="BH317">
        <v>0</v>
      </c>
      <c r="BI317">
        <v>0</v>
      </c>
      <c r="BJ317" s="8">
        <v>0</v>
      </c>
      <c r="BK317">
        <v>0</v>
      </c>
      <c r="BL317" t="s">
        <v>46</v>
      </c>
      <c r="BM317">
        <v>0</v>
      </c>
      <c r="BN317" s="3">
        <v>2927321</v>
      </c>
      <c r="BO317" t="s">
        <v>47</v>
      </c>
      <c r="BP317" s="19">
        <f t="shared" si="44"/>
        <v>837071</v>
      </c>
      <c r="BQ317" s="16">
        <f t="shared" si="52"/>
        <v>0.28595121614609398</v>
      </c>
      <c r="BR317" s="19">
        <f t="shared" si="39"/>
        <v>2927321</v>
      </c>
      <c r="BS317" s="13">
        <f t="shared" si="40"/>
        <v>1</v>
      </c>
    </row>
    <row r="318" spans="1:71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41"/>
        <v>7.9290926085155256E-2</v>
      </c>
      <c r="U318" s="3">
        <v>2271357</v>
      </c>
      <c r="V318" s="3">
        <v>1890187</v>
      </c>
      <c r="W318" s="14">
        <f t="shared" si="42"/>
        <v>0.83218402038957329</v>
      </c>
      <c r="X318" s="3">
        <v>1710761</v>
      </c>
      <c r="Y318" s="18">
        <f t="shared" si="43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>
        <v>30</v>
      </c>
      <c r="AF318" s="10">
        <v>48731</v>
      </c>
      <c r="AG318" t="s">
        <v>63</v>
      </c>
      <c r="AH318" t="s">
        <v>43</v>
      </c>
      <c r="AI318" t="s">
        <v>44</v>
      </c>
      <c r="AJ318" s="8">
        <v>42704</v>
      </c>
      <c r="AK318" s="3">
        <v>368000</v>
      </c>
      <c r="AL318" s="3">
        <v>0</v>
      </c>
      <c r="AM318">
        <v>0.04</v>
      </c>
      <c r="AN318">
        <v>20</v>
      </c>
      <c r="AO318" t="s">
        <v>165</v>
      </c>
      <c r="AP318" s="8">
        <v>50010</v>
      </c>
      <c r="AQ318" t="s">
        <v>206</v>
      </c>
      <c r="AR318" t="s">
        <v>58</v>
      </c>
      <c r="AS318" t="s">
        <v>44</v>
      </c>
      <c r="AT318" s="11">
        <v>43312</v>
      </c>
      <c r="AU318" s="3">
        <v>114696</v>
      </c>
      <c r="AV318" s="3">
        <v>0</v>
      </c>
      <c r="AW318">
        <v>0</v>
      </c>
      <c r="AX318" t="s">
        <v>165</v>
      </c>
      <c r="AY318" t="s">
        <v>165</v>
      </c>
      <c r="AZ318" s="8" t="s">
        <v>165</v>
      </c>
      <c r="BA318" t="s">
        <v>165</v>
      </c>
      <c r="BB318" t="s">
        <v>58</v>
      </c>
      <c r="BC318">
        <v>0</v>
      </c>
      <c r="BD318" s="11" t="s">
        <v>106</v>
      </c>
      <c r="BE318" s="3">
        <v>0</v>
      </c>
      <c r="BF318" s="3">
        <v>0</v>
      </c>
      <c r="BG318">
        <v>0</v>
      </c>
      <c r="BH318">
        <v>0</v>
      </c>
      <c r="BI318">
        <v>0</v>
      </c>
      <c r="BJ318" s="8">
        <v>0</v>
      </c>
      <c r="BK318">
        <v>0</v>
      </c>
      <c r="BL318" t="s">
        <v>46</v>
      </c>
      <c r="BM318">
        <v>0</v>
      </c>
      <c r="BN318" s="3">
        <v>0</v>
      </c>
      <c r="BO318" t="s">
        <v>255</v>
      </c>
      <c r="BP318" s="19">
        <f t="shared" si="44"/>
        <v>560596</v>
      </c>
      <c r="BQ318" s="16">
        <f t="shared" si="52"/>
        <v>0.24681104731664816</v>
      </c>
      <c r="BR318" s="19">
        <f t="shared" si="39"/>
        <v>2271357</v>
      </c>
      <c r="BS318" s="13">
        <f t="shared" si="40"/>
        <v>1</v>
      </c>
    </row>
    <row r="319" spans="1:71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41"/>
        <v>0</v>
      </c>
      <c r="U319" s="3">
        <v>2058815</v>
      </c>
      <c r="V319" s="3">
        <v>1732221</v>
      </c>
      <c r="W319" s="14">
        <f t="shared" si="42"/>
        <v>0.84136797138159569</v>
      </c>
      <c r="X319" s="3">
        <v>1802041</v>
      </c>
      <c r="Y319" s="18">
        <f t="shared" si="43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>
        <v>30</v>
      </c>
      <c r="AF319" s="10">
        <v>48853</v>
      </c>
      <c r="AG319" t="s">
        <v>63</v>
      </c>
      <c r="AH319" t="s">
        <v>43</v>
      </c>
      <c r="AI319" t="s">
        <v>44</v>
      </c>
      <c r="AJ319" s="8">
        <v>43281</v>
      </c>
      <c r="AK319" s="3">
        <v>139395</v>
      </c>
      <c r="AL319" s="3">
        <v>125855</v>
      </c>
      <c r="AM319">
        <v>0</v>
      </c>
      <c r="AN319" t="s">
        <v>165</v>
      </c>
      <c r="AO319" t="s">
        <v>165</v>
      </c>
      <c r="AP319" s="8" t="s">
        <v>165</v>
      </c>
      <c r="AQ319" t="s">
        <v>165</v>
      </c>
      <c r="AR319" t="s">
        <v>58</v>
      </c>
      <c r="AS319">
        <v>0</v>
      </c>
      <c r="AT319" s="11" t="s">
        <v>106</v>
      </c>
      <c r="AU319" s="3">
        <v>0</v>
      </c>
      <c r="AV319" s="3">
        <v>0</v>
      </c>
      <c r="AW319">
        <v>0</v>
      </c>
      <c r="AX319">
        <v>0</v>
      </c>
      <c r="AY319">
        <v>0</v>
      </c>
      <c r="AZ319" s="8">
        <v>0</v>
      </c>
      <c r="BA319">
        <v>0</v>
      </c>
      <c r="BB319" t="s">
        <v>46</v>
      </c>
      <c r="BC319">
        <v>0</v>
      </c>
      <c r="BD319" s="11" t="s">
        <v>106</v>
      </c>
      <c r="BE319" s="3">
        <v>0</v>
      </c>
      <c r="BF319" s="3">
        <v>0</v>
      </c>
      <c r="BG319">
        <v>0</v>
      </c>
      <c r="BH319">
        <v>0</v>
      </c>
      <c r="BI319">
        <v>0</v>
      </c>
      <c r="BJ319" s="8">
        <v>0</v>
      </c>
      <c r="BK319">
        <v>0</v>
      </c>
      <c r="BL319" t="s">
        <v>46</v>
      </c>
      <c r="BM319">
        <v>0</v>
      </c>
      <c r="BN319" s="3">
        <v>2058815</v>
      </c>
      <c r="BO319" t="s">
        <v>255</v>
      </c>
      <c r="BP319" s="19">
        <f t="shared" si="44"/>
        <v>314567</v>
      </c>
      <c r="BQ319" s="19"/>
      <c r="BR319" s="19">
        <f t="shared" si="39"/>
        <v>2116608</v>
      </c>
      <c r="BS319" s="13">
        <f t="shared" si="40"/>
        <v>1.0280710020084369</v>
      </c>
    </row>
    <row r="320" spans="1:71" hidden="1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41"/>
        <v>7.1003299461467564E-2</v>
      </c>
      <c r="U320" s="3">
        <v>3275383</v>
      </c>
      <c r="V320" s="3">
        <v>2649808</v>
      </c>
      <c r="W320" s="14">
        <f t="shared" si="42"/>
        <v>0.80900706879164974</v>
      </c>
      <c r="X320" s="3">
        <v>2232382</v>
      </c>
      <c r="Y320" s="18">
        <f t="shared" si="43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>
        <v>30</v>
      </c>
      <c r="AF320" s="10">
        <v>49157</v>
      </c>
      <c r="AG320" t="s">
        <v>63</v>
      </c>
      <c r="AH320" t="s">
        <v>43</v>
      </c>
      <c r="AI320" t="s">
        <v>44</v>
      </c>
      <c r="AJ320" s="8">
        <v>42566</v>
      </c>
      <c r="AK320" s="3">
        <v>572848</v>
      </c>
      <c r="AL320" s="3">
        <v>572848</v>
      </c>
      <c r="AM320">
        <v>0.04</v>
      </c>
      <c r="AN320">
        <v>20</v>
      </c>
      <c r="AO320" t="s">
        <v>165</v>
      </c>
      <c r="AP320" s="8">
        <v>49888</v>
      </c>
      <c r="AQ320" t="s">
        <v>206</v>
      </c>
      <c r="AR320" t="s">
        <v>58</v>
      </c>
      <c r="AS320" t="s">
        <v>44</v>
      </c>
      <c r="AT320" s="11" t="s">
        <v>106</v>
      </c>
      <c r="AU320" s="3">
        <v>106800</v>
      </c>
      <c r="AV320" s="3">
        <v>106800</v>
      </c>
      <c r="AW320">
        <v>0</v>
      </c>
      <c r="AX320">
        <v>15</v>
      </c>
      <c r="AY320" t="s">
        <v>165</v>
      </c>
      <c r="AZ320" s="8" t="s">
        <v>165</v>
      </c>
      <c r="BA320" t="s">
        <v>165</v>
      </c>
      <c r="BB320" t="s">
        <v>58</v>
      </c>
      <c r="BC320">
        <v>0</v>
      </c>
      <c r="BD320" s="11" t="s">
        <v>106</v>
      </c>
      <c r="BE320" s="3">
        <v>0</v>
      </c>
      <c r="BF320" s="3">
        <v>0</v>
      </c>
      <c r="BG320">
        <v>0</v>
      </c>
      <c r="BH320">
        <v>0</v>
      </c>
      <c r="BI320">
        <v>0</v>
      </c>
      <c r="BJ320" s="8">
        <v>0</v>
      </c>
      <c r="BK320">
        <v>0</v>
      </c>
      <c r="BL320" t="s">
        <v>46</v>
      </c>
      <c r="BM320">
        <v>0</v>
      </c>
      <c r="BN320" s="3">
        <v>3275383</v>
      </c>
      <c r="BO320" t="s">
        <v>255</v>
      </c>
      <c r="BP320" s="19">
        <f t="shared" si="44"/>
        <v>1043001</v>
      </c>
      <c r="BQ320" s="19"/>
      <c r="BR320" s="19">
        <f t="shared" si="39"/>
        <v>3275383</v>
      </c>
      <c r="BS320" s="13">
        <f t="shared" si="40"/>
        <v>1</v>
      </c>
    </row>
    <row r="321" spans="1:71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41"/>
        <v>1.0931120483840151E-2</v>
      </c>
      <c r="U321" s="3">
        <v>30006439</v>
      </c>
      <c r="V321" s="3">
        <v>2038668</v>
      </c>
      <c r="W321" s="14">
        <f t="shared" si="42"/>
        <v>6.7941017592923966E-2</v>
      </c>
      <c r="X321" s="3">
        <v>2236439</v>
      </c>
      <c r="Y321" s="18">
        <f t="shared" si="43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>
        <v>30</v>
      </c>
      <c r="AF321" s="10">
        <v>48944</v>
      </c>
      <c r="AG321" t="s">
        <v>63</v>
      </c>
      <c r="AH321" t="s">
        <v>43</v>
      </c>
      <c r="AI321" t="s">
        <v>55</v>
      </c>
      <c r="AJ321" s="8">
        <v>43059</v>
      </c>
      <c r="AK321" s="3">
        <v>500000</v>
      </c>
      <c r="AL321" s="3">
        <v>500000</v>
      </c>
      <c r="AM321">
        <v>4.4999999999999998E-2</v>
      </c>
      <c r="AN321">
        <v>20</v>
      </c>
      <c r="AO321" t="s">
        <v>490</v>
      </c>
      <c r="AP321" s="8">
        <v>50364</v>
      </c>
      <c r="AQ321" t="s">
        <v>206</v>
      </c>
      <c r="AR321" t="s">
        <v>100</v>
      </c>
      <c r="AS321" t="s">
        <v>55</v>
      </c>
      <c r="BB321" t="s">
        <v>46</v>
      </c>
      <c r="BC321">
        <v>0</v>
      </c>
      <c r="BL321" t="s">
        <v>46</v>
      </c>
      <c r="BM321">
        <v>0</v>
      </c>
      <c r="BN321" s="3">
        <v>3006439</v>
      </c>
      <c r="BO321" t="s">
        <v>62</v>
      </c>
      <c r="BP321" s="19">
        <f t="shared" si="44"/>
        <v>770000</v>
      </c>
      <c r="BQ321" s="19"/>
      <c r="BR321" s="19">
        <f t="shared" si="39"/>
        <v>3006439</v>
      </c>
      <c r="BS321" s="13">
        <f t="shared" si="40"/>
        <v>0.10019312854817594</v>
      </c>
    </row>
    <row r="322" spans="1:71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41"/>
        <v>0.11825448776388545</v>
      </c>
      <c r="U322" s="3">
        <v>6815031</v>
      </c>
      <c r="V322" s="3">
        <v>5803727</v>
      </c>
      <c r="W322" s="14">
        <f t="shared" si="42"/>
        <v>0.85160683788525682</v>
      </c>
      <c r="X322" s="3">
        <v>5046894</v>
      </c>
      <c r="Y322" s="18">
        <f t="shared" si="43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>
        <v>30</v>
      </c>
      <c r="AF322" s="10">
        <v>49461</v>
      </c>
      <c r="AG322" t="s">
        <v>63</v>
      </c>
      <c r="AH322" t="s">
        <v>43</v>
      </c>
      <c r="AI322" t="s">
        <v>44</v>
      </c>
      <c r="AJ322" s="8">
        <v>43252</v>
      </c>
      <c r="AK322" s="3">
        <v>713000</v>
      </c>
      <c r="AL322" s="3">
        <v>0</v>
      </c>
      <c r="AM322">
        <v>0.04</v>
      </c>
      <c r="AN322">
        <v>20</v>
      </c>
      <c r="AO322" t="s">
        <v>165</v>
      </c>
      <c r="AP322" s="8" t="s">
        <v>165</v>
      </c>
      <c r="AQ322" t="s">
        <v>206</v>
      </c>
      <c r="AR322" t="s">
        <v>58</v>
      </c>
      <c r="AS322" t="s">
        <v>44</v>
      </c>
      <c r="AT322" s="11" t="s">
        <v>106</v>
      </c>
      <c r="AU322" s="3">
        <v>190310</v>
      </c>
      <c r="AV322" s="3">
        <v>0</v>
      </c>
      <c r="AW322">
        <v>0</v>
      </c>
      <c r="AX322" t="s">
        <v>165</v>
      </c>
      <c r="AY322" t="s">
        <v>165</v>
      </c>
      <c r="AZ322" s="8" t="s">
        <v>165</v>
      </c>
      <c r="BA322" t="s">
        <v>165</v>
      </c>
      <c r="BB322" t="s">
        <v>58</v>
      </c>
      <c r="BC322">
        <v>0</v>
      </c>
      <c r="BD322" s="11" t="s">
        <v>106</v>
      </c>
      <c r="BE322" s="3">
        <v>0</v>
      </c>
      <c r="BF322" s="3">
        <v>0</v>
      </c>
      <c r="BG322">
        <v>0</v>
      </c>
      <c r="BH322">
        <v>0</v>
      </c>
      <c r="BI322">
        <v>0</v>
      </c>
      <c r="BJ322" s="8">
        <v>0</v>
      </c>
      <c r="BK322">
        <v>0</v>
      </c>
      <c r="BL322" t="s">
        <v>46</v>
      </c>
      <c r="BM322">
        <v>0</v>
      </c>
      <c r="BN322" s="3">
        <v>6815031</v>
      </c>
      <c r="BO322" t="s">
        <v>255</v>
      </c>
      <c r="BP322" s="19">
        <f t="shared" si="44"/>
        <v>1768137</v>
      </c>
      <c r="BQ322" s="16">
        <f t="shared" ref="BQ322:BQ324" si="53">+BP322/U322</f>
        <v>0.25944665548843432</v>
      </c>
      <c r="BR322" s="19">
        <f t="shared" si="39"/>
        <v>6815031</v>
      </c>
      <c r="BS322" s="13">
        <f t="shared" si="40"/>
        <v>1</v>
      </c>
    </row>
    <row r="323" spans="1:71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41"/>
        <v>0.12804872862219238</v>
      </c>
      <c r="U323" s="3">
        <v>9875428</v>
      </c>
      <c r="V323" s="3">
        <v>8545471</v>
      </c>
      <c r="W323" s="14">
        <f t="shared" si="42"/>
        <v>0.86532664710835827</v>
      </c>
      <c r="X323" s="3">
        <v>7918849</v>
      </c>
      <c r="Y323" s="18">
        <f t="shared" si="43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>
        <v>30</v>
      </c>
      <c r="AF323" s="10">
        <v>49553</v>
      </c>
      <c r="AG323" t="s">
        <v>63</v>
      </c>
      <c r="AH323" t="s">
        <v>43</v>
      </c>
      <c r="AI323" t="s">
        <v>44</v>
      </c>
      <c r="AJ323" s="8">
        <v>43344</v>
      </c>
      <c r="AK323" s="3">
        <v>588325</v>
      </c>
      <c r="AL323" s="3">
        <v>0</v>
      </c>
      <c r="AM323">
        <v>0.04</v>
      </c>
      <c r="AN323">
        <v>20</v>
      </c>
      <c r="AO323" t="s">
        <v>165</v>
      </c>
      <c r="AP323" s="8" t="s">
        <v>165</v>
      </c>
      <c r="AQ323" t="s">
        <v>206</v>
      </c>
      <c r="AR323" t="s">
        <v>58</v>
      </c>
      <c r="AS323" t="s">
        <v>44</v>
      </c>
      <c r="AT323" s="11" t="s">
        <v>106</v>
      </c>
      <c r="AU323" s="3">
        <v>461750</v>
      </c>
      <c r="AV323" s="3">
        <v>0</v>
      </c>
      <c r="AW323">
        <v>0</v>
      </c>
      <c r="AX323" t="s">
        <v>165</v>
      </c>
      <c r="AY323" t="s">
        <v>165</v>
      </c>
      <c r="AZ323" s="8" t="s">
        <v>165</v>
      </c>
      <c r="BA323" t="s">
        <v>165</v>
      </c>
      <c r="BB323" t="s">
        <v>58</v>
      </c>
      <c r="BC323" t="s">
        <v>494</v>
      </c>
      <c r="BD323" s="11" t="s">
        <v>106</v>
      </c>
      <c r="BE323" s="3">
        <v>0</v>
      </c>
      <c r="BF323" s="3">
        <v>0</v>
      </c>
      <c r="BG323">
        <v>0</v>
      </c>
      <c r="BH323">
        <v>0</v>
      </c>
      <c r="BI323">
        <v>0</v>
      </c>
      <c r="BJ323" s="8">
        <v>0</v>
      </c>
      <c r="BK323">
        <v>0</v>
      </c>
      <c r="BL323" t="s">
        <v>46</v>
      </c>
      <c r="BM323">
        <v>0</v>
      </c>
      <c r="BN323" s="3">
        <v>9875428</v>
      </c>
      <c r="BO323" t="s">
        <v>255</v>
      </c>
      <c r="BP323" s="19">
        <f t="shared" si="44"/>
        <v>1956579</v>
      </c>
      <c r="BQ323" s="16">
        <f t="shared" si="53"/>
        <v>0.19812599514674201</v>
      </c>
      <c r="BR323" s="19">
        <f t="shared" ref="BR323:BR324" si="54">+BP323+X323</f>
        <v>9875428</v>
      </c>
      <c r="BS323" s="13">
        <f t="shared" ref="BS323:BS324" si="55">IFERROR(+BR323/U323,0)</f>
        <v>1</v>
      </c>
    </row>
    <row r="324" spans="1:71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56">IFERROR(H324/U324,0)</f>
        <v>0.14774026001971599</v>
      </c>
      <c r="U324" s="23">
        <v>3717795</v>
      </c>
      <c r="V324" s="23">
        <v>3089357</v>
      </c>
      <c r="W324" s="26">
        <f t="shared" ref="W324" si="57">IFERROR(+V324/U324,0)</f>
        <v>0.83096485954712407</v>
      </c>
      <c r="X324" s="23">
        <v>3323072</v>
      </c>
      <c r="Y324" s="27">
        <f t="shared" ref="Y324" si="58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24">
        <v>30</v>
      </c>
      <c r="AF324" s="30" t="s">
        <v>104</v>
      </c>
      <c r="AG324" s="24" t="s">
        <v>54</v>
      </c>
      <c r="AH324" s="24" t="s">
        <v>43</v>
      </c>
      <c r="AI324" s="24" t="s">
        <v>55</v>
      </c>
      <c r="AJ324" s="28" t="s">
        <v>495</v>
      </c>
      <c r="AK324" s="23">
        <v>62500</v>
      </c>
      <c r="AL324" s="23">
        <v>62500</v>
      </c>
      <c r="AM324" s="24">
        <v>0.03</v>
      </c>
      <c r="AN324" s="24">
        <v>17</v>
      </c>
      <c r="AO324" s="24" t="s">
        <v>476</v>
      </c>
      <c r="AP324" s="28" t="s">
        <v>104</v>
      </c>
      <c r="AQ324" s="24" t="s">
        <v>358</v>
      </c>
      <c r="AR324" s="24" t="s">
        <v>100</v>
      </c>
      <c r="AS324" s="24" t="s">
        <v>47</v>
      </c>
      <c r="AT324" s="31" t="s">
        <v>106</v>
      </c>
      <c r="AU324" s="23">
        <v>0</v>
      </c>
      <c r="AV324" s="23">
        <v>0</v>
      </c>
      <c r="AW324" s="24">
        <v>0</v>
      </c>
      <c r="AX324" s="24">
        <v>0</v>
      </c>
      <c r="AY324" s="24">
        <v>0</v>
      </c>
      <c r="AZ324" s="28">
        <v>0</v>
      </c>
      <c r="BA324" s="24">
        <v>0</v>
      </c>
      <c r="BB324" s="24">
        <v>0</v>
      </c>
      <c r="BC324" s="24">
        <v>0</v>
      </c>
      <c r="BD324" s="31" t="s">
        <v>106</v>
      </c>
      <c r="BE324" s="23">
        <v>0</v>
      </c>
      <c r="BF324" s="23">
        <v>0</v>
      </c>
      <c r="BG324" s="24">
        <v>0</v>
      </c>
      <c r="BH324" s="24">
        <v>0</v>
      </c>
      <c r="BI324" s="24">
        <v>0</v>
      </c>
      <c r="BJ324" s="28">
        <v>0</v>
      </c>
      <c r="BK324" s="24">
        <v>0</v>
      </c>
      <c r="BL324" s="24">
        <v>0</v>
      </c>
      <c r="BM324" s="24">
        <v>0</v>
      </c>
      <c r="BN324" s="23">
        <v>3717795</v>
      </c>
      <c r="BO324" s="24" t="s">
        <v>47</v>
      </c>
      <c r="BP324" s="32">
        <f t="shared" ref="BP324" si="59">+AA324+AK324+AU324+BE324</f>
        <v>394723</v>
      </c>
      <c r="BQ324" s="25">
        <f t="shared" si="53"/>
        <v>0.10617126549473545</v>
      </c>
      <c r="BR324" s="32">
        <f t="shared" si="54"/>
        <v>3717795</v>
      </c>
      <c r="BS324" s="33">
        <f t="shared" si="55"/>
        <v>1</v>
      </c>
    </row>
    <row r="325" spans="1:71" x14ac:dyDescent="0.25">
      <c r="T325" s="22">
        <f>SUBTOTAL(101,T3:T324)</f>
        <v>0.10655414363973804</v>
      </c>
      <c r="U325" s="21"/>
      <c r="V325" s="21"/>
      <c r="W325" s="21"/>
      <c r="X325" s="21"/>
      <c r="Y325" s="22">
        <f>SUBTOTAL(101,Y3:Y324)</f>
        <v>0.64873432709403445</v>
      </c>
      <c r="AE325">
        <f>SUBTOTAL(109,AE3:AE324)</f>
        <v>1813</v>
      </c>
      <c r="AP325">
        <f>SUBTOTAL(109,AP3:AP324)</f>
        <v>2804832</v>
      </c>
      <c r="BA325">
        <f>SUBTOTAL(109,BA3:BA324)</f>
        <v>17</v>
      </c>
      <c r="BL325">
        <f>SUBTOTAL(109,BL3:BL324)</f>
        <v>0</v>
      </c>
      <c r="BQ325" s="22">
        <f>SUBTOTAL(101,BQ3:BQ324)</f>
        <v>0.35136148052973304</v>
      </c>
    </row>
    <row r="326" spans="1:71" ht="15.75" thickBot="1" x14ac:dyDescent="0.3">
      <c r="AE326" s="72">
        <v>31</v>
      </c>
      <c r="AF326" s="72"/>
      <c r="AN326" s="72"/>
      <c r="AO326" s="72"/>
      <c r="AP326" s="72">
        <v>25</v>
      </c>
      <c r="AY326" s="72"/>
      <c r="AZ326" s="72"/>
      <c r="BA326" s="72">
        <v>13</v>
      </c>
      <c r="BJ326" s="72"/>
      <c r="BK326" s="72"/>
      <c r="BL326" s="72">
        <v>6</v>
      </c>
      <c r="BQ326" s="14"/>
    </row>
    <row r="327" spans="1:71" x14ac:dyDescent="0.25">
      <c r="V327" s="42"/>
      <c r="W327" s="84"/>
      <c r="X327" s="68" t="s">
        <v>506</v>
      </c>
      <c r="AE327" s="14">
        <f>+AE325/AE326</f>
        <v>58.483870967741936</v>
      </c>
      <c r="AF327" s="14"/>
      <c r="AN327" s="14"/>
      <c r="AO327" s="14"/>
      <c r="AP327" s="14">
        <f>+AP325/AP326</f>
        <v>112193.28</v>
      </c>
      <c r="AY327" s="14"/>
      <c r="AZ327" s="14"/>
      <c r="BA327" s="14">
        <f>+BA325/BA326</f>
        <v>1.3076923076923077</v>
      </c>
      <c r="BJ327" s="14"/>
      <c r="BK327" s="14"/>
      <c r="BL327" s="14">
        <f>+BL325/BL326</f>
        <v>0</v>
      </c>
      <c r="BQ327" s="14"/>
    </row>
    <row r="328" spans="1:71" x14ac:dyDescent="0.25">
      <c r="V328" s="43" t="s">
        <v>504</v>
      </c>
      <c r="W328" s="85">
        <f>+Y325</f>
        <v>0.64873432709403445</v>
      </c>
      <c r="X328" s="86">
        <v>0.65</v>
      </c>
      <c r="BQ328" s="14"/>
    </row>
    <row r="329" spans="1:71" x14ac:dyDescent="0.25">
      <c r="V329" s="88" t="s">
        <v>505</v>
      </c>
      <c r="W329" s="89">
        <f>1-W328</f>
        <v>0.35126567290596555</v>
      </c>
      <c r="X329" s="90">
        <v>0.35</v>
      </c>
      <c r="BQ329" s="14"/>
    </row>
    <row r="330" spans="1:71" ht="15.75" thickBot="1" x14ac:dyDescent="0.3">
      <c r="V330" s="45"/>
      <c r="W330" s="87"/>
      <c r="X330" s="80">
        <f>SUM(X328:X329)</f>
        <v>1</v>
      </c>
      <c r="BQ330" s="14"/>
    </row>
    <row r="331" spans="1:71" x14ac:dyDescent="0.25">
      <c r="AE331" s="34">
        <f>AVERAGE(AE327,AP327,BA327,BL327)</f>
        <v>28063.267890818857</v>
      </c>
      <c r="BQ331" s="14"/>
    </row>
    <row r="332" spans="1:71" x14ac:dyDescent="0.25">
      <c r="AE332" s="34">
        <v>7.4999999999999997E-2</v>
      </c>
      <c r="BQ332" s="14"/>
    </row>
  </sheetData>
  <sheetProtection algorithmName="SHA-512" hashValue="g1JxwKOs7Os6X0ouv4cjcSouSTODk7kYmMkM60GifdDS5IDXQB7OYKQMrrlXvT/+8nNo74bHgXSVHLPCMemKTw==" saltValue="VwwTdWoFhPLQuohhEmwkow==" spinCount="100000" sheet="1" objects="1" scenarios="1"/>
  <autoFilter ref="A2:BS324">
    <filterColumn colId="1">
      <filters>
        <filter val="Adams"/>
        <filter val="Boone County"/>
        <filter val="Box Butte"/>
        <filter val="Buffalo"/>
        <filter val="Butler"/>
        <filter val="Chase"/>
        <filter val="Clay"/>
        <filter val="Colfax"/>
        <filter val="Dakota"/>
        <filter val="Dawson"/>
        <filter val="Fillmore"/>
        <filter val="Gage"/>
        <filter val="Hall"/>
        <filter val="Hamilton"/>
        <filter val="Holt"/>
        <filter val="Howard"/>
        <filter val="Kearney"/>
        <filter val="Keith"/>
        <filter val="Lincoln"/>
        <filter val="Madison"/>
        <filter val="Merrick"/>
        <filter val="Morrill"/>
        <filter val="Nemaha"/>
        <filter val="Otoe/Johnson"/>
        <filter val="Phelps"/>
        <filter val="Platte"/>
        <filter val="Red Willow"/>
        <filter val="Richardson"/>
        <filter val="Saline"/>
        <filter val="Saunders"/>
        <filter val="Scotts Bluff"/>
        <filter val="Seward"/>
        <filter val="Stanton"/>
        <filter val="Thayer"/>
        <filter val="Valley"/>
        <filter val="Washington"/>
        <filter val="Wayne"/>
        <filter val="York"/>
      </filters>
    </filterColumn>
    <filterColumn colId="70">
      <filters>
        <filter val="100%"/>
      </filters>
    </filterColumn>
  </autoFilter>
  <mergeCells count="3">
    <mergeCell ref="A1:E1"/>
    <mergeCell ref="F1:S1"/>
    <mergeCell ref="U1:BO1"/>
  </mergeCells>
  <pageMargins left="0.7" right="0.7" top="0.5" bottom="0.5" header="0.3" footer="0.3"/>
  <pageSetup paperSize="17" scale="58" fitToHeight="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V336"/>
  <sheetViews>
    <sheetView topLeftCell="B1" zoomScale="85" zoomScaleNormal="85" workbookViewId="0">
      <selection sqref="A1:E1"/>
    </sheetView>
  </sheetViews>
  <sheetFormatPr defaultColWidth="18.7109375" defaultRowHeight="15" x14ac:dyDescent="0.25"/>
  <cols>
    <col min="1" max="1" width="14.7109375" hidden="1" customWidth="1"/>
    <col min="2" max="2" width="11.140625" customWidth="1"/>
    <col min="3" max="3" width="7.7109375" hidden="1" customWidth="1"/>
    <col min="4" max="4" width="21" hidden="1" customWidth="1"/>
    <col min="5" max="5" width="13.42578125" hidden="1" customWidth="1"/>
    <col min="6" max="6" width="13.28515625" hidden="1" customWidth="1"/>
    <col min="7" max="7" width="12.140625" hidden="1" customWidth="1"/>
    <col min="8" max="8" width="11.28515625" hidden="1" customWidth="1"/>
    <col min="9" max="12" width="18.7109375" hidden="1" customWidth="1"/>
    <col min="13" max="16" width="5.7109375" hidden="1" customWidth="1"/>
    <col min="17" max="17" width="10.42578125" hidden="1" customWidth="1"/>
    <col min="18" max="18" width="7.28515625" hidden="1" customWidth="1"/>
    <col min="19" max="19" width="10.42578125" hidden="1" customWidth="1"/>
    <col min="20" max="20" width="7" style="21" hidden="1" customWidth="1"/>
    <col min="21" max="22" width="18.7109375" hidden="1" customWidth="1"/>
    <col min="23" max="23" width="13.85546875" hidden="1" customWidth="1"/>
    <col min="24" max="24" width="18.7109375" hidden="1" customWidth="1"/>
    <col min="25" max="25" width="8.28515625" style="21" hidden="1" customWidth="1"/>
    <col min="26" max="28" width="18.7109375" hidden="1" customWidth="1"/>
    <col min="29" max="30" width="18.7109375" customWidth="1"/>
    <col min="31" max="31" width="18.7109375" style="40" customWidth="1"/>
    <col min="32" max="32" width="10.7109375" customWidth="1"/>
    <col min="33" max="37" width="18.7109375" hidden="1" customWidth="1"/>
    <col min="38" max="38" width="0" hidden="1" customWidth="1"/>
    <col min="39" max="39" width="18.7109375" hidden="1" customWidth="1"/>
    <col min="40" max="41" width="18.7109375" customWidth="1"/>
    <col min="42" max="42" width="18.7109375" style="40" customWidth="1"/>
    <col min="43" max="48" width="18.7109375" hidden="1" customWidth="1"/>
    <col min="49" max="49" width="0" hidden="1" customWidth="1"/>
    <col min="50" max="50" width="18.7109375" hidden="1" customWidth="1"/>
    <col min="51" max="53" width="18.7109375" customWidth="1"/>
    <col min="54" max="59" width="18.7109375" hidden="1" customWidth="1"/>
    <col min="60" max="60" width="0" hidden="1" customWidth="1"/>
    <col min="61" max="61" width="18.7109375" hidden="1" customWidth="1"/>
    <col min="62" max="64" width="18.7109375" customWidth="1"/>
    <col min="65" max="69" width="18.7109375" hidden="1" customWidth="1"/>
    <col min="71" max="71" width="8.7109375" customWidth="1"/>
  </cols>
  <sheetData>
    <row r="1" spans="1:74" x14ac:dyDescent="0.25">
      <c r="A1" s="101"/>
      <c r="B1" s="101"/>
      <c r="C1" s="101"/>
      <c r="D1" s="101"/>
      <c r="E1" s="101"/>
      <c r="F1" s="102" t="s">
        <v>0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20"/>
      <c r="U1" s="101" t="s">
        <v>1</v>
      </c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</row>
    <row r="2" spans="1:74" x14ac:dyDescent="0.25">
      <c r="A2" s="1" t="s">
        <v>2</v>
      </c>
      <c r="B2" s="1" t="s">
        <v>3</v>
      </c>
      <c r="C2" s="1" t="s">
        <v>4</v>
      </c>
      <c r="D2" s="1" t="s">
        <v>5</v>
      </c>
      <c r="E2" s="2" t="s">
        <v>6</v>
      </c>
      <c r="F2" s="3" t="s">
        <v>7</v>
      </c>
      <c r="G2" s="3" t="s">
        <v>8</v>
      </c>
      <c r="H2" s="3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S2" t="s">
        <v>19</v>
      </c>
      <c r="T2" s="15" t="s">
        <v>499</v>
      </c>
      <c r="U2" s="4" t="s">
        <v>20</v>
      </c>
      <c r="V2" s="4" t="s">
        <v>21</v>
      </c>
      <c r="W2" s="4" t="s">
        <v>498</v>
      </c>
      <c r="X2" s="4" t="s">
        <v>22</v>
      </c>
      <c r="Y2" s="17" t="s">
        <v>500</v>
      </c>
      <c r="Z2" s="1" t="s">
        <v>23</v>
      </c>
      <c r="AA2" s="5" t="s">
        <v>24</v>
      </c>
      <c r="AB2" s="5" t="s">
        <v>25</v>
      </c>
      <c r="AC2" s="1" t="s">
        <v>26</v>
      </c>
      <c r="AD2" s="1" t="s">
        <v>27</v>
      </c>
      <c r="AE2" s="39" t="s">
        <v>509</v>
      </c>
      <c r="AF2" s="1" t="s">
        <v>28</v>
      </c>
      <c r="AG2" s="6" t="s">
        <v>29</v>
      </c>
      <c r="AH2" s="1" t="s">
        <v>30</v>
      </c>
      <c r="AI2" s="1" t="s">
        <v>31</v>
      </c>
      <c r="AJ2" s="1" t="s">
        <v>32</v>
      </c>
      <c r="AK2" s="1" t="s">
        <v>23</v>
      </c>
      <c r="AL2" s="4" t="s">
        <v>24</v>
      </c>
      <c r="AM2" s="4" t="s">
        <v>25</v>
      </c>
      <c r="AN2" s="1" t="s">
        <v>26</v>
      </c>
      <c r="AO2" s="1" t="s">
        <v>27</v>
      </c>
      <c r="AP2" s="39" t="s">
        <v>510</v>
      </c>
      <c r="AQ2" s="1" t="s">
        <v>28</v>
      </c>
      <c r="AR2" s="2" t="s">
        <v>29</v>
      </c>
      <c r="AS2" s="1" t="s">
        <v>30</v>
      </c>
      <c r="AT2" s="1" t="s">
        <v>31</v>
      </c>
      <c r="AU2" s="1" t="s">
        <v>32</v>
      </c>
      <c r="AV2" s="7" t="s">
        <v>23</v>
      </c>
      <c r="AW2" s="4" t="s">
        <v>24</v>
      </c>
      <c r="AX2" s="4" t="s">
        <v>25</v>
      </c>
      <c r="AY2" s="1" t="s">
        <v>26</v>
      </c>
      <c r="AZ2" s="1" t="s">
        <v>27</v>
      </c>
      <c r="BA2" s="1" t="s">
        <v>511</v>
      </c>
      <c r="BB2" s="1" t="s">
        <v>28</v>
      </c>
      <c r="BC2" s="2" t="s">
        <v>29</v>
      </c>
      <c r="BD2" s="1" t="s">
        <v>30</v>
      </c>
      <c r="BE2" s="1" t="s">
        <v>31</v>
      </c>
      <c r="BF2" s="1" t="s">
        <v>32</v>
      </c>
      <c r="BG2" s="7" t="s">
        <v>23</v>
      </c>
      <c r="BH2" s="4" t="s">
        <v>24</v>
      </c>
      <c r="BI2" s="4" t="s">
        <v>25</v>
      </c>
      <c r="BJ2" s="1" t="s">
        <v>26</v>
      </c>
      <c r="BK2" s="1" t="s">
        <v>27</v>
      </c>
      <c r="BL2" s="1" t="s">
        <v>512</v>
      </c>
      <c r="BM2" s="1" t="s">
        <v>28</v>
      </c>
      <c r="BN2" s="2" t="s">
        <v>29</v>
      </c>
      <c r="BO2" s="1" t="s">
        <v>30</v>
      </c>
      <c r="BP2" s="1" t="s">
        <v>31</v>
      </c>
      <c r="BQ2" s="1" t="s">
        <v>32</v>
      </c>
      <c r="BR2" s="4" t="s">
        <v>33</v>
      </c>
      <c r="BS2" s="1" t="s">
        <v>34</v>
      </c>
      <c r="BT2" s="1" t="s">
        <v>501</v>
      </c>
      <c r="BU2" s="1" t="s">
        <v>502</v>
      </c>
      <c r="BV2" s="1" t="s">
        <v>503</v>
      </c>
    </row>
    <row r="3" spans="1:74" hidden="1" x14ac:dyDescent="0.25">
      <c r="A3" t="s">
        <v>35</v>
      </c>
      <c r="B3" t="s">
        <v>36</v>
      </c>
      <c r="C3">
        <v>196</v>
      </c>
      <c r="D3" t="s">
        <v>37</v>
      </c>
      <c r="E3" s="8">
        <v>42724</v>
      </c>
      <c r="F3" s="3">
        <v>6777430</v>
      </c>
      <c r="G3" s="3">
        <v>0</v>
      </c>
      <c r="H3" s="3">
        <v>6777430</v>
      </c>
      <c r="I3" t="s">
        <v>38</v>
      </c>
      <c r="J3" t="s">
        <v>39</v>
      </c>
      <c r="K3" t="s">
        <v>40</v>
      </c>
      <c r="L3" t="s">
        <v>41</v>
      </c>
      <c r="M3">
        <v>0</v>
      </c>
      <c r="N3">
        <v>0</v>
      </c>
      <c r="O3">
        <v>0</v>
      </c>
      <c r="P3">
        <v>196</v>
      </c>
      <c r="Q3">
        <v>0</v>
      </c>
      <c r="S3">
        <v>196</v>
      </c>
      <c r="T3" s="16">
        <f>IFERROR(H3/U3,0)</f>
        <v>0.26878856426994291</v>
      </c>
      <c r="U3" s="3">
        <v>25214726</v>
      </c>
      <c r="V3" s="3">
        <v>22905611</v>
      </c>
      <c r="W3" s="14">
        <f>IFERROR(+V3/U3,0)</f>
        <v>0.90842196738524938</v>
      </c>
      <c r="X3" s="3">
        <v>9114726</v>
      </c>
      <c r="Y3" s="18">
        <f>IFERROR(X3/U3,0)</f>
        <v>0.36148423742538388</v>
      </c>
      <c r="Z3" s="8">
        <v>42491</v>
      </c>
      <c r="AA3" s="9">
        <v>16100000</v>
      </c>
      <c r="AB3" s="9">
        <v>16100000</v>
      </c>
      <c r="AC3">
        <v>4.6600000000000003E-2</v>
      </c>
      <c r="AD3">
        <v>15</v>
      </c>
      <c r="AE3" s="38">
        <f>-IFERROR(PMT(AC3,AD3,1), )</f>
        <v>9.4140897948373561E-2</v>
      </c>
      <c r="AF3">
        <v>35</v>
      </c>
      <c r="AG3" s="10">
        <v>48700</v>
      </c>
      <c r="AH3" t="s">
        <v>42</v>
      </c>
      <c r="AI3" t="s">
        <v>43</v>
      </c>
      <c r="AJ3" t="s">
        <v>44</v>
      </c>
      <c r="AK3" s="8">
        <v>0</v>
      </c>
      <c r="AL3" s="3">
        <v>0</v>
      </c>
      <c r="AM3" s="3">
        <v>0</v>
      </c>
      <c r="AN3">
        <v>0</v>
      </c>
      <c r="AO3" t="s">
        <v>45</v>
      </c>
      <c r="AP3" s="38">
        <f>-IFERROR(PMT(AN3,AO3,1),)</f>
        <v>0</v>
      </c>
      <c r="AQ3">
        <v>0</v>
      </c>
      <c r="AR3" s="8">
        <v>0</v>
      </c>
      <c r="AS3">
        <v>0</v>
      </c>
      <c r="AT3" t="s">
        <v>46</v>
      </c>
      <c r="AU3">
        <v>0</v>
      </c>
      <c r="AV3" s="11">
        <v>0</v>
      </c>
      <c r="AW3" s="3">
        <v>0</v>
      </c>
      <c r="AX3" s="3">
        <v>0</v>
      </c>
      <c r="AY3">
        <v>0</v>
      </c>
      <c r="AZ3">
        <v>0</v>
      </c>
      <c r="BA3" s="38">
        <f>-IFERROR(PMT(AY3,AZ3,1),0)</f>
        <v>0</v>
      </c>
      <c r="BB3">
        <v>0</v>
      </c>
      <c r="BC3" s="8">
        <v>0</v>
      </c>
      <c r="BD3">
        <v>0</v>
      </c>
      <c r="BE3" t="s">
        <v>46</v>
      </c>
      <c r="BF3">
        <v>0</v>
      </c>
      <c r="BG3" s="11">
        <v>0</v>
      </c>
      <c r="BH3" s="3">
        <v>0</v>
      </c>
      <c r="BI3" s="3">
        <v>0</v>
      </c>
      <c r="BJ3">
        <v>0</v>
      </c>
      <c r="BK3">
        <v>0</v>
      </c>
      <c r="BL3" s="38">
        <f>-IFERROR(PMT(BJ3,BK3,1),0)</f>
        <v>0</v>
      </c>
      <c r="BM3">
        <v>0</v>
      </c>
      <c r="BN3" s="8">
        <v>0</v>
      </c>
      <c r="BO3">
        <v>0</v>
      </c>
      <c r="BP3" t="s">
        <v>46</v>
      </c>
      <c r="BQ3">
        <v>0</v>
      </c>
      <c r="BR3" s="3">
        <v>25214726</v>
      </c>
      <c r="BS3" t="s">
        <v>47</v>
      </c>
      <c r="BT3" s="19">
        <f t="shared" ref="BT3:BT66" si="0">+AA3+AL3+AW3+BH3</f>
        <v>16100000</v>
      </c>
      <c r="BU3" s="19">
        <f t="shared" ref="BU3:BU66" si="1">+BT3+X3</f>
        <v>25214726</v>
      </c>
      <c r="BV3" s="13">
        <f t="shared" ref="BV3:BV66" si="2">IFERROR(+BU3/U3,0)</f>
        <v>1</v>
      </c>
    </row>
    <row r="4" spans="1:74" hidden="1" x14ac:dyDescent="0.25">
      <c r="A4" t="s">
        <v>48</v>
      </c>
      <c r="B4" t="s">
        <v>49</v>
      </c>
      <c r="C4">
        <v>50</v>
      </c>
      <c r="D4" t="s">
        <v>37</v>
      </c>
      <c r="E4" s="8">
        <v>0</v>
      </c>
      <c r="F4" s="3">
        <v>0</v>
      </c>
      <c r="G4" s="3">
        <v>0</v>
      </c>
      <c r="H4" s="3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S4">
        <v>0</v>
      </c>
      <c r="T4" s="16">
        <f t="shared" ref="T4:T67" si="3">IFERROR(H4/U4,0)</f>
        <v>0</v>
      </c>
      <c r="U4" s="3">
        <v>0</v>
      </c>
      <c r="V4" s="3">
        <v>0</v>
      </c>
      <c r="W4" s="14">
        <f t="shared" ref="W4:W67" si="4">IFERROR(+V4/U4,0)</f>
        <v>0</v>
      </c>
      <c r="X4" s="3">
        <v>0</v>
      </c>
      <c r="Y4" s="18">
        <f t="shared" ref="Y4:Y67" si="5">IFERROR(X4/U4,0)</f>
        <v>0</v>
      </c>
      <c r="Z4" s="8">
        <v>42061</v>
      </c>
      <c r="AA4" s="9">
        <v>2300000</v>
      </c>
      <c r="AB4" s="9">
        <v>2220018.25</v>
      </c>
      <c r="AC4">
        <v>2.8694999999999998E-2</v>
      </c>
      <c r="AD4">
        <v>7</v>
      </c>
      <c r="AE4" s="38">
        <f t="shared" ref="AE4:AE67" si="6">-IFERROR(PMT(AC4,AD4,1), )</f>
        <v>0.1597178683047823</v>
      </c>
      <c r="AF4">
        <v>0</v>
      </c>
      <c r="AG4" s="10">
        <v>44621</v>
      </c>
      <c r="AH4">
        <v>0</v>
      </c>
      <c r="AI4" t="s">
        <v>43</v>
      </c>
      <c r="AJ4" t="s">
        <v>50</v>
      </c>
      <c r="AK4" s="8">
        <v>0</v>
      </c>
      <c r="AL4" s="3">
        <v>0</v>
      </c>
      <c r="AM4" s="3">
        <v>0</v>
      </c>
      <c r="AN4">
        <v>0</v>
      </c>
      <c r="AO4">
        <v>0</v>
      </c>
      <c r="AP4" s="38">
        <f>-IFERROR(PMT(AN4,AO4,1), )</f>
        <v>0</v>
      </c>
      <c r="AQ4">
        <v>0</v>
      </c>
      <c r="AR4" s="8">
        <v>0</v>
      </c>
      <c r="AS4">
        <v>0</v>
      </c>
      <c r="AT4">
        <v>0</v>
      </c>
      <c r="AU4">
        <v>0</v>
      </c>
      <c r="AV4" s="11">
        <v>0</v>
      </c>
      <c r="AW4" s="3">
        <v>0</v>
      </c>
      <c r="AX4" s="3">
        <v>0</v>
      </c>
      <c r="AY4">
        <v>0</v>
      </c>
      <c r="AZ4">
        <v>0</v>
      </c>
      <c r="BA4" s="38">
        <f t="shared" ref="BA4:BA67" si="7">-IFERROR(PMT(AY4,AZ4,1),0)</f>
        <v>0</v>
      </c>
      <c r="BB4">
        <v>0</v>
      </c>
      <c r="BC4" s="8">
        <v>0</v>
      </c>
      <c r="BD4">
        <v>0</v>
      </c>
      <c r="BE4" t="s">
        <v>46</v>
      </c>
      <c r="BF4">
        <v>0</v>
      </c>
      <c r="BG4" s="11">
        <v>0</v>
      </c>
      <c r="BH4" s="3">
        <v>0</v>
      </c>
      <c r="BI4" s="3">
        <v>0</v>
      </c>
      <c r="BJ4">
        <v>0</v>
      </c>
      <c r="BK4">
        <v>0</v>
      </c>
      <c r="BL4" s="38">
        <f t="shared" ref="BL4:BL67" si="8">-IFERROR(PMT(BJ4,BK4,1),0)</f>
        <v>0</v>
      </c>
      <c r="BM4">
        <v>0</v>
      </c>
      <c r="BN4" s="8">
        <v>0</v>
      </c>
      <c r="BO4">
        <v>0</v>
      </c>
      <c r="BP4" t="s">
        <v>46</v>
      </c>
      <c r="BQ4">
        <v>0</v>
      </c>
      <c r="BR4" s="3">
        <v>0</v>
      </c>
      <c r="BS4">
        <v>0</v>
      </c>
      <c r="BT4" s="19">
        <f t="shared" si="0"/>
        <v>2300000</v>
      </c>
      <c r="BU4" s="19">
        <f t="shared" si="1"/>
        <v>2300000</v>
      </c>
      <c r="BV4" s="13">
        <f t="shared" si="2"/>
        <v>0</v>
      </c>
    </row>
    <row r="5" spans="1:74" hidden="1" x14ac:dyDescent="0.25">
      <c r="A5" t="s">
        <v>48</v>
      </c>
      <c r="B5" t="s">
        <v>49</v>
      </c>
      <c r="C5">
        <v>324</v>
      </c>
      <c r="D5" t="s">
        <v>37</v>
      </c>
      <c r="E5" s="8">
        <v>38808</v>
      </c>
      <c r="F5" s="3">
        <v>530000</v>
      </c>
      <c r="G5" s="3">
        <v>0</v>
      </c>
      <c r="H5" s="3">
        <v>530000</v>
      </c>
      <c r="I5" t="s">
        <v>51</v>
      </c>
      <c r="J5" t="s">
        <v>51</v>
      </c>
      <c r="K5" t="s">
        <v>52</v>
      </c>
      <c r="L5" t="s">
        <v>41</v>
      </c>
      <c r="M5">
        <v>0</v>
      </c>
      <c r="N5">
        <v>0</v>
      </c>
      <c r="O5">
        <v>0</v>
      </c>
      <c r="P5">
        <v>134</v>
      </c>
      <c r="Q5">
        <v>190</v>
      </c>
      <c r="S5">
        <v>324</v>
      </c>
      <c r="T5" s="16">
        <f t="shared" si="3"/>
        <v>0</v>
      </c>
      <c r="U5" s="3">
        <v>0</v>
      </c>
      <c r="V5" s="3">
        <v>0</v>
      </c>
      <c r="W5" s="14">
        <f t="shared" si="4"/>
        <v>0</v>
      </c>
      <c r="X5" s="3">
        <v>0</v>
      </c>
      <c r="Y5" s="18">
        <f t="shared" si="5"/>
        <v>0</v>
      </c>
      <c r="Z5" s="8">
        <v>43101</v>
      </c>
      <c r="AA5" s="9">
        <v>16000000</v>
      </c>
      <c r="AB5" s="9">
        <v>1600000</v>
      </c>
      <c r="AC5" t="s">
        <v>53</v>
      </c>
      <c r="AD5">
        <v>7</v>
      </c>
      <c r="AE5" s="38">
        <f t="shared" si="6"/>
        <v>0</v>
      </c>
      <c r="AF5">
        <v>30</v>
      </c>
      <c r="AG5" s="10">
        <v>45658</v>
      </c>
      <c r="AH5" t="s">
        <v>54</v>
      </c>
      <c r="AI5" t="s">
        <v>43</v>
      </c>
      <c r="AJ5" t="s">
        <v>55</v>
      </c>
      <c r="AK5" s="8">
        <v>0</v>
      </c>
      <c r="AL5" s="3">
        <v>0</v>
      </c>
      <c r="AM5" s="3">
        <v>0</v>
      </c>
      <c r="AN5">
        <v>0</v>
      </c>
      <c r="AO5" t="s">
        <v>45</v>
      </c>
      <c r="AP5" s="38">
        <f t="shared" ref="AP5:AP68" si="9">-IFERROR(PMT(AN5,AO5,1),0)</f>
        <v>0</v>
      </c>
      <c r="AQ5">
        <v>0</v>
      </c>
      <c r="AR5" s="8">
        <v>0</v>
      </c>
      <c r="AS5">
        <v>0</v>
      </c>
      <c r="AT5" t="s">
        <v>46</v>
      </c>
      <c r="AU5">
        <v>0</v>
      </c>
      <c r="AV5" s="11">
        <v>0</v>
      </c>
      <c r="AW5" s="3">
        <v>0</v>
      </c>
      <c r="AX5" s="3">
        <v>0</v>
      </c>
      <c r="AY5">
        <v>0</v>
      </c>
      <c r="AZ5">
        <v>0</v>
      </c>
      <c r="BA5" s="38">
        <f>-IFERROR(PMT(AY5,AZ5,1),0)</f>
        <v>0</v>
      </c>
      <c r="BB5">
        <v>0</v>
      </c>
      <c r="BC5" s="8">
        <v>0</v>
      </c>
      <c r="BD5">
        <v>0</v>
      </c>
      <c r="BE5" t="s">
        <v>46</v>
      </c>
      <c r="BF5">
        <v>0</v>
      </c>
      <c r="BG5" s="11">
        <v>0</v>
      </c>
      <c r="BH5" s="3">
        <v>0</v>
      </c>
      <c r="BI5" s="3">
        <v>0</v>
      </c>
      <c r="BJ5">
        <v>0</v>
      </c>
      <c r="BK5">
        <v>0</v>
      </c>
      <c r="BL5" s="38">
        <f t="shared" si="8"/>
        <v>0</v>
      </c>
      <c r="BM5">
        <v>0</v>
      </c>
      <c r="BN5" s="8">
        <v>0</v>
      </c>
      <c r="BO5">
        <v>0</v>
      </c>
      <c r="BP5" t="s">
        <v>46</v>
      </c>
      <c r="BQ5">
        <v>0</v>
      </c>
      <c r="BR5" s="3">
        <v>0</v>
      </c>
      <c r="BS5">
        <v>0</v>
      </c>
      <c r="BT5" s="19">
        <f t="shared" si="0"/>
        <v>16000000</v>
      </c>
      <c r="BU5" s="19">
        <f t="shared" si="1"/>
        <v>16000000</v>
      </c>
      <c r="BV5" s="13">
        <f t="shared" si="2"/>
        <v>0</v>
      </c>
    </row>
    <row r="6" spans="1:74" hidden="1" x14ac:dyDescent="0.25">
      <c r="A6" t="s">
        <v>56</v>
      </c>
      <c r="B6" t="s">
        <v>57</v>
      </c>
      <c r="C6">
        <v>84</v>
      </c>
      <c r="D6" t="s">
        <v>37</v>
      </c>
      <c r="E6" s="8">
        <v>35318</v>
      </c>
      <c r="F6" s="3">
        <v>121673</v>
      </c>
      <c r="G6" s="3">
        <v>0</v>
      </c>
      <c r="H6" s="3">
        <v>121673</v>
      </c>
      <c r="I6" t="s">
        <v>51</v>
      </c>
      <c r="J6" t="s">
        <v>51</v>
      </c>
      <c r="K6" t="s">
        <v>52</v>
      </c>
      <c r="L6" t="s">
        <v>41</v>
      </c>
      <c r="M6">
        <v>0</v>
      </c>
      <c r="N6">
        <v>0</v>
      </c>
      <c r="O6">
        <v>0</v>
      </c>
      <c r="P6">
        <v>0</v>
      </c>
      <c r="Q6">
        <v>84</v>
      </c>
      <c r="S6">
        <v>84</v>
      </c>
      <c r="T6" s="16">
        <f t="shared" si="3"/>
        <v>0</v>
      </c>
      <c r="U6" s="3">
        <v>0</v>
      </c>
      <c r="V6" s="3">
        <v>0</v>
      </c>
      <c r="W6" s="14">
        <f t="shared" si="4"/>
        <v>0</v>
      </c>
      <c r="X6" s="3">
        <v>0</v>
      </c>
      <c r="Y6" s="18">
        <f t="shared" si="5"/>
        <v>0</v>
      </c>
      <c r="Z6" s="8">
        <v>41759</v>
      </c>
      <c r="AA6" s="9">
        <v>2467500</v>
      </c>
      <c r="AB6" s="9">
        <v>2335280</v>
      </c>
      <c r="AC6">
        <v>4.2000000000000003E-2</v>
      </c>
      <c r="AD6">
        <v>10</v>
      </c>
      <c r="AE6" s="38">
        <f t="shared" si="6"/>
        <v>0.12452152275269443</v>
      </c>
      <c r="AF6">
        <v>30</v>
      </c>
      <c r="AG6" s="10">
        <v>45412</v>
      </c>
      <c r="AH6" t="s">
        <v>54</v>
      </c>
      <c r="AI6" t="s">
        <v>43</v>
      </c>
      <c r="AJ6">
        <v>0</v>
      </c>
      <c r="AK6" s="8">
        <v>0</v>
      </c>
      <c r="AL6" s="3">
        <v>0</v>
      </c>
      <c r="AM6" s="3">
        <v>2765504</v>
      </c>
      <c r="AN6">
        <v>0</v>
      </c>
      <c r="AO6">
        <v>30</v>
      </c>
      <c r="AP6" s="38">
        <f t="shared" si="9"/>
        <v>3.3333333333333333E-2</v>
      </c>
      <c r="AQ6">
        <v>30</v>
      </c>
      <c r="AR6" s="8">
        <v>0</v>
      </c>
      <c r="AS6">
        <v>0</v>
      </c>
      <c r="AT6" t="s">
        <v>58</v>
      </c>
      <c r="AU6">
        <v>0</v>
      </c>
      <c r="AV6" s="11">
        <v>0</v>
      </c>
      <c r="AW6" s="3">
        <v>0</v>
      </c>
      <c r="AX6" s="3">
        <v>0</v>
      </c>
      <c r="AY6">
        <v>0</v>
      </c>
      <c r="AZ6">
        <v>0</v>
      </c>
      <c r="BA6" s="38">
        <f t="shared" si="7"/>
        <v>0</v>
      </c>
      <c r="BB6">
        <v>0</v>
      </c>
      <c r="BC6" s="8">
        <v>0</v>
      </c>
      <c r="BD6">
        <v>0</v>
      </c>
      <c r="BE6" t="s">
        <v>46</v>
      </c>
      <c r="BF6">
        <v>0</v>
      </c>
      <c r="BG6" s="11">
        <v>0</v>
      </c>
      <c r="BH6" s="3">
        <v>0</v>
      </c>
      <c r="BI6" s="3">
        <v>0</v>
      </c>
      <c r="BJ6">
        <v>0</v>
      </c>
      <c r="BK6">
        <v>0</v>
      </c>
      <c r="BL6" s="38">
        <f t="shared" si="8"/>
        <v>0</v>
      </c>
      <c r="BM6">
        <v>0</v>
      </c>
      <c r="BN6" s="8">
        <v>0</v>
      </c>
      <c r="BO6">
        <v>0</v>
      </c>
      <c r="BP6" t="s">
        <v>46</v>
      </c>
      <c r="BQ6">
        <v>0</v>
      </c>
      <c r="BR6" s="3">
        <v>0</v>
      </c>
      <c r="BS6">
        <v>0</v>
      </c>
      <c r="BT6" s="19">
        <f t="shared" si="0"/>
        <v>2467500</v>
      </c>
      <c r="BU6" s="19">
        <f t="shared" si="1"/>
        <v>2467500</v>
      </c>
      <c r="BV6" s="13">
        <f t="shared" si="2"/>
        <v>0</v>
      </c>
    </row>
    <row r="7" spans="1:74" hidden="1" x14ac:dyDescent="0.25">
      <c r="A7" t="s">
        <v>59</v>
      </c>
      <c r="B7" t="s">
        <v>60</v>
      </c>
      <c r="C7">
        <v>84</v>
      </c>
      <c r="D7" t="s">
        <v>37</v>
      </c>
      <c r="E7" s="8">
        <v>35663</v>
      </c>
      <c r="F7" s="3">
        <v>112556</v>
      </c>
      <c r="G7" s="3">
        <v>0</v>
      </c>
      <c r="H7" s="3">
        <v>112556</v>
      </c>
      <c r="I7" t="s">
        <v>51</v>
      </c>
      <c r="J7" t="s">
        <v>51</v>
      </c>
      <c r="K7" t="s">
        <v>52</v>
      </c>
      <c r="L7" t="s">
        <v>41</v>
      </c>
      <c r="M7">
        <v>0</v>
      </c>
      <c r="N7">
        <v>0</v>
      </c>
      <c r="O7">
        <v>4</v>
      </c>
      <c r="P7">
        <v>15</v>
      </c>
      <c r="Q7">
        <v>65</v>
      </c>
      <c r="S7">
        <v>84</v>
      </c>
      <c r="T7" s="16">
        <f t="shared" si="3"/>
        <v>0</v>
      </c>
      <c r="U7" s="3">
        <v>0</v>
      </c>
      <c r="V7" s="3">
        <v>0</v>
      </c>
      <c r="W7" s="14">
        <f t="shared" si="4"/>
        <v>0</v>
      </c>
      <c r="X7" s="3">
        <v>0</v>
      </c>
      <c r="Y7" s="18">
        <f t="shared" si="5"/>
        <v>0</v>
      </c>
      <c r="Z7" s="8">
        <v>42725</v>
      </c>
      <c r="AA7" s="9">
        <v>2400000</v>
      </c>
      <c r="AB7" s="9">
        <v>2318720</v>
      </c>
      <c r="AC7">
        <v>3.9899999999999998E-2</v>
      </c>
      <c r="AD7">
        <v>10</v>
      </c>
      <c r="AE7" s="38">
        <f t="shared" si="6"/>
        <v>0.12322957605285305</v>
      </c>
      <c r="AF7">
        <v>20</v>
      </c>
      <c r="AG7" s="10">
        <v>46377</v>
      </c>
      <c r="AH7" t="s">
        <v>54</v>
      </c>
      <c r="AI7" t="s">
        <v>43</v>
      </c>
      <c r="AJ7">
        <v>0</v>
      </c>
      <c r="AK7" s="8">
        <v>0</v>
      </c>
      <c r="AL7" s="3">
        <v>0</v>
      </c>
      <c r="AM7" s="3">
        <v>0</v>
      </c>
      <c r="AN7">
        <v>0</v>
      </c>
      <c r="AO7" t="s">
        <v>45</v>
      </c>
      <c r="AP7" s="38">
        <f t="shared" si="9"/>
        <v>0</v>
      </c>
      <c r="AQ7">
        <v>0</v>
      </c>
      <c r="AR7" s="8">
        <v>0</v>
      </c>
      <c r="AS7">
        <v>0</v>
      </c>
      <c r="AT7" t="s">
        <v>46</v>
      </c>
      <c r="AU7">
        <v>0</v>
      </c>
      <c r="AV7" s="11">
        <v>0</v>
      </c>
      <c r="AW7" s="3">
        <v>0</v>
      </c>
      <c r="AX7" s="3">
        <v>0</v>
      </c>
      <c r="AY7">
        <v>0</v>
      </c>
      <c r="AZ7">
        <v>0</v>
      </c>
      <c r="BA7" s="38">
        <f t="shared" si="7"/>
        <v>0</v>
      </c>
      <c r="BB7">
        <v>0</v>
      </c>
      <c r="BC7" s="8">
        <v>0</v>
      </c>
      <c r="BD7">
        <v>0</v>
      </c>
      <c r="BE7" t="s">
        <v>46</v>
      </c>
      <c r="BF7">
        <v>0</v>
      </c>
      <c r="BG7" s="11">
        <v>0</v>
      </c>
      <c r="BH7" s="3">
        <v>0</v>
      </c>
      <c r="BI7" s="3">
        <v>0</v>
      </c>
      <c r="BJ7">
        <v>0</v>
      </c>
      <c r="BK7">
        <v>0</v>
      </c>
      <c r="BL7" s="38">
        <f t="shared" si="8"/>
        <v>0</v>
      </c>
      <c r="BM7">
        <v>0</v>
      </c>
      <c r="BN7" s="8">
        <v>0</v>
      </c>
      <c r="BO7">
        <v>0</v>
      </c>
      <c r="BP7" t="s">
        <v>46</v>
      </c>
      <c r="BQ7">
        <v>0</v>
      </c>
      <c r="BR7" s="3">
        <v>0</v>
      </c>
      <c r="BS7">
        <v>0</v>
      </c>
      <c r="BT7" s="19">
        <f t="shared" si="0"/>
        <v>2400000</v>
      </c>
      <c r="BU7" s="19">
        <f t="shared" si="1"/>
        <v>2400000</v>
      </c>
      <c r="BV7" s="13">
        <f t="shared" si="2"/>
        <v>0</v>
      </c>
    </row>
    <row r="8" spans="1:74" hidden="1" x14ac:dyDescent="0.25">
      <c r="A8" t="s">
        <v>48</v>
      </c>
      <c r="B8" t="s">
        <v>49</v>
      </c>
      <c r="C8">
        <v>182</v>
      </c>
      <c r="D8" t="s">
        <v>37</v>
      </c>
      <c r="E8" s="8">
        <v>35983</v>
      </c>
      <c r="F8" s="3">
        <v>3662889</v>
      </c>
      <c r="G8" s="3">
        <v>0</v>
      </c>
      <c r="H8" s="3">
        <v>3662889</v>
      </c>
      <c r="I8" s="8">
        <v>41462</v>
      </c>
      <c r="J8" s="8">
        <v>46941</v>
      </c>
      <c r="K8" t="s">
        <v>40</v>
      </c>
      <c r="L8" t="s">
        <v>41</v>
      </c>
      <c r="M8">
        <v>0</v>
      </c>
      <c r="N8">
        <v>0</v>
      </c>
      <c r="O8">
        <v>0</v>
      </c>
      <c r="P8">
        <v>182</v>
      </c>
      <c r="Q8">
        <v>0</v>
      </c>
      <c r="S8">
        <v>182</v>
      </c>
      <c r="T8" s="16">
        <f t="shared" si="3"/>
        <v>0</v>
      </c>
      <c r="U8" s="3">
        <v>0</v>
      </c>
      <c r="V8" s="3">
        <v>9988677</v>
      </c>
      <c r="W8" s="14">
        <f t="shared" si="4"/>
        <v>0</v>
      </c>
      <c r="X8" s="3">
        <v>2129846</v>
      </c>
      <c r="Y8" s="18">
        <f t="shared" si="5"/>
        <v>0</v>
      </c>
      <c r="Z8" s="8">
        <v>39845</v>
      </c>
      <c r="AA8" s="9">
        <v>5100000</v>
      </c>
      <c r="AB8" s="9">
        <v>4884054.9800000004</v>
      </c>
      <c r="AC8">
        <v>0.06</v>
      </c>
      <c r="AD8">
        <v>27</v>
      </c>
      <c r="AE8" s="38">
        <f t="shared" si="6"/>
        <v>7.5697166329469573E-2</v>
      </c>
      <c r="AF8">
        <v>27</v>
      </c>
      <c r="AG8" s="10">
        <v>49796</v>
      </c>
      <c r="AH8">
        <v>0</v>
      </c>
      <c r="AI8" t="s">
        <v>43</v>
      </c>
      <c r="AJ8" t="s">
        <v>61</v>
      </c>
      <c r="AK8" s="8">
        <v>0</v>
      </c>
      <c r="AL8" s="3">
        <v>0</v>
      </c>
      <c r="AM8" s="3">
        <v>0</v>
      </c>
      <c r="AN8">
        <v>0</v>
      </c>
      <c r="AO8" t="s">
        <v>45</v>
      </c>
      <c r="AP8" s="38">
        <f t="shared" si="9"/>
        <v>0</v>
      </c>
      <c r="AQ8">
        <v>0</v>
      </c>
      <c r="AR8" s="8">
        <v>0</v>
      </c>
      <c r="AS8">
        <v>0</v>
      </c>
      <c r="AT8" t="s">
        <v>46</v>
      </c>
      <c r="AU8">
        <v>0</v>
      </c>
      <c r="AV8" s="11">
        <v>0</v>
      </c>
      <c r="AW8" s="3">
        <v>0</v>
      </c>
      <c r="AX8" s="3">
        <v>0</v>
      </c>
      <c r="AY8">
        <v>0</v>
      </c>
      <c r="AZ8">
        <v>0</v>
      </c>
      <c r="BA8" s="38">
        <f t="shared" si="7"/>
        <v>0</v>
      </c>
      <c r="BB8">
        <v>0</v>
      </c>
      <c r="BC8" s="8">
        <v>0</v>
      </c>
      <c r="BD8">
        <v>0</v>
      </c>
      <c r="BE8" t="s">
        <v>46</v>
      </c>
      <c r="BF8">
        <v>0</v>
      </c>
      <c r="BG8" s="11">
        <v>0</v>
      </c>
      <c r="BH8" s="3">
        <v>0</v>
      </c>
      <c r="BI8" s="3">
        <v>0</v>
      </c>
      <c r="BJ8">
        <v>0</v>
      </c>
      <c r="BK8">
        <v>0</v>
      </c>
      <c r="BL8" s="38">
        <f t="shared" si="8"/>
        <v>0</v>
      </c>
      <c r="BM8">
        <v>0</v>
      </c>
      <c r="BN8" s="8">
        <v>0</v>
      </c>
      <c r="BO8">
        <v>0</v>
      </c>
      <c r="BP8" t="s">
        <v>46</v>
      </c>
      <c r="BQ8">
        <v>0</v>
      </c>
      <c r="BR8" s="3">
        <v>0</v>
      </c>
      <c r="BS8" t="s">
        <v>62</v>
      </c>
      <c r="BT8" s="19">
        <f t="shared" si="0"/>
        <v>5100000</v>
      </c>
      <c r="BU8" s="19">
        <f t="shared" si="1"/>
        <v>7229846</v>
      </c>
      <c r="BV8" s="13">
        <f t="shared" si="2"/>
        <v>0</v>
      </c>
    </row>
    <row r="9" spans="1:74" hidden="1" x14ac:dyDescent="0.25">
      <c r="A9" t="s">
        <v>48</v>
      </c>
      <c r="B9" t="s">
        <v>49</v>
      </c>
      <c r="C9">
        <v>246</v>
      </c>
      <c r="D9" t="s">
        <v>37</v>
      </c>
      <c r="E9" s="8">
        <v>36485</v>
      </c>
      <c r="F9" s="3">
        <v>4235680</v>
      </c>
      <c r="G9" s="3">
        <v>0</v>
      </c>
      <c r="H9" s="3">
        <v>4235680</v>
      </c>
      <c r="I9" s="8">
        <v>41964</v>
      </c>
      <c r="J9" s="8">
        <v>47443</v>
      </c>
      <c r="K9" t="s">
        <v>40</v>
      </c>
      <c r="L9" t="s">
        <v>41</v>
      </c>
      <c r="M9">
        <v>0</v>
      </c>
      <c r="N9">
        <v>0</v>
      </c>
      <c r="O9">
        <v>0</v>
      </c>
      <c r="P9">
        <v>171</v>
      </c>
      <c r="Q9">
        <v>75</v>
      </c>
      <c r="S9">
        <v>246</v>
      </c>
      <c r="T9" s="16">
        <f t="shared" si="3"/>
        <v>0</v>
      </c>
      <c r="U9" s="3">
        <v>0</v>
      </c>
      <c r="V9" s="3">
        <v>11709717</v>
      </c>
      <c r="W9" s="14">
        <f t="shared" si="4"/>
        <v>0</v>
      </c>
      <c r="X9" s="3">
        <v>8134953</v>
      </c>
      <c r="Y9" s="18">
        <f t="shared" si="5"/>
        <v>0</v>
      </c>
      <c r="Z9" s="8">
        <v>41361</v>
      </c>
      <c r="AA9" s="9">
        <v>8100000</v>
      </c>
      <c r="AB9" s="9">
        <v>7402958</v>
      </c>
      <c r="AC9">
        <v>3.9699999999999999E-2</v>
      </c>
      <c r="AD9">
        <v>7</v>
      </c>
      <c r="AE9" s="38">
        <f t="shared" si="6"/>
        <v>0.16642494853132681</v>
      </c>
      <c r="AF9" t="s">
        <v>40</v>
      </c>
      <c r="AG9" s="10">
        <v>43922</v>
      </c>
      <c r="AH9" t="s">
        <v>63</v>
      </c>
      <c r="AI9" t="s">
        <v>43</v>
      </c>
      <c r="AJ9" t="s">
        <v>55</v>
      </c>
      <c r="AK9" s="8">
        <v>0</v>
      </c>
      <c r="AL9" s="3">
        <v>0</v>
      </c>
      <c r="AM9" s="3">
        <v>0</v>
      </c>
      <c r="AN9">
        <v>0</v>
      </c>
      <c r="AO9" t="s">
        <v>45</v>
      </c>
      <c r="AP9" s="38">
        <f t="shared" si="9"/>
        <v>0</v>
      </c>
      <c r="AQ9">
        <v>0</v>
      </c>
      <c r="AR9" s="8">
        <v>0</v>
      </c>
      <c r="AS9">
        <v>0</v>
      </c>
      <c r="AT9" t="s">
        <v>46</v>
      </c>
      <c r="AU9">
        <v>0</v>
      </c>
      <c r="AV9" s="11">
        <v>0</v>
      </c>
      <c r="AW9" s="3">
        <v>0</v>
      </c>
      <c r="AX9" s="3">
        <v>0</v>
      </c>
      <c r="AY9">
        <v>0</v>
      </c>
      <c r="AZ9">
        <v>0</v>
      </c>
      <c r="BA9" s="38">
        <f t="shared" si="7"/>
        <v>0</v>
      </c>
      <c r="BB9">
        <v>0</v>
      </c>
      <c r="BC9" s="8">
        <v>0</v>
      </c>
      <c r="BD9">
        <v>0</v>
      </c>
      <c r="BE9" t="s">
        <v>46</v>
      </c>
      <c r="BF9">
        <v>0</v>
      </c>
      <c r="BG9" s="11">
        <v>0</v>
      </c>
      <c r="BH9" s="3">
        <v>0</v>
      </c>
      <c r="BI9" s="3">
        <v>0</v>
      </c>
      <c r="BJ9">
        <v>0</v>
      </c>
      <c r="BK9">
        <v>0</v>
      </c>
      <c r="BL9" s="38">
        <f t="shared" si="8"/>
        <v>0</v>
      </c>
      <c r="BM9">
        <v>0</v>
      </c>
      <c r="BN9" s="8">
        <v>0</v>
      </c>
      <c r="BO9">
        <v>0</v>
      </c>
      <c r="BP9" t="s">
        <v>46</v>
      </c>
      <c r="BQ9">
        <v>0</v>
      </c>
      <c r="BR9" s="3">
        <v>0</v>
      </c>
      <c r="BS9" t="s">
        <v>62</v>
      </c>
      <c r="BT9" s="19">
        <f t="shared" si="0"/>
        <v>8100000</v>
      </c>
      <c r="BU9" s="19">
        <f t="shared" si="1"/>
        <v>16234953</v>
      </c>
      <c r="BV9" s="13">
        <f t="shared" si="2"/>
        <v>0</v>
      </c>
    </row>
    <row r="10" spans="1:74" hidden="1" x14ac:dyDescent="0.25">
      <c r="A10" t="s">
        <v>35</v>
      </c>
      <c r="B10" t="s">
        <v>36</v>
      </c>
      <c r="C10">
        <v>180</v>
      </c>
      <c r="D10" t="s">
        <v>64</v>
      </c>
      <c r="E10" s="8">
        <v>0</v>
      </c>
      <c r="F10" s="3">
        <v>0</v>
      </c>
      <c r="G10" s="3">
        <v>0</v>
      </c>
      <c r="H10" s="3">
        <v>0</v>
      </c>
      <c r="I10">
        <v>0</v>
      </c>
      <c r="J10">
        <v>0</v>
      </c>
      <c r="K10">
        <v>0</v>
      </c>
      <c r="L10" t="s">
        <v>46</v>
      </c>
      <c r="M10">
        <v>0</v>
      </c>
      <c r="N10">
        <v>0</v>
      </c>
      <c r="O10">
        <v>0</v>
      </c>
      <c r="P10">
        <v>0</v>
      </c>
      <c r="Q10">
        <v>0</v>
      </c>
      <c r="S10">
        <v>0</v>
      </c>
      <c r="T10" s="16">
        <f t="shared" si="3"/>
        <v>0</v>
      </c>
      <c r="U10" s="3">
        <v>0</v>
      </c>
      <c r="V10" s="3">
        <v>0</v>
      </c>
      <c r="W10" s="14">
        <f t="shared" si="4"/>
        <v>0</v>
      </c>
      <c r="X10" s="3">
        <v>0</v>
      </c>
      <c r="Y10" s="18">
        <f t="shared" si="5"/>
        <v>0</v>
      </c>
      <c r="Z10" s="8">
        <v>41395</v>
      </c>
      <c r="AA10" s="9">
        <v>7282600</v>
      </c>
      <c r="AB10" s="9">
        <v>6765079</v>
      </c>
      <c r="AC10">
        <v>2.6800000000000001E-2</v>
      </c>
      <c r="AD10">
        <v>0</v>
      </c>
      <c r="AE10" s="38">
        <f t="shared" si="6"/>
        <v>0</v>
      </c>
      <c r="AF10">
        <v>0</v>
      </c>
      <c r="AG10" s="10">
        <v>55763</v>
      </c>
      <c r="AH10">
        <v>0</v>
      </c>
      <c r="AI10" t="s">
        <v>43</v>
      </c>
      <c r="AJ10">
        <v>0</v>
      </c>
      <c r="AK10" s="8">
        <v>0</v>
      </c>
      <c r="AL10" s="3">
        <v>0</v>
      </c>
      <c r="AM10" s="3">
        <v>0</v>
      </c>
      <c r="AN10">
        <v>0</v>
      </c>
      <c r="AO10" t="s">
        <v>45</v>
      </c>
      <c r="AP10" s="38">
        <f t="shared" si="9"/>
        <v>0</v>
      </c>
      <c r="AQ10">
        <v>0</v>
      </c>
      <c r="AR10" s="8">
        <v>0</v>
      </c>
      <c r="AS10">
        <v>0</v>
      </c>
      <c r="AT10" t="s">
        <v>46</v>
      </c>
      <c r="AU10">
        <v>0</v>
      </c>
      <c r="AV10" s="11">
        <v>0</v>
      </c>
      <c r="AW10" s="3">
        <v>0</v>
      </c>
      <c r="AX10" s="3">
        <v>0</v>
      </c>
      <c r="AY10">
        <v>0</v>
      </c>
      <c r="AZ10">
        <v>0</v>
      </c>
      <c r="BA10" s="38">
        <f t="shared" si="7"/>
        <v>0</v>
      </c>
      <c r="BB10">
        <v>0</v>
      </c>
      <c r="BC10" s="8">
        <v>0</v>
      </c>
      <c r="BD10">
        <v>0</v>
      </c>
      <c r="BE10" t="s">
        <v>46</v>
      </c>
      <c r="BF10">
        <v>0</v>
      </c>
      <c r="BG10" s="11">
        <v>0</v>
      </c>
      <c r="BH10" s="3">
        <v>0</v>
      </c>
      <c r="BI10" s="3">
        <v>0</v>
      </c>
      <c r="BJ10">
        <v>0</v>
      </c>
      <c r="BK10">
        <v>0</v>
      </c>
      <c r="BL10" s="38">
        <f t="shared" si="8"/>
        <v>0</v>
      </c>
      <c r="BM10">
        <v>0</v>
      </c>
      <c r="BN10" s="8">
        <v>0</v>
      </c>
      <c r="BO10">
        <v>0</v>
      </c>
      <c r="BP10" t="s">
        <v>46</v>
      </c>
      <c r="BQ10">
        <v>0</v>
      </c>
      <c r="BR10" s="3">
        <v>0</v>
      </c>
      <c r="BS10">
        <v>0</v>
      </c>
      <c r="BT10" s="19">
        <f t="shared" si="0"/>
        <v>7282600</v>
      </c>
      <c r="BU10" s="19">
        <f t="shared" si="1"/>
        <v>7282600</v>
      </c>
      <c r="BV10" s="13">
        <f t="shared" si="2"/>
        <v>0</v>
      </c>
    </row>
    <row r="11" spans="1:74" hidden="1" x14ac:dyDescent="0.25">
      <c r="A11" t="s">
        <v>65</v>
      </c>
      <c r="B11" t="s">
        <v>66</v>
      </c>
      <c r="C11">
        <v>212</v>
      </c>
      <c r="D11" t="s">
        <v>37</v>
      </c>
      <c r="E11" s="8">
        <v>36460</v>
      </c>
      <c r="F11" s="3">
        <v>3913630</v>
      </c>
      <c r="G11" s="3">
        <v>0</v>
      </c>
      <c r="H11" s="3">
        <v>3913630</v>
      </c>
      <c r="I11">
        <v>41939</v>
      </c>
      <c r="J11">
        <v>47418</v>
      </c>
      <c r="K11" t="s">
        <v>40</v>
      </c>
      <c r="L11" t="s">
        <v>41</v>
      </c>
      <c r="M11">
        <v>0</v>
      </c>
      <c r="N11">
        <v>0</v>
      </c>
      <c r="O11">
        <v>0</v>
      </c>
      <c r="P11">
        <v>159</v>
      </c>
      <c r="Q11">
        <v>53</v>
      </c>
      <c r="S11">
        <v>212</v>
      </c>
      <c r="T11" s="16">
        <f t="shared" si="3"/>
        <v>0</v>
      </c>
      <c r="U11" s="3">
        <v>0</v>
      </c>
      <c r="V11" s="3">
        <v>10857395</v>
      </c>
      <c r="W11" s="14">
        <f t="shared" si="4"/>
        <v>0</v>
      </c>
      <c r="X11" s="3">
        <v>6991420</v>
      </c>
      <c r="Y11" s="18">
        <f t="shared" si="5"/>
        <v>0</v>
      </c>
      <c r="Z11" s="8">
        <v>41361</v>
      </c>
      <c r="AA11" s="9">
        <v>7310000</v>
      </c>
      <c r="AB11" s="9">
        <v>6708256</v>
      </c>
      <c r="AC11">
        <v>4.2299999999999997E-2</v>
      </c>
      <c r="AD11">
        <v>7</v>
      </c>
      <c r="AE11" s="38">
        <f t="shared" si="6"/>
        <v>0.16802855959407756</v>
      </c>
      <c r="AF11" t="s">
        <v>40</v>
      </c>
      <c r="AG11" s="10">
        <v>43922</v>
      </c>
      <c r="AH11" t="s">
        <v>63</v>
      </c>
      <c r="AI11" t="s">
        <v>43</v>
      </c>
      <c r="AJ11" t="s">
        <v>55</v>
      </c>
      <c r="AK11" s="8">
        <v>0</v>
      </c>
      <c r="AL11" s="3">
        <v>0</v>
      </c>
      <c r="AM11" s="3">
        <v>0</v>
      </c>
      <c r="AN11">
        <v>0</v>
      </c>
      <c r="AO11" t="s">
        <v>45</v>
      </c>
      <c r="AP11" s="38">
        <f t="shared" si="9"/>
        <v>0</v>
      </c>
      <c r="AQ11">
        <v>0</v>
      </c>
      <c r="AR11" s="8">
        <v>0</v>
      </c>
      <c r="AS11">
        <v>0</v>
      </c>
      <c r="AT11" t="s">
        <v>46</v>
      </c>
      <c r="AU11">
        <v>0</v>
      </c>
      <c r="AV11" s="11">
        <v>0</v>
      </c>
      <c r="AW11" s="3">
        <v>0</v>
      </c>
      <c r="AX11" s="3">
        <v>0</v>
      </c>
      <c r="AY11">
        <v>0</v>
      </c>
      <c r="AZ11">
        <v>0</v>
      </c>
      <c r="BA11" s="38">
        <f t="shared" si="7"/>
        <v>0</v>
      </c>
      <c r="BB11">
        <v>0</v>
      </c>
      <c r="BC11" s="8">
        <v>0</v>
      </c>
      <c r="BD11">
        <v>0</v>
      </c>
      <c r="BE11" t="s">
        <v>46</v>
      </c>
      <c r="BF11">
        <v>0</v>
      </c>
      <c r="BG11" s="11">
        <v>0</v>
      </c>
      <c r="BH11" s="3">
        <v>0</v>
      </c>
      <c r="BI11" s="3">
        <v>0</v>
      </c>
      <c r="BJ11">
        <v>0</v>
      </c>
      <c r="BK11">
        <v>0</v>
      </c>
      <c r="BL11" s="38">
        <f t="shared" si="8"/>
        <v>0</v>
      </c>
      <c r="BM11">
        <v>0</v>
      </c>
      <c r="BN11" s="8">
        <v>0</v>
      </c>
      <c r="BO11">
        <v>0</v>
      </c>
      <c r="BP11" t="s">
        <v>46</v>
      </c>
      <c r="BQ11">
        <v>0</v>
      </c>
      <c r="BR11" s="3">
        <v>0</v>
      </c>
      <c r="BS11" t="s">
        <v>62</v>
      </c>
      <c r="BT11" s="19">
        <f t="shared" si="0"/>
        <v>7310000</v>
      </c>
      <c r="BU11" s="19">
        <f t="shared" si="1"/>
        <v>14301420</v>
      </c>
      <c r="BV11" s="13">
        <f t="shared" si="2"/>
        <v>0</v>
      </c>
    </row>
    <row r="12" spans="1:74" hidden="1" x14ac:dyDescent="0.25">
      <c r="A12" t="s">
        <v>67</v>
      </c>
      <c r="B12" t="s">
        <v>68</v>
      </c>
      <c r="C12">
        <v>18</v>
      </c>
      <c r="D12" t="s">
        <v>37</v>
      </c>
      <c r="E12" s="8">
        <v>36304</v>
      </c>
      <c r="F12" s="3">
        <v>32164</v>
      </c>
      <c r="G12" s="3">
        <v>0</v>
      </c>
      <c r="H12" s="3">
        <v>32164</v>
      </c>
      <c r="I12" t="s">
        <v>51</v>
      </c>
      <c r="J12" t="s">
        <v>69</v>
      </c>
      <c r="K12" t="s">
        <v>70</v>
      </c>
      <c r="L12" t="s">
        <v>41</v>
      </c>
      <c r="M12">
        <v>0</v>
      </c>
      <c r="N12">
        <v>0</v>
      </c>
      <c r="O12">
        <v>3</v>
      </c>
      <c r="P12">
        <v>9</v>
      </c>
      <c r="Q12">
        <v>6</v>
      </c>
      <c r="S12">
        <v>18</v>
      </c>
      <c r="T12" s="16">
        <f t="shared" si="3"/>
        <v>2.5424619765025417E-2</v>
      </c>
      <c r="U12" s="3">
        <v>1265073</v>
      </c>
      <c r="V12" s="3">
        <v>908946</v>
      </c>
      <c r="W12" s="14">
        <f t="shared" si="4"/>
        <v>0.71849292491421446</v>
      </c>
      <c r="X12" s="3">
        <v>0</v>
      </c>
      <c r="Y12" s="18">
        <f t="shared" si="5"/>
        <v>0</v>
      </c>
      <c r="Z12" s="8">
        <v>36433</v>
      </c>
      <c r="AA12" s="9">
        <v>610000</v>
      </c>
      <c r="AB12" s="9">
        <v>402289.98</v>
      </c>
      <c r="AC12">
        <v>6.6000000000000003E-2</v>
      </c>
      <c r="AD12">
        <v>30</v>
      </c>
      <c r="AE12" s="38">
        <f t="shared" si="6"/>
        <v>7.7372946469275936E-2</v>
      </c>
      <c r="AF12">
        <v>30</v>
      </c>
      <c r="AG12" s="10">
        <v>47757</v>
      </c>
      <c r="AH12" t="s">
        <v>54</v>
      </c>
      <c r="AI12" t="s">
        <v>43</v>
      </c>
      <c r="AJ12">
        <v>0</v>
      </c>
      <c r="AK12" s="8">
        <v>36433</v>
      </c>
      <c r="AL12" s="3">
        <v>60000</v>
      </c>
      <c r="AM12" s="3">
        <v>39999.53</v>
      </c>
      <c r="AN12">
        <v>6.83E-2</v>
      </c>
      <c r="AO12">
        <v>30</v>
      </c>
      <c r="AP12" s="38">
        <f t="shared" si="9"/>
        <v>7.9214616249606268E-2</v>
      </c>
      <c r="AQ12">
        <v>30</v>
      </c>
      <c r="AR12" s="8">
        <v>47757</v>
      </c>
      <c r="AS12" t="s">
        <v>71</v>
      </c>
      <c r="AT12" t="s">
        <v>43</v>
      </c>
      <c r="AU12">
        <v>0</v>
      </c>
      <c r="AV12" s="11">
        <v>35521</v>
      </c>
      <c r="AW12" s="3">
        <v>300000</v>
      </c>
      <c r="AX12" s="3">
        <v>300000</v>
      </c>
      <c r="AY12">
        <v>0.03</v>
      </c>
      <c r="AZ12">
        <v>40</v>
      </c>
      <c r="BA12" s="38">
        <f t="shared" si="7"/>
        <v>4.3262377890462875E-2</v>
      </c>
      <c r="BB12">
        <v>40</v>
      </c>
      <c r="BC12" s="8">
        <v>50131</v>
      </c>
      <c r="BD12">
        <v>0</v>
      </c>
      <c r="BE12" t="s">
        <v>58</v>
      </c>
      <c r="BF12">
        <v>0</v>
      </c>
      <c r="BG12" s="11">
        <v>0</v>
      </c>
      <c r="BH12" s="3">
        <v>0</v>
      </c>
      <c r="BI12" s="3">
        <v>0</v>
      </c>
      <c r="BJ12">
        <v>0</v>
      </c>
      <c r="BK12">
        <v>0</v>
      </c>
      <c r="BL12" s="38">
        <f t="shared" si="8"/>
        <v>0</v>
      </c>
      <c r="BM12">
        <v>0</v>
      </c>
      <c r="BN12" s="8">
        <v>0</v>
      </c>
      <c r="BO12">
        <v>0</v>
      </c>
      <c r="BP12" t="s">
        <v>46</v>
      </c>
      <c r="BQ12">
        <v>0</v>
      </c>
      <c r="BR12" s="3">
        <v>0</v>
      </c>
      <c r="BS12">
        <v>0</v>
      </c>
      <c r="BT12" s="19">
        <f t="shared" si="0"/>
        <v>970000</v>
      </c>
      <c r="BU12" s="19">
        <f t="shared" si="1"/>
        <v>970000</v>
      </c>
      <c r="BV12" s="13">
        <f t="shared" si="2"/>
        <v>0.76675417149840364</v>
      </c>
    </row>
    <row r="13" spans="1:74" hidden="1" x14ac:dyDescent="0.25">
      <c r="A13" t="s">
        <v>72</v>
      </c>
      <c r="B13" t="s">
        <v>73</v>
      </c>
      <c r="C13">
        <v>32</v>
      </c>
      <c r="D13" t="s">
        <v>37</v>
      </c>
      <c r="E13" s="8">
        <v>35942</v>
      </c>
      <c r="F13" s="3">
        <v>49760</v>
      </c>
      <c r="G13" s="3">
        <v>0</v>
      </c>
      <c r="H13" s="3">
        <v>49760</v>
      </c>
      <c r="I13" t="s">
        <v>51</v>
      </c>
      <c r="J13" t="s">
        <v>51</v>
      </c>
      <c r="K13" t="s">
        <v>52</v>
      </c>
      <c r="L13" t="s">
        <v>41</v>
      </c>
      <c r="M13">
        <v>0</v>
      </c>
      <c r="N13">
        <v>0</v>
      </c>
      <c r="O13">
        <v>4</v>
      </c>
      <c r="P13">
        <v>13</v>
      </c>
      <c r="Q13">
        <v>15</v>
      </c>
      <c r="S13">
        <v>32</v>
      </c>
      <c r="T13" s="16">
        <f t="shared" si="3"/>
        <v>2.4902088152190992E-2</v>
      </c>
      <c r="U13" s="3">
        <v>1998226</v>
      </c>
      <c r="V13" s="3">
        <v>1423718</v>
      </c>
      <c r="W13" s="14">
        <f t="shared" si="4"/>
        <v>0.71249097949881546</v>
      </c>
      <c r="X13" s="3">
        <v>0</v>
      </c>
      <c r="Y13" s="18">
        <f t="shared" si="5"/>
        <v>0</v>
      </c>
      <c r="Z13" s="8">
        <v>36403</v>
      </c>
      <c r="AA13" s="9">
        <v>1020000</v>
      </c>
      <c r="AB13" s="9">
        <v>672682</v>
      </c>
      <c r="AC13">
        <v>6.6000000000000003E-2</v>
      </c>
      <c r="AD13">
        <v>30</v>
      </c>
      <c r="AE13" s="38">
        <f t="shared" si="6"/>
        <v>7.7372946469275936E-2</v>
      </c>
      <c r="AF13">
        <v>30</v>
      </c>
      <c r="AG13" s="10">
        <v>47727</v>
      </c>
      <c r="AH13" t="s">
        <v>54</v>
      </c>
      <c r="AI13" t="s">
        <v>43</v>
      </c>
      <c r="AJ13" t="s">
        <v>74</v>
      </c>
      <c r="AK13" s="8">
        <v>36403</v>
      </c>
      <c r="AL13" s="3">
        <v>110000</v>
      </c>
      <c r="AM13" s="3">
        <v>73329</v>
      </c>
      <c r="AN13">
        <v>6.8250000000000005E-2</v>
      </c>
      <c r="AO13">
        <v>30</v>
      </c>
      <c r="AP13" s="38">
        <f t="shared" si="9"/>
        <v>7.9174404162087639E-2</v>
      </c>
      <c r="AQ13">
        <v>30</v>
      </c>
      <c r="AR13" s="8">
        <v>47727</v>
      </c>
      <c r="AS13" t="s">
        <v>71</v>
      </c>
      <c r="AT13" t="s">
        <v>43</v>
      </c>
      <c r="AU13" t="s">
        <v>74</v>
      </c>
      <c r="AV13" s="11">
        <v>35611</v>
      </c>
      <c r="AW13" s="3">
        <v>350000</v>
      </c>
      <c r="AX13" s="3">
        <v>350000</v>
      </c>
      <c r="AY13">
        <v>0.03</v>
      </c>
      <c r="AZ13">
        <v>40</v>
      </c>
      <c r="BA13" s="38">
        <f t="shared" si="7"/>
        <v>4.3262377890462875E-2</v>
      </c>
      <c r="BB13">
        <v>40</v>
      </c>
      <c r="BC13" s="8">
        <v>50221</v>
      </c>
      <c r="BD13" t="s">
        <v>75</v>
      </c>
      <c r="BE13" t="s">
        <v>58</v>
      </c>
      <c r="BF13">
        <v>0</v>
      </c>
      <c r="BG13" s="11">
        <v>0</v>
      </c>
      <c r="BH13" s="3">
        <v>0</v>
      </c>
      <c r="BI13" s="3">
        <v>0</v>
      </c>
      <c r="BJ13">
        <v>0</v>
      </c>
      <c r="BK13">
        <v>0</v>
      </c>
      <c r="BL13" s="38">
        <f t="shared" si="8"/>
        <v>0</v>
      </c>
      <c r="BM13">
        <v>0</v>
      </c>
      <c r="BN13" s="8">
        <v>0</v>
      </c>
      <c r="BO13">
        <v>0</v>
      </c>
      <c r="BP13" t="s">
        <v>46</v>
      </c>
      <c r="BQ13">
        <v>0</v>
      </c>
      <c r="BR13" s="3">
        <v>1998226</v>
      </c>
      <c r="BS13">
        <v>410117</v>
      </c>
      <c r="BT13" s="19">
        <f t="shared" si="0"/>
        <v>1480000</v>
      </c>
      <c r="BU13" s="19">
        <f t="shared" si="1"/>
        <v>1480000</v>
      </c>
      <c r="BV13" s="13">
        <f t="shared" si="2"/>
        <v>0.74065696272593795</v>
      </c>
    </row>
    <row r="14" spans="1:74" hidden="1" x14ac:dyDescent="0.25">
      <c r="A14" t="s">
        <v>76</v>
      </c>
      <c r="B14" t="s">
        <v>77</v>
      </c>
      <c r="C14">
        <v>32</v>
      </c>
      <c r="D14" t="s">
        <v>37</v>
      </c>
      <c r="E14" s="8">
        <v>35975</v>
      </c>
      <c r="F14" s="3">
        <v>50649</v>
      </c>
      <c r="G14" s="3">
        <v>0</v>
      </c>
      <c r="H14" s="3">
        <v>50649</v>
      </c>
      <c r="I14" t="s">
        <v>51</v>
      </c>
      <c r="J14" t="s">
        <v>69</v>
      </c>
      <c r="K14" t="s">
        <v>52</v>
      </c>
      <c r="L14" t="s">
        <v>41</v>
      </c>
      <c r="M14">
        <v>0</v>
      </c>
      <c r="N14">
        <v>0</v>
      </c>
      <c r="O14">
        <v>2</v>
      </c>
      <c r="P14">
        <v>11</v>
      </c>
      <c r="Q14">
        <v>19</v>
      </c>
      <c r="S14">
        <v>32</v>
      </c>
      <c r="T14" s="16">
        <f t="shared" si="3"/>
        <v>2.4989786795658945E-2</v>
      </c>
      <c r="U14" s="3">
        <v>2026788</v>
      </c>
      <c r="V14" s="3">
        <v>1436767</v>
      </c>
      <c r="W14" s="14">
        <f t="shared" si="4"/>
        <v>0.7088886454824086</v>
      </c>
      <c r="X14" s="3">
        <v>0</v>
      </c>
      <c r="Y14" s="18">
        <f t="shared" si="5"/>
        <v>0</v>
      </c>
      <c r="Z14" s="8">
        <v>36433</v>
      </c>
      <c r="AA14" s="9">
        <v>1030000</v>
      </c>
      <c r="AB14" s="9">
        <v>679275</v>
      </c>
      <c r="AC14">
        <v>6.6000000000000003E-2</v>
      </c>
      <c r="AD14">
        <v>30</v>
      </c>
      <c r="AE14" s="38">
        <f t="shared" si="6"/>
        <v>7.7372946469275936E-2</v>
      </c>
      <c r="AF14">
        <v>30</v>
      </c>
      <c r="AG14" s="10">
        <v>47757</v>
      </c>
      <c r="AH14" t="s">
        <v>54</v>
      </c>
      <c r="AI14" t="s">
        <v>43</v>
      </c>
      <c r="AJ14" t="s">
        <v>74</v>
      </c>
      <c r="AK14" s="8">
        <v>36433</v>
      </c>
      <c r="AL14" s="3">
        <v>85000</v>
      </c>
      <c r="AM14" s="3">
        <v>56664</v>
      </c>
      <c r="AN14">
        <v>6.83E-2</v>
      </c>
      <c r="AO14">
        <v>30</v>
      </c>
      <c r="AP14" s="38">
        <f t="shared" si="9"/>
        <v>7.9214616249606268E-2</v>
      </c>
      <c r="AQ14">
        <v>30</v>
      </c>
      <c r="AR14" s="8">
        <v>47757</v>
      </c>
      <c r="AS14" t="s">
        <v>71</v>
      </c>
      <c r="AT14" t="s">
        <v>43</v>
      </c>
      <c r="AU14" t="s">
        <v>74</v>
      </c>
      <c r="AV14" s="11">
        <v>0</v>
      </c>
      <c r="AW14" s="3">
        <v>0</v>
      </c>
      <c r="AX14" s="3">
        <v>0</v>
      </c>
      <c r="AY14">
        <v>0</v>
      </c>
      <c r="AZ14">
        <v>0</v>
      </c>
      <c r="BA14" s="38">
        <f t="shared" si="7"/>
        <v>0</v>
      </c>
      <c r="BB14">
        <v>0</v>
      </c>
      <c r="BC14" s="8">
        <v>0</v>
      </c>
      <c r="BD14">
        <v>0</v>
      </c>
      <c r="BE14" t="s">
        <v>46</v>
      </c>
      <c r="BF14">
        <v>0</v>
      </c>
      <c r="BG14" s="11">
        <v>35657</v>
      </c>
      <c r="BH14" s="3">
        <v>350000</v>
      </c>
      <c r="BI14" s="3">
        <v>350000</v>
      </c>
      <c r="BJ14">
        <v>0.03</v>
      </c>
      <c r="BK14">
        <v>40</v>
      </c>
      <c r="BL14" s="38">
        <f t="shared" si="8"/>
        <v>4.3262377890462875E-2</v>
      </c>
      <c r="BM14">
        <v>40</v>
      </c>
      <c r="BN14" s="8">
        <v>50267</v>
      </c>
      <c r="BO14">
        <v>0</v>
      </c>
      <c r="BP14" t="s">
        <v>58</v>
      </c>
      <c r="BQ14">
        <v>0</v>
      </c>
      <c r="BR14" s="3">
        <v>2026788</v>
      </c>
      <c r="BS14">
        <v>369362</v>
      </c>
      <c r="BT14" s="19">
        <f t="shared" si="0"/>
        <v>1465000</v>
      </c>
      <c r="BU14" s="19">
        <f t="shared" si="1"/>
        <v>1465000</v>
      </c>
      <c r="BV14" s="13">
        <f t="shared" si="2"/>
        <v>0.72281856809888356</v>
      </c>
    </row>
    <row r="15" spans="1:74" hidden="1" x14ac:dyDescent="0.25">
      <c r="A15" t="s">
        <v>78</v>
      </c>
      <c r="B15" t="s">
        <v>48</v>
      </c>
      <c r="C15">
        <v>64</v>
      </c>
      <c r="D15" t="s">
        <v>79</v>
      </c>
      <c r="E15" s="8">
        <v>36035</v>
      </c>
      <c r="F15" s="3">
        <v>103666</v>
      </c>
      <c r="G15" s="3">
        <v>0</v>
      </c>
      <c r="H15" s="3">
        <v>103666</v>
      </c>
      <c r="I15" t="s">
        <v>51</v>
      </c>
      <c r="J15" t="s">
        <v>51</v>
      </c>
      <c r="K15" t="s">
        <v>52</v>
      </c>
      <c r="L15" t="s">
        <v>41</v>
      </c>
      <c r="M15">
        <v>0</v>
      </c>
      <c r="N15">
        <v>0</v>
      </c>
      <c r="O15">
        <v>6</v>
      </c>
      <c r="P15">
        <v>10</v>
      </c>
      <c r="Q15">
        <v>48</v>
      </c>
      <c r="S15">
        <v>64</v>
      </c>
      <c r="T15" s="16">
        <f t="shared" si="3"/>
        <v>2.5488735299830593E-2</v>
      </c>
      <c r="U15" s="3">
        <v>4067130</v>
      </c>
      <c r="V15" s="3">
        <v>2901994</v>
      </c>
      <c r="W15" s="14">
        <f t="shared" si="4"/>
        <v>0.71352378704393515</v>
      </c>
      <c r="X15" s="3">
        <v>0</v>
      </c>
      <c r="Y15" s="18">
        <f t="shared" si="5"/>
        <v>0</v>
      </c>
      <c r="Z15" s="8">
        <v>40056</v>
      </c>
      <c r="AA15" s="9">
        <v>1912000</v>
      </c>
      <c r="AB15" s="9">
        <v>1697335</v>
      </c>
      <c r="AC15">
        <v>6.3E-2</v>
      </c>
      <c r="AD15">
        <v>10</v>
      </c>
      <c r="AE15" s="38">
        <f t="shared" si="6"/>
        <v>0.13780564160665729</v>
      </c>
      <c r="AF15">
        <v>30</v>
      </c>
      <c r="AG15" s="10">
        <v>43709</v>
      </c>
      <c r="AH15" t="s">
        <v>54</v>
      </c>
      <c r="AI15" t="s">
        <v>43</v>
      </c>
      <c r="AJ15">
        <v>0</v>
      </c>
      <c r="AK15" s="8">
        <v>35627</v>
      </c>
      <c r="AL15" s="3">
        <v>700000</v>
      </c>
      <c r="AM15" s="3">
        <v>700000</v>
      </c>
      <c r="AN15">
        <v>0.03</v>
      </c>
      <c r="AO15">
        <v>40</v>
      </c>
      <c r="AP15" s="38">
        <f t="shared" si="9"/>
        <v>4.3262377890462875E-2</v>
      </c>
      <c r="AQ15">
        <v>40</v>
      </c>
      <c r="AR15" s="8">
        <v>50237</v>
      </c>
      <c r="AS15">
        <v>0</v>
      </c>
      <c r="AT15" t="s">
        <v>58</v>
      </c>
      <c r="AU15">
        <v>0</v>
      </c>
      <c r="AV15" s="11">
        <v>0</v>
      </c>
      <c r="AW15" s="3">
        <v>0</v>
      </c>
      <c r="AX15" s="3">
        <v>0</v>
      </c>
      <c r="AY15">
        <v>0</v>
      </c>
      <c r="AZ15">
        <v>0</v>
      </c>
      <c r="BA15" s="38">
        <f t="shared" si="7"/>
        <v>0</v>
      </c>
      <c r="BB15">
        <v>0</v>
      </c>
      <c r="BC15" s="8">
        <v>0</v>
      </c>
      <c r="BD15">
        <v>0</v>
      </c>
      <c r="BE15" t="s">
        <v>46</v>
      </c>
      <c r="BF15">
        <v>0</v>
      </c>
      <c r="BG15" s="11">
        <v>0</v>
      </c>
      <c r="BH15" s="3">
        <v>0</v>
      </c>
      <c r="BI15" s="3">
        <v>0</v>
      </c>
      <c r="BJ15">
        <v>0</v>
      </c>
      <c r="BK15">
        <v>0</v>
      </c>
      <c r="BL15" s="38">
        <f t="shared" si="8"/>
        <v>0</v>
      </c>
      <c r="BM15">
        <v>0</v>
      </c>
      <c r="BN15" s="8">
        <v>0</v>
      </c>
      <c r="BO15">
        <v>0</v>
      </c>
      <c r="BP15" t="s">
        <v>46</v>
      </c>
      <c r="BQ15">
        <v>0</v>
      </c>
      <c r="BR15" s="3">
        <v>4067130</v>
      </c>
      <c r="BS15" t="s">
        <v>62</v>
      </c>
      <c r="BT15" s="19">
        <f t="shared" si="0"/>
        <v>2612000</v>
      </c>
      <c r="BU15" s="19">
        <f t="shared" si="1"/>
        <v>2612000</v>
      </c>
      <c r="BV15" s="13">
        <f t="shared" si="2"/>
        <v>0.64222191078229607</v>
      </c>
    </row>
    <row r="16" spans="1:74" hidden="1" x14ac:dyDescent="0.25">
      <c r="A16" t="s">
        <v>35</v>
      </c>
      <c r="B16" t="s">
        <v>36</v>
      </c>
      <c r="C16">
        <v>214</v>
      </c>
      <c r="D16" t="s">
        <v>37</v>
      </c>
      <c r="E16" s="8">
        <v>36508</v>
      </c>
      <c r="F16" s="3">
        <v>2790376</v>
      </c>
      <c r="G16" s="3">
        <v>0</v>
      </c>
      <c r="H16" s="3">
        <v>2790376</v>
      </c>
      <c r="I16">
        <v>41987</v>
      </c>
      <c r="J16">
        <v>47466</v>
      </c>
      <c r="K16" t="s">
        <v>80</v>
      </c>
      <c r="L16" t="s">
        <v>41</v>
      </c>
      <c r="M16">
        <v>0</v>
      </c>
      <c r="N16">
        <v>0</v>
      </c>
      <c r="O16">
        <v>0</v>
      </c>
      <c r="P16">
        <v>107</v>
      </c>
      <c r="Q16">
        <v>107</v>
      </c>
      <c r="S16">
        <v>214</v>
      </c>
      <c r="T16" s="16">
        <f t="shared" si="3"/>
        <v>0</v>
      </c>
      <c r="U16" s="3">
        <v>0</v>
      </c>
      <c r="V16" s="3">
        <v>7725408</v>
      </c>
      <c r="W16" s="14">
        <f t="shared" si="4"/>
        <v>0</v>
      </c>
      <c r="X16" s="3">
        <v>6817628</v>
      </c>
      <c r="Y16" s="18">
        <f t="shared" si="5"/>
        <v>0</v>
      </c>
      <c r="Z16" s="8">
        <v>38961</v>
      </c>
      <c r="AA16" s="9">
        <v>9480000</v>
      </c>
      <c r="AB16" s="9">
        <v>7530000</v>
      </c>
      <c r="AC16">
        <v>5.2999999999999999E-2</v>
      </c>
      <c r="AD16">
        <v>30</v>
      </c>
      <c r="AE16" s="38">
        <f t="shared" si="6"/>
        <v>6.7292806147401615E-2</v>
      </c>
      <c r="AF16">
        <v>30</v>
      </c>
      <c r="AG16" s="10">
        <v>49949</v>
      </c>
      <c r="AH16">
        <v>0</v>
      </c>
      <c r="AI16" t="s">
        <v>43</v>
      </c>
      <c r="AJ16">
        <v>0</v>
      </c>
      <c r="AK16" s="8">
        <v>0</v>
      </c>
      <c r="AL16" s="3">
        <v>0</v>
      </c>
      <c r="AM16" s="3">
        <v>0</v>
      </c>
      <c r="AN16">
        <v>0</v>
      </c>
      <c r="AO16" t="s">
        <v>45</v>
      </c>
      <c r="AP16" s="38">
        <f t="shared" si="9"/>
        <v>0</v>
      </c>
      <c r="AQ16">
        <v>0</v>
      </c>
      <c r="AR16" s="8">
        <v>0</v>
      </c>
      <c r="AS16">
        <v>0</v>
      </c>
      <c r="AT16" t="s">
        <v>46</v>
      </c>
      <c r="AU16">
        <v>0</v>
      </c>
      <c r="AV16" s="11">
        <v>0</v>
      </c>
      <c r="AW16" s="3">
        <v>0</v>
      </c>
      <c r="AX16" s="3">
        <v>0</v>
      </c>
      <c r="AY16">
        <v>0</v>
      </c>
      <c r="AZ16">
        <v>0</v>
      </c>
      <c r="BA16" s="38">
        <f t="shared" si="7"/>
        <v>0</v>
      </c>
      <c r="BB16">
        <v>0</v>
      </c>
      <c r="BC16" s="8">
        <v>0</v>
      </c>
      <c r="BD16">
        <v>0</v>
      </c>
      <c r="BE16" t="s">
        <v>46</v>
      </c>
      <c r="BF16">
        <v>0</v>
      </c>
      <c r="BG16" s="11">
        <v>0</v>
      </c>
      <c r="BH16" s="3">
        <v>0</v>
      </c>
      <c r="BI16" s="3">
        <v>0</v>
      </c>
      <c r="BJ16">
        <v>0</v>
      </c>
      <c r="BK16">
        <v>0</v>
      </c>
      <c r="BL16" s="38">
        <f t="shared" si="8"/>
        <v>0</v>
      </c>
      <c r="BM16">
        <v>0</v>
      </c>
      <c r="BN16" s="8">
        <v>0</v>
      </c>
      <c r="BO16">
        <v>0</v>
      </c>
      <c r="BP16" t="s">
        <v>46</v>
      </c>
      <c r="BQ16">
        <v>0</v>
      </c>
      <c r="BR16" s="3">
        <v>0</v>
      </c>
      <c r="BS16" t="s">
        <v>62</v>
      </c>
      <c r="BT16" s="19">
        <f t="shared" si="0"/>
        <v>9480000</v>
      </c>
      <c r="BU16" s="19">
        <f t="shared" si="1"/>
        <v>16297628</v>
      </c>
      <c r="BV16" s="13">
        <f t="shared" si="2"/>
        <v>0</v>
      </c>
    </row>
    <row r="17" spans="1:74" hidden="1" x14ac:dyDescent="0.25">
      <c r="A17" t="s">
        <v>35</v>
      </c>
      <c r="B17" t="s">
        <v>36</v>
      </c>
      <c r="C17">
        <v>198</v>
      </c>
      <c r="D17" t="s">
        <v>37</v>
      </c>
      <c r="E17" s="8">
        <v>42724</v>
      </c>
      <c r="F17" s="3">
        <v>6697380</v>
      </c>
      <c r="G17" s="3">
        <v>0</v>
      </c>
      <c r="H17" s="3">
        <v>6697380</v>
      </c>
      <c r="I17" t="s">
        <v>38</v>
      </c>
      <c r="J17" t="s">
        <v>39</v>
      </c>
      <c r="K17" t="s">
        <v>40</v>
      </c>
      <c r="L17" t="s">
        <v>41</v>
      </c>
      <c r="M17">
        <v>0</v>
      </c>
      <c r="N17">
        <v>0</v>
      </c>
      <c r="O17">
        <v>0</v>
      </c>
      <c r="P17">
        <v>198</v>
      </c>
      <c r="Q17">
        <v>0</v>
      </c>
      <c r="S17">
        <v>198</v>
      </c>
      <c r="T17" s="16">
        <f t="shared" si="3"/>
        <v>0.28514433351538621</v>
      </c>
      <c r="U17" s="3">
        <v>23487684</v>
      </c>
      <c r="V17" s="3">
        <v>21396424</v>
      </c>
      <c r="W17" s="14">
        <f t="shared" si="4"/>
        <v>0.91096355008863372</v>
      </c>
      <c r="X17" s="3">
        <v>7887684</v>
      </c>
      <c r="Y17" s="18">
        <f t="shared" si="5"/>
        <v>0.33582212703474723</v>
      </c>
      <c r="Z17" s="8">
        <v>42430</v>
      </c>
      <c r="AA17" s="9">
        <v>15600000</v>
      </c>
      <c r="AB17" s="9">
        <v>15600000</v>
      </c>
      <c r="AC17">
        <v>4.6600000000000003E-2</v>
      </c>
      <c r="AD17">
        <v>15</v>
      </c>
      <c r="AE17" s="38">
        <f t="shared" si="6"/>
        <v>9.4140897948373561E-2</v>
      </c>
      <c r="AF17">
        <v>35</v>
      </c>
      <c r="AG17" s="10">
        <v>48639</v>
      </c>
      <c r="AH17" t="s">
        <v>42</v>
      </c>
      <c r="AI17" t="s">
        <v>43</v>
      </c>
      <c r="AJ17" t="s">
        <v>44</v>
      </c>
      <c r="AK17" s="8">
        <v>0</v>
      </c>
      <c r="AL17" s="3">
        <v>0</v>
      </c>
      <c r="AM17" s="3">
        <v>0</v>
      </c>
      <c r="AN17">
        <v>0</v>
      </c>
      <c r="AO17" t="s">
        <v>45</v>
      </c>
      <c r="AP17" s="38">
        <f t="shared" si="9"/>
        <v>0</v>
      </c>
      <c r="AQ17">
        <v>0</v>
      </c>
      <c r="AR17" s="8">
        <v>0</v>
      </c>
      <c r="AS17">
        <v>0</v>
      </c>
      <c r="AT17" t="s">
        <v>46</v>
      </c>
      <c r="AU17">
        <v>0</v>
      </c>
      <c r="AV17" s="11">
        <v>0</v>
      </c>
      <c r="AW17" s="3">
        <v>0</v>
      </c>
      <c r="AX17" s="3">
        <v>0</v>
      </c>
      <c r="AY17">
        <v>0</v>
      </c>
      <c r="AZ17">
        <v>0</v>
      </c>
      <c r="BA17" s="38">
        <f t="shared" si="7"/>
        <v>0</v>
      </c>
      <c r="BB17">
        <v>0</v>
      </c>
      <c r="BC17" s="8">
        <v>0</v>
      </c>
      <c r="BD17">
        <v>0</v>
      </c>
      <c r="BE17" t="s">
        <v>46</v>
      </c>
      <c r="BF17">
        <v>0</v>
      </c>
      <c r="BG17" s="11">
        <v>0</v>
      </c>
      <c r="BH17" s="3">
        <v>0</v>
      </c>
      <c r="BI17" s="3">
        <v>0</v>
      </c>
      <c r="BJ17">
        <v>0</v>
      </c>
      <c r="BK17">
        <v>0</v>
      </c>
      <c r="BL17" s="38">
        <f t="shared" si="8"/>
        <v>0</v>
      </c>
      <c r="BM17">
        <v>0</v>
      </c>
      <c r="BN17" s="8">
        <v>0</v>
      </c>
      <c r="BO17">
        <v>0</v>
      </c>
      <c r="BP17" t="s">
        <v>46</v>
      </c>
      <c r="BQ17">
        <v>0</v>
      </c>
      <c r="BR17" s="3">
        <v>23487684</v>
      </c>
      <c r="BS17" t="s">
        <v>47</v>
      </c>
      <c r="BT17" s="19">
        <f t="shared" si="0"/>
        <v>15600000</v>
      </c>
      <c r="BU17" s="19">
        <f t="shared" si="1"/>
        <v>23487684</v>
      </c>
      <c r="BV17" s="13">
        <f t="shared" si="2"/>
        <v>1</v>
      </c>
    </row>
    <row r="18" spans="1:74" hidden="1" x14ac:dyDescent="0.25">
      <c r="A18" t="s">
        <v>35</v>
      </c>
      <c r="B18" t="s">
        <v>36</v>
      </c>
      <c r="C18">
        <v>150</v>
      </c>
      <c r="D18" t="s">
        <v>37</v>
      </c>
      <c r="E18" s="8">
        <v>37797</v>
      </c>
      <c r="F18" s="3">
        <v>124762</v>
      </c>
      <c r="G18" s="3">
        <v>0</v>
      </c>
      <c r="H18" s="3">
        <v>124762</v>
      </c>
      <c r="I18">
        <v>0</v>
      </c>
      <c r="J18">
        <v>0</v>
      </c>
      <c r="K18">
        <v>0</v>
      </c>
      <c r="L18" t="s">
        <v>41</v>
      </c>
      <c r="M18">
        <v>0</v>
      </c>
      <c r="N18">
        <v>0</v>
      </c>
      <c r="O18">
        <v>0</v>
      </c>
      <c r="P18">
        <v>0</v>
      </c>
      <c r="Q18">
        <v>0</v>
      </c>
      <c r="S18">
        <v>0</v>
      </c>
      <c r="T18" s="16">
        <f t="shared" si="3"/>
        <v>2.868748138942126E-2</v>
      </c>
      <c r="U18" s="3">
        <v>4349005</v>
      </c>
      <c r="V18" s="3">
        <v>3691198</v>
      </c>
      <c r="W18" s="14">
        <f t="shared" si="4"/>
        <v>0.84874540268406218</v>
      </c>
      <c r="X18" s="3">
        <v>0</v>
      </c>
      <c r="Y18" s="18">
        <f t="shared" si="5"/>
        <v>0</v>
      </c>
      <c r="Z18" s="8">
        <v>42247</v>
      </c>
      <c r="AA18" s="9">
        <v>6311300</v>
      </c>
      <c r="AB18" s="9">
        <v>5616224.96</v>
      </c>
      <c r="AC18">
        <v>4.7300000000000002E-2</v>
      </c>
      <c r="AD18">
        <v>35</v>
      </c>
      <c r="AE18" s="38">
        <f t="shared" si="6"/>
        <v>5.9005967433613679E-2</v>
      </c>
      <c r="AF18">
        <v>0</v>
      </c>
      <c r="AG18" s="10">
        <v>52932</v>
      </c>
      <c r="AH18">
        <v>0</v>
      </c>
      <c r="AI18" t="s">
        <v>43</v>
      </c>
      <c r="AJ18">
        <v>0</v>
      </c>
      <c r="AK18" s="8">
        <v>0</v>
      </c>
      <c r="AL18" s="3">
        <v>0</v>
      </c>
      <c r="AM18" s="3">
        <v>0</v>
      </c>
      <c r="AN18">
        <v>0</v>
      </c>
      <c r="AO18">
        <v>0</v>
      </c>
      <c r="AP18" s="38">
        <f t="shared" si="9"/>
        <v>0</v>
      </c>
      <c r="AQ18">
        <v>0</v>
      </c>
      <c r="AR18" s="8">
        <v>0</v>
      </c>
      <c r="AS18">
        <v>0</v>
      </c>
      <c r="AT18">
        <v>0</v>
      </c>
      <c r="AU18">
        <v>0</v>
      </c>
      <c r="AV18" s="11">
        <v>0</v>
      </c>
      <c r="AW18" s="3">
        <v>0</v>
      </c>
      <c r="AX18" s="3">
        <v>0</v>
      </c>
      <c r="AY18">
        <v>0</v>
      </c>
      <c r="AZ18">
        <v>0</v>
      </c>
      <c r="BA18" s="38">
        <f t="shared" si="7"/>
        <v>0</v>
      </c>
      <c r="BB18">
        <v>0</v>
      </c>
      <c r="BC18" s="8">
        <v>0</v>
      </c>
      <c r="BD18">
        <v>0</v>
      </c>
      <c r="BE18" t="s">
        <v>46</v>
      </c>
      <c r="BF18">
        <v>0</v>
      </c>
      <c r="BG18" s="11">
        <v>0</v>
      </c>
      <c r="BH18" s="3">
        <v>0</v>
      </c>
      <c r="BI18" s="3">
        <v>0</v>
      </c>
      <c r="BJ18">
        <v>0</v>
      </c>
      <c r="BK18">
        <v>0</v>
      </c>
      <c r="BL18" s="38">
        <f t="shared" si="8"/>
        <v>0</v>
      </c>
      <c r="BM18">
        <v>0</v>
      </c>
      <c r="BN18" s="8">
        <v>0</v>
      </c>
      <c r="BO18">
        <v>0</v>
      </c>
      <c r="BP18" t="s">
        <v>46</v>
      </c>
      <c r="BQ18">
        <v>0</v>
      </c>
      <c r="BR18" s="3">
        <v>0</v>
      </c>
      <c r="BS18">
        <v>0</v>
      </c>
      <c r="BT18" s="19">
        <f t="shared" si="0"/>
        <v>6311300</v>
      </c>
      <c r="BU18" s="19">
        <f t="shared" si="1"/>
        <v>6311300</v>
      </c>
      <c r="BV18" s="13">
        <f t="shared" si="2"/>
        <v>1.4512055056271491</v>
      </c>
    </row>
    <row r="19" spans="1:74" hidden="1" x14ac:dyDescent="0.25">
      <c r="A19" t="s">
        <v>81</v>
      </c>
      <c r="B19" t="s">
        <v>82</v>
      </c>
      <c r="C19">
        <v>24</v>
      </c>
      <c r="D19" t="s">
        <v>37</v>
      </c>
      <c r="E19" s="8">
        <v>0</v>
      </c>
      <c r="F19" s="3">
        <v>30650</v>
      </c>
      <c r="G19" s="3">
        <v>0</v>
      </c>
      <c r="H19" s="3">
        <v>30650</v>
      </c>
      <c r="I19" t="s">
        <v>51</v>
      </c>
      <c r="J19" t="s">
        <v>51</v>
      </c>
      <c r="K19" t="s">
        <v>52</v>
      </c>
      <c r="L19" t="s">
        <v>41</v>
      </c>
      <c r="M19">
        <v>0</v>
      </c>
      <c r="N19">
        <v>0</v>
      </c>
      <c r="O19">
        <v>1</v>
      </c>
      <c r="P19">
        <v>5</v>
      </c>
      <c r="Q19">
        <v>18</v>
      </c>
      <c r="S19">
        <v>24</v>
      </c>
      <c r="T19" s="16">
        <f t="shared" si="3"/>
        <v>1.98633865615927E-2</v>
      </c>
      <c r="U19" s="3">
        <v>1543040</v>
      </c>
      <c r="V19" s="3">
        <v>1061277</v>
      </c>
      <c r="W19" s="14">
        <f t="shared" si="4"/>
        <v>0.68778320717544583</v>
      </c>
      <c r="X19" s="3">
        <v>0</v>
      </c>
      <c r="Y19" s="18">
        <f t="shared" si="5"/>
        <v>0</v>
      </c>
      <c r="Z19" s="8">
        <v>42398</v>
      </c>
      <c r="AA19" s="9">
        <v>604225</v>
      </c>
      <c r="AB19" s="9">
        <v>565414</v>
      </c>
      <c r="AC19">
        <v>4.4999999999999998E-2</v>
      </c>
      <c r="AD19">
        <v>5</v>
      </c>
      <c r="AE19" s="38">
        <f t="shared" si="6"/>
        <v>0.22779163950446207</v>
      </c>
      <c r="AF19">
        <v>20</v>
      </c>
      <c r="AG19" s="10">
        <v>44227</v>
      </c>
      <c r="AH19" t="s">
        <v>54</v>
      </c>
      <c r="AI19" t="s">
        <v>43</v>
      </c>
      <c r="AJ19">
        <v>0</v>
      </c>
      <c r="AK19" s="8">
        <v>36221</v>
      </c>
      <c r="AL19" s="3">
        <v>120000</v>
      </c>
      <c r="AM19" s="3">
        <v>120000</v>
      </c>
      <c r="AN19">
        <v>0</v>
      </c>
      <c r="AO19">
        <v>40</v>
      </c>
      <c r="AP19" s="38">
        <f t="shared" si="9"/>
        <v>2.5000000000000001E-2</v>
      </c>
      <c r="AQ19">
        <v>40</v>
      </c>
      <c r="AR19" s="8">
        <v>47179</v>
      </c>
      <c r="AS19">
        <v>0</v>
      </c>
      <c r="AT19" t="s">
        <v>58</v>
      </c>
      <c r="AU19">
        <v>0</v>
      </c>
      <c r="AV19" s="11">
        <v>36221</v>
      </c>
      <c r="AW19" s="3">
        <v>239490</v>
      </c>
      <c r="AX19" s="3">
        <v>239490</v>
      </c>
      <c r="AY19">
        <v>0</v>
      </c>
      <c r="AZ19">
        <v>30</v>
      </c>
      <c r="BA19" s="38">
        <f t="shared" si="7"/>
        <v>3.3333333333333333E-2</v>
      </c>
      <c r="BB19">
        <v>30</v>
      </c>
      <c r="BC19" s="8">
        <v>47179</v>
      </c>
      <c r="BD19">
        <v>0</v>
      </c>
      <c r="BE19" t="s">
        <v>58</v>
      </c>
      <c r="BF19">
        <v>0</v>
      </c>
      <c r="BG19" s="11">
        <v>0</v>
      </c>
      <c r="BH19" s="3">
        <v>0</v>
      </c>
      <c r="BI19" s="3">
        <v>0</v>
      </c>
      <c r="BJ19">
        <v>0</v>
      </c>
      <c r="BK19">
        <v>0</v>
      </c>
      <c r="BL19" s="38">
        <f t="shared" si="8"/>
        <v>0</v>
      </c>
      <c r="BM19">
        <v>0</v>
      </c>
      <c r="BN19" s="8">
        <v>0</v>
      </c>
      <c r="BO19">
        <v>0</v>
      </c>
      <c r="BP19" t="s">
        <v>46</v>
      </c>
      <c r="BQ19">
        <v>0</v>
      </c>
      <c r="BR19" s="3">
        <v>1543040</v>
      </c>
      <c r="BS19">
        <v>0</v>
      </c>
      <c r="BT19" s="19">
        <f t="shared" si="0"/>
        <v>963715</v>
      </c>
      <c r="BU19" s="19">
        <f t="shared" si="1"/>
        <v>963715</v>
      </c>
      <c r="BV19" s="13">
        <f t="shared" si="2"/>
        <v>0.62455607113231026</v>
      </c>
    </row>
    <row r="20" spans="1:74" hidden="1" x14ac:dyDescent="0.25">
      <c r="A20" t="s">
        <v>83</v>
      </c>
      <c r="B20" t="s">
        <v>84</v>
      </c>
      <c r="C20">
        <v>24</v>
      </c>
      <c r="D20" t="s">
        <v>37</v>
      </c>
      <c r="E20" s="8">
        <v>36547</v>
      </c>
      <c r="F20" s="3">
        <v>38659</v>
      </c>
      <c r="G20" s="3">
        <v>0</v>
      </c>
      <c r="H20" s="3">
        <v>38659</v>
      </c>
      <c r="I20" t="s">
        <v>51</v>
      </c>
      <c r="J20" t="s">
        <v>51</v>
      </c>
      <c r="K20" t="s">
        <v>40</v>
      </c>
      <c r="L20" t="s">
        <v>41</v>
      </c>
      <c r="M20">
        <v>0</v>
      </c>
      <c r="N20">
        <v>0</v>
      </c>
      <c r="O20">
        <v>2</v>
      </c>
      <c r="P20">
        <v>3</v>
      </c>
      <c r="Q20">
        <v>19</v>
      </c>
      <c r="S20">
        <v>24</v>
      </c>
      <c r="T20" s="16">
        <f t="shared" si="3"/>
        <v>2.5159938302538837E-2</v>
      </c>
      <c r="U20" s="3">
        <v>1536530</v>
      </c>
      <c r="V20" s="3">
        <v>1062064</v>
      </c>
      <c r="W20" s="14">
        <f t="shared" si="4"/>
        <v>0.69120941341854703</v>
      </c>
      <c r="X20" s="3">
        <v>0</v>
      </c>
      <c r="Y20" s="18">
        <f t="shared" si="5"/>
        <v>0</v>
      </c>
      <c r="Z20" s="8">
        <v>42398</v>
      </c>
      <c r="AA20" s="9">
        <v>662435</v>
      </c>
      <c r="AB20" s="9">
        <v>619895</v>
      </c>
      <c r="AC20">
        <v>4.4999999999999998E-2</v>
      </c>
      <c r="AD20">
        <v>5</v>
      </c>
      <c r="AE20" s="38">
        <f t="shared" si="6"/>
        <v>0.22779163950446207</v>
      </c>
      <c r="AF20">
        <v>20</v>
      </c>
      <c r="AG20" s="10">
        <v>44227</v>
      </c>
      <c r="AH20" t="s">
        <v>42</v>
      </c>
      <c r="AI20" t="s">
        <v>43</v>
      </c>
      <c r="AJ20">
        <v>0</v>
      </c>
      <c r="AK20" s="8">
        <v>36193</v>
      </c>
      <c r="AL20" s="3">
        <v>175000</v>
      </c>
      <c r="AM20" s="3">
        <v>175000</v>
      </c>
      <c r="AN20">
        <v>0</v>
      </c>
      <c r="AO20">
        <v>30</v>
      </c>
      <c r="AP20" s="38">
        <f t="shared" si="9"/>
        <v>3.3333333333333333E-2</v>
      </c>
      <c r="AQ20">
        <v>30</v>
      </c>
      <c r="AR20" s="8">
        <v>47151</v>
      </c>
      <c r="AS20">
        <v>0</v>
      </c>
      <c r="AT20" t="s">
        <v>58</v>
      </c>
      <c r="AU20">
        <v>0</v>
      </c>
      <c r="AV20" s="11">
        <v>36193</v>
      </c>
      <c r="AW20" s="3">
        <v>158340</v>
      </c>
      <c r="AX20" s="3">
        <v>158340</v>
      </c>
      <c r="AY20">
        <v>0</v>
      </c>
      <c r="AZ20">
        <v>30</v>
      </c>
      <c r="BA20" s="38">
        <f t="shared" si="7"/>
        <v>3.3333333333333333E-2</v>
      </c>
      <c r="BB20">
        <v>30</v>
      </c>
      <c r="BC20" s="8">
        <v>47151</v>
      </c>
      <c r="BD20">
        <v>0</v>
      </c>
      <c r="BE20" t="s">
        <v>58</v>
      </c>
      <c r="BF20">
        <v>0</v>
      </c>
      <c r="BG20" s="11">
        <v>0</v>
      </c>
      <c r="BH20" s="3">
        <v>0</v>
      </c>
      <c r="BI20" s="3">
        <v>0</v>
      </c>
      <c r="BJ20">
        <v>0</v>
      </c>
      <c r="BK20">
        <v>0</v>
      </c>
      <c r="BL20" s="38">
        <f t="shared" si="8"/>
        <v>0</v>
      </c>
      <c r="BM20">
        <v>0</v>
      </c>
      <c r="BN20" s="8">
        <v>0</v>
      </c>
      <c r="BO20">
        <v>0</v>
      </c>
      <c r="BP20" t="s">
        <v>46</v>
      </c>
      <c r="BQ20">
        <v>0</v>
      </c>
      <c r="BR20" s="3">
        <v>1536530</v>
      </c>
      <c r="BS20">
        <v>0</v>
      </c>
      <c r="BT20" s="19">
        <f t="shared" si="0"/>
        <v>995775</v>
      </c>
      <c r="BU20" s="19">
        <f t="shared" si="1"/>
        <v>995775</v>
      </c>
      <c r="BV20" s="13">
        <f t="shared" si="2"/>
        <v>0.64806739861896612</v>
      </c>
    </row>
    <row r="21" spans="1:74" hidden="1" x14ac:dyDescent="0.25">
      <c r="A21" t="s">
        <v>85</v>
      </c>
      <c r="B21" t="s">
        <v>86</v>
      </c>
      <c r="C21">
        <v>48</v>
      </c>
      <c r="D21" t="s">
        <v>37</v>
      </c>
      <c r="E21" s="8">
        <v>36455</v>
      </c>
      <c r="F21" s="3">
        <v>55027</v>
      </c>
      <c r="G21" s="3">
        <v>0</v>
      </c>
      <c r="H21" s="3">
        <v>55027</v>
      </c>
      <c r="I21">
        <v>15</v>
      </c>
      <c r="J21">
        <v>15</v>
      </c>
      <c r="K21">
        <v>30</v>
      </c>
      <c r="L21" t="s">
        <v>41</v>
      </c>
      <c r="M21">
        <v>0</v>
      </c>
      <c r="N21">
        <v>0</v>
      </c>
      <c r="O21">
        <v>2</v>
      </c>
      <c r="P21">
        <v>39</v>
      </c>
      <c r="Q21">
        <v>7</v>
      </c>
      <c r="S21">
        <v>48</v>
      </c>
      <c r="T21" s="16">
        <f t="shared" si="3"/>
        <v>1.8494095884158741E-2</v>
      </c>
      <c r="U21" s="3">
        <v>2975382</v>
      </c>
      <c r="V21" s="3">
        <v>2055339</v>
      </c>
      <c r="W21" s="14">
        <f t="shared" si="4"/>
        <v>0.69078155342742542</v>
      </c>
      <c r="X21" s="3">
        <v>0</v>
      </c>
      <c r="Y21" s="18">
        <f t="shared" si="5"/>
        <v>0</v>
      </c>
      <c r="Z21" s="8">
        <v>0</v>
      </c>
      <c r="AA21" s="9">
        <v>0</v>
      </c>
      <c r="AB21" s="9">
        <v>0</v>
      </c>
      <c r="AC21">
        <v>0</v>
      </c>
      <c r="AD21">
        <v>0</v>
      </c>
      <c r="AE21" s="38">
        <f t="shared" si="6"/>
        <v>0</v>
      </c>
      <c r="AF21">
        <v>0</v>
      </c>
      <c r="AG21" s="10">
        <v>0</v>
      </c>
      <c r="AH21">
        <v>0</v>
      </c>
      <c r="AI21" t="s">
        <v>46</v>
      </c>
      <c r="AJ21">
        <v>0</v>
      </c>
      <c r="AK21" s="8">
        <v>42398</v>
      </c>
      <c r="AL21" s="3">
        <v>1348988</v>
      </c>
      <c r="AM21" s="3">
        <v>1262338</v>
      </c>
      <c r="AN21">
        <v>4.4999999999999998E-2</v>
      </c>
      <c r="AO21">
        <v>5</v>
      </c>
      <c r="AP21" s="38">
        <f t="shared" si="9"/>
        <v>0.22779163950446207</v>
      </c>
      <c r="AQ21">
        <v>20</v>
      </c>
      <c r="AR21" s="8">
        <v>44227</v>
      </c>
      <c r="AS21" t="s">
        <v>54</v>
      </c>
      <c r="AT21" t="s">
        <v>43</v>
      </c>
      <c r="AU21">
        <v>0</v>
      </c>
      <c r="AV21" s="11">
        <v>36309</v>
      </c>
      <c r="AW21" s="3">
        <v>299962</v>
      </c>
      <c r="AX21" s="3">
        <v>299962</v>
      </c>
      <c r="AY21">
        <v>0</v>
      </c>
      <c r="AZ21">
        <v>30</v>
      </c>
      <c r="BA21" s="38">
        <f t="shared" si="7"/>
        <v>3.3333333333333333E-2</v>
      </c>
      <c r="BB21">
        <v>30</v>
      </c>
      <c r="BC21" s="8">
        <v>47267</v>
      </c>
      <c r="BD21">
        <v>0</v>
      </c>
      <c r="BE21" t="s">
        <v>58</v>
      </c>
      <c r="BF21">
        <v>0</v>
      </c>
      <c r="BG21" s="11">
        <v>36309</v>
      </c>
      <c r="BH21" s="3">
        <v>336000</v>
      </c>
      <c r="BI21" s="3">
        <v>336000</v>
      </c>
      <c r="BJ21">
        <v>0</v>
      </c>
      <c r="BK21">
        <v>30</v>
      </c>
      <c r="BL21" s="38">
        <f t="shared" si="8"/>
        <v>3.3333333333333333E-2</v>
      </c>
      <c r="BM21">
        <v>30</v>
      </c>
      <c r="BN21" s="8">
        <v>47267</v>
      </c>
      <c r="BO21">
        <v>0</v>
      </c>
      <c r="BP21" t="s">
        <v>46</v>
      </c>
      <c r="BQ21">
        <v>0</v>
      </c>
      <c r="BR21" s="3">
        <v>0</v>
      </c>
      <c r="BS21" t="s">
        <v>47</v>
      </c>
      <c r="BT21" s="19">
        <f t="shared" si="0"/>
        <v>1984950</v>
      </c>
      <c r="BU21" s="19">
        <f t="shared" si="1"/>
        <v>1984950</v>
      </c>
      <c r="BV21" s="13">
        <f t="shared" si="2"/>
        <v>0.6671244230152632</v>
      </c>
    </row>
    <row r="22" spans="1:74" hidden="1" x14ac:dyDescent="0.25">
      <c r="A22" t="s">
        <v>87</v>
      </c>
      <c r="B22" t="s">
        <v>73</v>
      </c>
      <c r="C22">
        <v>24</v>
      </c>
      <c r="D22" t="s">
        <v>37</v>
      </c>
      <c r="E22" s="8">
        <v>36374</v>
      </c>
      <c r="F22" s="3">
        <v>37656</v>
      </c>
      <c r="G22" s="3">
        <v>0</v>
      </c>
      <c r="H22" s="3">
        <v>37656</v>
      </c>
      <c r="I22" t="s">
        <v>51</v>
      </c>
      <c r="J22" t="s">
        <v>51</v>
      </c>
      <c r="K22" t="s">
        <v>52</v>
      </c>
      <c r="L22" t="s">
        <v>41</v>
      </c>
      <c r="M22">
        <v>0</v>
      </c>
      <c r="N22">
        <v>0</v>
      </c>
      <c r="O22">
        <v>1</v>
      </c>
      <c r="P22">
        <v>4</v>
      </c>
      <c r="Q22">
        <v>19</v>
      </c>
      <c r="S22">
        <v>24</v>
      </c>
      <c r="T22" s="16">
        <f t="shared" si="3"/>
        <v>2.4777025848880935E-2</v>
      </c>
      <c r="U22" s="3">
        <v>1519795</v>
      </c>
      <c r="V22" s="3">
        <v>1043101</v>
      </c>
      <c r="W22" s="14">
        <f t="shared" si="4"/>
        <v>0.68634322392164737</v>
      </c>
      <c r="X22" s="3">
        <v>0</v>
      </c>
      <c r="Y22" s="18">
        <f t="shared" si="5"/>
        <v>0</v>
      </c>
      <c r="Z22" s="8">
        <v>42398</v>
      </c>
      <c r="AA22" s="9">
        <v>645178</v>
      </c>
      <c r="AB22" s="9">
        <v>603736</v>
      </c>
      <c r="AC22">
        <v>4.4999999999999998E-2</v>
      </c>
      <c r="AD22">
        <v>5</v>
      </c>
      <c r="AE22" s="38">
        <f t="shared" si="6"/>
        <v>0.22779163950446207</v>
      </c>
      <c r="AF22">
        <v>20</v>
      </c>
      <c r="AG22" s="10">
        <v>44227</v>
      </c>
      <c r="AH22" t="s">
        <v>54</v>
      </c>
      <c r="AI22" t="s">
        <v>43</v>
      </c>
      <c r="AJ22" t="s">
        <v>55</v>
      </c>
      <c r="AK22" s="8">
        <v>36199</v>
      </c>
      <c r="AL22" s="3">
        <v>120000</v>
      </c>
      <c r="AM22" s="3">
        <v>120000</v>
      </c>
      <c r="AN22">
        <v>0</v>
      </c>
      <c r="AO22">
        <v>30</v>
      </c>
      <c r="AP22" s="38">
        <f t="shared" si="9"/>
        <v>3.3333333333333333E-2</v>
      </c>
      <c r="AQ22">
        <v>30</v>
      </c>
      <c r="AR22" s="8">
        <v>47157</v>
      </c>
      <c r="AS22">
        <v>0</v>
      </c>
      <c r="AT22" t="s">
        <v>58</v>
      </c>
      <c r="AU22">
        <v>0</v>
      </c>
      <c r="AV22" s="11">
        <v>36199</v>
      </c>
      <c r="AW22" s="3">
        <v>234212</v>
      </c>
      <c r="AX22" s="3">
        <v>234212</v>
      </c>
      <c r="AY22">
        <v>0</v>
      </c>
      <c r="AZ22">
        <v>30</v>
      </c>
      <c r="BA22" s="38">
        <f t="shared" si="7"/>
        <v>3.3333333333333333E-2</v>
      </c>
      <c r="BB22">
        <v>30</v>
      </c>
      <c r="BC22" s="8">
        <v>47157</v>
      </c>
      <c r="BD22">
        <v>0</v>
      </c>
      <c r="BE22" t="s">
        <v>58</v>
      </c>
      <c r="BF22">
        <v>0</v>
      </c>
      <c r="BG22" s="11">
        <v>0</v>
      </c>
      <c r="BH22" s="3">
        <v>0</v>
      </c>
      <c r="BI22" s="3">
        <v>0</v>
      </c>
      <c r="BJ22">
        <v>0</v>
      </c>
      <c r="BK22">
        <v>0</v>
      </c>
      <c r="BL22" s="38">
        <f t="shared" si="8"/>
        <v>0</v>
      </c>
      <c r="BM22">
        <v>0</v>
      </c>
      <c r="BN22" s="8">
        <v>0</v>
      </c>
      <c r="BO22">
        <v>0</v>
      </c>
      <c r="BP22" t="s">
        <v>46</v>
      </c>
      <c r="BQ22">
        <v>0</v>
      </c>
      <c r="BR22" s="3">
        <v>1519795</v>
      </c>
      <c r="BS22" t="s">
        <v>62</v>
      </c>
      <c r="BT22" s="19">
        <f t="shared" si="0"/>
        <v>999390</v>
      </c>
      <c r="BU22" s="19">
        <f t="shared" si="1"/>
        <v>999390</v>
      </c>
      <c r="BV22" s="13">
        <f t="shared" si="2"/>
        <v>0.65758210811326523</v>
      </c>
    </row>
    <row r="23" spans="1:74" hidden="1" x14ac:dyDescent="0.25">
      <c r="A23" t="s">
        <v>88</v>
      </c>
      <c r="B23" t="s">
        <v>82</v>
      </c>
      <c r="C23">
        <v>24</v>
      </c>
      <c r="D23" t="s">
        <v>37</v>
      </c>
      <c r="E23" s="8">
        <v>36948</v>
      </c>
      <c r="F23" s="3">
        <v>29395</v>
      </c>
      <c r="G23" s="3">
        <v>0</v>
      </c>
      <c r="H23" s="3">
        <v>29395</v>
      </c>
      <c r="I23" t="s">
        <v>51</v>
      </c>
      <c r="J23" t="s">
        <v>51</v>
      </c>
      <c r="K23" t="s">
        <v>89</v>
      </c>
      <c r="L23" t="s">
        <v>41</v>
      </c>
      <c r="M23">
        <v>0</v>
      </c>
      <c r="N23">
        <v>0</v>
      </c>
      <c r="O23">
        <v>0</v>
      </c>
      <c r="P23">
        <v>12</v>
      </c>
      <c r="Q23">
        <v>12</v>
      </c>
      <c r="S23">
        <v>24</v>
      </c>
      <c r="T23" s="16">
        <f t="shared" si="3"/>
        <v>1.7649757244536352E-2</v>
      </c>
      <c r="U23" s="3">
        <v>1665462</v>
      </c>
      <c r="V23" s="3">
        <v>832731</v>
      </c>
      <c r="W23" s="14">
        <f t="shared" si="4"/>
        <v>0.5</v>
      </c>
      <c r="X23" s="3">
        <v>0</v>
      </c>
      <c r="Y23" s="18">
        <f t="shared" si="5"/>
        <v>0</v>
      </c>
      <c r="Z23" s="8">
        <v>38534</v>
      </c>
      <c r="AA23" s="9">
        <v>912053</v>
      </c>
      <c r="AB23" s="9">
        <v>640067</v>
      </c>
      <c r="AC23">
        <v>3.3000000000000002E-2</v>
      </c>
      <c r="AD23">
        <v>30</v>
      </c>
      <c r="AE23" s="38">
        <f t="shared" si="6"/>
        <v>5.3017482396993991E-2</v>
      </c>
      <c r="AF23">
        <v>30</v>
      </c>
      <c r="AG23" s="10">
        <v>49491</v>
      </c>
      <c r="AH23" t="s">
        <v>42</v>
      </c>
      <c r="AI23" t="s">
        <v>43</v>
      </c>
      <c r="AJ23">
        <v>0</v>
      </c>
      <c r="AK23" s="8">
        <v>36725</v>
      </c>
      <c r="AL23" s="3">
        <v>437176</v>
      </c>
      <c r="AM23" s="3">
        <v>703061</v>
      </c>
      <c r="AN23">
        <v>0.03</v>
      </c>
      <c r="AO23">
        <v>30</v>
      </c>
      <c r="AP23" s="38">
        <f t="shared" si="9"/>
        <v>5.1019259320252565E-2</v>
      </c>
      <c r="AQ23">
        <v>30</v>
      </c>
      <c r="AR23" s="8">
        <v>47682</v>
      </c>
      <c r="AS23">
        <v>0</v>
      </c>
      <c r="AT23" t="s">
        <v>58</v>
      </c>
      <c r="AU23">
        <v>0</v>
      </c>
      <c r="AV23" s="11">
        <v>0</v>
      </c>
      <c r="AW23" s="3">
        <v>0</v>
      </c>
      <c r="AX23" s="3">
        <v>0</v>
      </c>
      <c r="AY23">
        <v>0</v>
      </c>
      <c r="AZ23">
        <v>0</v>
      </c>
      <c r="BA23" s="38">
        <f t="shared" si="7"/>
        <v>0</v>
      </c>
      <c r="BB23">
        <v>0</v>
      </c>
      <c r="BC23" s="8">
        <v>0</v>
      </c>
      <c r="BD23">
        <v>0</v>
      </c>
      <c r="BE23" t="s">
        <v>46</v>
      </c>
      <c r="BF23">
        <v>0</v>
      </c>
      <c r="BG23" s="11">
        <v>0</v>
      </c>
      <c r="BH23" s="3">
        <v>0</v>
      </c>
      <c r="BI23" s="3">
        <v>0</v>
      </c>
      <c r="BJ23">
        <v>0</v>
      </c>
      <c r="BK23">
        <v>0</v>
      </c>
      <c r="BL23" s="38">
        <f t="shared" si="8"/>
        <v>0</v>
      </c>
      <c r="BM23">
        <v>0</v>
      </c>
      <c r="BN23" s="8">
        <v>0</v>
      </c>
      <c r="BO23">
        <v>0</v>
      </c>
      <c r="BP23" t="s">
        <v>46</v>
      </c>
      <c r="BQ23">
        <v>0</v>
      </c>
      <c r="BR23" s="3">
        <v>0</v>
      </c>
      <c r="BS23">
        <v>0</v>
      </c>
      <c r="BT23" s="19">
        <f t="shared" si="0"/>
        <v>1349229</v>
      </c>
      <c r="BU23" s="19">
        <f t="shared" si="1"/>
        <v>1349229</v>
      </c>
      <c r="BV23" s="13">
        <f t="shared" si="2"/>
        <v>0.810122956873228</v>
      </c>
    </row>
    <row r="24" spans="1:74" hidden="1" x14ac:dyDescent="0.25">
      <c r="A24" t="s">
        <v>90</v>
      </c>
      <c r="B24" t="s">
        <v>91</v>
      </c>
      <c r="C24">
        <v>24</v>
      </c>
      <c r="D24" t="s">
        <v>37</v>
      </c>
      <c r="E24" s="8">
        <v>36929</v>
      </c>
      <c r="F24" s="3">
        <v>30386</v>
      </c>
      <c r="G24" s="3">
        <v>0</v>
      </c>
      <c r="H24" s="3">
        <v>30386</v>
      </c>
      <c r="I24">
        <v>0</v>
      </c>
      <c r="J24">
        <v>0</v>
      </c>
      <c r="K24">
        <v>0</v>
      </c>
      <c r="L24" t="s">
        <v>46</v>
      </c>
      <c r="M24">
        <v>0</v>
      </c>
      <c r="N24">
        <v>0</v>
      </c>
      <c r="O24">
        <v>0</v>
      </c>
      <c r="P24">
        <v>12</v>
      </c>
      <c r="Q24">
        <v>12</v>
      </c>
      <c r="S24">
        <v>24</v>
      </c>
      <c r="T24" s="16">
        <f t="shared" si="3"/>
        <v>1.7650157908096733E-2</v>
      </c>
      <c r="U24" s="3">
        <v>1721571</v>
      </c>
      <c r="V24" s="3">
        <v>860786</v>
      </c>
      <c r="W24" s="14">
        <f t="shared" si="4"/>
        <v>0.50000029043240157</v>
      </c>
      <c r="X24" s="3">
        <v>0</v>
      </c>
      <c r="Y24" s="18">
        <f t="shared" si="5"/>
        <v>0</v>
      </c>
      <c r="Z24" s="8">
        <v>38534</v>
      </c>
      <c r="AA24" s="9">
        <v>920030.83</v>
      </c>
      <c r="AB24" s="9">
        <v>711147</v>
      </c>
      <c r="AC24">
        <v>5.6000000000000001E-2</v>
      </c>
      <c r="AD24">
        <v>30</v>
      </c>
      <c r="AE24" s="38">
        <f t="shared" si="6"/>
        <v>6.956707390343958E-2</v>
      </c>
      <c r="AF24">
        <v>30</v>
      </c>
      <c r="AG24" s="10">
        <v>49491</v>
      </c>
      <c r="AH24" t="s">
        <v>54</v>
      </c>
      <c r="AI24" t="s">
        <v>43</v>
      </c>
      <c r="AJ24">
        <v>0</v>
      </c>
      <c r="AK24" s="8">
        <v>36795</v>
      </c>
      <c r="AL24" s="3">
        <v>460693</v>
      </c>
      <c r="AM24" s="3">
        <v>753314</v>
      </c>
      <c r="AN24">
        <v>0.03</v>
      </c>
      <c r="AO24">
        <v>30</v>
      </c>
      <c r="AP24" s="38">
        <f t="shared" si="9"/>
        <v>5.1019259320252565E-2</v>
      </c>
      <c r="AQ24">
        <v>30</v>
      </c>
      <c r="AR24" s="8">
        <v>47752</v>
      </c>
      <c r="AS24">
        <v>0</v>
      </c>
      <c r="AT24" t="s">
        <v>58</v>
      </c>
      <c r="AU24">
        <v>0</v>
      </c>
      <c r="AV24" s="11">
        <v>0</v>
      </c>
      <c r="AW24" s="3">
        <v>0</v>
      </c>
      <c r="AX24" s="3">
        <v>0</v>
      </c>
      <c r="AY24">
        <v>0</v>
      </c>
      <c r="AZ24">
        <v>0</v>
      </c>
      <c r="BA24" s="38">
        <f t="shared" si="7"/>
        <v>0</v>
      </c>
      <c r="BB24">
        <v>0</v>
      </c>
      <c r="BC24" s="8">
        <v>0</v>
      </c>
      <c r="BD24">
        <v>0</v>
      </c>
      <c r="BE24" t="s">
        <v>46</v>
      </c>
      <c r="BF24">
        <v>0</v>
      </c>
      <c r="BG24" s="11">
        <v>0</v>
      </c>
      <c r="BH24" s="3">
        <v>0</v>
      </c>
      <c r="BI24" s="3">
        <v>0</v>
      </c>
      <c r="BJ24">
        <v>0</v>
      </c>
      <c r="BK24">
        <v>0</v>
      </c>
      <c r="BL24" s="38">
        <f t="shared" si="8"/>
        <v>0</v>
      </c>
      <c r="BM24">
        <v>0</v>
      </c>
      <c r="BN24" s="8">
        <v>0</v>
      </c>
      <c r="BO24">
        <v>0</v>
      </c>
      <c r="BP24" t="s">
        <v>46</v>
      </c>
      <c r="BQ24">
        <v>0</v>
      </c>
      <c r="BR24" s="3">
        <v>1721571</v>
      </c>
      <c r="BS24" t="s">
        <v>62</v>
      </c>
      <c r="BT24" s="19">
        <f t="shared" si="0"/>
        <v>1380723.83</v>
      </c>
      <c r="BU24" s="19">
        <f t="shared" si="1"/>
        <v>1380723.83</v>
      </c>
      <c r="BV24" s="13">
        <f t="shared" si="2"/>
        <v>0.80201387569841731</v>
      </c>
    </row>
    <row r="25" spans="1:74" hidden="1" x14ac:dyDescent="0.25">
      <c r="A25" t="s">
        <v>92</v>
      </c>
      <c r="B25" t="s">
        <v>93</v>
      </c>
      <c r="C25">
        <v>24</v>
      </c>
      <c r="D25" t="s">
        <v>37</v>
      </c>
      <c r="E25" s="8">
        <v>36895</v>
      </c>
      <c r="F25" s="3">
        <v>21682</v>
      </c>
      <c r="G25" s="3">
        <v>0</v>
      </c>
      <c r="H25" s="3">
        <v>21682</v>
      </c>
      <c r="I25" t="s">
        <v>51</v>
      </c>
      <c r="J25" t="s">
        <v>51</v>
      </c>
      <c r="K25" t="s">
        <v>52</v>
      </c>
      <c r="L25" t="s">
        <v>41</v>
      </c>
      <c r="M25">
        <v>0</v>
      </c>
      <c r="N25">
        <v>0</v>
      </c>
      <c r="O25">
        <v>0</v>
      </c>
      <c r="P25">
        <v>10</v>
      </c>
      <c r="Q25">
        <v>14</v>
      </c>
      <c r="S25">
        <v>24</v>
      </c>
      <c r="T25" s="16">
        <f t="shared" si="3"/>
        <v>1.2066309608081456E-2</v>
      </c>
      <c r="U25" s="3">
        <v>1796904</v>
      </c>
      <c r="V25" s="3">
        <v>830712</v>
      </c>
      <c r="W25" s="14">
        <f t="shared" si="4"/>
        <v>0.46230182580705481</v>
      </c>
      <c r="X25" s="3">
        <v>0</v>
      </c>
      <c r="Y25" s="18">
        <f t="shared" si="5"/>
        <v>0</v>
      </c>
      <c r="Z25" s="8">
        <v>42670</v>
      </c>
      <c r="AA25" s="9">
        <v>700000</v>
      </c>
      <c r="AB25" s="9">
        <v>693178</v>
      </c>
      <c r="AC25">
        <v>4.4999999999999998E-2</v>
      </c>
      <c r="AD25">
        <v>20</v>
      </c>
      <c r="AE25" s="38">
        <f t="shared" si="6"/>
        <v>7.6876144324048032E-2</v>
      </c>
      <c r="AF25">
        <v>20</v>
      </c>
      <c r="AG25" s="10">
        <v>49980</v>
      </c>
      <c r="AH25" t="s">
        <v>54</v>
      </c>
      <c r="AI25" t="s">
        <v>43</v>
      </c>
      <c r="AJ25">
        <v>0</v>
      </c>
      <c r="AK25" s="8">
        <v>36721</v>
      </c>
      <c r="AL25" s="3">
        <v>459361</v>
      </c>
      <c r="AM25" s="3">
        <v>459361</v>
      </c>
      <c r="AN25">
        <v>0.03</v>
      </c>
      <c r="AO25">
        <v>30</v>
      </c>
      <c r="AP25" s="38">
        <f t="shared" si="9"/>
        <v>5.1019259320252565E-2</v>
      </c>
      <c r="AQ25">
        <v>30</v>
      </c>
      <c r="AR25" s="8">
        <v>47678</v>
      </c>
      <c r="AS25">
        <v>0</v>
      </c>
      <c r="AT25" t="s">
        <v>58</v>
      </c>
      <c r="AU25">
        <v>0</v>
      </c>
      <c r="AV25" s="11">
        <v>0</v>
      </c>
      <c r="AW25" s="3">
        <v>0</v>
      </c>
      <c r="AX25" s="3">
        <v>0</v>
      </c>
      <c r="AY25">
        <v>0</v>
      </c>
      <c r="AZ25">
        <v>0</v>
      </c>
      <c r="BA25" s="38">
        <f t="shared" si="7"/>
        <v>0</v>
      </c>
      <c r="BB25">
        <v>0</v>
      </c>
      <c r="BC25" s="8">
        <v>0</v>
      </c>
      <c r="BD25">
        <v>0</v>
      </c>
      <c r="BE25" t="s">
        <v>46</v>
      </c>
      <c r="BF25">
        <v>0</v>
      </c>
      <c r="BG25" s="11">
        <v>0</v>
      </c>
      <c r="BH25" s="3">
        <v>0</v>
      </c>
      <c r="BI25" s="3">
        <v>0</v>
      </c>
      <c r="BJ25">
        <v>0</v>
      </c>
      <c r="BK25">
        <v>0</v>
      </c>
      <c r="BL25" s="38">
        <f t="shared" si="8"/>
        <v>0</v>
      </c>
      <c r="BM25">
        <v>0</v>
      </c>
      <c r="BN25" s="8">
        <v>0</v>
      </c>
      <c r="BO25">
        <v>0</v>
      </c>
      <c r="BP25" t="s">
        <v>46</v>
      </c>
      <c r="BQ25">
        <v>0</v>
      </c>
      <c r="BR25" s="3">
        <v>0</v>
      </c>
      <c r="BS25">
        <v>0</v>
      </c>
      <c r="BT25" s="19">
        <f t="shared" si="0"/>
        <v>1159361</v>
      </c>
      <c r="BU25" s="19">
        <f t="shared" si="1"/>
        <v>1159361</v>
      </c>
      <c r="BV25" s="13">
        <f t="shared" si="2"/>
        <v>0.64519918704616386</v>
      </c>
    </row>
    <row r="26" spans="1:74" hidden="1" x14ac:dyDescent="0.25">
      <c r="A26" t="s">
        <v>94</v>
      </c>
      <c r="B26" t="s">
        <v>95</v>
      </c>
      <c r="C26">
        <v>24</v>
      </c>
      <c r="D26" t="s">
        <v>37</v>
      </c>
      <c r="E26" s="8">
        <v>36949</v>
      </c>
      <c r="F26" s="3">
        <v>29669</v>
      </c>
      <c r="G26" s="3">
        <v>0</v>
      </c>
      <c r="H26" s="3">
        <v>29669</v>
      </c>
      <c r="I26">
        <v>15</v>
      </c>
      <c r="J26">
        <v>15</v>
      </c>
      <c r="K26">
        <v>20</v>
      </c>
      <c r="L26" t="s">
        <v>41</v>
      </c>
      <c r="M26">
        <v>0</v>
      </c>
      <c r="N26">
        <v>0</v>
      </c>
      <c r="O26">
        <v>0</v>
      </c>
      <c r="P26">
        <v>12</v>
      </c>
      <c r="Q26">
        <v>12</v>
      </c>
      <c r="S26">
        <v>24</v>
      </c>
      <c r="T26" s="16">
        <f t="shared" si="3"/>
        <v>1.7650064814269492E-2</v>
      </c>
      <c r="U26" s="3">
        <v>1680957</v>
      </c>
      <c r="V26" s="3">
        <v>840479</v>
      </c>
      <c r="W26" s="14">
        <f t="shared" si="4"/>
        <v>0.50000029744960761</v>
      </c>
      <c r="X26" s="3">
        <v>0</v>
      </c>
      <c r="Y26" s="18">
        <f t="shared" si="5"/>
        <v>0</v>
      </c>
      <c r="Z26" s="8">
        <v>43034</v>
      </c>
      <c r="AA26" s="9">
        <v>700000</v>
      </c>
      <c r="AB26" s="9">
        <v>689649</v>
      </c>
      <c r="AC26">
        <v>4.4999999999999998E-2</v>
      </c>
      <c r="AD26">
        <v>20</v>
      </c>
      <c r="AE26" s="38">
        <f t="shared" si="6"/>
        <v>7.6876144324048032E-2</v>
      </c>
      <c r="AF26">
        <v>30</v>
      </c>
      <c r="AG26" s="10">
        <v>50344</v>
      </c>
      <c r="AH26" t="s">
        <v>54</v>
      </c>
      <c r="AI26" t="s">
        <v>43</v>
      </c>
      <c r="AJ26">
        <v>0</v>
      </c>
      <c r="AK26" s="8">
        <v>36725</v>
      </c>
      <c r="AL26" s="3">
        <v>473464</v>
      </c>
      <c r="AM26" s="3">
        <v>747945</v>
      </c>
      <c r="AN26">
        <v>0.03</v>
      </c>
      <c r="AO26">
        <v>30</v>
      </c>
      <c r="AP26" s="38">
        <f t="shared" si="9"/>
        <v>5.1019259320252565E-2</v>
      </c>
      <c r="AQ26">
        <v>30</v>
      </c>
      <c r="AR26" s="8">
        <v>47682</v>
      </c>
      <c r="AS26">
        <v>0</v>
      </c>
      <c r="AT26" t="s">
        <v>58</v>
      </c>
      <c r="AU26">
        <v>0</v>
      </c>
      <c r="AV26" s="11">
        <v>0</v>
      </c>
      <c r="AW26" s="3">
        <v>0</v>
      </c>
      <c r="AX26" s="3">
        <v>0</v>
      </c>
      <c r="AY26">
        <v>0</v>
      </c>
      <c r="AZ26">
        <v>0</v>
      </c>
      <c r="BA26" s="38">
        <f t="shared" si="7"/>
        <v>0</v>
      </c>
      <c r="BB26">
        <v>0</v>
      </c>
      <c r="BC26" s="8">
        <v>0</v>
      </c>
      <c r="BD26">
        <v>0</v>
      </c>
      <c r="BE26" t="s">
        <v>46</v>
      </c>
      <c r="BF26">
        <v>0</v>
      </c>
      <c r="BG26" s="11">
        <v>0</v>
      </c>
      <c r="BH26" s="3">
        <v>0</v>
      </c>
      <c r="BI26" s="3">
        <v>0</v>
      </c>
      <c r="BJ26">
        <v>0</v>
      </c>
      <c r="BK26">
        <v>0</v>
      </c>
      <c r="BL26" s="38">
        <f t="shared" si="8"/>
        <v>0</v>
      </c>
      <c r="BM26">
        <v>0</v>
      </c>
      <c r="BN26" s="8">
        <v>0</v>
      </c>
      <c r="BO26">
        <v>0</v>
      </c>
      <c r="BP26" t="s">
        <v>46</v>
      </c>
      <c r="BQ26">
        <v>0</v>
      </c>
      <c r="BR26" s="3">
        <v>1680957</v>
      </c>
      <c r="BS26" t="s">
        <v>47</v>
      </c>
      <c r="BT26" s="19">
        <f t="shared" si="0"/>
        <v>1173464</v>
      </c>
      <c r="BU26" s="19">
        <f t="shared" si="1"/>
        <v>1173464</v>
      </c>
      <c r="BV26" s="13">
        <f t="shared" si="2"/>
        <v>0.6980928126061523</v>
      </c>
    </row>
    <row r="27" spans="1:74" hidden="1" x14ac:dyDescent="0.25">
      <c r="A27" t="s">
        <v>96</v>
      </c>
      <c r="B27" t="s">
        <v>97</v>
      </c>
      <c r="C27">
        <v>160</v>
      </c>
      <c r="D27" t="s">
        <v>37</v>
      </c>
      <c r="E27" s="8">
        <v>37860</v>
      </c>
      <c r="F27" s="3">
        <v>3036290</v>
      </c>
      <c r="G27" s="3">
        <v>0</v>
      </c>
      <c r="H27" s="3">
        <v>3036290</v>
      </c>
      <c r="I27">
        <v>15</v>
      </c>
      <c r="J27">
        <v>15</v>
      </c>
      <c r="K27">
        <v>30</v>
      </c>
      <c r="L27" t="s">
        <v>41</v>
      </c>
      <c r="M27">
        <v>0</v>
      </c>
      <c r="N27">
        <v>0</v>
      </c>
      <c r="O27">
        <v>0</v>
      </c>
      <c r="P27">
        <v>128</v>
      </c>
      <c r="Q27">
        <v>32</v>
      </c>
      <c r="S27">
        <v>160</v>
      </c>
      <c r="T27" s="16">
        <f t="shared" si="3"/>
        <v>0.27191155085648433</v>
      </c>
      <c r="U27" s="3">
        <v>11166462</v>
      </c>
      <c r="V27" s="3">
        <v>8939039</v>
      </c>
      <c r="W27" s="14">
        <f t="shared" si="4"/>
        <v>0.80052562754433765</v>
      </c>
      <c r="X27" s="3">
        <v>2051073</v>
      </c>
      <c r="Y27" s="18">
        <f t="shared" si="5"/>
        <v>0.18368154568564332</v>
      </c>
      <c r="Z27" s="8">
        <v>37135</v>
      </c>
      <c r="AA27" s="9">
        <v>6400000</v>
      </c>
      <c r="AB27" s="9">
        <v>5390000</v>
      </c>
      <c r="AC27">
        <v>3.4200000000000001E-2</v>
      </c>
      <c r="AD27">
        <v>35</v>
      </c>
      <c r="AE27" s="38">
        <f t="shared" si="6"/>
        <v>4.9436694222231604E-2</v>
      </c>
      <c r="AF27">
        <v>35</v>
      </c>
      <c r="AG27" s="10">
        <v>49919</v>
      </c>
      <c r="AH27" t="s">
        <v>63</v>
      </c>
      <c r="AI27" t="s">
        <v>43</v>
      </c>
      <c r="AJ27" t="s">
        <v>44</v>
      </c>
      <c r="AK27" s="8">
        <v>37135</v>
      </c>
      <c r="AL27" s="3">
        <v>2665389</v>
      </c>
      <c r="AM27" s="3">
        <v>2329639.81</v>
      </c>
      <c r="AN27">
        <v>0</v>
      </c>
      <c r="AO27" t="s">
        <v>45</v>
      </c>
      <c r="AP27" s="38">
        <f t="shared" si="9"/>
        <v>0</v>
      </c>
      <c r="AQ27">
        <v>0</v>
      </c>
      <c r="AR27" s="8">
        <v>0</v>
      </c>
      <c r="AS27">
        <v>0</v>
      </c>
      <c r="AT27" t="s">
        <v>58</v>
      </c>
      <c r="AU27" t="s">
        <v>98</v>
      </c>
      <c r="AV27" s="11">
        <v>37135</v>
      </c>
      <c r="AW27" s="3">
        <v>500000</v>
      </c>
      <c r="AX27" s="3">
        <v>412700.15999999997</v>
      </c>
      <c r="AY27">
        <v>0.1</v>
      </c>
      <c r="AZ27">
        <v>32</v>
      </c>
      <c r="BA27" s="38">
        <f t="shared" si="7"/>
        <v>0.10497171671268082</v>
      </c>
      <c r="BB27">
        <v>30</v>
      </c>
      <c r="BC27" s="8">
        <v>48823</v>
      </c>
      <c r="BD27">
        <v>0</v>
      </c>
      <c r="BE27" t="s">
        <v>43</v>
      </c>
      <c r="BF27">
        <v>0</v>
      </c>
      <c r="BG27" s="11">
        <v>0</v>
      </c>
      <c r="BH27" s="3">
        <v>0</v>
      </c>
      <c r="BI27" s="3">
        <v>0</v>
      </c>
      <c r="BJ27">
        <v>0</v>
      </c>
      <c r="BK27">
        <v>0</v>
      </c>
      <c r="BL27" s="38">
        <f t="shared" si="8"/>
        <v>0</v>
      </c>
      <c r="BM27">
        <v>0</v>
      </c>
      <c r="BN27" s="8">
        <v>0</v>
      </c>
      <c r="BO27">
        <v>0</v>
      </c>
      <c r="BP27" t="s">
        <v>46</v>
      </c>
      <c r="BQ27">
        <v>0</v>
      </c>
      <c r="BR27" s="3">
        <v>11166462</v>
      </c>
      <c r="BS27" t="s">
        <v>47</v>
      </c>
      <c r="BT27" s="19">
        <f t="shared" si="0"/>
        <v>9565389</v>
      </c>
      <c r="BU27" s="19">
        <f t="shared" si="1"/>
        <v>11616462</v>
      </c>
      <c r="BV27" s="13">
        <f t="shared" si="2"/>
        <v>1.0402992460817042</v>
      </c>
    </row>
    <row r="28" spans="1:74" hidden="1" x14ac:dyDescent="0.25">
      <c r="A28" t="s">
        <v>99</v>
      </c>
      <c r="B28" t="s">
        <v>66</v>
      </c>
      <c r="C28">
        <v>264</v>
      </c>
      <c r="D28" t="s">
        <v>37</v>
      </c>
      <c r="E28" s="8">
        <v>37515</v>
      </c>
      <c r="F28" s="3">
        <v>0</v>
      </c>
      <c r="G28" s="3">
        <v>0</v>
      </c>
      <c r="H28" s="3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S28">
        <v>0</v>
      </c>
      <c r="T28" s="16">
        <f t="shared" si="3"/>
        <v>0</v>
      </c>
      <c r="U28" s="3">
        <v>0</v>
      </c>
      <c r="V28" s="3">
        <v>0</v>
      </c>
      <c r="W28" s="14">
        <f t="shared" si="4"/>
        <v>0</v>
      </c>
      <c r="X28" s="3">
        <v>0</v>
      </c>
      <c r="Y28" s="18">
        <f t="shared" si="5"/>
        <v>0</v>
      </c>
      <c r="Z28" s="8">
        <v>39619</v>
      </c>
      <c r="AA28" s="9">
        <v>8950000</v>
      </c>
      <c r="AB28" s="9">
        <v>8950000</v>
      </c>
      <c r="AC28">
        <v>0.06</v>
      </c>
      <c r="AD28">
        <v>30</v>
      </c>
      <c r="AE28" s="38">
        <f t="shared" si="6"/>
        <v>7.2648911490047222E-2</v>
      </c>
      <c r="AF28">
        <v>0</v>
      </c>
      <c r="AG28" s="10">
        <v>50587</v>
      </c>
      <c r="AH28">
        <v>0</v>
      </c>
      <c r="AI28" t="s">
        <v>100</v>
      </c>
      <c r="AJ28">
        <v>0</v>
      </c>
      <c r="AK28" s="8">
        <v>39630</v>
      </c>
      <c r="AL28" s="3">
        <v>1500000</v>
      </c>
      <c r="AM28" s="3">
        <v>152198</v>
      </c>
      <c r="AN28" t="s">
        <v>101</v>
      </c>
      <c r="AO28">
        <v>0</v>
      </c>
      <c r="AP28" s="38">
        <f t="shared" si="9"/>
        <v>0</v>
      </c>
      <c r="AQ28">
        <v>0</v>
      </c>
      <c r="AR28" s="8">
        <v>0</v>
      </c>
      <c r="AS28">
        <v>0</v>
      </c>
      <c r="AT28" t="s">
        <v>100</v>
      </c>
      <c r="AU28">
        <v>0</v>
      </c>
      <c r="AV28" s="11">
        <v>0</v>
      </c>
      <c r="AW28" s="3">
        <v>0</v>
      </c>
      <c r="AX28" s="3">
        <v>0</v>
      </c>
      <c r="AY28">
        <v>0</v>
      </c>
      <c r="AZ28">
        <v>0</v>
      </c>
      <c r="BA28" s="38">
        <f t="shared" si="7"/>
        <v>0</v>
      </c>
      <c r="BB28">
        <v>0</v>
      </c>
      <c r="BC28" s="8">
        <v>0</v>
      </c>
      <c r="BD28">
        <v>0</v>
      </c>
      <c r="BE28" t="s">
        <v>46</v>
      </c>
      <c r="BF28">
        <v>0</v>
      </c>
      <c r="BG28" s="11">
        <v>0</v>
      </c>
      <c r="BH28" s="3">
        <v>0</v>
      </c>
      <c r="BI28" s="3">
        <v>0</v>
      </c>
      <c r="BJ28">
        <v>0</v>
      </c>
      <c r="BK28">
        <v>0</v>
      </c>
      <c r="BL28" s="38">
        <f t="shared" si="8"/>
        <v>0</v>
      </c>
      <c r="BM28">
        <v>0</v>
      </c>
      <c r="BN28" s="8">
        <v>0</v>
      </c>
      <c r="BO28">
        <v>0</v>
      </c>
      <c r="BP28" t="s">
        <v>46</v>
      </c>
      <c r="BQ28">
        <v>0</v>
      </c>
      <c r="BR28" s="3">
        <v>0</v>
      </c>
      <c r="BS28">
        <v>0</v>
      </c>
      <c r="BT28" s="19">
        <f t="shared" si="0"/>
        <v>10450000</v>
      </c>
      <c r="BU28" s="19">
        <f t="shared" si="1"/>
        <v>10450000</v>
      </c>
      <c r="BV28" s="13">
        <f t="shared" si="2"/>
        <v>0</v>
      </c>
    </row>
    <row r="29" spans="1:74" hidden="1" x14ac:dyDescent="0.25">
      <c r="A29" t="s">
        <v>48</v>
      </c>
      <c r="B29" t="s">
        <v>49</v>
      </c>
      <c r="C29">
        <v>106</v>
      </c>
      <c r="D29" t="s">
        <v>37</v>
      </c>
      <c r="E29" s="8">
        <v>37986</v>
      </c>
      <c r="F29" s="3">
        <v>0</v>
      </c>
      <c r="G29" s="3">
        <v>0</v>
      </c>
      <c r="H29" s="3">
        <v>0</v>
      </c>
      <c r="I29">
        <v>15</v>
      </c>
      <c r="J29">
        <v>15</v>
      </c>
      <c r="K29">
        <v>30</v>
      </c>
      <c r="L29" t="s">
        <v>46</v>
      </c>
      <c r="M29">
        <v>0</v>
      </c>
      <c r="N29">
        <v>0</v>
      </c>
      <c r="O29">
        <v>28</v>
      </c>
      <c r="P29">
        <v>53</v>
      </c>
      <c r="Q29">
        <v>25</v>
      </c>
      <c r="S29">
        <v>106</v>
      </c>
      <c r="T29" s="16">
        <f t="shared" si="3"/>
        <v>0</v>
      </c>
      <c r="U29" s="3">
        <v>0</v>
      </c>
      <c r="V29" s="3">
        <v>0</v>
      </c>
      <c r="W29" s="14">
        <f t="shared" si="4"/>
        <v>0</v>
      </c>
      <c r="X29" s="3">
        <v>0</v>
      </c>
      <c r="Y29" s="18">
        <f t="shared" si="5"/>
        <v>0</v>
      </c>
      <c r="Z29" s="8">
        <v>0</v>
      </c>
      <c r="AA29" s="9">
        <v>5125000</v>
      </c>
      <c r="AB29" s="9">
        <v>5125000</v>
      </c>
      <c r="AC29">
        <v>4.0599999999999997E-2</v>
      </c>
      <c r="AD29">
        <v>10</v>
      </c>
      <c r="AE29" s="38">
        <f t="shared" si="6"/>
        <v>0.12365947561177036</v>
      </c>
      <c r="AF29">
        <v>30</v>
      </c>
      <c r="AG29" s="10">
        <v>45139</v>
      </c>
      <c r="AH29" t="s">
        <v>54</v>
      </c>
      <c r="AI29" t="s">
        <v>43</v>
      </c>
      <c r="AJ29">
        <v>0</v>
      </c>
      <c r="AK29" s="8">
        <v>0</v>
      </c>
      <c r="AL29" s="3">
        <v>0</v>
      </c>
      <c r="AM29" s="3">
        <v>0</v>
      </c>
      <c r="AN29">
        <v>0</v>
      </c>
      <c r="AO29" t="s">
        <v>45</v>
      </c>
      <c r="AP29" s="38">
        <f t="shared" si="9"/>
        <v>0</v>
      </c>
      <c r="AQ29">
        <v>0</v>
      </c>
      <c r="AR29" s="8">
        <v>0</v>
      </c>
      <c r="AS29">
        <v>0</v>
      </c>
      <c r="AT29" t="s">
        <v>46</v>
      </c>
      <c r="AU29">
        <v>0</v>
      </c>
      <c r="AV29" s="11">
        <v>0</v>
      </c>
      <c r="AW29" s="3">
        <v>0</v>
      </c>
      <c r="AX29" s="3">
        <v>0</v>
      </c>
      <c r="AY29">
        <v>0</v>
      </c>
      <c r="AZ29">
        <v>0</v>
      </c>
      <c r="BA29" s="38">
        <f t="shared" si="7"/>
        <v>0</v>
      </c>
      <c r="BB29">
        <v>0</v>
      </c>
      <c r="BC29" s="8">
        <v>0</v>
      </c>
      <c r="BD29">
        <v>0</v>
      </c>
      <c r="BE29" t="s">
        <v>46</v>
      </c>
      <c r="BF29">
        <v>0</v>
      </c>
      <c r="BG29" s="11">
        <v>0</v>
      </c>
      <c r="BH29" s="3">
        <v>0</v>
      </c>
      <c r="BI29" s="3">
        <v>0</v>
      </c>
      <c r="BJ29">
        <v>0</v>
      </c>
      <c r="BK29">
        <v>0</v>
      </c>
      <c r="BL29" s="38">
        <f t="shared" si="8"/>
        <v>0</v>
      </c>
      <c r="BM29">
        <v>0</v>
      </c>
      <c r="BN29" s="8">
        <v>0</v>
      </c>
      <c r="BO29">
        <v>0</v>
      </c>
      <c r="BP29" t="s">
        <v>46</v>
      </c>
      <c r="BQ29">
        <v>0</v>
      </c>
      <c r="BR29" s="3">
        <v>0</v>
      </c>
      <c r="BS29">
        <v>0</v>
      </c>
      <c r="BT29" s="19">
        <f t="shared" si="0"/>
        <v>5125000</v>
      </c>
      <c r="BU29" s="19">
        <f t="shared" si="1"/>
        <v>5125000</v>
      </c>
      <c r="BV29" s="13">
        <f t="shared" si="2"/>
        <v>0</v>
      </c>
    </row>
    <row r="30" spans="1:74" hidden="1" x14ac:dyDescent="0.25">
      <c r="A30" t="s">
        <v>35</v>
      </c>
      <c r="B30" t="s">
        <v>36</v>
      </c>
      <c r="C30">
        <v>160</v>
      </c>
      <c r="D30" t="s">
        <v>46</v>
      </c>
      <c r="E30" s="8">
        <v>40092</v>
      </c>
      <c r="F30" s="3">
        <v>5354030</v>
      </c>
      <c r="G30" s="3">
        <v>0</v>
      </c>
      <c r="H30" s="3">
        <v>5354030</v>
      </c>
      <c r="I30">
        <v>30</v>
      </c>
      <c r="J30">
        <v>15</v>
      </c>
      <c r="K30">
        <v>45</v>
      </c>
      <c r="L30" t="s">
        <v>41</v>
      </c>
      <c r="M30">
        <v>0</v>
      </c>
      <c r="N30">
        <v>0</v>
      </c>
      <c r="O30">
        <v>0</v>
      </c>
      <c r="P30">
        <v>160</v>
      </c>
      <c r="Q30">
        <v>0</v>
      </c>
      <c r="S30">
        <v>160</v>
      </c>
      <c r="T30" s="16">
        <f t="shared" si="3"/>
        <v>0.2968129431449511</v>
      </c>
      <c r="U30" s="3">
        <v>18038398</v>
      </c>
      <c r="V30" s="3">
        <v>16094452</v>
      </c>
      <c r="W30" s="14">
        <f t="shared" si="4"/>
        <v>0.89223289119133531</v>
      </c>
      <c r="X30" s="3">
        <v>4755548</v>
      </c>
      <c r="Y30" s="18">
        <f t="shared" si="5"/>
        <v>0.26363471966856478</v>
      </c>
      <c r="Z30" s="8">
        <v>39356</v>
      </c>
      <c r="AA30" s="9">
        <v>11150000</v>
      </c>
      <c r="AB30" s="9">
        <v>10190000</v>
      </c>
      <c r="AC30">
        <v>3.39E-2</v>
      </c>
      <c r="AD30">
        <v>35</v>
      </c>
      <c r="AE30" s="38">
        <f t="shared" si="6"/>
        <v>4.9226870646460821E-2</v>
      </c>
      <c r="AF30">
        <v>35</v>
      </c>
      <c r="AG30" s="10">
        <v>52140</v>
      </c>
      <c r="AH30" t="s">
        <v>102</v>
      </c>
      <c r="AI30" t="s">
        <v>43</v>
      </c>
      <c r="AJ30" t="s">
        <v>44</v>
      </c>
      <c r="AK30" s="8">
        <v>39356</v>
      </c>
      <c r="AL30" s="3">
        <v>2132850</v>
      </c>
      <c r="AM30" s="3">
        <v>1063032.31</v>
      </c>
      <c r="AN30">
        <v>0</v>
      </c>
      <c r="AO30" t="s">
        <v>45</v>
      </c>
      <c r="AP30" s="38">
        <f t="shared" si="9"/>
        <v>0</v>
      </c>
      <c r="AQ30">
        <v>0</v>
      </c>
      <c r="AR30" s="8">
        <v>0</v>
      </c>
      <c r="AS30">
        <v>0</v>
      </c>
      <c r="AT30" t="s">
        <v>58</v>
      </c>
      <c r="AU30" t="s">
        <v>98</v>
      </c>
      <c r="AV30" s="11">
        <v>0</v>
      </c>
      <c r="AW30" s="3">
        <v>0</v>
      </c>
      <c r="AX30" s="3">
        <v>0</v>
      </c>
      <c r="AY30">
        <v>0</v>
      </c>
      <c r="AZ30">
        <v>0</v>
      </c>
      <c r="BA30" s="38">
        <f t="shared" si="7"/>
        <v>0</v>
      </c>
      <c r="BB30">
        <v>0</v>
      </c>
      <c r="BC30" s="8">
        <v>0</v>
      </c>
      <c r="BD30">
        <v>0</v>
      </c>
      <c r="BE30" t="s">
        <v>46</v>
      </c>
      <c r="BF30">
        <v>0</v>
      </c>
      <c r="BG30" s="11">
        <v>0</v>
      </c>
      <c r="BH30" s="3">
        <v>0</v>
      </c>
      <c r="BI30" s="3">
        <v>0</v>
      </c>
      <c r="BJ30">
        <v>0</v>
      </c>
      <c r="BK30">
        <v>0</v>
      </c>
      <c r="BL30" s="38">
        <f t="shared" si="8"/>
        <v>0</v>
      </c>
      <c r="BM30">
        <v>0</v>
      </c>
      <c r="BN30" s="8">
        <v>0</v>
      </c>
      <c r="BO30">
        <v>0</v>
      </c>
      <c r="BP30" t="s">
        <v>46</v>
      </c>
      <c r="BQ30">
        <v>0</v>
      </c>
      <c r="BR30" s="3">
        <v>18038398</v>
      </c>
      <c r="BS30" t="s">
        <v>47</v>
      </c>
      <c r="BT30" s="19">
        <f t="shared" si="0"/>
        <v>13282850</v>
      </c>
      <c r="BU30" s="19">
        <f t="shared" si="1"/>
        <v>18038398</v>
      </c>
      <c r="BV30" s="13">
        <f t="shared" si="2"/>
        <v>1</v>
      </c>
    </row>
    <row r="31" spans="1:74" hidden="1" x14ac:dyDescent="0.25">
      <c r="A31" t="s">
        <v>35</v>
      </c>
      <c r="B31" t="s">
        <v>36</v>
      </c>
      <c r="C31">
        <v>62</v>
      </c>
      <c r="D31" t="s">
        <v>37</v>
      </c>
      <c r="E31" s="8">
        <v>42860</v>
      </c>
      <c r="F31" s="3">
        <v>705000</v>
      </c>
      <c r="G31" s="3">
        <v>0</v>
      </c>
      <c r="H31" s="3">
        <v>705000</v>
      </c>
      <c r="I31" t="s">
        <v>103</v>
      </c>
      <c r="J31" t="s">
        <v>103</v>
      </c>
      <c r="K31">
        <v>0</v>
      </c>
      <c r="L31" t="s">
        <v>41</v>
      </c>
      <c r="M31">
        <v>0</v>
      </c>
      <c r="N31">
        <v>0</v>
      </c>
      <c r="O31">
        <v>0</v>
      </c>
      <c r="P31">
        <v>0</v>
      </c>
      <c r="Q31">
        <v>0</v>
      </c>
      <c r="S31">
        <v>0</v>
      </c>
      <c r="T31" s="16">
        <f t="shared" si="3"/>
        <v>0</v>
      </c>
      <c r="U31" s="3" t="s">
        <v>104</v>
      </c>
      <c r="V31" s="3" t="s">
        <v>104</v>
      </c>
      <c r="W31" s="14">
        <f t="shared" si="4"/>
        <v>0</v>
      </c>
      <c r="X31" s="3">
        <v>0</v>
      </c>
      <c r="Y31" s="18">
        <f t="shared" si="5"/>
        <v>0</v>
      </c>
      <c r="Z31" s="8">
        <v>0</v>
      </c>
      <c r="AA31" s="9">
        <v>0</v>
      </c>
      <c r="AB31" s="9">
        <v>0</v>
      </c>
      <c r="AC31">
        <v>0</v>
      </c>
      <c r="AD31">
        <v>0</v>
      </c>
      <c r="AE31" s="38">
        <f t="shared" si="6"/>
        <v>0</v>
      </c>
      <c r="AF31">
        <v>0</v>
      </c>
      <c r="AG31" s="10">
        <v>0</v>
      </c>
      <c r="AH31">
        <v>0</v>
      </c>
      <c r="AI31">
        <v>0</v>
      </c>
      <c r="AJ31">
        <v>0</v>
      </c>
      <c r="AK31" s="8">
        <v>0</v>
      </c>
      <c r="AL31" s="3">
        <v>0</v>
      </c>
      <c r="AM31" s="3">
        <v>0</v>
      </c>
      <c r="AN31">
        <v>0</v>
      </c>
      <c r="AO31">
        <v>0</v>
      </c>
      <c r="AP31" s="38">
        <f t="shared" si="9"/>
        <v>0</v>
      </c>
      <c r="AQ31">
        <v>0</v>
      </c>
      <c r="AR31" s="8">
        <v>0</v>
      </c>
      <c r="AS31">
        <v>0</v>
      </c>
      <c r="AT31">
        <v>0</v>
      </c>
      <c r="AU31">
        <v>0</v>
      </c>
      <c r="AV31" s="11">
        <v>0</v>
      </c>
      <c r="AW31" s="3">
        <v>0</v>
      </c>
      <c r="AX31" s="3">
        <v>0</v>
      </c>
      <c r="AY31">
        <v>0</v>
      </c>
      <c r="AZ31">
        <v>0</v>
      </c>
      <c r="BA31" s="38">
        <f t="shared" si="7"/>
        <v>0</v>
      </c>
      <c r="BB31">
        <v>0</v>
      </c>
      <c r="BC31" s="8">
        <v>0</v>
      </c>
      <c r="BD31">
        <v>0</v>
      </c>
      <c r="BE31">
        <v>0</v>
      </c>
      <c r="BF31">
        <v>0</v>
      </c>
      <c r="BG31" s="11">
        <v>0</v>
      </c>
      <c r="BH31" s="3">
        <v>0</v>
      </c>
      <c r="BI31" s="3">
        <v>0</v>
      </c>
      <c r="BJ31">
        <v>0</v>
      </c>
      <c r="BK31">
        <v>0</v>
      </c>
      <c r="BL31" s="38">
        <f t="shared" si="8"/>
        <v>0</v>
      </c>
      <c r="BM31">
        <v>0</v>
      </c>
      <c r="BN31" s="8">
        <v>0</v>
      </c>
      <c r="BO31">
        <v>0</v>
      </c>
      <c r="BP31" t="s">
        <v>46</v>
      </c>
      <c r="BQ31">
        <v>0</v>
      </c>
      <c r="BR31" s="3">
        <v>0</v>
      </c>
      <c r="BS31">
        <v>0</v>
      </c>
      <c r="BT31" s="19">
        <f t="shared" si="0"/>
        <v>0</v>
      </c>
      <c r="BU31" s="19">
        <f t="shared" si="1"/>
        <v>0</v>
      </c>
      <c r="BV31" s="13">
        <f t="shared" si="2"/>
        <v>0</v>
      </c>
    </row>
    <row r="32" spans="1:74" hidden="1" x14ac:dyDescent="0.25">
      <c r="A32" t="s">
        <v>35</v>
      </c>
      <c r="B32" t="s">
        <v>36</v>
      </c>
      <c r="C32">
        <v>198</v>
      </c>
      <c r="D32" t="s">
        <v>37</v>
      </c>
      <c r="E32" s="8">
        <v>42724</v>
      </c>
      <c r="F32" s="3">
        <v>6697380</v>
      </c>
      <c r="G32" s="3">
        <v>0</v>
      </c>
      <c r="H32" s="3">
        <v>6697380</v>
      </c>
      <c r="I32" t="s">
        <v>38</v>
      </c>
      <c r="J32" t="s">
        <v>39</v>
      </c>
      <c r="K32" t="s">
        <v>40</v>
      </c>
      <c r="L32" t="s">
        <v>41</v>
      </c>
      <c r="M32">
        <v>0</v>
      </c>
      <c r="N32">
        <v>0</v>
      </c>
      <c r="O32">
        <v>0</v>
      </c>
      <c r="P32">
        <v>198</v>
      </c>
      <c r="Q32">
        <v>0</v>
      </c>
      <c r="S32">
        <v>198</v>
      </c>
      <c r="T32" s="16">
        <f t="shared" si="3"/>
        <v>0.28514433351538621</v>
      </c>
      <c r="U32" s="3">
        <v>23487684</v>
      </c>
      <c r="V32" s="3">
        <v>21396424</v>
      </c>
      <c r="W32" s="14">
        <f t="shared" si="4"/>
        <v>0.91096355008863372</v>
      </c>
      <c r="X32" s="3">
        <v>7887684</v>
      </c>
      <c r="Y32" s="18">
        <f t="shared" si="5"/>
        <v>0.33582212703474723</v>
      </c>
      <c r="Z32" s="8">
        <v>42430</v>
      </c>
      <c r="AA32" s="9">
        <v>15600000</v>
      </c>
      <c r="AB32" s="9">
        <v>15600000</v>
      </c>
      <c r="AC32">
        <v>4.6600000000000003E-2</v>
      </c>
      <c r="AD32">
        <v>15</v>
      </c>
      <c r="AE32" s="38">
        <f t="shared" si="6"/>
        <v>9.4140897948373561E-2</v>
      </c>
      <c r="AF32">
        <v>35</v>
      </c>
      <c r="AG32" s="10">
        <v>48639</v>
      </c>
      <c r="AH32" t="s">
        <v>42</v>
      </c>
      <c r="AI32" t="s">
        <v>43</v>
      </c>
      <c r="AJ32" t="s">
        <v>44</v>
      </c>
      <c r="AK32" s="8">
        <v>0</v>
      </c>
      <c r="AL32" s="3">
        <v>0</v>
      </c>
      <c r="AM32" s="3">
        <v>0</v>
      </c>
      <c r="AN32">
        <v>0</v>
      </c>
      <c r="AO32" t="s">
        <v>45</v>
      </c>
      <c r="AP32" s="38">
        <f t="shared" si="9"/>
        <v>0</v>
      </c>
      <c r="AQ32">
        <v>0</v>
      </c>
      <c r="AR32" s="8">
        <v>0</v>
      </c>
      <c r="AS32">
        <v>0</v>
      </c>
      <c r="AT32" t="s">
        <v>46</v>
      </c>
      <c r="AU32">
        <v>0</v>
      </c>
      <c r="AV32" s="11">
        <v>0</v>
      </c>
      <c r="AW32" s="3">
        <v>0</v>
      </c>
      <c r="AX32" s="3">
        <v>0</v>
      </c>
      <c r="AY32">
        <v>0</v>
      </c>
      <c r="AZ32">
        <v>0</v>
      </c>
      <c r="BA32" s="38">
        <f t="shared" si="7"/>
        <v>0</v>
      </c>
      <c r="BB32">
        <v>0</v>
      </c>
      <c r="BC32" s="8">
        <v>0</v>
      </c>
      <c r="BD32">
        <v>0</v>
      </c>
      <c r="BE32" t="s">
        <v>46</v>
      </c>
      <c r="BF32">
        <v>0</v>
      </c>
      <c r="BG32" s="11">
        <v>0</v>
      </c>
      <c r="BH32" s="3">
        <v>0</v>
      </c>
      <c r="BI32" s="3">
        <v>0</v>
      </c>
      <c r="BJ32">
        <v>0</v>
      </c>
      <c r="BK32">
        <v>0</v>
      </c>
      <c r="BL32" s="38">
        <f t="shared" si="8"/>
        <v>0</v>
      </c>
      <c r="BM32">
        <v>0</v>
      </c>
      <c r="BN32" s="8">
        <v>0</v>
      </c>
      <c r="BO32">
        <v>0</v>
      </c>
      <c r="BP32" t="s">
        <v>46</v>
      </c>
      <c r="BQ32">
        <v>0</v>
      </c>
      <c r="BR32" s="3">
        <v>23487684</v>
      </c>
      <c r="BS32" t="s">
        <v>47</v>
      </c>
      <c r="BT32" s="19">
        <f t="shared" si="0"/>
        <v>15600000</v>
      </c>
      <c r="BU32" s="19">
        <f t="shared" si="1"/>
        <v>23487684</v>
      </c>
      <c r="BV32" s="13">
        <f t="shared" si="2"/>
        <v>1</v>
      </c>
    </row>
    <row r="33" spans="1:74" x14ac:dyDescent="0.25">
      <c r="A33" t="s">
        <v>105</v>
      </c>
      <c r="B33" t="s">
        <v>60</v>
      </c>
      <c r="C33">
        <v>40</v>
      </c>
      <c r="D33" t="s">
        <v>37</v>
      </c>
      <c r="E33" s="8">
        <v>33450</v>
      </c>
      <c r="F33" s="3">
        <v>59875</v>
      </c>
      <c r="G33" s="3">
        <v>0</v>
      </c>
      <c r="H33" s="3">
        <v>59875</v>
      </c>
      <c r="I33">
        <v>15</v>
      </c>
      <c r="J33">
        <v>15</v>
      </c>
      <c r="K33">
        <v>30</v>
      </c>
      <c r="L33" t="s">
        <v>41</v>
      </c>
      <c r="M33">
        <v>0</v>
      </c>
      <c r="N33">
        <v>0</v>
      </c>
      <c r="O33">
        <v>0</v>
      </c>
      <c r="P33">
        <v>40</v>
      </c>
      <c r="Q33">
        <v>0</v>
      </c>
      <c r="S33">
        <v>40</v>
      </c>
      <c r="T33" s="16">
        <f t="shared" si="3"/>
        <v>3.615834425884E-2</v>
      </c>
      <c r="U33" s="3">
        <v>1655911</v>
      </c>
      <c r="V33" s="3">
        <v>1543181</v>
      </c>
      <c r="W33" s="14">
        <f t="shared" si="4"/>
        <v>0.93192266975700988</v>
      </c>
      <c r="X33" s="3">
        <v>345441</v>
      </c>
      <c r="Y33" s="18">
        <f t="shared" si="5"/>
        <v>0.20861084925457951</v>
      </c>
      <c r="Z33" s="8" t="s">
        <v>106</v>
      </c>
      <c r="AA33" s="9">
        <v>0</v>
      </c>
      <c r="AB33" s="9">
        <v>0</v>
      </c>
      <c r="AC33">
        <v>0</v>
      </c>
      <c r="AD33">
        <v>0</v>
      </c>
      <c r="AE33" s="38">
        <f t="shared" si="6"/>
        <v>0</v>
      </c>
      <c r="AF33">
        <v>0</v>
      </c>
      <c r="AG33" s="10">
        <v>0</v>
      </c>
      <c r="AH33">
        <v>0</v>
      </c>
      <c r="AI33" t="s">
        <v>46</v>
      </c>
      <c r="AJ33">
        <v>0</v>
      </c>
      <c r="AK33" s="8">
        <v>33451</v>
      </c>
      <c r="AL33" s="3">
        <v>1310470</v>
      </c>
      <c r="AM33" s="3">
        <v>1158825.17</v>
      </c>
      <c r="AN33">
        <v>8.7499999999999994E-2</v>
      </c>
      <c r="AO33">
        <v>50</v>
      </c>
      <c r="AP33" s="38">
        <f t="shared" si="9"/>
        <v>8.8840126787649978E-2</v>
      </c>
      <c r="AQ33">
        <v>0</v>
      </c>
      <c r="AR33" s="8">
        <v>51714</v>
      </c>
      <c r="AS33">
        <v>0</v>
      </c>
      <c r="AT33" t="s">
        <v>43</v>
      </c>
      <c r="AU33">
        <v>0</v>
      </c>
      <c r="AV33" s="11" t="s">
        <v>106</v>
      </c>
      <c r="AW33" s="3">
        <v>0</v>
      </c>
      <c r="AX33" s="3">
        <v>0</v>
      </c>
      <c r="AY33">
        <v>0</v>
      </c>
      <c r="AZ33">
        <v>0</v>
      </c>
      <c r="BA33" s="38">
        <f t="shared" si="7"/>
        <v>0</v>
      </c>
      <c r="BB33">
        <v>0</v>
      </c>
      <c r="BC33" s="8">
        <v>0</v>
      </c>
      <c r="BD33">
        <v>0</v>
      </c>
      <c r="BE33" t="s">
        <v>46</v>
      </c>
      <c r="BF33">
        <v>0</v>
      </c>
      <c r="BG33" s="11" t="s">
        <v>106</v>
      </c>
      <c r="BH33" s="3">
        <v>0</v>
      </c>
      <c r="BI33" s="3">
        <v>0</v>
      </c>
      <c r="BJ33">
        <v>0</v>
      </c>
      <c r="BK33">
        <v>0</v>
      </c>
      <c r="BL33" s="38">
        <f t="shared" si="8"/>
        <v>0</v>
      </c>
      <c r="BM33">
        <v>0</v>
      </c>
      <c r="BN33" s="8">
        <v>0</v>
      </c>
      <c r="BO33">
        <v>0</v>
      </c>
      <c r="BP33" t="s">
        <v>46</v>
      </c>
      <c r="BQ33">
        <v>0</v>
      </c>
      <c r="BR33" s="3">
        <v>1655911</v>
      </c>
      <c r="BS33" t="s">
        <v>47</v>
      </c>
      <c r="BT33" s="19">
        <f t="shared" si="0"/>
        <v>1310470</v>
      </c>
      <c r="BU33" s="19">
        <f t="shared" si="1"/>
        <v>1655911</v>
      </c>
      <c r="BV33" s="13">
        <f t="shared" si="2"/>
        <v>1</v>
      </c>
    </row>
    <row r="34" spans="1:74" hidden="1" x14ac:dyDescent="0.25">
      <c r="A34" t="s">
        <v>107</v>
      </c>
      <c r="B34" t="s">
        <v>66</v>
      </c>
      <c r="C34">
        <v>16</v>
      </c>
      <c r="D34" t="s">
        <v>37</v>
      </c>
      <c r="E34" s="8">
        <v>33328</v>
      </c>
      <c r="F34" s="3">
        <v>0</v>
      </c>
      <c r="G34" s="3">
        <v>23970</v>
      </c>
      <c r="H34" s="3">
        <v>23970</v>
      </c>
      <c r="I34">
        <v>30</v>
      </c>
      <c r="J34">
        <v>20</v>
      </c>
      <c r="K34">
        <v>50</v>
      </c>
      <c r="L34" t="s">
        <v>41</v>
      </c>
      <c r="M34">
        <v>0</v>
      </c>
      <c r="N34">
        <v>0</v>
      </c>
      <c r="O34">
        <v>0</v>
      </c>
      <c r="P34">
        <v>16</v>
      </c>
      <c r="Q34">
        <v>0</v>
      </c>
      <c r="S34">
        <v>16</v>
      </c>
      <c r="T34" s="16">
        <f t="shared" si="3"/>
        <v>3.5856931292913882E-2</v>
      </c>
      <c r="U34" s="3">
        <v>668490</v>
      </c>
      <c r="V34" s="3">
        <v>617783</v>
      </c>
      <c r="W34" s="14">
        <f t="shared" si="4"/>
        <v>0.92414695806967939</v>
      </c>
      <c r="X34" s="3">
        <v>617783</v>
      </c>
      <c r="Y34" s="18">
        <f t="shared" si="5"/>
        <v>0.92414695806967939</v>
      </c>
      <c r="Z34" s="8">
        <v>33328</v>
      </c>
      <c r="AA34" s="9">
        <v>566778</v>
      </c>
      <c r="AB34" s="9">
        <v>475116.66</v>
      </c>
      <c r="AC34">
        <v>0.01</v>
      </c>
      <c r="AD34">
        <v>50</v>
      </c>
      <c r="AE34" s="38">
        <f t="shared" si="6"/>
        <v>2.5512730928169743E-2</v>
      </c>
      <c r="AF34">
        <v>50</v>
      </c>
      <c r="AG34" s="10">
        <v>2041</v>
      </c>
      <c r="AH34" t="s">
        <v>54</v>
      </c>
      <c r="AI34" t="s">
        <v>108</v>
      </c>
      <c r="AJ34" t="s">
        <v>44</v>
      </c>
      <c r="AK34" s="8" t="s">
        <v>106</v>
      </c>
      <c r="AL34" s="3">
        <v>0</v>
      </c>
      <c r="AM34" s="3">
        <v>0</v>
      </c>
      <c r="AN34">
        <v>0</v>
      </c>
      <c r="AO34" t="s">
        <v>45</v>
      </c>
      <c r="AP34" s="38">
        <f t="shared" si="9"/>
        <v>0</v>
      </c>
      <c r="AQ34">
        <v>0</v>
      </c>
      <c r="AR34" s="8">
        <v>0</v>
      </c>
      <c r="AS34">
        <v>0</v>
      </c>
      <c r="AT34" t="s">
        <v>46</v>
      </c>
      <c r="AU34">
        <v>0</v>
      </c>
      <c r="AV34" s="11" t="s">
        <v>106</v>
      </c>
      <c r="AW34" s="3">
        <v>0</v>
      </c>
      <c r="AX34" s="3">
        <v>0</v>
      </c>
      <c r="AY34">
        <v>0</v>
      </c>
      <c r="AZ34">
        <v>0</v>
      </c>
      <c r="BA34" s="38">
        <f t="shared" si="7"/>
        <v>0</v>
      </c>
      <c r="BB34">
        <v>0</v>
      </c>
      <c r="BC34" s="8">
        <v>0</v>
      </c>
      <c r="BD34">
        <v>0</v>
      </c>
      <c r="BE34" t="s">
        <v>46</v>
      </c>
      <c r="BF34">
        <v>0</v>
      </c>
      <c r="BG34" s="11" t="s">
        <v>106</v>
      </c>
      <c r="BH34" s="3">
        <v>0</v>
      </c>
      <c r="BI34" s="3">
        <v>0</v>
      </c>
      <c r="BJ34">
        <v>0</v>
      </c>
      <c r="BK34">
        <v>0</v>
      </c>
      <c r="BL34" s="38">
        <f t="shared" si="8"/>
        <v>0</v>
      </c>
      <c r="BM34">
        <v>0</v>
      </c>
      <c r="BN34" s="8">
        <v>0</v>
      </c>
      <c r="BO34">
        <v>0</v>
      </c>
      <c r="BP34" t="s">
        <v>46</v>
      </c>
      <c r="BQ34">
        <v>0</v>
      </c>
      <c r="BR34" s="3">
        <v>0</v>
      </c>
      <c r="BS34">
        <v>0</v>
      </c>
      <c r="BT34" s="19">
        <f t="shared" si="0"/>
        <v>566778</v>
      </c>
      <c r="BU34" s="19">
        <f t="shared" si="1"/>
        <v>1184561</v>
      </c>
      <c r="BV34" s="13">
        <f t="shared" si="2"/>
        <v>1.7719950934194977</v>
      </c>
    </row>
    <row r="35" spans="1:74" hidden="1" x14ac:dyDescent="0.25">
      <c r="A35" t="s">
        <v>107</v>
      </c>
      <c r="B35" t="s">
        <v>66</v>
      </c>
      <c r="C35">
        <v>16</v>
      </c>
      <c r="D35" t="s">
        <v>79</v>
      </c>
      <c r="E35" s="8">
        <v>33328</v>
      </c>
      <c r="F35" s="3">
        <v>0</v>
      </c>
      <c r="G35" s="3">
        <v>23970</v>
      </c>
      <c r="H35" s="3">
        <v>23970</v>
      </c>
      <c r="I35">
        <v>30</v>
      </c>
      <c r="J35">
        <v>20</v>
      </c>
      <c r="K35">
        <v>50</v>
      </c>
      <c r="L35" t="s">
        <v>41</v>
      </c>
      <c r="M35">
        <v>0</v>
      </c>
      <c r="N35">
        <v>0</v>
      </c>
      <c r="O35">
        <v>0</v>
      </c>
      <c r="P35">
        <v>16</v>
      </c>
      <c r="Q35">
        <v>0</v>
      </c>
      <c r="S35">
        <v>16</v>
      </c>
      <c r="T35" s="16">
        <f t="shared" si="3"/>
        <v>3.5856931292913882E-2</v>
      </c>
      <c r="U35" s="3">
        <v>668490</v>
      </c>
      <c r="V35" s="3">
        <v>617783</v>
      </c>
      <c r="W35" s="14">
        <f t="shared" si="4"/>
        <v>0.92414695806967939</v>
      </c>
      <c r="X35" s="3">
        <v>617783</v>
      </c>
      <c r="Y35" s="18">
        <f t="shared" si="5"/>
        <v>0.92414695806967939</v>
      </c>
      <c r="Z35" s="8">
        <v>33328</v>
      </c>
      <c r="AA35" s="9">
        <v>566778</v>
      </c>
      <c r="AB35" s="9">
        <v>475116.66</v>
      </c>
      <c r="AC35">
        <v>0.01</v>
      </c>
      <c r="AD35">
        <v>50</v>
      </c>
      <c r="AE35" s="38">
        <f t="shared" si="6"/>
        <v>2.5512730928169743E-2</v>
      </c>
      <c r="AF35">
        <v>50</v>
      </c>
      <c r="AG35" s="10">
        <v>51715</v>
      </c>
      <c r="AH35" t="s">
        <v>54</v>
      </c>
      <c r="AI35" t="s">
        <v>109</v>
      </c>
      <c r="AJ35" t="s">
        <v>44</v>
      </c>
      <c r="AK35" s="8" t="s">
        <v>106</v>
      </c>
      <c r="AL35" s="3">
        <v>0</v>
      </c>
      <c r="AM35" s="3">
        <v>0</v>
      </c>
      <c r="AN35">
        <v>0</v>
      </c>
      <c r="AO35" t="s">
        <v>45</v>
      </c>
      <c r="AP35" s="38">
        <f t="shared" si="9"/>
        <v>0</v>
      </c>
      <c r="AQ35">
        <v>0</v>
      </c>
      <c r="AR35" s="8">
        <v>0</v>
      </c>
      <c r="AS35">
        <v>0</v>
      </c>
      <c r="AT35" t="s">
        <v>46</v>
      </c>
      <c r="AU35">
        <v>0</v>
      </c>
      <c r="AV35" s="11" t="s">
        <v>106</v>
      </c>
      <c r="AW35" s="3">
        <v>0</v>
      </c>
      <c r="AX35" s="3">
        <v>0</v>
      </c>
      <c r="AY35">
        <v>0</v>
      </c>
      <c r="AZ35">
        <v>0</v>
      </c>
      <c r="BA35" s="38">
        <f t="shared" si="7"/>
        <v>0</v>
      </c>
      <c r="BB35">
        <v>0</v>
      </c>
      <c r="BC35" s="8">
        <v>0</v>
      </c>
      <c r="BD35">
        <v>0</v>
      </c>
      <c r="BE35" t="s">
        <v>46</v>
      </c>
      <c r="BF35">
        <v>0</v>
      </c>
      <c r="BG35" s="11" t="s">
        <v>106</v>
      </c>
      <c r="BH35" s="3">
        <v>0</v>
      </c>
      <c r="BI35" s="3">
        <v>0</v>
      </c>
      <c r="BJ35">
        <v>0</v>
      </c>
      <c r="BK35">
        <v>0</v>
      </c>
      <c r="BL35" s="38">
        <f t="shared" si="8"/>
        <v>0</v>
      </c>
      <c r="BM35">
        <v>0</v>
      </c>
      <c r="BN35" s="8">
        <v>0</v>
      </c>
      <c r="BO35">
        <v>0</v>
      </c>
      <c r="BP35" t="s">
        <v>46</v>
      </c>
      <c r="BQ35">
        <v>0</v>
      </c>
      <c r="BR35" s="3">
        <v>658490</v>
      </c>
      <c r="BS35">
        <v>0</v>
      </c>
      <c r="BT35" s="19">
        <f t="shared" si="0"/>
        <v>566778</v>
      </c>
      <c r="BU35" s="19">
        <f t="shared" si="1"/>
        <v>1184561</v>
      </c>
      <c r="BV35" s="13">
        <f t="shared" si="2"/>
        <v>1.7719950934194977</v>
      </c>
    </row>
    <row r="36" spans="1:74" x14ac:dyDescent="0.25">
      <c r="A36" t="s">
        <v>110</v>
      </c>
      <c r="B36" t="s">
        <v>111</v>
      </c>
      <c r="C36">
        <v>20</v>
      </c>
      <c r="D36" t="s">
        <v>37</v>
      </c>
      <c r="E36" s="8">
        <v>33575</v>
      </c>
      <c r="F36" s="3">
        <v>29298</v>
      </c>
      <c r="G36" s="3">
        <v>0</v>
      </c>
      <c r="H36" s="3">
        <v>29298</v>
      </c>
      <c r="I36">
        <v>0</v>
      </c>
      <c r="J36">
        <v>0</v>
      </c>
      <c r="K36">
        <v>0</v>
      </c>
      <c r="L36" t="s">
        <v>46</v>
      </c>
      <c r="M36">
        <v>0</v>
      </c>
      <c r="N36">
        <v>0</v>
      </c>
      <c r="O36">
        <v>0</v>
      </c>
      <c r="P36">
        <v>20</v>
      </c>
      <c r="Q36">
        <v>0</v>
      </c>
      <c r="S36">
        <v>20</v>
      </c>
      <c r="T36" s="16">
        <f t="shared" si="3"/>
        <v>3.5839233550748396E-2</v>
      </c>
      <c r="U36" s="3">
        <v>817484</v>
      </c>
      <c r="V36" s="3">
        <v>755098</v>
      </c>
      <c r="W36" s="14">
        <f t="shared" si="4"/>
        <v>0.9236853565329719</v>
      </c>
      <c r="X36" s="3">
        <v>155944</v>
      </c>
      <c r="Y36" s="18">
        <f t="shared" si="5"/>
        <v>0.19076092009140241</v>
      </c>
      <c r="Z36" s="8" t="s">
        <v>106</v>
      </c>
      <c r="AA36" s="9">
        <v>0</v>
      </c>
      <c r="AB36" s="9">
        <v>0</v>
      </c>
      <c r="AC36">
        <v>0</v>
      </c>
      <c r="AD36">
        <v>0</v>
      </c>
      <c r="AE36" s="38">
        <f t="shared" si="6"/>
        <v>0</v>
      </c>
      <c r="AF36">
        <v>0</v>
      </c>
      <c r="AG36" s="10">
        <v>0</v>
      </c>
      <c r="AH36">
        <v>0</v>
      </c>
      <c r="AI36" t="s">
        <v>46</v>
      </c>
      <c r="AJ36">
        <v>0</v>
      </c>
      <c r="AK36" s="8">
        <v>33573</v>
      </c>
      <c r="AL36" s="3">
        <v>661540</v>
      </c>
      <c r="AM36" s="3">
        <v>579072</v>
      </c>
      <c r="AN36">
        <v>8.2500000000000004E-2</v>
      </c>
      <c r="AO36">
        <v>50</v>
      </c>
      <c r="AP36" s="38">
        <f t="shared" si="9"/>
        <v>8.409730116139269E-2</v>
      </c>
      <c r="AQ36">
        <v>0</v>
      </c>
      <c r="AR36" s="8">
        <v>51836</v>
      </c>
      <c r="AS36">
        <v>0</v>
      </c>
      <c r="AT36" t="s">
        <v>43</v>
      </c>
      <c r="AU36">
        <v>0</v>
      </c>
      <c r="AV36" s="11" t="s">
        <v>106</v>
      </c>
      <c r="AW36" s="3">
        <v>0</v>
      </c>
      <c r="AX36" s="3">
        <v>0</v>
      </c>
      <c r="AY36">
        <v>0</v>
      </c>
      <c r="AZ36">
        <v>0</v>
      </c>
      <c r="BA36" s="38">
        <f t="shared" si="7"/>
        <v>0</v>
      </c>
      <c r="BB36">
        <v>0</v>
      </c>
      <c r="BC36" s="8">
        <v>0</v>
      </c>
      <c r="BD36">
        <v>0</v>
      </c>
      <c r="BE36" t="s">
        <v>46</v>
      </c>
      <c r="BF36">
        <v>0</v>
      </c>
      <c r="BG36" s="11" t="s">
        <v>106</v>
      </c>
      <c r="BH36" s="3">
        <v>0</v>
      </c>
      <c r="BI36" s="3">
        <v>0</v>
      </c>
      <c r="BJ36">
        <v>0</v>
      </c>
      <c r="BK36">
        <v>0</v>
      </c>
      <c r="BL36" s="38">
        <f t="shared" si="8"/>
        <v>0</v>
      </c>
      <c r="BM36">
        <v>0</v>
      </c>
      <c r="BN36" s="8">
        <v>0</v>
      </c>
      <c r="BO36">
        <v>0</v>
      </c>
      <c r="BP36" t="s">
        <v>46</v>
      </c>
      <c r="BQ36">
        <v>0</v>
      </c>
      <c r="BR36" s="3">
        <v>817484</v>
      </c>
      <c r="BS36" t="s">
        <v>47</v>
      </c>
      <c r="BT36" s="19">
        <f t="shared" si="0"/>
        <v>661540</v>
      </c>
      <c r="BU36" s="19">
        <f t="shared" si="1"/>
        <v>817484</v>
      </c>
      <c r="BV36" s="13">
        <f t="shared" si="2"/>
        <v>1</v>
      </c>
    </row>
    <row r="37" spans="1:74" hidden="1" x14ac:dyDescent="0.25">
      <c r="A37" t="s">
        <v>112</v>
      </c>
      <c r="B37" t="s">
        <v>113</v>
      </c>
      <c r="C37">
        <v>24</v>
      </c>
      <c r="D37" t="s">
        <v>37</v>
      </c>
      <c r="E37" s="8">
        <v>33185</v>
      </c>
      <c r="F37" s="3">
        <v>0</v>
      </c>
      <c r="G37" s="3">
        <v>34981</v>
      </c>
      <c r="H37" s="3">
        <v>34981</v>
      </c>
      <c r="I37">
        <v>30</v>
      </c>
      <c r="J37">
        <v>0</v>
      </c>
      <c r="K37">
        <v>30</v>
      </c>
      <c r="L37" t="s">
        <v>41</v>
      </c>
      <c r="M37">
        <v>0</v>
      </c>
      <c r="N37">
        <v>0</v>
      </c>
      <c r="O37">
        <v>0</v>
      </c>
      <c r="P37">
        <v>24</v>
      </c>
      <c r="Q37">
        <v>0</v>
      </c>
      <c r="S37">
        <v>24</v>
      </c>
      <c r="T37" s="16">
        <f t="shared" si="3"/>
        <v>3.6195878464792289E-2</v>
      </c>
      <c r="U37" s="3">
        <v>966436</v>
      </c>
      <c r="V37" s="3">
        <v>901561</v>
      </c>
      <c r="W37" s="14">
        <f t="shared" si="4"/>
        <v>0.93287191288403992</v>
      </c>
      <c r="X37" s="3">
        <v>901561</v>
      </c>
      <c r="Y37" s="18">
        <f t="shared" si="5"/>
        <v>0.93287191288403992</v>
      </c>
      <c r="Z37" s="8">
        <v>33185</v>
      </c>
      <c r="AA37" s="9">
        <v>858174</v>
      </c>
      <c r="AB37" s="9">
        <v>685198.57</v>
      </c>
      <c r="AC37">
        <v>0.01</v>
      </c>
      <c r="AD37">
        <v>50</v>
      </c>
      <c r="AE37" s="38">
        <f t="shared" si="6"/>
        <v>2.5512730928169743E-2</v>
      </c>
      <c r="AF37">
        <v>50</v>
      </c>
      <c r="AG37" s="10">
        <v>2040</v>
      </c>
      <c r="AH37" t="s">
        <v>54</v>
      </c>
      <c r="AI37" t="s">
        <v>114</v>
      </c>
      <c r="AJ37" t="s">
        <v>44</v>
      </c>
      <c r="AK37" s="8" t="s">
        <v>106</v>
      </c>
      <c r="AL37" s="3">
        <v>0</v>
      </c>
      <c r="AM37" s="3">
        <v>0</v>
      </c>
      <c r="AN37">
        <v>0</v>
      </c>
      <c r="AO37" t="s">
        <v>45</v>
      </c>
      <c r="AP37" s="38">
        <f t="shared" si="9"/>
        <v>0</v>
      </c>
      <c r="AQ37">
        <v>0</v>
      </c>
      <c r="AR37" s="8">
        <v>0</v>
      </c>
      <c r="AS37">
        <v>0</v>
      </c>
      <c r="AT37" t="s">
        <v>46</v>
      </c>
      <c r="AU37">
        <v>0</v>
      </c>
      <c r="AV37" s="11" t="s">
        <v>106</v>
      </c>
      <c r="AW37" s="3">
        <v>0</v>
      </c>
      <c r="AX37" s="3">
        <v>0</v>
      </c>
      <c r="AY37">
        <v>0</v>
      </c>
      <c r="AZ37">
        <v>0</v>
      </c>
      <c r="BA37" s="38">
        <f t="shared" si="7"/>
        <v>0</v>
      </c>
      <c r="BB37">
        <v>0</v>
      </c>
      <c r="BC37" s="8">
        <v>0</v>
      </c>
      <c r="BD37">
        <v>0</v>
      </c>
      <c r="BE37" t="s">
        <v>46</v>
      </c>
      <c r="BF37">
        <v>0</v>
      </c>
      <c r="BG37" s="11" t="s">
        <v>106</v>
      </c>
      <c r="BH37" s="3">
        <v>0</v>
      </c>
      <c r="BI37" s="3">
        <v>0</v>
      </c>
      <c r="BJ37">
        <v>0</v>
      </c>
      <c r="BK37">
        <v>0</v>
      </c>
      <c r="BL37" s="38">
        <f t="shared" si="8"/>
        <v>0</v>
      </c>
      <c r="BM37">
        <v>0</v>
      </c>
      <c r="BN37" s="8">
        <v>0</v>
      </c>
      <c r="BO37">
        <v>0</v>
      </c>
      <c r="BP37" t="s">
        <v>46</v>
      </c>
      <c r="BQ37">
        <v>0</v>
      </c>
      <c r="BR37" s="3">
        <v>966436</v>
      </c>
      <c r="BS37">
        <v>0</v>
      </c>
      <c r="BT37" s="19">
        <f t="shared" si="0"/>
        <v>858174</v>
      </c>
      <c r="BU37" s="19">
        <f t="shared" si="1"/>
        <v>1759735</v>
      </c>
      <c r="BV37" s="13">
        <f t="shared" si="2"/>
        <v>1.8208500097264588</v>
      </c>
    </row>
    <row r="38" spans="1:74" hidden="1" x14ac:dyDescent="0.25">
      <c r="A38" t="s">
        <v>112</v>
      </c>
      <c r="B38" t="s">
        <v>113</v>
      </c>
      <c r="C38">
        <v>24</v>
      </c>
      <c r="D38" t="s">
        <v>79</v>
      </c>
      <c r="E38" s="8">
        <v>33185</v>
      </c>
      <c r="F38" s="3">
        <v>0</v>
      </c>
      <c r="G38" s="3">
        <v>34981</v>
      </c>
      <c r="H38" s="3">
        <v>34981</v>
      </c>
      <c r="I38">
        <v>30</v>
      </c>
      <c r="J38">
        <v>0</v>
      </c>
      <c r="K38">
        <v>30</v>
      </c>
      <c r="L38" t="s">
        <v>41</v>
      </c>
      <c r="M38">
        <v>0</v>
      </c>
      <c r="N38">
        <v>0</v>
      </c>
      <c r="O38">
        <v>0</v>
      </c>
      <c r="P38">
        <v>24</v>
      </c>
      <c r="Q38">
        <v>0</v>
      </c>
      <c r="S38">
        <v>24</v>
      </c>
      <c r="T38" s="16">
        <f t="shared" si="3"/>
        <v>3.6195878464792289E-2</v>
      </c>
      <c r="U38" s="3">
        <v>966436</v>
      </c>
      <c r="V38" s="3">
        <v>901561</v>
      </c>
      <c r="W38" s="14">
        <f t="shared" si="4"/>
        <v>0.93287191288403992</v>
      </c>
      <c r="X38" s="3">
        <v>901561</v>
      </c>
      <c r="Y38" s="18">
        <f t="shared" si="5"/>
        <v>0.93287191288403992</v>
      </c>
      <c r="Z38" s="8">
        <v>858174</v>
      </c>
      <c r="AA38" s="9">
        <v>685198.57</v>
      </c>
      <c r="AB38" s="9">
        <v>1</v>
      </c>
      <c r="AC38">
        <v>0.5</v>
      </c>
      <c r="AD38">
        <v>50</v>
      </c>
      <c r="AE38" s="38">
        <f t="shared" si="6"/>
        <v>0.50000000078416429</v>
      </c>
      <c r="AF38">
        <v>50</v>
      </c>
      <c r="AG38" s="10">
        <v>51349</v>
      </c>
      <c r="AH38" t="s">
        <v>54</v>
      </c>
      <c r="AI38" t="s">
        <v>115</v>
      </c>
      <c r="AJ38" t="s">
        <v>44</v>
      </c>
      <c r="AK38" s="8" t="s">
        <v>106</v>
      </c>
      <c r="AL38" s="3">
        <v>0</v>
      </c>
      <c r="AM38" s="3">
        <v>0</v>
      </c>
      <c r="AN38">
        <v>0</v>
      </c>
      <c r="AO38" t="s">
        <v>45</v>
      </c>
      <c r="AP38" s="38">
        <f t="shared" si="9"/>
        <v>0</v>
      </c>
      <c r="AQ38">
        <v>0</v>
      </c>
      <c r="AR38" s="8">
        <v>0</v>
      </c>
      <c r="AS38">
        <v>0</v>
      </c>
      <c r="AT38" t="s">
        <v>46</v>
      </c>
      <c r="AU38">
        <v>0</v>
      </c>
      <c r="AV38" s="11" t="s">
        <v>106</v>
      </c>
      <c r="AW38" s="3">
        <v>0</v>
      </c>
      <c r="AX38" s="3">
        <v>0</v>
      </c>
      <c r="AY38">
        <v>0</v>
      </c>
      <c r="AZ38">
        <v>0</v>
      </c>
      <c r="BA38" s="38">
        <f t="shared" si="7"/>
        <v>0</v>
      </c>
      <c r="BB38">
        <v>0</v>
      </c>
      <c r="BC38" s="8">
        <v>0</v>
      </c>
      <c r="BD38">
        <v>0</v>
      </c>
      <c r="BE38" t="s">
        <v>46</v>
      </c>
      <c r="BF38">
        <v>0</v>
      </c>
      <c r="BG38" s="11" t="s">
        <v>106</v>
      </c>
      <c r="BH38" s="3">
        <v>0</v>
      </c>
      <c r="BI38" s="3">
        <v>0</v>
      </c>
      <c r="BJ38">
        <v>0</v>
      </c>
      <c r="BK38">
        <v>0</v>
      </c>
      <c r="BL38" s="38">
        <f t="shared" si="8"/>
        <v>0</v>
      </c>
      <c r="BM38">
        <v>0</v>
      </c>
      <c r="BN38" s="8">
        <v>0</v>
      </c>
      <c r="BO38">
        <v>0</v>
      </c>
      <c r="BP38" t="s">
        <v>46</v>
      </c>
      <c r="BQ38">
        <v>0</v>
      </c>
      <c r="BR38" s="3">
        <v>966436</v>
      </c>
      <c r="BS38">
        <v>0</v>
      </c>
      <c r="BT38" s="19">
        <f t="shared" si="0"/>
        <v>685198.57</v>
      </c>
      <c r="BU38" s="19">
        <f t="shared" si="1"/>
        <v>1586759.5699999998</v>
      </c>
      <c r="BV38" s="13">
        <f t="shared" si="2"/>
        <v>1.6418672007251385</v>
      </c>
    </row>
    <row r="39" spans="1:74" hidden="1" x14ac:dyDescent="0.25">
      <c r="A39" t="s">
        <v>116</v>
      </c>
      <c r="B39" t="s">
        <v>91</v>
      </c>
      <c r="C39">
        <v>8</v>
      </c>
      <c r="D39" t="s">
        <v>37</v>
      </c>
      <c r="E39" s="8">
        <v>33178</v>
      </c>
      <c r="F39" s="3">
        <v>0</v>
      </c>
      <c r="G39" s="3">
        <v>3815</v>
      </c>
      <c r="H39" s="3">
        <v>3815</v>
      </c>
      <c r="I39" t="s">
        <v>117</v>
      </c>
      <c r="J39" t="s">
        <v>118</v>
      </c>
      <c r="K39" t="s">
        <v>119</v>
      </c>
      <c r="L39" t="s">
        <v>41</v>
      </c>
      <c r="M39">
        <v>1</v>
      </c>
      <c r="N39">
        <v>1</v>
      </c>
      <c r="O39">
        <v>0</v>
      </c>
      <c r="P39">
        <v>3</v>
      </c>
      <c r="Q39">
        <v>3</v>
      </c>
      <c r="S39">
        <v>8</v>
      </c>
      <c r="T39" s="16">
        <f t="shared" si="3"/>
        <v>0</v>
      </c>
      <c r="U39" s="3">
        <v>0</v>
      </c>
      <c r="V39" s="3">
        <v>0</v>
      </c>
      <c r="W39" s="14">
        <f t="shared" si="4"/>
        <v>0</v>
      </c>
      <c r="X39" s="3">
        <v>8400</v>
      </c>
      <c r="Y39" s="18">
        <f t="shared" si="5"/>
        <v>0</v>
      </c>
      <c r="Z39" s="8" t="s">
        <v>106</v>
      </c>
      <c r="AA39" s="9">
        <v>0</v>
      </c>
      <c r="AB39" s="9">
        <v>0</v>
      </c>
      <c r="AC39">
        <v>0</v>
      </c>
      <c r="AD39">
        <v>0</v>
      </c>
      <c r="AE39" s="38">
        <f t="shared" si="6"/>
        <v>0</v>
      </c>
      <c r="AF39">
        <v>0</v>
      </c>
      <c r="AG39" s="10">
        <v>0</v>
      </c>
      <c r="AH39">
        <v>0</v>
      </c>
      <c r="AI39" t="s">
        <v>46</v>
      </c>
      <c r="AJ39">
        <v>0</v>
      </c>
      <c r="AK39" s="8" t="s">
        <v>106</v>
      </c>
      <c r="AL39" s="3">
        <v>0</v>
      </c>
      <c r="AM39" s="3">
        <v>0</v>
      </c>
      <c r="AN39">
        <v>0</v>
      </c>
      <c r="AO39" t="s">
        <v>45</v>
      </c>
      <c r="AP39" s="38">
        <f t="shared" si="9"/>
        <v>0</v>
      </c>
      <c r="AQ39">
        <v>0</v>
      </c>
      <c r="AR39" s="8">
        <v>0</v>
      </c>
      <c r="AS39">
        <v>0</v>
      </c>
      <c r="AT39" t="s">
        <v>46</v>
      </c>
      <c r="AU39">
        <v>0</v>
      </c>
      <c r="AV39" s="11" t="s">
        <v>106</v>
      </c>
      <c r="AW39" s="3">
        <v>0</v>
      </c>
      <c r="AX39" s="3">
        <v>0</v>
      </c>
      <c r="AY39">
        <v>0</v>
      </c>
      <c r="AZ39">
        <v>0</v>
      </c>
      <c r="BA39" s="38">
        <f t="shared" si="7"/>
        <v>0</v>
      </c>
      <c r="BB39">
        <v>0</v>
      </c>
      <c r="BC39" s="8">
        <v>0</v>
      </c>
      <c r="BD39">
        <v>0</v>
      </c>
      <c r="BE39" t="s">
        <v>46</v>
      </c>
      <c r="BF39">
        <v>0</v>
      </c>
      <c r="BG39" s="11" t="s">
        <v>106</v>
      </c>
      <c r="BH39" s="3">
        <v>0</v>
      </c>
      <c r="BI39" s="3">
        <v>0</v>
      </c>
      <c r="BJ39">
        <v>0</v>
      </c>
      <c r="BK39">
        <v>0</v>
      </c>
      <c r="BL39" s="38">
        <f t="shared" si="8"/>
        <v>0</v>
      </c>
      <c r="BM39">
        <v>0</v>
      </c>
      <c r="BN39" s="8">
        <v>0</v>
      </c>
      <c r="BO39">
        <v>0</v>
      </c>
      <c r="BP39" t="s">
        <v>46</v>
      </c>
      <c r="BQ39">
        <v>0</v>
      </c>
      <c r="BR39" s="3">
        <v>0</v>
      </c>
      <c r="BS39">
        <v>0</v>
      </c>
      <c r="BT39" s="19">
        <f t="shared" si="0"/>
        <v>0</v>
      </c>
      <c r="BU39" s="19">
        <f t="shared" si="1"/>
        <v>8400</v>
      </c>
      <c r="BV39" s="13">
        <f t="shared" si="2"/>
        <v>0</v>
      </c>
    </row>
    <row r="40" spans="1:74" hidden="1" x14ac:dyDescent="0.25">
      <c r="A40" t="s">
        <v>116</v>
      </c>
      <c r="B40" t="s">
        <v>91</v>
      </c>
      <c r="C40">
        <v>16</v>
      </c>
      <c r="D40" t="s">
        <v>46</v>
      </c>
      <c r="E40" s="8">
        <v>33192</v>
      </c>
      <c r="F40" s="3">
        <v>7981</v>
      </c>
      <c r="G40" s="3">
        <v>0</v>
      </c>
      <c r="H40" s="3">
        <v>7981</v>
      </c>
      <c r="I40">
        <v>0</v>
      </c>
      <c r="J40" t="s">
        <v>120</v>
      </c>
      <c r="K40">
        <v>0</v>
      </c>
      <c r="L40" t="s">
        <v>46</v>
      </c>
      <c r="M40">
        <v>0</v>
      </c>
      <c r="N40">
        <v>0</v>
      </c>
      <c r="O40">
        <v>0</v>
      </c>
      <c r="P40">
        <v>16</v>
      </c>
      <c r="Q40">
        <v>0</v>
      </c>
      <c r="S40">
        <v>16</v>
      </c>
      <c r="T40" s="16">
        <f t="shared" si="3"/>
        <v>1.3341557924862003E-2</v>
      </c>
      <c r="U40" s="3">
        <v>598206</v>
      </c>
      <c r="V40" s="3">
        <v>545496</v>
      </c>
      <c r="W40" s="14">
        <f t="shared" si="4"/>
        <v>0.91188654075686304</v>
      </c>
      <c r="X40" s="3">
        <v>0</v>
      </c>
      <c r="Y40" s="18">
        <f t="shared" si="5"/>
        <v>0</v>
      </c>
      <c r="Z40" s="8">
        <v>33178</v>
      </c>
      <c r="AA40" s="3">
        <v>538350</v>
      </c>
      <c r="AB40" s="3">
        <v>471375.56</v>
      </c>
      <c r="AC40">
        <v>8.7499999999999994E-2</v>
      </c>
      <c r="AD40">
        <v>0</v>
      </c>
      <c r="AE40" s="38">
        <f t="shared" si="6"/>
        <v>0</v>
      </c>
      <c r="AF40">
        <v>0</v>
      </c>
      <c r="AG40" s="8">
        <v>0</v>
      </c>
      <c r="AH40">
        <v>0</v>
      </c>
      <c r="AI40" t="s">
        <v>46</v>
      </c>
      <c r="AJ40" t="s">
        <v>121</v>
      </c>
      <c r="AK40" s="8">
        <v>0</v>
      </c>
      <c r="AL40" s="3">
        <v>0</v>
      </c>
      <c r="AM40" s="3">
        <v>0</v>
      </c>
      <c r="AN40">
        <v>0</v>
      </c>
      <c r="AO40" t="s">
        <v>45</v>
      </c>
      <c r="AP40" s="38">
        <f t="shared" si="9"/>
        <v>0</v>
      </c>
      <c r="AQ40">
        <v>0</v>
      </c>
      <c r="AR40" s="8">
        <v>0</v>
      </c>
      <c r="AS40">
        <v>0</v>
      </c>
      <c r="AT40" t="s">
        <v>46</v>
      </c>
      <c r="AU40">
        <v>0</v>
      </c>
      <c r="AV40" s="11" t="s">
        <v>106</v>
      </c>
      <c r="AW40" s="3">
        <v>0</v>
      </c>
      <c r="AX40" s="3">
        <v>0</v>
      </c>
      <c r="AY40">
        <v>0</v>
      </c>
      <c r="AZ40">
        <v>0</v>
      </c>
      <c r="BA40" s="38">
        <f t="shared" si="7"/>
        <v>0</v>
      </c>
      <c r="BB40">
        <v>0</v>
      </c>
      <c r="BC40" s="8">
        <v>0</v>
      </c>
      <c r="BD40">
        <v>0</v>
      </c>
      <c r="BE40" t="s">
        <v>46</v>
      </c>
      <c r="BF40">
        <v>0</v>
      </c>
      <c r="BG40" s="11" t="s">
        <v>106</v>
      </c>
      <c r="BH40" s="3">
        <v>0</v>
      </c>
      <c r="BI40" s="3">
        <v>0</v>
      </c>
      <c r="BJ40">
        <v>0</v>
      </c>
      <c r="BK40">
        <v>0</v>
      </c>
      <c r="BL40" s="38">
        <f t="shared" si="8"/>
        <v>0</v>
      </c>
      <c r="BM40">
        <v>0</v>
      </c>
      <c r="BN40" s="8">
        <v>0</v>
      </c>
      <c r="BO40">
        <v>0</v>
      </c>
      <c r="BP40" t="s">
        <v>46</v>
      </c>
      <c r="BQ40">
        <v>0</v>
      </c>
      <c r="BR40" s="3">
        <v>0</v>
      </c>
      <c r="BS40">
        <v>0</v>
      </c>
      <c r="BT40" s="19">
        <f t="shared" si="0"/>
        <v>538350</v>
      </c>
      <c r="BU40" s="19">
        <f t="shared" si="1"/>
        <v>538350</v>
      </c>
      <c r="BV40" s="13">
        <f t="shared" si="2"/>
        <v>0.89994082306095224</v>
      </c>
    </row>
    <row r="41" spans="1:74" x14ac:dyDescent="0.25">
      <c r="A41" t="s">
        <v>116</v>
      </c>
      <c r="B41" t="s">
        <v>91</v>
      </c>
      <c r="C41">
        <v>24</v>
      </c>
      <c r="D41" t="s">
        <v>37</v>
      </c>
      <c r="E41" s="8">
        <v>33055</v>
      </c>
      <c r="F41" s="3">
        <v>4151</v>
      </c>
      <c r="G41" s="3">
        <v>0</v>
      </c>
      <c r="H41" s="3">
        <v>4151</v>
      </c>
      <c r="I41" t="s">
        <v>69</v>
      </c>
      <c r="J41" t="s">
        <v>69</v>
      </c>
      <c r="K41" t="s">
        <v>40</v>
      </c>
      <c r="L41" t="s">
        <v>41</v>
      </c>
      <c r="M41">
        <v>0</v>
      </c>
      <c r="N41">
        <v>0</v>
      </c>
      <c r="O41">
        <v>0</v>
      </c>
      <c r="P41">
        <v>24</v>
      </c>
      <c r="Q41">
        <v>0</v>
      </c>
      <c r="S41">
        <v>24</v>
      </c>
      <c r="T41" s="16">
        <f t="shared" si="3"/>
        <v>5.0037669891209351E-3</v>
      </c>
      <c r="U41" s="3">
        <v>829575</v>
      </c>
      <c r="V41" s="3">
        <v>78024</v>
      </c>
      <c r="W41" s="14">
        <f t="shared" si="4"/>
        <v>9.4052978934996839E-2</v>
      </c>
      <c r="X41" s="3">
        <v>24475</v>
      </c>
      <c r="Y41" s="18">
        <f t="shared" si="5"/>
        <v>2.9503058795166199E-2</v>
      </c>
      <c r="Z41" s="8">
        <v>33025</v>
      </c>
      <c r="AA41" s="9">
        <v>805100</v>
      </c>
      <c r="AB41" s="9">
        <v>710455.78</v>
      </c>
      <c r="AC41">
        <v>0.09</v>
      </c>
      <c r="AD41">
        <v>50</v>
      </c>
      <c r="AE41" s="38">
        <f t="shared" si="6"/>
        <v>9.122686808260394E-2</v>
      </c>
      <c r="AF41">
        <v>50</v>
      </c>
      <c r="AG41" s="10">
        <v>51288</v>
      </c>
      <c r="AH41">
        <v>14763</v>
      </c>
      <c r="AI41" t="s">
        <v>43</v>
      </c>
      <c r="AJ41" t="s">
        <v>122</v>
      </c>
      <c r="AK41" s="8" t="s">
        <v>106</v>
      </c>
      <c r="AL41" s="3">
        <v>0</v>
      </c>
      <c r="AM41" s="3">
        <v>0</v>
      </c>
      <c r="AN41">
        <v>0</v>
      </c>
      <c r="AO41" t="s">
        <v>45</v>
      </c>
      <c r="AP41" s="38">
        <f t="shared" si="9"/>
        <v>0</v>
      </c>
      <c r="AQ41">
        <v>0</v>
      </c>
      <c r="AR41" s="8">
        <v>0</v>
      </c>
      <c r="AS41">
        <v>0</v>
      </c>
      <c r="AT41" t="s">
        <v>46</v>
      </c>
      <c r="AU41">
        <v>0</v>
      </c>
      <c r="AV41" s="11" t="s">
        <v>106</v>
      </c>
      <c r="AW41" s="3">
        <v>0</v>
      </c>
      <c r="AX41" s="3">
        <v>0</v>
      </c>
      <c r="AY41">
        <v>0</v>
      </c>
      <c r="AZ41">
        <v>0</v>
      </c>
      <c r="BA41" s="38">
        <f t="shared" si="7"/>
        <v>0</v>
      </c>
      <c r="BB41">
        <v>0</v>
      </c>
      <c r="BC41" s="8">
        <v>0</v>
      </c>
      <c r="BD41">
        <v>0</v>
      </c>
      <c r="BE41" t="s">
        <v>46</v>
      </c>
      <c r="BF41">
        <v>0</v>
      </c>
      <c r="BG41" s="11" t="s">
        <v>106</v>
      </c>
      <c r="BH41" s="3">
        <v>0</v>
      </c>
      <c r="BI41" s="3">
        <v>0</v>
      </c>
      <c r="BJ41">
        <v>0</v>
      </c>
      <c r="BK41">
        <v>0</v>
      </c>
      <c r="BL41" s="38">
        <f t="shared" si="8"/>
        <v>0</v>
      </c>
      <c r="BM41">
        <v>0</v>
      </c>
      <c r="BN41" s="8">
        <v>0</v>
      </c>
      <c r="BO41">
        <v>0</v>
      </c>
      <c r="BP41" t="s">
        <v>46</v>
      </c>
      <c r="BQ41">
        <v>0</v>
      </c>
      <c r="BR41" s="3">
        <v>805100</v>
      </c>
      <c r="BS41">
        <v>0</v>
      </c>
      <c r="BT41" s="19">
        <f t="shared" si="0"/>
        <v>805100</v>
      </c>
      <c r="BU41" s="19">
        <f t="shared" si="1"/>
        <v>829575</v>
      </c>
      <c r="BV41" s="13">
        <f t="shared" si="2"/>
        <v>1</v>
      </c>
    </row>
    <row r="42" spans="1:74" hidden="1" x14ac:dyDescent="0.25">
      <c r="A42" t="s">
        <v>48</v>
      </c>
      <c r="B42" t="s">
        <v>49</v>
      </c>
      <c r="C42">
        <v>10</v>
      </c>
      <c r="D42" t="s">
        <v>123</v>
      </c>
      <c r="E42" s="8">
        <v>33482</v>
      </c>
      <c r="F42" s="3">
        <v>0</v>
      </c>
      <c r="G42" s="3">
        <v>35043</v>
      </c>
      <c r="H42" s="3">
        <v>35043</v>
      </c>
      <c r="I42">
        <v>15</v>
      </c>
      <c r="J42">
        <v>15</v>
      </c>
      <c r="K42">
        <v>30</v>
      </c>
      <c r="L42" t="s">
        <v>41</v>
      </c>
      <c r="M42">
        <v>0</v>
      </c>
      <c r="N42">
        <v>0</v>
      </c>
      <c r="O42">
        <v>0</v>
      </c>
      <c r="P42">
        <v>10</v>
      </c>
      <c r="Q42">
        <v>0</v>
      </c>
      <c r="S42">
        <v>10</v>
      </c>
      <c r="T42" s="16">
        <f t="shared" si="3"/>
        <v>7.0085999999999996E-2</v>
      </c>
      <c r="U42" s="3">
        <v>500000</v>
      </c>
      <c r="V42" s="3">
        <v>472600</v>
      </c>
      <c r="W42" s="14">
        <f t="shared" si="4"/>
        <v>0.94520000000000004</v>
      </c>
      <c r="X42" s="3">
        <v>472600</v>
      </c>
      <c r="Y42" s="18">
        <f t="shared" si="5"/>
        <v>0.94520000000000004</v>
      </c>
      <c r="Z42" s="8" t="s">
        <v>106</v>
      </c>
      <c r="AA42" s="9">
        <v>0</v>
      </c>
      <c r="AB42" s="9">
        <v>0</v>
      </c>
      <c r="AC42">
        <v>0</v>
      </c>
      <c r="AD42">
        <v>0</v>
      </c>
      <c r="AE42" s="38">
        <f t="shared" si="6"/>
        <v>0</v>
      </c>
      <c r="AF42">
        <v>0</v>
      </c>
      <c r="AG42" s="10">
        <v>0</v>
      </c>
      <c r="AH42">
        <v>0</v>
      </c>
      <c r="AI42" t="s">
        <v>46</v>
      </c>
      <c r="AJ42">
        <v>0</v>
      </c>
      <c r="AK42" s="8" t="s">
        <v>106</v>
      </c>
      <c r="AL42" s="3">
        <v>0</v>
      </c>
      <c r="AM42" s="3">
        <v>0</v>
      </c>
      <c r="AN42">
        <v>0</v>
      </c>
      <c r="AO42" t="s">
        <v>45</v>
      </c>
      <c r="AP42" s="38">
        <f t="shared" si="9"/>
        <v>0</v>
      </c>
      <c r="AQ42">
        <v>0</v>
      </c>
      <c r="AR42" s="8">
        <v>0</v>
      </c>
      <c r="AS42">
        <v>0</v>
      </c>
      <c r="AT42" t="s">
        <v>46</v>
      </c>
      <c r="AU42">
        <v>0</v>
      </c>
      <c r="AV42" s="11" t="s">
        <v>106</v>
      </c>
      <c r="AW42" s="3">
        <v>0</v>
      </c>
      <c r="AX42" s="3">
        <v>0</v>
      </c>
      <c r="AY42">
        <v>0</v>
      </c>
      <c r="AZ42">
        <v>0</v>
      </c>
      <c r="BA42" s="38">
        <f t="shared" si="7"/>
        <v>0</v>
      </c>
      <c r="BB42">
        <v>0</v>
      </c>
      <c r="BC42" s="8">
        <v>0</v>
      </c>
      <c r="BD42">
        <v>0</v>
      </c>
      <c r="BE42" t="s">
        <v>46</v>
      </c>
      <c r="BF42">
        <v>0</v>
      </c>
      <c r="BG42" s="11" t="s">
        <v>106</v>
      </c>
      <c r="BH42" s="3">
        <v>0</v>
      </c>
      <c r="BI42" s="3">
        <v>0</v>
      </c>
      <c r="BJ42">
        <v>0</v>
      </c>
      <c r="BK42">
        <v>0</v>
      </c>
      <c r="BL42" s="38">
        <f t="shared" si="8"/>
        <v>0</v>
      </c>
      <c r="BM42">
        <v>0</v>
      </c>
      <c r="BN42" s="8">
        <v>0</v>
      </c>
      <c r="BO42">
        <v>0</v>
      </c>
      <c r="BP42" t="s">
        <v>46</v>
      </c>
      <c r="BQ42">
        <v>0</v>
      </c>
      <c r="BR42" s="3">
        <v>0</v>
      </c>
      <c r="BS42">
        <v>0</v>
      </c>
      <c r="BT42" s="19">
        <f t="shared" si="0"/>
        <v>0</v>
      </c>
      <c r="BU42" s="19">
        <f t="shared" si="1"/>
        <v>472600</v>
      </c>
      <c r="BV42" s="13">
        <f t="shared" si="2"/>
        <v>0.94520000000000004</v>
      </c>
    </row>
    <row r="43" spans="1:74" hidden="1" x14ac:dyDescent="0.25">
      <c r="A43" t="s">
        <v>95</v>
      </c>
      <c r="B43" t="s">
        <v>95</v>
      </c>
      <c r="C43">
        <v>40</v>
      </c>
      <c r="D43" t="s">
        <v>37</v>
      </c>
      <c r="E43" s="8">
        <v>33208</v>
      </c>
      <c r="F43" s="3">
        <v>27863</v>
      </c>
      <c r="G43" s="3">
        <v>0</v>
      </c>
      <c r="H43" s="3">
        <v>27863</v>
      </c>
      <c r="I43">
        <v>15</v>
      </c>
      <c r="J43">
        <v>15</v>
      </c>
      <c r="K43">
        <v>30</v>
      </c>
      <c r="L43" t="s">
        <v>41</v>
      </c>
      <c r="M43">
        <v>0</v>
      </c>
      <c r="N43">
        <v>0</v>
      </c>
      <c r="O43">
        <v>0</v>
      </c>
      <c r="P43">
        <v>40</v>
      </c>
      <c r="Q43">
        <v>0</v>
      </c>
      <c r="S43">
        <v>40</v>
      </c>
      <c r="T43" s="16">
        <f t="shared" si="3"/>
        <v>2.8406183031936694E-2</v>
      </c>
      <c r="U43" s="3">
        <v>980878</v>
      </c>
      <c r="V43" s="3">
        <v>895400</v>
      </c>
      <c r="W43" s="14">
        <f t="shared" si="4"/>
        <v>0.91285562526634301</v>
      </c>
      <c r="X43" s="3">
        <v>167178</v>
      </c>
      <c r="Y43" s="18">
        <f t="shared" si="5"/>
        <v>0.17043709819162017</v>
      </c>
      <c r="Z43" s="8" t="s">
        <v>106</v>
      </c>
      <c r="AA43" s="9">
        <v>0</v>
      </c>
      <c r="AB43" s="9">
        <v>0</v>
      </c>
      <c r="AC43">
        <v>0</v>
      </c>
      <c r="AD43">
        <v>0</v>
      </c>
      <c r="AE43" s="38">
        <f t="shared" si="6"/>
        <v>0</v>
      </c>
      <c r="AF43">
        <v>0</v>
      </c>
      <c r="AG43" s="10">
        <v>0</v>
      </c>
      <c r="AH43">
        <v>0</v>
      </c>
      <c r="AI43" t="s">
        <v>46</v>
      </c>
      <c r="AJ43">
        <v>0</v>
      </c>
      <c r="AK43" s="8">
        <v>33178</v>
      </c>
      <c r="AL43" s="3">
        <v>813700</v>
      </c>
      <c r="AM43" s="3">
        <v>712456</v>
      </c>
      <c r="AN43">
        <v>8.7499999999999994E-2</v>
      </c>
      <c r="AO43">
        <v>50</v>
      </c>
      <c r="AP43" s="38">
        <f t="shared" si="9"/>
        <v>8.8840126787649978E-2</v>
      </c>
      <c r="AQ43">
        <v>0</v>
      </c>
      <c r="AR43" s="8">
        <v>51441</v>
      </c>
      <c r="AS43">
        <v>0</v>
      </c>
      <c r="AT43" t="s">
        <v>43</v>
      </c>
      <c r="AU43">
        <v>0</v>
      </c>
      <c r="AV43" s="11">
        <v>34731</v>
      </c>
      <c r="AW43" s="3">
        <v>575910</v>
      </c>
      <c r="AX43" s="3">
        <v>403013.26</v>
      </c>
      <c r="AY43">
        <v>7.2499999999999995E-2</v>
      </c>
      <c r="AZ43">
        <v>50</v>
      </c>
      <c r="BA43" s="38">
        <f t="shared" si="7"/>
        <v>7.4758368309622486E-2</v>
      </c>
      <c r="BB43">
        <v>0</v>
      </c>
      <c r="BC43" s="8">
        <v>52994</v>
      </c>
      <c r="BD43">
        <v>0</v>
      </c>
      <c r="BE43" t="s">
        <v>43</v>
      </c>
      <c r="BF43">
        <v>0</v>
      </c>
      <c r="BG43" s="11" t="s">
        <v>106</v>
      </c>
      <c r="BH43" s="3">
        <v>0</v>
      </c>
      <c r="BI43" s="3">
        <v>0</v>
      </c>
      <c r="BJ43">
        <v>0</v>
      </c>
      <c r="BK43">
        <v>0</v>
      </c>
      <c r="BL43" s="38">
        <f t="shared" si="8"/>
        <v>0</v>
      </c>
      <c r="BM43">
        <v>0</v>
      </c>
      <c r="BN43" s="8">
        <v>0</v>
      </c>
      <c r="BO43">
        <v>0</v>
      </c>
      <c r="BP43" t="s">
        <v>46</v>
      </c>
      <c r="BQ43">
        <v>0</v>
      </c>
      <c r="BR43" s="3">
        <v>980878</v>
      </c>
      <c r="BS43" t="s">
        <v>47</v>
      </c>
      <c r="BT43" s="19">
        <f t="shared" si="0"/>
        <v>1389610</v>
      </c>
      <c r="BU43" s="19">
        <f t="shared" si="1"/>
        <v>1556788</v>
      </c>
      <c r="BV43" s="13">
        <f t="shared" si="2"/>
        <v>1.5871372382702029</v>
      </c>
    </row>
    <row r="44" spans="1:74" hidden="1" x14ac:dyDescent="0.25">
      <c r="A44" t="s">
        <v>60</v>
      </c>
      <c r="B44" t="s">
        <v>60</v>
      </c>
      <c r="C44">
        <v>8</v>
      </c>
      <c r="D44" t="s">
        <v>64</v>
      </c>
      <c r="E44" s="8">
        <v>33724</v>
      </c>
      <c r="F44" s="3">
        <v>8657</v>
      </c>
      <c r="G44" s="3">
        <v>0</v>
      </c>
      <c r="H44" s="3">
        <v>8657</v>
      </c>
      <c r="I44" t="s">
        <v>69</v>
      </c>
      <c r="J44" t="s">
        <v>69</v>
      </c>
      <c r="K44" t="s">
        <v>40</v>
      </c>
      <c r="L44" t="s">
        <v>41</v>
      </c>
      <c r="M44">
        <v>0</v>
      </c>
      <c r="N44">
        <v>0</v>
      </c>
      <c r="O44">
        <v>0</v>
      </c>
      <c r="P44">
        <v>8</v>
      </c>
      <c r="Q44">
        <v>0</v>
      </c>
      <c r="S44">
        <v>8</v>
      </c>
      <c r="T44" s="16">
        <f t="shared" si="3"/>
        <v>2.7240831353545526E-2</v>
      </c>
      <c r="U44" s="3">
        <v>317795</v>
      </c>
      <c r="V44" s="3">
        <v>280420</v>
      </c>
      <c r="W44" s="14">
        <f t="shared" si="4"/>
        <v>0.88239273745653646</v>
      </c>
      <c r="X44" s="3">
        <v>8490</v>
      </c>
      <c r="Y44" s="18">
        <f t="shared" si="5"/>
        <v>2.6715335357699144E-2</v>
      </c>
      <c r="Z44" s="8">
        <v>33410</v>
      </c>
      <c r="AA44" s="9">
        <v>274510</v>
      </c>
      <c r="AB44" s="9">
        <v>243106.86</v>
      </c>
      <c r="AC44">
        <v>8.2500000000000004E-2</v>
      </c>
      <c r="AD44">
        <v>50</v>
      </c>
      <c r="AE44" s="38">
        <f t="shared" si="6"/>
        <v>8.409730116139269E-2</v>
      </c>
      <c r="AF44">
        <v>50</v>
      </c>
      <c r="AG44" s="10">
        <v>52018</v>
      </c>
      <c r="AH44">
        <v>0</v>
      </c>
      <c r="AI44" t="s">
        <v>43</v>
      </c>
      <c r="AJ44">
        <v>0</v>
      </c>
      <c r="AK44" s="8" t="s">
        <v>106</v>
      </c>
      <c r="AL44" s="3">
        <v>0</v>
      </c>
      <c r="AM44" s="3">
        <v>0</v>
      </c>
      <c r="AN44">
        <v>0</v>
      </c>
      <c r="AO44" t="s">
        <v>45</v>
      </c>
      <c r="AP44" s="38">
        <f t="shared" si="9"/>
        <v>0</v>
      </c>
      <c r="AQ44">
        <v>0</v>
      </c>
      <c r="AR44" s="8">
        <v>0</v>
      </c>
      <c r="AS44">
        <v>0</v>
      </c>
      <c r="AT44" t="s">
        <v>46</v>
      </c>
      <c r="AU44">
        <v>0</v>
      </c>
      <c r="AV44" s="11" t="s">
        <v>106</v>
      </c>
      <c r="AW44" s="3">
        <v>0</v>
      </c>
      <c r="AX44" s="3">
        <v>0</v>
      </c>
      <c r="AY44">
        <v>0</v>
      </c>
      <c r="AZ44">
        <v>0</v>
      </c>
      <c r="BA44" s="38">
        <f t="shared" si="7"/>
        <v>0</v>
      </c>
      <c r="BB44">
        <v>0</v>
      </c>
      <c r="BC44" s="8">
        <v>0</v>
      </c>
      <c r="BD44">
        <v>0</v>
      </c>
      <c r="BE44" t="s">
        <v>46</v>
      </c>
      <c r="BF44">
        <v>0</v>
      </c>
      <c r="BG44" s="11" t="s">
        <v>106</v>
      </c>
      <c r="BH44" s="3">
        <v>0</v>
      </c>
      <c r="BI44" s="3">
        <v>0</v>
      </c>
      <c r="BJ44">
        <v>0</v>
      </c>
      <c r="BK44">
        <v>0</v>
      </c>
      <c r="BL44" s="38">
        <f t="shared" si="8"/>
        <v>0</v>
      </c>
      <c r="BM44">
        <v>0</v>
      </c>
      <c r="BN44" s="8">
        <v>0</v>
      </c>
      <c r="BO44">
        <v>0</v>
      </c>
      <c r="BP44" t="s">
        <v>46</v>
      </c>
      <c r="BQ44">
        <v>0</v>
      </c>
      <c r="BR44" s="3">
        <v>274510</v>
      </c>
      <c r="BS44">
        <v>0</v>
      </c>
      <c r="BT44" s="19">
        <f t="shared" si="0"/>
        <v>274510</v>
      </c>
      <c r="BU44" s="19">
        <f t="shared" si="1"/>
        <v>283000</v>
      </c>
      <c r="BV44" s="13">
        <f t="shared" si="2"/>
        <v>0.89051117858997153</v>
      </c>
    </row>
    <row r="45" spans="1:74" x14ac:dyDescent="0.25">
      <c r="A45" t="s">
        <v>124</v>
      </c>
      <c r="B45" t="s">
        <v>125</v>
      </c>
      <c r="C45">
        <v>36</v>
      </c>
      <c r="D45" t="s">
        <v>37</v>
      </c>
      <c r="E45" s="8">
        <v>33758</v>
      </c>
      <c r="F45" s="3">
        <v>51941</v>
      </c>
      <c r="G45" s="3">
        <v>0</v>
      </c>
      <c r="H45" s="3">
        <v>51941</v>
      </c>
      <c r="I45">
        <v>15</v>
      </c>
      <c r="J45">
        <v>15</v>
      </c>
      <c r="K45">
        <v>30</v>
      </c>
      <c r="L45" t="s">
        <v>41</v>
      </c>
      <c r="M45">
        <v>0</v>
      </c>
      <c r="N45">
        <v>0</v>
      </c>
      <c r="O45">
        <v>0</v>
      </c>
      <c r="P45">
        <v>36</v>
      </c>
      <c r="Q45">
        <v>0</v>
      </c>
      <c r="S45">
        <v>36</v>
      </c>
      <c r="T45" s="16">
        <f t="shared" si="3"/>
        <v>3.5988165844465382E-2</v>
      </c>
      <c r="U45" s="3">
        <v>1443280</v>
      </c>
      <c r="V45" s="3">
        <v>1349104</v>
      </c>
      <c r="W45" s="14">
        <f t="shared" si="4"/>
        <v>0.93474862812482673</v>
      </c>
      <c r="X45" s="3">
        <v>305280</v>
      </c>
      <c r="Y45" s="18">
        <f t="shared" si="5"/>
        <v>0.21151820852502634</v>
      </c>
      <c r="Z45" s="8" t="s">
        <v>106</v>
      </c>
      <c r="AA45" s="9">
        <v>0</v>
      </c>
      <c r="AB45" s="9">
        <v>0</v>
      </c>
      <c r="AC45">
        <v>0</v>
      </c>
      <c r="AD45">
        <v>0</v>
      </c>
      <c r="AE45" s="38">
        <f t="shared" si="6"/>
        <v>0</v>
      </c>
      <c r="AF45">
        <v>0</v>
      </c>
      <c r="AG45" s="10">
        <v>0</v>
      </c>
      <c r="AH45">
        <v>0</v>
      </c>
      <c r="AI45" t="s">
        <v>46</v>
      </c>
      <c r="AJ45">
        <v>0</v>
      </c>
      <c r="AK45" s="8">
        <v>33450</v>
      </c>
      <c r="AL45" s="3">
        <v>1138000</v>
      </c>
      <c r="AM45" s="3">
        <v>1043440</v>
      </c>
      <c r="AN45">
        <v>8.7499999999999994E-2</v>
      </c>
      <c r="AO45">
        <v>50</v>
      </c>
      <c r="AP45" s="38">
        <f t="shared" si="9"/>
        <v>8.8840126787649978E-2</v>
      </c>
      <c r="AQ45">
        <v>0</v>
      </c>
      <c r="AR45" s="8">
        <v>51713</v>
      </c>
      <c r="AS45">
        <v>0</v>
      </c>
      <c r="AT45" t="s">
        <v>43</v>
      </c>
      <c r="AU45">
        <v>0</v>
      </c>
      <c r="AV45" s="11" t="s">
        <v>106</v>
      </c>
      <c r="AW45" s="3">
        <v>0</v>
      </c>
      <c r="AX45" s="3">
        <v>0</v>
      </c>
      <c r="AY45">
        <v>0</v>
      </c>
      <c r="AZ45">
        <v>0</v>
      </c>
      <c r="BA45" s="38">
        <f t="shared" si="7"/>
        <v>0</v>
      </c>
      <c r="BB45">
        <v>0</v>
      </c>
      <c r="BC45" s="8">
        <v>0</v>
      </c>
      <c r="BD45">
        <v>0</v>
      </c>
      <c r="BE45" t="s">
        <v>46</v>
      </c>
      <c r="BF45">
        <v>0</v>
      </c>
      <c r="BG45" s="11" t="s">
        <v>106</v>
      </c>
      <c r="BH45" s="3">
        <v>0</v>
      </c>
      <c r="BI45" s="3">
        <v>0</v>
      </c>
      <c r="BJ45">
        <v>0</v>
      </c>
      <c r="BK45">
        <v>0</v>
      </c>
      <c r="BL45" s="38">
        <f t="shared" si="8"/>
        <v>0</v>
      </c>
      <c r="BM45">
        <v>0</v>
      </c>
      <c r="BN45" s="8">
        <v>0</v>
      </c>
      <c r="BO45">
        <v>0</v>
      </c>
      <c r="BP45" t="s">
        <v>46</v>
      </c>
      <c r="BQ45">
        <v>0</v>
      </c>
      <c r="BR45" s="3">
        <v>1443280</v>
      </c>
      <c r="BS45" t="s">
        <v>47</v>
      </c>
      <c r="BT45" s="19">
        <f t="shared" si="0"/>
        <v>1138000</v>
      </c>
      <c r="BU45" s="19">
        <f t="shared" si="1"/>
        <v>1443280</v>
      </c>
      <c r="BV45" s="13">
        <f t="shared" si="2"/>
        <v>1</v>
      </c>
    </row>
    <row r="46" spans="1:74" hidden="1" x14ac:dyDescent="0.25">
      <c r="A46" t="s">
        <v>35</v>
      </c>
      <c r="B46" t="s">
        <v>36</v>
      </c>
      <c r="C46">
        <v>24</v>
      </c>
      <c r="D46" t="s">
        <v>37</v>
      </c>
      <c r="E46" s="8">
        <v>33957</v>
      </c>
      <c r="F46" s="3">
        <v>0</v>
      </c>
      <c r="G46" s="3">
        <v>174831</v>
      </c>
      <c r="H46" s="3">
        <v>174831</v>
      </c>
      <c r="I46" t="s">
        <v>69</v>
      </c>
      <c r="J46" t="s">
        <v>69</v>
      </c>
      <c r="K46" t="s">
        <v>40</v>
      </c>
      <c r="L46" t="s">
        <v>41</v>
      </c>
      <c r="M46">
        <v>0</v>
      </c>
      <c r="N46">
        <v>0</v>
      </c>
      <c r="O46">
        <v>0</v>
      </c>
      <c r="P46">
        <v>24</v>
      </c>
      <c r="Q46">
        <v>0</v>
      </c>
      <c r="S46">
        <v>24</v>
      </c>
      <c r="T46" s="16">
        <f t="shared" si="3"/>
        <v>0.10025454864493991</v>
      </c>
      <c r="U46" s="3">
        <v>1743871</v>
      </c>
      <c r="V46" s="3">
        <v>1995787</v>
      </c>
      <c r="W46" s="14">
        <f t="shared" si="4"/>
        <v>1.1444579329549032</v>
      </c>
      <c r="X46" s="3">
        <v>0</v>
      </c>
      <c r="Y46" s="18">
        <f t="shared" si="5"/>
        <v>0</v>
      </c>
      <c r="Z46" s="8">
        <v>39787</v>
      </c>
      <c r="AA46" s="9">
        <v>280000</v>
      </c>
      <c r="AB46" s="9">
        <v>111564</v>
      </c>
      <c r="AC46">
        <v>5.7500000000000002E-2</v>
      </c>
      <c r="AD46">
        <v>15</v>
      </c>
      <c r="AE46" s="38">
        <f t="shared" si="6"/>
        <v>0.1012875108131331</v>
      </c>
      <c r="AF46">
        <v>0</v>
      </c>
      <c r="AG46" s="10">
        <v>44562</v>
      </c>
      <c r="AH46" t="s">
        <v>54</v>
      </c>
      <c r="AI46" t="s">
        <v>43</v>
      </c>
      <c r="AJ46" t="s">
        <v>122</v>
      </c>
      <c r="AK46" s="8" t="s">
        <v>106</v>
      </c>
      <c r="AL46" s="3">
        <v>360000</v>
      </c>
      <c r="AM46" s="3">
        <v>360000</v>
      </c>
      <c r="AN46">
        <v>0</v>
      </c>
      <c r="AO46">
        <v>30</v>
      </c>
      <c r="AP46" s="38">
        <f t="shared" si="9"/>
        <v>3.3333333333333333E-2</v>
      </c>
      <c r="AQ46">
        <v>15</v>
      </c>
      <c r="AR46" s="8">
        <v>45047</v>
      </c>
      <c r="AS46" t="s">
        <v>71</v>
      </c>
      <c r="AT46" t="s">
        <v>100</v>
      </c>
      <c r="AU46" t="s">
        <v>126</v>
      </c>
      <c r="AV46" s="11" t="s">
        <v>106</v>
      </c>
      <c r="AW46" s="3">
        <v>0</v>
      </c>
      <c r="AX46" s="3">
        <v>0</v>
      </c>
      <c r="AY46">
        <v>0</v>
      </c>
      <c r="AZ46">
        <v>0</v>
      </c>
      <c r="BA46" s="38">
        <f t="shared" si="7"/>
        <v>0</v>
      </c>
      <c r="BB46">
        <v>0</v>
      </c>
      <c r="BC46" s="8">
        <v>0</v>
      </c>
      <c r="BD46">
        <v>0</v>
      </c>
      <c r="BE46" t="s">
        <v>46</v>
      </c>
      <c r="BF46">
        <v>0</v>
      </c>
      <c r="BG46" s="11" t="s">
        <v>106</v>
      </c>
      <c r="BH46" s="3">
        <v>0</v>
      </c>
      <c r="BI46" s="3">
        <v>0</v>
      </c>
      <c r="BJ46">
        <v>0</v>
      </c>
      <c r="BK46">
        <v>0</v>
      </c>
      <c r="BL46" s="38">
        <f t="shared" si="8"/>
        <v>0</v>
      </c>
      <c r="BM46">
        <v>0</v>
      </c>
      <c r="BN46" s="8">
        <v>0</v>
      </c>
      <c r="BO46">
        <v>0</v>
      </c>
      <c r="BP46" t="s">
        <v>46</v>
      </c>
      <c r="BQ46">
        <v>0</v>
      </c>
      <c r="BR46" s="3">
        <v>471564</v>
      </c>
      <c r="BS46" t="s">
        <v>62</v>
      </c>
      <c r="BT46" s="19">
        <f t="shared" si="0"/>
        <v>640000</v>
      </c>
      <c r="BU46" s="19">
        <f t="shared" si="1"/>
        <v>640000</v>
      </c>
      <c r="BV46" s="13">
        <f t="shared" si="2"/>
        <v>0.36699962325194924</v>
      </c>
    </row>
    <row r="47" spans="1:74" hidden="1" x14ac:dyDescent="0.25">
      <c r="A47" t="s">
        <v>35</v>
      </c>
      <c r="B47" t="s">
        <v>36</v>
      </c>
      <c r="C47">
        <v>10</v>
      </c>
      <c r="D47" t="s">
        <v>37</v>
      </c>
      <c r="E47" s="8">
        <v>33036</v>
      </c>
      <c r="F47" s="3">
        <v>0</v>
      </c>
      <c r="G47" s="3">
        <v>0</v>
      </c>
      <c r="H47" s="3">
        <v>0</v>
      </c>
      <c r="I47" t="s">
        <v>127</v>
      </c>
      <c r="J47" t="s">
        <v>127</v>
      </c>
      <c r="K47" t="s">
        <v>128</v>
      </c>
      <c r="L47" t="s">
        <v>46</v>
      </c>
      <c r="M47">
        <v>0</v>
      </c>
      <c r="N47">
        <v>0</v>
      </c>
      <c r="O47">
        <v>0</v>
      </c>
      <c r="P47">
        <v>0</v>
      </c>
      <c r="Q47">
        <v>10</v>
      </c>
      <c r="S47">
        <v>10</v>
      </c>
      <c r="T47" s="16">
        <f t="shared" si="3"/>
        <v>0</v>
      </c>
      <c r="U47" s="3">
        <v>0</v>
      </c>
      <c r="V47" s="3">
        <v>0</v>
      </c>
      <c r="W47" s="14">
        <f t="shared" si="4"/>
        <v>0</v>
      </c>
      <c r="X47" s="3">
        <v>0</v>
      </c>
      <c r="Y47" s="18">
        <f t="shared" si="5"/>
        <v>0</v>
      </c>
      <c r="Z47" s="8">
        <v>42472</v>
      </c>
      <c r="AA47" s="9">
        <v>200000</v>
      </c>
      <c r="AB47" s="9">
        <v>192310</v>
      </c>
      <c r="AC47">
        <v>4.2000000000000003E-2</v>
      </c>
      <c r="AD47">
        <v>10</v>
      </c>
      <c r="AE47" s="38">
        <f t="shared" si="6"/>
        <v>0.12452152275269443</v>
      </c>
      <c r="AF47">
        <v>20</v>
      </c>
      <c r="AG47" s="10">
        <v>46113</v>
      </c>
      <c r="AH47" t="s">
        <v>54</v>
      </c>
      <c r="AI47" t="s">
        <v>100</v>
      </c>
      <c r="AJ47" t="s">
        <v>122</v>
      </c>
      <c r="AK47" s="8" t="s">
        <v>106</v>
      </c>
      <c r="AL47" s="3">
        <v>360000</v>
      </c>
      <c r="AM47" s="3">
        <v>360000</v>
      </c>
      <c r="AN47">
        <v>0</v>
      </c>
      <c r="AO47">
        <v>0</v>
      </c>
      <c r="AP47" s="38">
        <f t="shared" si="9"/>
        <v>0</v>
      </c>
      <c r="AQ47">
        <v>0</v>
      </c>
      <c r="AR47" s="8" t="s">
        <v>129</v>
      </c>
      <c r="AS47" t="s">
        <v>71</v>
      </c>
      <c r="AT47" t="s">
        <v>100</v>
      </c>
      <c r="AU47" t="s">
        <v>126</v>
      </c>
      <c r="AV47" s="11" t="s">
        <v>106</v>
      </c>
      <c r="AW47" s="3">
        <v>0</v>
      </c>
      <c r="AX47" s="3">
        <v>0</v>
      </c>
      <c r="AY47">
        <v>0</v>
      </c>
      <c r="AZ47">
        <v>0</v>
      </c>
      <c r="BA47" s="38">
        <f t="shared" si="7"/>
        <v>0</v>
      </c>
      <c r="BB47">
        <v>0</v>
      </c>
      <c r="BC47" s="8">
        <v>0</v>
      </c>
      <c r="BD47">
        <v>0</v>
      </c>
      <c r="BE47" t="s">
        <v>46</v>
      </c>
      <c r="BF47">
        <v>0</v>
      </c>
      <c r="BG47" s="11" t="s">
        <v>106</v>
      </c>
      <c r="BH47" s="3">
        <v>0</v>
      </c>
      <c r="BI47" s="3">
        <v>0</v>
      </c>
      <c r="BJ47">
        <v>0</v>
      </c>
      <c r="BK47">
        <v>0</v>
      </c>
      <c r="BL47" s="38">
        <f t="shared" si="8"/>
        <v>0</v>
      </c>
      <c r="BM47">
        <v>0</v>
      </c>
      <c r="BN47" s="8">
        <v>0</v>
      </c>
      <c r="BO47">
        <v>0</v>
      </c>
      <c r="BP47" t="s">
        <v>46</v>
      </c>
      <c r="BQ47">
        <v>0</v>
      </c>
      <c r="BR47" s="3">
        <v>360000</v>
      </c>
      <c r="BS47" t="s">
        <v>62</v>
      </c>
      <c r="BT47" s="19">
        <f t="shared" si="0"/>
        <v>560000</v>
      </c>
      <c r="BU47" s="19">
        <f t="shared" si="1"/>
        <v>560000</v>
      </c>
      <c r="BV47" s="13">
        <f t="shared" si="2"/>
        <v>0</v>
      </c>
    </row>
    <row r="48" spans="1:74" hidden="1" x14ac:dyDescent="0.25">
      <c r="A48" t="s">
        <v>35</v>
      </c>
      <c r="B48" t="s">
        <v>36</v>
      </c>
      <c r="C48">
        <v>11</v>
      </c>
      <c r="D48" t="s">
        <v>37</v>
      </c>
      <c r="E48" s="8">
        <v>24228</v>
      </c>
      <c r="F48" s="3">
        <v>0</v>
      </c>
      <c r="G48" s="3">
        <v>0</v>
      </c>
      <c r="H48" s="3">
        <v>0</v>
      </c>
      <c r="I48">
        <v>0</v>
      </c>
      <c r="J48">
        <v>0</v>
      </c>
      <c r="K48">
        <v>0</v>
      </c>
      <c r="L48" t="s">
        <v>46</v>
      </c>
      <c r="M48">
        <v>0</v>
      </c>
      <c r="N48">
        <v>0</v>
      </c>
      <c r="O48">
        <v>2</v>
      </c>
      <c r="P48">
        <v>9</v>
      </c>
      <c r="Q48">
        <v>0</v>
      </c>
      <c r="S48">
        <v>11</v>
      </c>
      <c r="T48" s="16">
        <f t="shared" si="3"/>
        <v>0</v>
      </c>
      <c r="U48" s="3">
        <v>0</v>
      </c>
      <c r="V48" s="3">
        <v>0</v>
      </c>
      <c r="W48" s="14">
        <f t="shared" si="4"/>
        <v>0</v>
      </c>
      <c r="X48" s="3">
        <v>0</v>
      </c>
      <c r="Y48" s="18">
        <f t="shared" si="5"/>
        <v>0</v>
      </c>
      <c r="Z48" s="8" t="s">
        <v>106</v>
      </c>
      <c r="AA48" s="9">
        <v>0</v>
      </c>
      <c r="AB48" s="9">
        <v>0</v>
      </c>
      <c r="AC48">
        <v>0</v>
      </c>
      <c r="AD48">
        <v>0</v>
      </c>
      <c r="AE48" s="38">
        <f t="shared" si="6"/>
        <v>0</v>
      </c>
      <c r="AF48">
        <v>0</v>
      </c>
      <c r="AG48" s="10">
        <v>0</v>
      </c>
      <c r="AH48">
        <v>0</v>
      </c>
      <c r="AI48" t="s">
        <v>46</v>
      </c>
      <c r="AJ48">
        <v>0</v>
      </c>
      <c r="AK48" s="8" t="s">
        <v>106</v>
      </c>
      <c r="AL48" s="3">
        <v>0</v>
      </c>
      <c r="AM48" s="3">
        <v>0</v>
      </c>
      <c r="AN48">
        <v>0</v>
      </c>
      <c r="AO48" t="s">
        <v>45</v>
      </c>
      <c r="AP48" s="38">
        <f t="shared" si="9"/>
        <v>0</v>
      </c>
      <c r="AQ48">
        <v>0</v>
      </c>
      <c r="AR48" s="8">
        <v>0</v>
      </c>
      <c r="AS48">
        <v>0</v>
      </c>
      <c r="AT48" t="s">
        <v>46</v>
      </c>
      <c r="AU48">
        <v>0</v>
      </c>
      <c r="AV48" s="11" t="s">
        <v>106</v>
      </c>
      <c r="AW48" s="3">
        <v>0</v>
      </c>
      <c r="AX48" s="3">
        <v>0</v>
      </c>
      <c r="AY48">
        <v>0</v>
      </c>
      <c r="AZ48">
        <v>0</v>
      </c>
      <c r="BA48" s="38">
        <f t="shared" si="7"/>
        <v>0</v>
      </c>
      <c r="BB48">
        <v>0</v>
      </c>
      <c r="BC48" s="8">
        <v>0</v>
      </c>
      <c r="BD48">
        <v>0</v>
      </c>
      <c r="BE48" t="s">
        <v>46</v>
      </c>
      <c r="BF48">
        <v>0</v>
      </c>
      <c r="BG48" s="11" t="s">
        <v>106</v>
      </c>
      <c r="BH48" s="3">
        <v>0</v>
      </c>
      <c r="BI48" s="3">
        <v>0</v>
      </c>
      <c r="BJ48">
        <v>0</v>
      </c>
      <c r="BK48">
        <v>0</v>
      </c>
      <c r="BL48" s="38">
        <f t="shared" si="8"/>
        <v>0</v>
      </c>
      <c r="BM48">
        <v>0</v>
      </c>
      <c r="BN48" s="8">
        <v>0</v>
      </c>
      <c r="BO48">
        <v>0</v>
      </c>
      <c r="BP48" t="s">
        <v>46</v>
      </c>
      <c r="BQ48">
        <v>0</v>
      </c>
      <c r="BR48" s="3">
        <v>0</v>
      </c>
      <c r="BS48" t="s">
        <v>62</v>
      </c>
      <c r="BT48" s="19">
        <f t="shared" si="0"/>
        <v>0</v>
      </c>
      <c r="BU48" s="19">
        <f t="shared" si="1"/>
        <v>0</v>
      </c>
      <c r="BV48" s="13">
        <f t="shared" si="2"/>
        <v>0</v>
      </c>
    </row>
    <row r="49" spans="1:74" hidden="1" x14ac:dyDescent="0.25">
      <c r="A49" t="s">
        <v>35</v>
      </c>
      <c r="B49" t="s">
        <v>36</v>
      </c>
      <c r="C49">
        <v>21</v>
      </c>
      <c r="D49" t="s">
        <v>37</v>
      </c>
      <c r="E49" s="8">
        <v>34213</v>
      </c>
      <c r="F49" s="3">
        <v>119710</v>
      </c>
      <c r="G49" s="3">
        <v>0</v>
      </c>
      <c r="H49" s="3">
        <v>119710</v>
      </c>
      <c r="I49" t="s">
        <v>40</v>
      </c>
      <c r="J49">
        <v>0</v>
      </c>
      <c r="K49">
        <v>0</v>
      </c>
      <c r="L49" t="s">
        <v>46</v>
      </c>
      <c r="M49">
        <v>0</v>
      </c>
      <c r="N49">
        <v>0</v>
      </c>
      <c r="O49">
        <v>21</v>
      </c>
      <c r="P49">
        <v>0</v>
      </c>
      <c r="Q49">
        <v>0</v>
      </c>
      <c r="S49">
        <v>21</v>
      </c>
      <c r="T49" s="16">
        <f t="shared" si="3"/>
        <v>0.10709429235999285</v>
      </c>
      <c r="U49" s="3">
        <v>1117800</v>
      </c>
      <c r="V49" s="3">
        <v>1001000</v>
      </c>
      <c r="W49" s="14">
        <f t="shared" si="4"/>
        <v>0.89550903560565398</v>
      </c>
      <c r="X49" s="3">
        <v>0</v>
      </c>
      <c r="Y49" s="18">
        <f t="shared" si="5"/>
        <v>0</v>
      </c>
      <c r="Z49" s="8" t="s">
        <v>106</v>
      </c>
      <c r="AA49" s="9">
        <v>0</v>
      </c>
      <c r="AB49" s="9">
        <v>0</v>
      </c>
      <c r="AC49">
        <v>0</v>
      </c>
      <c r="AD49">
        <v>0</v>
      </c>
      <c r="AE49" s="38">
        <f t="shared" si="6"/>
        <v>0</v>
      </c>
      <c r="AF49">
        <v>0</v>
      </c>
      <c r="AG49" s="10">
        <v>0</v>
      </c>
      <c r="AH49">
        <v>0</v>
      </c>
      <c r="AI49" t="s">
        <v>46</v>
      </c>
      <c r="AJ49">
        <v>0</v>
      </c>
      <c r="AK49" s="8">
        <v>42501</v>
      </c>
      <c r="AL49" s="3">
        <v>336000</v>
      </c>
      <c r="AM49" s="3">
        <v>328000</v>
      </c>
      <c r="AN49">
        <v>4.7500000000000001E-2</v>
      </c>
      <c r="AO49">
        <v>20</v>
      </c>
      <c r="AP49" s="38">
        <f t="shared" si="9"/>
        <v>7.8550467263651655E-2</v>
      </c>
      <c r="AQ49">
        <v>20</v>
      </c>
      <c r="AR49" s="8">
        <v>44327</v>
      </c>
      <c r="AS49" t="s">
        <v>42</v>
      </c>
      <c r="AT49" t="s">
        <v>46</v>
      </c>
      <c r="AU49">
        <v>0</v>
      </c>
      <c r="AV49" s="11" t="s">
        <v>106</v>
      </c>
      <c r="AW49" s="3">
        <v>0</v>
      </c>
      <c r="AX49" s="3">
        <v>0</v>
      </c>
      <c r="AY49">
        <v>0</v>
      </c>
      <c r="AZ49">
        <v>0</v>
      </c>
      <c r="BA49" s="38">
        <f t="shared" si="7"/>
        <v>0</v>
      </c>
      <c r="BB49">
        <v>0</v>
      </c>
      <c r="BC49" s="8">
        <v>0</v>
      </c>
      <c r="BD49">
        <v>0</v>
      </c>
      <c r="BE49" t="s">
        <v>46</v>
      </c>
      <c r="BF49">
        <v>0</v>
      </c>
      <c r="BG49" s="11" t="s">
        <v>106</v>
      </c>
      <c r="BH49" s="3">
        <v>0</v>
      </c>
      <c r="BI49" s="3">
        <v>0</v>
      </c>
      <c r="BJ49">
        <v>0</v>
      </c>
      <c r="BK49">
        <v>0</v>
      </c>
      <c r="BL49" s="38">
        <f t="shared" si="8"/>
        <v>0</v>
      </c>
      <c r="BM49">
        <v>0</v>
      </c>
      <c r="BN49" s="8">
        <v>0</v>
      </c>
      <c r="BO49">
        <v>0</v>
      </c>
      <c r="BP49" t="s">
        <v>46</v>
      </c>
      <c r="BQ49">
        <v>0</v>
      </c>
      <c r="BR49" s="3">
        <v>0</v>
      </c>
      <c r="BS49" t="s">
        <v>47</v>
      </c>
      <c r="BT49" s="19">
        <f t="shared" si="0"/>
        <v>336000</v>
      </c>
      <c r="BU49" s="19">
        <f t="shared" si="1"/>
        <v>336000</v>
      </c>
      <c r="BV49" s="13">
        <f t="shared" si="2"/>
        <v>0.30059044551798175</v>
      </c>
    </row>
    <row r="50" spans="1:74" hidden="1" x14ac:dyDescent="0.25">
      <c r="A50" t="s">
        <v>48</v>
      </c>
      <c r="B50" t="s">
        <v>49</v>
      </c>
      <c r="C50">
        <v>30</v>
      </c>
      <c r="D50" t="s">
        <v>37</v>
      </c>
      <c r="E50" s="8">
        <v>34454</v>
      </c>
      <c r="F50" s="3">
        <v>189780</v>
      </c>
      <c r="G50" s="3">
        <v>0</v>
      </c>
      <c r="H50" s="3">
        <v>189780</v>
      </c>
      <c r="I50" t="s">
        <v>40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S50">
        <v>0</v>
      </c>
      <c r="T50" s="16">
        <f t="shared" si="3"/>
        <v>7.781159900416898E-2</v>
      </c>
      <c r="U50" s="3">
        <v>2438968</v>
      </c>
      <c r="V50" s="3">
        <v>2232705</v>
      </c>
      <c r="W50" s="14">
        <f t="shared" si="4"/>
        <v>0.91543021474656494</v>
      </c>
      <c r="X50" s="3">
        <v>0</v>
      </c>
      <c r="Y50" s="18">
        <f t="shared" si="5"/>
        <v>0</v>
      </c>
      <c r="Z50" s="8">
        <v>42857</v>
      </c>
      <c r="AA50" s="9">
        <v>1040000</v>
      </c>
      <c r="AB50" s="9">
        <v>882844.46</v>
      </c>
      <c r="AC50">
        <v>4.7500000000000001E-2</v>
      </c>
      <c r="AD50">
        <v>0</v>
      </c>
      <c r="AE50" s="38">
        <f t="shared" si="6"/>
        <v>0</v>
      </c>
      <c r="AF50">
        <v>0</v>
      </c>
      <c r="AG50" s="10">
        <v>0</v>
      </c>
      <c r="AH50">
        <v>0</v>
      </c>
      <c r="AI50" t="s">
        <v>43</v>
      </c>
      <c r="AJ50" t="s">
        <v>44</v>
      </c>
      <c r="AK50" s="8" t="s">
        <v>106</v>
      </c>
      <c r="AL50" s="3">
        <v>0</v>
      </c>
      <c r="AM50" s="3">
        <v>0</v>
      </c>
      <c r="AN50">
        <v>0</v>
      </c>
      <c r="AO50">
        <v>0</v>
      </c>
      <c r="AP50" s="38">
        <f t="shared" si="9"/>
        <v>0</v>
      </c>
      <c r="AQ50">
        <v>0</v>
      </c>
      <c r="AR50" s="8">
        <v>0</v>
      </c>
      <c r="AS50">
        <v>0</v>
      </c>
      <c r="AT50">
        <v>0</v>
      </c>
      <c r="AU50">
        <v>0</v>
      </c>
      <c r="AV50" s="11" t="s">
        <v>106</v>
      </c>
      <c r="AW50" s="3">
        <v>0</v>
      </c>
      <c r="AX50" s="3">
        <v>0</v>
      </c>
      <c r="AY50">
        <v>0</v>
      </c>
      <c r="AZ50">
        <v>0</v>
      </c>
      <c r="BA50" s="38">
        <f t="shared" si="7"/>
        <v>0</v>
      </c>
      <c r="BB50">
        <v>0</v>
      </c>
      <c r="BC50" s="8">
        <v>0</v>
      </c>
      <c r="BD50">
        <v>0</v>
      </c>
      <c r="BE50" t="s">
        <v>46</v>
      </c>
      <c r="BF50">
        <v>0</v>
      </c>
      <c r="BG50" s="11" t="s">
        <v>106</v>
      </c>
      <c r="BH50" s="3">
        <v>0</v>
      </c>
      <c r="BI50" s="3">
        <v>0</v>
      </c>
      <c r="BJ50">
        <v>0</v>
      </c>
      <c r="BK50">
        <v>0</v>
      </c>
      <c r="BL50" s="38">
        <f t="shared" si="8"/>
        <v>0</v>
      </c>
      <c r="BM50">
        <v>0</v>
      </c>
      <c r="BN50" s="8">
        <v>0</v>
      </c>
      <c r="BO50">
        <v>0</v>
      </c>
      <c r="BP50" t="s">
        <v>46</v>
      </c>
      <c r="BQ50">
        <v>0</v>
      </c>
      <c r="BR50" s="3">
        <v>0</v>
      </c>
      <c r="BS50">
        <v>0</v>
      </c>
      <c r="BT50" s="19">
        <f t="shared" si="0"/>
        <v>1040000</v>
      </c>
      <c r="BU50" s="19">
        <f t="shared" si="1"/>
        <v>1040000</v>
      </c>
      <c r="BV50" s="13">
        <f t="shared" si="2"/>
        <v>0.42640985859593072</v>
      </c>
    </row>
    <row r="51" spans="1:74" hidden="1" x14ac:dyDescent="0.25">
      <c r="A51" t="s">
        <v>35</v>
      </c>
      <c r="B51" t="s">
        <v>36</v>
      </c>
      <c r="C51">
        <v>10</v>
      </c>
      <c r="D51" t="s">
        <v>37</v>
      </c>
      <c r="E51" s="8">
        <v>34497</v>
      </c>
      <c r="F51" s="3">
        <v>0</v>
      </c>
      <c r="G51" s="3">
        <v>311676</v>
      </c>
      <c r="H51" s="3">
        <v>311676</v>
      </c>
      <c r="I51" t="s">
        <v>69</v>
      </c>
      <c r="J51" t="s">
        <v>69</v>
      </c>
      <c r="K51" t="s">
        <v>40</v>
      </c>
      <c r="L51" t="s">
        <v>41</v>
      </c>
      <c r="M51">
        <v>0</v>
      </c>
      <c r="N51">
        <v>0</v>
      </c>
      <c r="O51">
        <v>11</v>
      </c>
      <c r="P51">
        <v>23</v>
      </c>
      <c r="Q51">
        <v>0</v>
      </c>
      <c r="S51">
        <v>34</v>
      </c>
      <c r="T51" s="16">
        <f t="shared" si="3"/>
        <v>0.10138198481983063</v>
      </c>
      <c r="U51" s="3">
        <v>3074274</v>
      </c>
      <c r="V51" s="3">
        <v>2867832</v>
      </c>
      <c r="W51" s="14">
        <f t="shared" si="4"/>
        <v>0.93284853594702355</v>
      </c>
      <c r="X51" s="3">
        <v>0</v>
      </c>
      <c r="Y51" s="18">
        <f t="shared" si="5"/>
        <v>0</v>
      </c>
      <c r="Z51" s="8">
        <v>40415</v>
      </c>
      <c r="AA51" s="9">
        <v>400000</v>
      </c>
      <c r="AB51" s="9">
        <v>0</v>
      </c>
      <c r="AC51">
        <v>6.6000000000000003E-2</v>
      </c>
      <c r="AD51">
        <v>7</v>
      </c>
      <c r="AE51" s="38">
        <f t="shared" si="6"/>
        <v>0.1829737075416808</v>
      </c>
      <c r="AF51">
        <v>0</v>
      </c>
      <c r="AG51" s="10">
        <v>42979</v>
      </c>
      <c r="AH51" t="s">
        <v>54</v>
      </c>
      <c r="AI51" t="s">
        <v>43</v>
      </c>
      <c r="AJ51" t="s">
        <v>122</v>
      </c>
      <c r="AK51" s="8">
        <v>34304</v>
      </c>
      <c r="AL51" s="3">
        <v>680000</v>
      </c>
      <c r="AM51" s="3">
        <v>680000</v>
      </c>
      <c r="AN51">
        <v>0</v>
      </c>
      <c r="AO51">
        <v>40</v>
      </c>
      <c r="AP51" s="38">
        <f t="shared" si="9"/>
        <v>2.5000000000000001E-2</v>
      </c>
      <c r="AQ51">
        <v>30</v>
      </c>
      <c r="AR51" s="8">
        <v>46753</v>
      </c>
      <c r="AS51" t="s">
        <v>71</v>
      </c>
      <c r="AT51" t="s">
        <v>100</v>
      </c>
      <c r="AU51" t="s">
        <v>126</v>
      </c>
      <c r="AV51" s="11">
        <v>43039</v>
      </c>
      <c r="AW51" s="3">
        <v>247000</v>
      </c>
      <c r="AX51" s="3">
        <v>245219</v>
      </c>
      <c r="AY51">
        <v>5.3600000000000002E-2</v>
      </c>
      <c r="AZ51">
        <v>15</v>
      </c>
      <c r="BA51" s="38">
        <f t="shared" si="7"/>
        <v>9.8700799614802867E-2</v>
      </c>
      <c r="BB51">
        <v>15</v>
      </c>
      <c r="BC51" s="8">
        <v>48488</v>
      </c>
      <c r="BD51" t="s">
        <v>54</v>
      </c>
      <c r="BE51" t="s">
        <v>43</v>
      </c>
      <c r="BF51" t="s">
        <v>122</v>
      </c>
      <c r="BG51" s="11" t="s">
        <v>106</v>
      </c>
      <c r="BH51" s="3">
        <v>0</v>
      </c>
      <c r="BI51" s="3">
        <v>0</v>
      </c>
      <c r="BJ51">
        <v>0</v>
      </c>
      <c r="BK51">
        <v>0</v>
      </c>
      <c r="BL51" s="38">
        <f t="shared" si="8"/>
        <v>0</v>
      </c>
      <c r="BM51">
        <v>0</v>
      </c>
      <c r="BN51" s="8">
        <v>0</v>
      </c>
      <c r="BO51">
        <v>0</v>
      </c>
      <c r="BP51" t="s">
        <v>46</v>
      </c>
      <c r="BQ51">
        <v>0</v>
      </c>
      <c r="BR51" s="3">
        <v>1080000</v>
      </c>
      <c r="BS51" t="s">
        <v>62</v>
      </c>
      <c r="BT51" s="19">
        <f t="shared" si="0"/>
        <v>1327000</v>
      </c>
      <c r="BU51" s="19">
        <f t="shared" si="1"/>
        <v>1327000</v>
      </c>
      <c r="BV51" s="13">
        <f t="shared" si="2"/>
        <v>0.43164662616279487</v>
      </c>
    </row>
    <row r="52" spans="1:74" x14ac:dyDescent="0.25">
      <c r="A52" t="s">
        <v>130</v>
      </c>
      <c r="B52" t="s">
        <v>131</v>
      </c>
      <c r="C52">
        <v>24</v>
      </c>
      <c r="D52" t="s">
        <v>37</v>
      </c>
      <c r="E52" s="8">
        <v>34515</v>
      </c>
      <c r="F52" s="3">
        <v>35929</v>
      </c>
      <c r="G52" s="3">
        <v>0</v>
      </c>
      <c r="H52" s="3">
        <v>35929</v>
      </c>
      <c r="I52">
        <v>15</v>
      </c>
      <c r="J52">
        <v>15</v>
      </c>
      <c r="K52">
        <v>30</v>
      </c>
      <c r="L52" t="s">
        <v>41</v>
      </c>
      <c r="M52">
        <v>0</v>
      </c>
      <c r="N52">
        <v>0</v>
      </c>
      <c r="O52">
        <v>0</v>
      </c>
      <c r="P52">
        <v>24</v>
      </c>
      <c r="Q52">
        <v>0</v>
      </c>
      <c r="S52">
        <v>24</v>
      </c>
      <c r="T52" s="16">
        <f t="shared" si="3"/>
        <v>3.3471209114707058E-2</v>
      </c>
      <c r="U52" s="3">
        <v>1073430</v>
      </c>
      <c r="V52" s="3">
        <v>1014946</v>
      </c>
      <c r="W52" s="14">
        <f t="shared" si="4"/>
        <v>0.94551670812256039</v>
      </c>
      <c r="X52" s="3">
        <v>189960</v>
      </c>
      <c r="Y52" s="18">
        <f t="shared" si="5"/>
        <v>0.17696542857941366</v>
      </c>
      <c r="Z52" s="8" t="s">
        <v>106</v>
      </c>
      <c r="AA52" s="9">
        <v>0</v>
      </c>
      <c r="AB52" s="9">
        <v>0</v>
      </c>
      <c r="AC52">
        <v>0</v>
      </c>
      <c r="AD52">
        <v>0</v>
      </c>
      <c r="AE52" s="38">
        <f t="shared" si="6"/>
        <v>0</v>
      </c>
      <c r="AF52">
        <v>0</v>
      </c>
      <c r="AG52" s="10">
        <v>0</v>
      </c>
      <c r="AH52">
        <v>0</v>
      </c>
      <c r="AI52" t="s">
        <v>46</v>
      </c>
      <c r="AJ52">
        <v>0</v>
      </c>
      <c r="AK52" s="8">
        <v>34535</v>
      </c>
      <c r="AL52" s="3">
        <v>883470</v>
      </c>
      <c r="AM52" s="3">
        <v>831476</v>
      </c>
      <c r="AN52">
        <v>7.2499999999999995E-2</v>
      </c>
      <c r="AO52">
        <v>50</v>
      </c>
      <c r="AP52" s="38">
        <f t="shared" si="9"/>
        <v>7.4758368309622486E-2</v>
      </c>
      <c r="AQ52">
        <v>0</v>
      </c>
      <c r="AR52" s="8">
        <v>52798</v>
      </c>
      <c r="AS52">
        <v>0</v>
      </c>
      <c r="AT52" t="s">
        <v>43</v>
      </c>
      <c r="AU52" t="s">
        <v>132</v>
      </c>
      <c r="AV52" s="11" t="s">
        <v>106</v>
      </c>
      <c r="AW52" s="3">
        <v>0</v>
      </c>
      <c r="AX52" s="3">
        <v>0</v>
      </c>
      <c r="AY52">
        <v>0</v>
      </c>
      <c r="AZ52">
        <v>0</v>
      </c>
      <c r="BA52" s="38">
        <f t="shared" si="7"/>
        <v>0</v>
      </c>
      <c r="BB52">
        <v>0</v>
      </c>
      <c r="BC52" s="8">
        <v>0</v>
      </c>
      <c r="BD52">
        <v>0</v>
      </c>
      <c r="BE52" t="s">
        <v>46</v>
      </c>
      <c r="BF52">
        <v>0</v>
      </c>
      <c r="BG52" s="11" t="s">
        <v>106</v>
      </c>
      <c r="BH52" s="3">
        <v>0</v>
      </c>
      <c r="BI52" s="3">
        <v>0</v>
      </c>
      <c r="BJ52">
        <v>0</v>
      </c>
      <c r="BK52">
        <v>0</v>
      </c>
      <c r="BL52" s="38">
        <f t="shared" si="8"/>
        <v>0</v>
      </c>
      <c r="BM52">
        <v>0</v>
      </c>
      <c r="BN52" s="8">
        <v>0</v>
      </c>
      <c r="BO52">
        <v>0</v>
      </c>
      <c r="BP52" t="s">
        <v>46</v>
      </c>
      <c r="BQ52">
        <v>0</v>
      </c>
      <c r="BR52" s="3">
        <v>1073430</v>
      </c>
      <c r="BS52" t="s">
        <v>47</v>
      </c>
      <c r="BT52" s="19">
        <f t="shared" si="0"/>
        <v>883470</v>
      </c>
      <c r="BU52" s="19">
        <f t="shared" si="1"/>
        <v>1073430</v>
      </c>
      <c r="BV52" s="13">
        <f t="shared" si="2"/>
        <v>1</v>
      </c>
    </row>
    <row r="53" spans="1:74" hidden="1" x14ac:dyDescent="0.25">
      <c r="A53" t="s">
        <v>133</v>
      </c>
      <c r="B53" t="s">
        <v>66</v>
      </c>
      <c r="C53">
        <v>24</v>
      </c>
      <c r="D53" t="s">
        <v>37</v>
      </c>
      <c r="E53" s="8">
        <v>34547</v>
      </c>
      <c r="F53" s="3">
        <v>0</v>
      </c>
      <c r="G53" s="3">
        <v>33480</v>
      </c>
      <c r="H53" s="3">
        <v>33480</v>
      </c>
      <c r="I53">
        <v>15</v>
      </c>
      <c r="J53">
        <v>15</v>
      </c>
      <c r="K53">
        <v>30</v>
      </c>
      <c r="L53" t="s">
        <v>41</v>
      </c>
      <c r="M53">
        <v>0</v>
      </c>
      <c r="N53">
        <v>0</v>
      </c>
      <c r="O53">
        <v>0</v>
      </c>
      <c r="P53">
        <v>24</v>
      </c>
      <c r="Q53">
        <v>0</v>
      </c>
      <c r="S53">
        <v>24</v>
      </c>
      <c r="T53" s="16">
        <f t="shared" si="3"/>
        <v>3.2849422485959519E-2</v>
      </c>
      <c r="U53" s="3">
        <v>1019196</v>
      </c>
      <c r="V53" s="3">
        <v>945761</v>
      </c>
      <c r="W53" s="14">
        <f t="shared" si="4"/>
        <v>0.92794810811659389</v>
      </c>
      <c r="X53" s="3">
        <v>73435</v>
      </c>
      <c r="Y53" s="18">
        <f t="shared" si="5"/>
        <v>7.2051891883406133E-2</v>
      </c>
      <c r="Z53" s="8">
        <v>34680</v>
      </c>
      <c r="AA53" s="9">
        <v>863634</v>
      </c>
      <c r="AB53" s="9">
        <v>759861.07</v>
      </c>
      <c r="AC53">
        <v>0.02</v>
      </c>
      <c r="AD53">
        <v>50</v>
      </c>
      <c r="AE53" s="38">
        <f t="shared" si="6"/>
        <v>3.1823209703696571E-2</v>
      </c>
      <c r="AF53">
        <v>50</v>
      </c>
      <c r="AG53" s="10">
        <v>52943</v>
      </c>
      <c r="AH53" t="s">
        <v>54</v>
      </c>
      <c r="AI53" t="s">
        <v>114</v>
      </c>
      <c r="AJ53" t="s">
        <v>44</v>
      </c>
      <c r="AK53" s="8" t="s">
        <v>106</v>
      </c>
      <c r="AL53" s="3">
        <v>0</v>
      </c>
      <c r="AM53" s="3">
        <v>0</v>
      </c>
      <c r="AN53">
        <v>0</v>
      </c>
      <c r="AO53" t="s">
        <v>45</v>
      </c>
      <c r="AP53" s="38">
        <f t="shared" si="9"/>
        <v>0</v>
      </c>
      <c r="AQ53">
        <v>0</v>
      </c>
      <c r="AR53" s="8">
        <v>0</v>
      </c>
      <c r="AS53">
        <v>0</v>
      </c>
      <c r="AT53" t="s">
        <v>46</v>
      </c>
      <c r="AU53">
        <v>0</v>
      </c>
      <c r="AV53" s="11" t="s">
        <v>106</v>
      </c>
      <c r="AW53" s="3">
        <v>0</v>
      </c>
      <c r="AX53" s="3">
        <v>0</v>
      </c>
      <c r="AY53">
        <v>0</v>
      </c>
      <c r="AZ53">
        <v>0</v>
      </c>
      <c r="BA53" s="38">
        <f t="shared" si="7"/>
        <v>0</v>
      </c>
      <c r="BB53">
        <v>0</v>
      </c>
      <c r="BC53" s="8">
        <v>0</v>
      </c>
      <c r="BD53">
        <v>0</v>
      </c>
      <c r="BE53" t="s">
        <v>46</v>
      </c>
      <c r="BF53">
        <v>0</v>
      </c>
      <c r="BG53" s="11" t="s">
        <v>106</v>
      </c>
      <c r="BH53" s="3">
        <v>0</v>
      </c>
      <c r="BI53" s="3">
        <v>0</v>
      </c>
      <c r="BJ53">
        <v>0</v>
      </c>
      <c r="BK53">
        <v>0</v>
      </c>
      <c r="BL53" s="38">
        <f t="shared" si="8"/>
        <v>0</v>
      </c>
      <c r="BM53">
        <v>0</v>
      </c>
      <c r="BN53" s="8">
        <v>0</v>
      </c>
      <c r="BO53">
        <v>0</v>
      </c>
      <c r="BP53" t="s">
        <v>46</v>
      </c>
      <c r="BQ53">
        <v>0</v>
      </c>
      <c r="BR53" s="3">
        <v>0</v>
      </c>
      <c r="BS53">
        <v>0</v>
      </c>
      <c r="BT53" s="19">
        <f t="shared" si="0"/>
        <v>863634</v>
      </c>
      <c r="BU53" s="19">
        <f t="shared" si="1"/>
        <v>937069</v>
      </c>
      <c r="BV53" s="13">
        <f t="shared" si="2"/>
        <v>0.91941981718923549</v>
      </c>
    </row>
    <row r="54" spans="1:74" hidden="1" x14ac:dyDescent="0.25">
      <c r="A54" t="s">
        <v>133</v>
      </c>
      <c r="B54" t="s">
        <v>66</v>
      </c>
      <c r="C54">
        <v>24</v>
      </c>
      <c r="D54" t="s">
        <v>79</v>
      </c>
      <c r="E54" s="8">
        <v>34547</v>
      </c>
      <c r="F54" s="3">
        <v>0</v>
      </c>
      <c r="G54" s="3">
        <v>33480</v>
      </c>
      <c r="H54" s="3">
        <v>33480</v>
      </c>
      <c r="I54">
        <v>30</v>
      </c>
      <c r="J54">
        <v>20</v>
      </c>
      <c r="K54">
        <v>50</v>
      </c>
      <c r="L54" t="s">
        <v>41</v>
      </c>
      <c r="M54">
        <v>0</v>
      </c>
      <c r="N54">
        <v>0</v>
      </c>
      <c r="O54">
        <v>0</v>
      </c>
      <c r="P54">
        <v>24</v>
      </c>
      <c r="Q54">
        <v>0</v>
      </c>
      <c r="S54">
        <v>24</v>
      </c>
      <c r="T54" s="16">
        <f t="shared" si="3"/>
        <v>3.2849422485959519E-2</v>
      </c>
      <c r="U54" s="3">
        <v>1019196</v>
      </c>
      <c r="V54" s="3">
        <v>945761</v>
      </c>
      <c r="W54" s="14">
        <f t="shared" si="4"/>
        <v>0.92794810811659389</v>
      </c>
      <c r="X54" s="3">
        <v>945751</v>
      </c>
      <c r="Y54" s="18">
        <f t="shared" si="5"/>
        <v>0.92793829646113213</v>
      </c>
      <c r="Z54" s="8">
        <v>34680</v>
      </c>
      <c r="AA54" s="9">
        <v>863634</v>
      </c>
      <c r="AB54" s="9">
        <v>759891.07</v>
      </c>
      <c r="AC54">
        <v>0.01</v>
      </c>
      <c r="AD54">
        <v>50</v>
      </c>
      <c r="AE54" s="38">
        <f t="shared" si="6"/>
        <v>2.5512730928169743E-2</v>
      </c>
      <c r="AF54">
        <v>50</v>
      </c>
      <c r="AG54" s="10">
        <v>52943</v>
      </c>
      <c r="AH54" t="s">
        <v>54</v>
      </c>
      <c r="AI54" t="s">
        <v>134</v>
      </c>
      <c r="AJ54" t="s">
        <v>44</v>
      </c>
      <c r="AK54" s="8" t="s">
        <v>106</v>
      </c>
      <c r="AL54" s="3">
        <v>0</v>
      </c>
      <c r="AM54" s="3">
        <v>0</v>
      </c>
      <c r="AN54">
        <v>0</v>
      </c>
      <c r="AO54" t="s">
        <v>45</v>
      </c>
      <c r="AP54" s="38">
        <f t="shared" si="9"/>
        <v>0</v>
      </c>
      <c r="AQ54">
        <v>0</v>
      </c>
      <c r="AR54" s="8">
        <v>0</v>
      </c>
      <c r="AS54">
        <v>0</v>
      </c>
      <c r="AT54" t="s">
        <v>46</v>
      </c>
      <c r="AU54">
        <v>0</v>
      </c>
      <c r="AV54" s="11" t="s">
        <v>106</v>
      </c>
      <c r="AW54" s="3">
        <v>0</v>
      </c>
      <c r="AX54" s="3">
        <v>0</v>
      </c>
      <c r="AY54">
        <v>0</v>
      </c>
      <c r="AZ54">
        <v>0</v>
      </c>
      <c r="BA54" s="38">
        <f t="shared" si="7"/>
        <v>0</v>
      </c>
      <c r="BB54">
        <v>0</v>
      </c>
      <c r="BC54" s="8">
        <v>0</v>
      </c>
      <c r="BD54">
        <v>0</v>
      </c>
      <c r="BE54" t="s">
        <v>46</v>
      </c>
      <c r="BF54">
        <v>0</v>
      </c>
      <c r="BG54" s="11" t="s">
        <v>106</v>
      </c>
      <c r="BH54" s="3">
        <v>0</v>
      </c>
      <c r="BI54" s="3">
        <v>0</v>
      </c>
      <c r="BJ54">
        <v>0</v>
      </c>
      <c r="BK54">
        <v>0</v>
      </c>
      <c r="BL54" s="38">
        <f t="shared" si="8"/>
        <v>0</v>
      </c>
      <c r="BM54">
        <v>0</v>
      </c>
      <c r="BN54" s="8">
        <v>0</v>
      </c>
      <c r="BO54">
        <v>0</v>
      </c>
      <c r="BP54" t="s">
        <v>46</v>
      </c>
      <c r="BQ54">
        <v>0</v>
      </c>
      <c r="BR54" s="3">
        <v>1019196</v>
      </c>
      <c r="BS54">
        <v>0</v>
      </c>
      <c r="BT54" s="19">
        <f t="shared" si="0"/>
        <v>863634</v>
      </c>
      <c r="BU54" s="19">
        <f t="shared" si="1"/>
        <v>1809385</v>
      </c>
      <c r="BV54" s="13">
        <f t="shared" si="2"/>
        <v>1.7753062217669615</v>
      </c>
    </row>
    <row r="55" spans="1:74" x14ac:dyDescent="0.25">
      <c r="A55" t="s">
        <v>135</v>
      </c>
      <c r="B55" t="s">
        <v>60</v>
      </c>
      <c r="C55">
        <v>42</v>
      </c>
      <c r="D55" t="s">
        <v>64</v>
      </c>
      <c r="E55" s="8">
        <v>35292</v>
      </c>
      <c r="F55" s="3">
        <v>71728</v>
      </c>
      <c r="G55" s="3">
        <v>0</v>
      </c>
      <c r="H55" s="3">
        <v>71728</v>
      </c>
      <c r="I55" t="s">
        <v>51</v>
      </c>
      <c r="J55" t="s">
        <v>136</v>
      </c>
      <c r="K55" t="s">
        <v>136</v>
      </c>
      <c r="L55" t="s">
        <v>41</v>
      </c>
      <c r="M55">
        <v>0</v>
      </c>
      <c r="N55">
        <v>0</v>
      </c>
      <c r="O55">
        <v>0</v>
      </c>
      <c r="P55">
        <v>41</v>
      </c>
      <c r="Q55">
        <v>0</v>
      </c>
      <c r="S55">
        <v>41</v>
      </c>
      <c r="T55" s="16">
        <f t="shared" si="3"/>
        <v>3.45641794669653E-2</v>
      </c>
      <c r="U55" s="3">
        <v>2075212</v>
      </c>
      <c r="V55" s="3">
        <v>1923003</v>
      </c>
      <c r="W55" s="14">
        <f t="shared" si="4"/>
        <v>0.92665375874850375</v>
      </c>
      <c r="X55" s="3">
        <v>363661</v>
      </c>
      <c r="Y55" s="18">
        <f t="shared" si="5"/>
        <v>0.17524040917265321</v>
      </c>
      <c r="Z55" s="8">
        <v>35299</v>
      </c>
      <c r="AA55" s="9">
        <v>990000</v>
      </c>
      <c r="AB55" s="9">
        <v>889473.16</v>
      </c>
      <c r="AC55">
        <v>7.2499999999999995E-2</v>
      </c>
      <c r="AD55">
        <v>50</v>
      </c>
      <c r="AE55" s="38">
        <f t="shared" si="6"/>
        <v>7.4758368309622486E-2</v>
      </c>
      <c r="AF55">
        <v>50</v>
      </c>
      <c r="AG55" s="10">
        <v>53561</v>
      </c>
      <c r="AH55" t="s">
        <v>71</v>
      </c>
      <c r="AI55" t="s">
        <v>43</v>
      </c>
      <c r="AJ55" t="s">
        <v>137</v>
      </c>
      <c r="AK55" s="8">
        <v>35290</v>
      </c>
      <c r="AL55" s="3">
        <v>167800</v>
      </c>
      <c r="AM55" s="3">
        <v>36648.620000000003</v>
      </c>
      <c r="AN55">
        <v>4.4999999999999998E-2</v>
      </c>
      <c r="AO55">
        <v>7.17</v>
      </c>
      <c r="AP55" s="38">
        <f t="shared" si="9"/>
        <v>0.16626661257874809</v>
      </c>
      <c r="AQ55">
        <v>7.17</v>
      </c>
      <c r="AR55" s="8">
        <v>43866</v>
      </c>
      <c r="AS55" t="s">
        <v>54</v>
      </c>
      <c r="AT55" t="s">
        <v>43</v>
      </c>
      <c r="AU55" t="s">
        <v>137</v>
      </c>
      <c r="AV55" s="11">
        <v>35128</v>
      </c>
      <c r="AW55" s="3">
        <v>553200</v>
      </c>
      <c r="AX55" s="3">
        <v>553200</v>
      </c>
      <c r="AY55">
        <v>0</v>
      </c>
      <c r="AZ55">
        <v>50</v>
      </c>
      <c r="BA55" s="38">
        <f t="shared" si="7"/>
        <v>0.02</v>
      </c>
      <c r="BB55" t="s">
        <v>138</v>
      </c>
      <c r="BC55" s="8">
        <v>53387</v>
      </c>
      <c r="BD55" t="s">
        <v>75</v>
      </c>
      <c r="BE55" t="s">
        <v>100</v>
      </c>
      <c r="BF55" t="s">
        <v>137</v>
      </c>
      <c r="BG55" s="11" t="s">
        <v>106</v>
      </c>
      <c r="BH55" s="3">
        <v>0</v>
      </c>
      <c r="BI55" s="3">
        <v>0</v>
      </c>
      <c r="BJ55">
        <v>0</v>
      </c>
      <c r="BK55">
        <v>0</v>
      </c>
      <c r="BL55" s="38">
        <f t="shared" si="8"/>
        <v>0</v>
      </c>
      <c r="BM55">
        <v>0</v>
      </c>
      <c r="BN55" s="8">
        <v>0</v>
      </c>
      <c r="BO55">
        <v>0</v>
      </c>
      <c r="BP55" t="s">
        <v>46</v>
      </c>
      <c r="BQ55">
        <v>0</v>
      </c>
      <c r="BR55" s="3">
        <v>2075212</v>
      </c>
      <c r="BS55" t="s">
        <v>47</v>
      </c>
      <c r="BT55" s="19">
        <f t="shared" si="0"/>
        <v>1711000</v>
      </c>
      <c r="BU55" s="19">
        <f t="shared" si="1"/>
        <v>2074661</v>
      </c>
      <c r="BV55" s="13">
        <f t="shared" si="2"/>
        <v>0.99973448495864514</v>
      </c>
    </row>
    <row r="56" spans="1:74" hidden="1" x14ac:dyDescent="0.25">
      <c r="A56" t="s">
        <v>35</v>
      </c>
      <c r="B56" t="s">
        <v>36</v>
      </c>
      <c r="C56">
        <v>48</v>
      </c>
      <c r="D56" t="s">
        <v>37</v>
      </c>
      <c r="E56" s="8">
        <v>34575</v>
      </c>
      <c r="F56" s="3">
        <v>0</v>
      </c>
      <c r="G56" s="3">
        <v>259863</v>
      </c>
      <c r="H56" s="3">
        <v>259863</v>
      </c>
      <c r="I56" t="s">
        <v>69</v>
      </c>
      <c r="J56" t="s">
        <v>69</v>
      </c>
      <c r="K56" t="s">
        <v>40</v>
      </c>
      <c r="L56" t="s">
        <v>139</v>
      </c>
      <c r="M56">
        <v>0</v>
      </c>
      <c r="N56">
        <v>0</v>
      </c>
      <c r="O56">
        <v>10</v>
      </c>
      <c r="P56">
        <v>38</v>
      </c>
      <c r="Q56">
        <v>0</v>
      </c>
      <c r="S56">
        <v>48</v>
      </c>
      <c r="T56" s="16">
        <f t="shared" si="3"/>
        <v>7.7227141939268648E-2</v>
      </c>
      <c r="U56" s="3">
        <v>3364918</v>
      </c>
      <c r="V56" s="3">
        <v>2960028</v>
      </c>
      <c r="W56" s="14">
        <f t="shared" si="4"/>
        <v>0.87967314508109851</v>
      </c>
      <c r="X56" s="3">
        <v>0</v>
      </c>
      <c r="Y56" s="18">
        <f t="shared" si="5"/>
        <v>0</v>
      </c>
      <c r="Z56" s="8">
        <v>42705</v>
      </c>
      <c r="AA56" s="9">
        <v>658224</v>
      </c>
      <c r="AB56" s="9">
        <v>624086</v>
      </c>
      <c r="AC56">
        <v>3.3399999999999999E-2</v>
      </c>
      <c r="AD56">
        <v>10</v>
      </c>
      <c r="AE56" s="38">
        <f t="shared" si="6"/>
        <v>0.11927366053435283</v>
      </c>
      <c r="AF56">
        <v>10</v>
      </c>
      <c r="AG56" s="10">
        <v>45992</v>
      </c>
      <c r="AH56" t="s">
        <v>54</v>
      </c>
      <c r="AI56" t="s">
        <v>43</v>
      </c>
      <c r="AJ56" t="s">
        <v>122</v>
      </c>
      <c r="AK56" s="8" t="s">
        <v>106</v>
      </c>
      <c r="AL56" s="3">
        <v>980000</v>
      </c>
      <c r="AM56" s="3">
        <v>389887</v>
      </c>
      <c r="AN56">
        <v>0</v>
      </c>
      <c r="AO56">
        <v>0</v>
      </c>
      <c r="AP56" s="38">
        <f t="shared" si="9"/>
        <v>0</v>
      </c>
      <c r="AQ56">
        <v>0</v>
      </c>
      <c r="AR56" s="8" t="s">
        <v>140</v>
      </c>
      <c r="AS56">
        <v>0</v>
      </c>
      <c r="AT56" t="s">
        <v>100</v>
      </c>
      <c r="AU56" t="s">
        <v>126</v>
      </c>
      <c r="AV56" s="11" t="s">
        <v>106</v>
      </c>
      <c r="AW56" s="3">
        <v>0</v>
      </c>
      <c r="AX56" s="3">
        <v>0</v>
      </c>
      <c r="AY56">
        <v>0</v>
      </c>
      <c r="AZ56">
        <v>0</v>
      </c>
      <c r="BA56" s="38">
        <f t="shared" si="7"/>
        <v>0</v>
      </c>
      <c r="BB56">
        <v>0</v>
      </c>
      <c r="BC56" s="8">
        <v>0</v>
      </c>
      <c r="BD56">
        <v>0</v>
      </c>
      <c r="BE56" t="s">
        <v>46</v>
      </c>
      <c r="BF56">
        <v>0</v>
      </c>
      <c r="BG56" s="11" t="s">
        <v>106</v>
      </c>
      <c r="BH56" s="3">
        <v>0</v>
      </c>
      <c r="BI56" s="3">
        <v>0</v>
      </c>
      <c r="BJ56">
        <v>0</v>
      </c>
      <c r="BK56">
        <v>0</v>
      </c>
      <c r="BL56" s="38">
        <f t="shared" si="8"/>
        <v>0</v>
      </c>
      <c r="BM56">
        <v>0</v>
      </c>
      <c r="BN56" s="8">
        <v>0</v>
      </c>
      <c r="BO56">
        <v>0</v>
      </c>
      <c r="BP56" t="s">
        <v>46</v>
      </c>
      <c r="BQ56">
        <v>0</v>
      </c>
      <c r="BR56" s="3">
        <v>1638224</v>
      </c>
      <c r="BS56" t="s">
        <v>62</v>
      </c>
      <c r="BT56" s="19">
        <f t="shared" si="0"/>
        <v>1638224</v>
      </c>
      <c r="BU56" s="19">
        <f t="shared" si="1"/>
        <v>1638224</v>
      </c>
      <c r="BV56" s="13">
        <f t="shared" si="2"/>
        <v>0.48685406301134232</v>
      </c>
    </row>
    <row r="57" spans="1:74" hidden="1" x14ac:dyDescent="0.25">
      <c r="A57" t="s">
        <v>35</v>
      </c>
      <c r="B57" t="s">
        <v>36</v>
      </c>
      <c r="C57">
        <v>36</v>
      </c>
      <c r="D57" t="s">
        <v>37</v>
      </c>
      <c r="E57" s="8">
        <v>35069</v>
      </c>
      <c r="F57" s="3">
        <v>0</v>
      </c>
      <c r="G57" s="3">
        <v>0</v>
      </c>
      <c r="H57" s="3">
        <v>0</v>
      </c>
      <c r="I57" t="s">
        <v>141</v>
      </c>
      <c r="J57">
        <v>0</v>
      </c>
      <c r="K57">
        <v>0</v>
      </c>
      <c r="L57" t="s">
        <v>41</v>
      </c>
      <c r="M57">
        <v>0</v>
      </c>
      <c r="N57">
        <v>0</v>
      </c>
      <c r="O57">
        <v>0</v>
      </c>
      <c r="P57">
        <v>0</v>
      </c>
      <c r="Q57">
        <v>0</v>
      </c>
      <c r="S57">
        <v>0</v>
      </c>
      <c r="T57" s="16">
        <f t="shared" si="3"/>
        <v>0</v>
      </c>
      <c r="U57" s="3">
        <v>2403133</v>
      </c>
      <c r="V57" s="3">
        <v>2197782</v>
      </c>
      <c r="W57" s="14">
        <f t="shared" si="4"/>
        <v>0.91454863297204103</v>
      </c>
      <c r="X57" s="3">
        <v>0</v>
      </c>
      <c r="Y57" s="18">
        <f t="shared" si="5"/>
        <v>0</v>
      </c>
      <c r="Z57" s="8">
        <v>39264</v>
      </c>
      <c r="AA57" s="9">
        <v>0</v>
      </c>
      <c r="AB57" s="9">
        <v>84863.37</v>
      </c>
      <c r="AC57">
        <v>7.2999999999999995E-2</v>
      </c>
      <c r="AD57">
        <v>9</v>
      </c>
      <c r="AE57" s="38">
        <f t="shared" si="6"/>
        <v>0.15545103846688169</v>
      </c>
      <c r="AF57">
        <v>9</v>
      </c>
      <c r="AG57" s="10">
        <v>42552</v>
      </c>
      <c r="AH57">
        <v>0</v>
      </c>
      <c r="AI57" t="s">
        <v>43</v>
      </c>
      <c r="AJ57">
        <v>0</v>
      </c>
      <c r="AK57" s="8">
        <v>34690</v>
      </c>
      <c r="AL57" s="3">
        <v>850000</v>
      </c>
      <c r="AM57" s="3">
        <v>850000</v>
      </c>
      <c r="AN57">
        <v>0.03</v>
      </c>
      <c r="AO57">
        <v>50</v>
      </c>
      <c r="AP57" s="38">
        <f t="shared" si="9"/>
        <v>3.8865494441675502E-2</v>
      </c>
      <c r="AQ57">
        <v>30</v>
      </c>
      <c r="AR57" s="8">
        <v>52597</v>
      </c>
      <c r="AS57">
        <v>0</v>
      </c>
      <c r="AT57" t="s">
        <v>100</v>
      </c>
      <c r="AU57" t="s">
        <v>142</v>
      </c>
      <c r="AV57" s="11" t="s">
        <v>106</v>
      </c>
      <c r="AW57" s="3">
        <v>0</v>
      </c>
      <c r="AX57" s="3">
        <v>0</v>
      </c>
      <c r="AY57">
        <v>0</v>
      </c>
      <c r="AZ57">
        <v>0</v>
      </c>
      <c r="BA57" s="38">
        <f t="shared" si="7"/>
        <v>0</v>
      </c>
      <c r="BB57">
        <v>0</v>
      </c>
      <c r="BC57" s="8">
        <v>0</v>
      </c>
      <c r="BD57">
        <v>0</v>
      </c>
      <c r="BE57" t="s">
        <v>46</v>
      </c>
      <c r="BF57">
        <v>0</v>
      </c>
      <c r="BG57" s="11" t="s">
        <v>106</v>
      </c>
      <c r="BH57" s="3">
        <v>0</v>
      </c>
      <c r="BI57" s="3">
        <v>0</v>
      </c>
      <c r="BJ57">
        <v>0</v>
      </c>
      <c r="BK57">
        <v>0</v>
      </c>
      <c r="BL57" s="38">
        <f t="shared" si="8"/>
        <v>0</v>
      </c>
      <c r="BM57">
        <v>0</v>
      </c>
      <c r="BN57" s="8">
        <v>0</v>
      </c>
      <c r="BO57">
        <v>0</v>
      </c>
      <c r="BP57" t="s">
        <v>46</v>
      </c>
      <c r="BQ57">
        <v>0</v>
      </c>
      <c r="BR57" s="3">
        <v>0</v>
      </c>
      <c r="BS57">
        <v>0</v>
      </c>
      <c r="BT57" s="19">
        <f t="shared" si="0"/>
        <v>850000</v>
      </c>
      <c r="BU57" s="19">
        <f t="shared" si="1"/>
        <v>850000</v>
      </c>
      <c r="BV57" s="13">
        <f t="shared" si="2"/>
        <v>0.35370493435028355</v>
      </c>
    </row>
    <row r="58" spans="1:74" hidden="1" x14ac:dyDescent="0.25">
      <c r="A58" t="s">
        <v>96</v>
      </c>
      <c r="B58" t="s">
        <v>97</v>
      </c>
      <c r="C58">
        <v>16</v>
      </c>
      <c r="D58" t="s">
        <v>123</v>
      </c>
      <c r="E58" s="8">
        <v>34862</v>
      </c>
      <c r="F58" s="3">
        <v>80624</v>
      </c>
      <c r="G58" s="3">
        <v>0</v>
      </c>
      <c r="H58" s="3">
        <v>80624</v>
      </c>
      <c r="I58">
        <v>15</v>
      </c>
      <c r="J58">
        <v>0</v>
      </c>
      <c r="K58">
        <v>15</v>
      </c>
      <c r="L58" t="s">
        <v>139</v>
      </c>
      <c r="M58">
        <v>0</v>
      </c>
      <c r="N58">
        <v>0</v>
      </c>
      <c r="O58">
        <v>0</v>
      </c>
      <c r="P58">
        <v>0</v>
      </c>
      <c r="Q58">
        <v>0</v>
      </c>
      <c r="S58">
        <v>0</v>
      </c>
      <c r="T58" s="16">
        <f t="shared" si="3"/>
        <v>8.0732057436917595E-2</v>
      </c>
      <c r="U58" s="3">
        <v>998661.53</v>
      </c>
      <c r="V58" s="3">
        <v>928839.98</v>
      </c>
      <c r="W58" s="14">
        <f t="shared" si="4"/>
        <v>0.93008487069688162</v>
      </c>
      <c r="X58" s="3">
        <v>0</v>
      </c>
      <c r="Y58" s="18">
        <f t="shared" si="5"/>
        <v>0</v>
      </c>
      <c r="Z58" s="8" t="s">
        <v>106</v>
      </c>
      <c r="AA58" s="9">
        <v>0</v>
      </c>
      <c r="AB58" s="9">
        <v>0</v>
      </c>
      <c r="AC58">
        <v>0</v>
      </c>
      <c r="AD58">
        <v>0</v>
      </c>
      <c r="AE58" s="38">
        <f t="shared" si="6"/>
        <v>0</v>
      </c>
      <c r="AF58">
        <v>0</v>
      </c>
      <c r="AG58" s="10">
        <v>0</v>
      </c>
      <c r="AH58">
        <v>0</v>
      </c>
      <c r="AI58" t="s">
        <v>46</v>
      </c>
      <c r="AJ58">
        <v>0</v>
      </c>
      <c r="AK58" s="8" t="s">
        <v>106</v>
      </c>
      <c r="AL58" s="3">
        <v>0</v>
      </c>
      <c r="AM58" s="3">
        <v>0</v>
      </c>
      <c r="AN58">
        <v>0</v>
      </c>
      <c r="AO58" t="s">
        <v>45</v>
      </c>
      <c r="AP58" s="38">
        <f t="shared" si="9"/>
        <v>0</v>
      </c>
      <c r="AQ58">
        <v>0</v>
      </c>
      <c r="AR58" s="8">
        <v>0</v>
      </c>
      <c r="AS58">
        <v>0</v>
      </c>
      <c r="AT58" t="s">
        <v>46</v>
      </c>
      <c r="AU58" t="s">
        <v>62</v>
      </c>
      <c r="AV58" s="11" t="s">
        <v>106</v>
      </c>
      <c r="AW58" s="3">
        <v>0</v>
      </c>
      <c r="AX58" s="3">
        <v>0</v>
      </c>
      <c r="AY58">
        <v>0</v>
      </c>
      <c r="AZ58">
        <v>0</v>
      </c>
      <c r="BA58" s="38">
        <f t="shared" si="7"/>
        <v>0</v>
      </c>
      <c r="BB58">
        <v>0</v>
      </c>
      <c r="BC58" s="8">
        <v>0</v>
      </c>
      <c r="BD58">
        <v>0</v>
      </c>
      <c r="BE58" t="s">
        <v>46</v>
      </c>
      <c r="BF58">
        <v>0</v>
      </c>
      <c r="BG58" s="11" t="s">
        <v>106</v>
      </c>
      <c r="BH58" s="3">
        <v>0</v>
      </c>
      <c r="BI58" s="3">
        <v>0</v>
      </c>
      <c r="BJ58">
        <v>0</v>
      </c>
      <c r="BK58">
        <v>0</v>
      </c>
      <c r="BL58" s="38">
        <f t="shared" si="8"/>
        <v>0</v>
      </c>
      <c r="BM58">
        <v>0</v>
      </c>
      <c r="BN58" s="8">
        <v>0</v>
      </c>
      <c r="BO58">
        <v>0</v>
      </c>
      <c r="BP58" t="s">
        <v>46</v>
      </c>
      <c r="BQ58">
        <v>0</v>
      </c>
      <c r="BR58" s="3">
        <v>998661.53</v>
      </c>
      <c r="BS58" t="s">
        <v>62</v>
      </c>
      <c r="BT58" s="19">
        <f t="shared" si="0"/>
        <v>0</v>
      </c>
      <c r="BU58" s="19">
        <f t="shared" si="1"/>
        <v>0</v>
      </c>
      <c r="BV58" s="13">
        <f t="shared" si="2"/>
        <v>0</v>
      </c>
    </row>
    <row r="59" spans="1:74" hidden="1" x14ac:dyDescent="0.25">
      <c r="A59" t="s">
        <v>143</v>
      </c>
      <c r="B59" t="s">
        <v>125</v>
      </c>
      <c r="C59">
        <v>12</v>
      </c>
      <c r="D59" t="s">
        <v>79</v>
      </c>
      <c r="E59" s="8">
        <v>34669</v>
      </c>
      <c r="F59" s="3">
        <v>0</v>
      </c>
      <c r="G59" s="3">
        <v>18701</v>
      </c>
      <c r="H59" s="3">
        <v>18701</v>
      </c>
      <c r="I59">
        <v>30</v>
      </c>
      <c r="J59">
        <v>20</v>
      </c>
      <c r="K59">
        <v>50</v>
      </c>
      <c r="L59" t="s">
        <v>41</v>
      </c>
      <c r="M59">
        <v>0</v>
      </c>
      <c r="N59">
        <v>0</v>
      </c>
      <c r="O59">
        <v>0</v>
      </c>
      <c r="P59">
        <v>12</v>
      </c>
      <c r="Q59">
        <v>0</v>
      </c>
      <c r="S59">
        <v>12</v>
      </c>
      <c r="T59" s="16">
        <f t="shared" si="3"/>
        <v>3.140386230058774E-2</v>
      </c>
      <c r="U59" s="3">
        <v>595500</v>
      </c>
      <c r="V59" s="3">
        <v>557295</v>
      </c>
      <c r="W59" s="14">
        <f t="shared" si="4"/>
        <v>0.9358438287153652</v>
      </c>
      <c r="X59" s="3">
        <v>557295</v>
      </c>
      <c r="Y59" s="18">
        <f t="shared" si="5"/>
        <v>0.9358438287153652</v>
      </c>
      <c r="Z59" s="8">
        <v>34669</v>
      </c>
      <c r="AA59" s="9">
        <v>523189</v>
      </c>
      <c r="AB59" s="9">
        <v>426150.05</v>
      </c>
      <c r="AC59">
        <v>0.01</v>
      </c>
      <c r="AD59">
        <v>50</v>
      </c>
      <c r="AE59" s="38">
        <f t="shared" si="6"/>
        <v>2.5512730928169743E-2</v>
      </c>
      <c r="AF59">
        <v>50</v>
      </c>
      <c r="AG59" s="10">
        <v>52932</v>
      </c>
      <c r="AH59" t="s">
        <v>54</v>
      </c>
      <c r="AI59" t="s">
        <v>144</v>
      </c>
      <c r="AJ59" t="s">
        <v>44</v>
      </c>
      <c r="AK59" s="8" t="s">
        <v>106</v>
      </c>
      <c r="AL59" s="3">
        <v>0</v>
      </c>
      <c r="AM59" s="3">
        <v>0</v>
      </c>
      <c r="AN59">
        <v>0</v>
      </c>
      <c r="AO59" t="s">
        <v>45</v>
      </c>
      <c r="AP59" s="38">
        <f t="shared" si="9"/>
        <v>0</v>
      </c>
      <c r="AQ59">
        <v>0</v>
      </c>
      <c r="AR59" s="8">
        <v>0</v>
      </c>
      <c r="AS59">
        <v>0</v>
      </c>
      <c r="AT59" t="s">
        <v>46</v>
      </c>
      <c r="AU59">
        <v>0</v>
      </c>
      <c r="AV59" s="11" t="s">
        <v>106</v>
      </c>
      <c r="AW59" s="3">
        <v>0</v>
      </c>
      <c r="AX59" s="3">
        <v>0</v>
      </c>
      <c r="AY59">
        <v>0</v>
      </c>
      <c r="AZ59">
        <v>0</v>
      </c>
      <c r="BA59" s="38">
        <f t="shared" si="7"/>
        <v>0</v>
      </c>
      <c r="BB59">
        <v>0</v>
      </c>
      <c r="BC59" s="8">
        <v>0</v>
      </c>
      <c r="BD59">
        <v>0</v>
      </c>
      <c r="BE59" t="s">
        <v>46</v>
      </c>
      <c r="BF59">
        <v>0</v>
      </c>
      <c r="BG59" s="11" t="s">
        <v>106</v>
      </c>
      <c r="BH59" s="3">
        <v>0</v>
      </c>
      <c r="BI59" s="3">
        <v>0</v>
      </c>
      <c r="BJ59">
        <v>0</v>
      </c>
      <c r="BK59">
        <v>0</v>
      </c>
      <c r="BL59" s="38">
        <f t="shared" si="8"/>
        <v>0</v>
      </c>
      <c r="BM59">
        <v>0</v>
      </c>
      <c r="BN59" s="8">
        <v>0</v>
      </c>
      <c r="BO59">
        <v>0</v>
      </c>
      <c r="BP59" t="s">
        <v>46</v>
      </c>
      <c r="BQ59">
        <v>0</v>
      </c>
      <c r="BR59" s="3">
        <v>595500</v>
      </c>
      <c r="BS59">
        <v>0</v>
      </c>
      <c r="BT59" s="19">
        <f t="shared" si="0"/>
        <v>523189</v>
      </c>
      <c r="BU59" s="19">
        <f t="shared" si="1"/>
        <v>1080484</v>
      </c>
      <c r="BV59" s="13">
        <f t="shared" si="2"/>
        <v>1.8144147774979009</v>
      </c>
    </row>
    <row r="60" spans="1:74" hidden="1" x14ac:dyDescent="0.25">
      <c r="A60" t="s">
        <v>143</v>
      </c>
      <c r="B60" t="s">
        <v>125</v>
      </c>
      <c r="C60">
        <v>12</v>
      </c>
      <c r="D60" t="s">
        <v>37</v>
      </c>
      <c r="E60" s="8">
        <v>34669</v>
      </c>
      <c r="F60" s="3">
        <v>0</v>
      </c>
      <c r="G60" s="3">
        <v>18701</v>
      </c>
      <c r="H60" s="3">
        <v>18701</v>
      </c>
      <c r="I60">
        <v>30</v>
      </c>
      <c r="J60">
        <v>0</v>
      </c>
      <c r="K60">
        <v>30</v>
      </c>
      <c r="L60" t="s">
        <v>41</v>
      </c>
      <c r="M60">
        <v>0</v>
      </c>
      <c r="N60">
        <v>0</v>
      </c>
      <c r="O60">
        <v>0</v>
      </c>
      <c r="P60">
        <v>12</v>
      </c>
      <c r="Q60">
        <v>0</v>
      </c>
      <c r="S60">
        <v>12</v>
      </c>
      <c r="T60" s="16">
        <f t="shared" si="3"/>
        <v>3.140386230058774E-2</v>
      </c>
      <c r="U60" s="3">
        <v>595500</v>
      </c>
      <c r="V60" s="3">
        <v>557295</v>
      </c>
      <c r="W60" s="14">
        <f t="shared" si="4"/>
        <v>0.9358438287153652</v>
      </c>
      <c r="X60" s="3">
        <v>38205</v>
      </c>
      <c r="Y60" s="18">
        <f t="shared" si="5"/>
        <v>6.4156171284634758E-2</v>
      </c>
      <c r="Z60" s="8">
        <v>34669</v>
      </c>
      <c r="AA60" s="9">
        <v>523189</v>
      </c>
      <c r="AB60" s="9">
        <v>426150.05</v>
      </c>
      <c r="AC60">
        <v>0.01</v>
      </c>
      <c r="AD60">
        <v>50</v>
      </c>
      <c r="AE60" s="38">
        <f t="shared" si="6"/>
        <v>2.5512730928169743E-2</v>
      </c>
      <c r="AF60">
        <v>50</v>
      </c>
      <c r="AG60" s="10">
        <v>52932</v>
      </c>
      <c r="AH60" t="s">
        <v>145</v>
      </c>
      <c r="AI60" t="s">
        <v>146</v>
      </c>
      <c r="AJ60" t="s">
        <v>44</v>
      </c>
      <c r="AK60" s="8" t="s">
        <v>106</v>
      </c>
      <c r="AL60" s="3">
        <v>0</v>
      </c>
      <c r="AM60" s="3">
        <v>0</v>
      </c>
      <c r="AN60">
        <v>0</v>
      </c>
      <c r="AO60" t="s">
        <v>45</v>
      </c>
      <c r="AP60" s="38">
        <f t="shared" si="9"/>
        <v>0</v>
      </c>
      <c r="AQ60">
        <v>0</v>
      </c>
      <c r="AR60" s="8">
        <v>0</v>
      </c>
      <c r="AS60">
        <v>0</v>
      </c>
      <c r="AT60" t="s">
        <v>46</v>
      </c>
      <c r="AU60">
        <v>0</v>
      </c>
      <c r="AV60" s="11" t="s">
        <v>106</v>
      </c>
      <c r="AW60" s="3">
        <v>0</v>
      </c>
      <c r="AX60" s="3">
        <v>0</v>
      </c>
      <c r="AY60">
        <v>0</v>
      </c>
      <c r="AZ60">
        <v>0</v>
      </c>
      <c r="BA60" s="38">
        <f t="shared" si="7"/>
        <v>0</v>
      </c>
      <c r="BB60">
        <v>0</v>
      </c>
      <c r="BC60" s="8">
        <v>0</v>
      </c>
      <c r="BD60">
        <v>0</v>
      </c>
      <c r="BE60" t="s">
        <v>46</v>
      </c>
      <c r="BF60">
        <v>0</v>
      </c>
      <c r="BG60" s="11" t="s">
        <v>106</v>
      </c>
      <c r="BH60" s="3">
        <v>0</v>
      </c>
      <c r="BI60" s="3">
        <v>0</v>
      </c>
      <c r="BJ60">
        <v>0</v>
      </c>
      <c r="BK60">
        <v>0</v>
      </c>
      <c r="BL60" s="38">
        <f t="shared" si="8"/>
        <v>0</v>
      </c>
      <c r="BM60">
        <v>0</v>
      </c>
      <c r="BN60" s="8">
        <v>0</v>
      </c>
      <c r="BO60">
        <v>0</v>
      </c>
      <c r="BP60" t="s">
        <v>46</v>
      </c>
      <c r="BQ60">
        <v>0</v>
      </c>
      <c r="BR60" s="3">
        <v>0</v>
      </c>
      <c r="BS60">
        <v>0</v>
      </c>
      <c r="BT60" s="19">
        <f t="shared" si="0"/>
        <v>523189</v>
      </c>
      <c r="BU60" s="19">
        <f t="shared" si="1"/>
        <v>561394</v>
      </c>
      <c r="BV60" s="13">
        <f t="shared" si="2"/>
        <v>0.94272712006717041</v>
      </c>
    </row>
    <row r="61" spans="1:74" hidden="1" x14ac:dyDescent="0.25">
      <c r="A61" t="s">
        <v>147</v>
      </c>
      <c r="B61" t="s">
        <v>57</v>
      </c>
      <c r="C61">
        <v>16</v>
      </c>
      <c r="D61" t="s">
        <v>123</v>
      </c>
      <c r="E61" s="8">
        <v>35167</v>
      </c>
      <c r="F61" s="3">
        <v>107376</v>
      </c>
      <c r="G61" s="3">
        <v>0</v>
      </c>
      <c r="H61" s="3">
        <v>107376</v>
      </c>
      <c r="I61" t="s">
        <v>148</v>
      </c>
      <c r="J61" t="s">
        <v>149</v>
      </c>
      <c r="K61" t="s">
        <v>150</v>
      </c>
      <c r="L61" t="s">
        <v>41</v>
      </c>
      <c r="M61">
        <v>0</v>
      </c>
      <c r="N61">
        <v>0</v>
      </c>
      <c r="O61">
        <v>2</v>
      </c>
      <c r="P61">
        <v>4</v>
      </c>
      <c r="Q61">
        <v>10</v>
      </c>
      <c r="S61">
        <v>16</v>
      </c>
      <c r="T61" s="16">
        <f t="shared" si="3"/>
        <v>7.5728307347922408E-2</v>
      </c>
      <c r="U61" s="3">
        <v>1417911</v>
      </c>
      <c r="V61" s="3">
        <v>1323082</v>
      </c>
      <c r="W61" s="14">
        <f t="shared" si="4"/>
        <v>0.93312062604775614</v>
      </c>
      <c r="X61" s="3">
        <v>828339</v>
      </c>
      <c r="Y61" s="18">
        <f t="shared" si="5"/>
        <v>0.58419675141810734</v>
      </c>
      <c r="Z61" s="8">
        <v>34907</v>
      </c>
      <c r="AA61" s="9">
        <v>706481</v>
      </c>
      <c r="AB61" s="9">
        <v>0</v>
      </c>
      <c r="AC61">
        <v>0.09</v>
      </c>
      <c r="AD61">
        <v>5</v>
      </c>
      <c r="AE61" s="38">
        <f t="shared" si="6"/>
        <v>0.25709245695674499</v>
      </c>
      <c r="AF61">
        <v>5</v>
      </c>
      <c r="AG61" s="10">
        <v>36996</v>
      </c>
      <c r="AH61">
        <v>0</v>
      </c>
      <c r="AI61" t="s">
        <v>43</v>
      </c>
      <c r="AJ61" t="s">
        <v>151</v>
      </c>
      <c r="AK61" s="8">
        <v>34890</v>
      </c>
      <c r="AL61" s="3">
        <v>422000</v>
      </c>
      <c r="AM61" s="3">
        <v>0</v>
      </c>
      <c r="AN61">
        <v>5.7500000000000002E-2</v>
      </c>
      <c r="AO61">
        <v>20</v>
      </c>
      <c r="AP61" s="38">
        <f t="shared" si="9"/>
        <v>8.5423498822483304E-2</v>
      </c>
      <c r="AQ61">
        <v>20</v>
      </c>
      <c r="AR61" s="8">
        <v>42283</v>
      </c>
      <c r="AS61">
        <v>0</v>
      </c>
      <c r="AT61" t="s">
        <v>58</v>
      </c>
      <c r="AU61" t="s">
        <v>152</v>
      </c>
      <c r="AV61" s="11">
        <v>34890</v>
      </c>
      <c r="AW61" s="3">
        <v>165630</v>
      </c>
      <c r="AX61" s="3">
        <v>0</v>
      </c>
      <c r="AY61">
        <v>0.08</v>
      </c>
      <c r="AZ61">
        <v>5</v>
      </c>
      <c r="BA61" s="38">
        <f t="shared" si="7"/>
        <v>0.25045645456683657</v>
      </c>
      <c r="BB61">
        <v>5</v>
      </c>
      <c r="BC61" s="8">
        <v>36996</v>
      </c>
      <c r="BD61">
        <v>0</v>
      </c>
      <c r="BE61" t="s">
        <v>43</v>
      </c>
      <c r="BF61">
        <v>0</v>
      </c>
      <c r="BG61" s="11">
        <v>35209</v>
      </c>
      <c r="BH61" s="3">
        <v>123800</v>
      </c>
      <c r="BI61" s="3">
        <v>0</v>
      </c>
      <c r="BJ61">
        <v>9.4899999999999998E-2</v>
      </c>
      <c r="BK61">
        <v>15</v>
      </c>
      <c r="BL61" s="38">
        <f t="shared" si="8"/>
        <v>0.12766955137152405</v>
      </c>
      <c r="BM61">
        <v>15</v>
      </c>
      <c r="BN61" s="8">
        <v>40678</v>
      </c>
      <c r="BO61">
        <v>0</v>
      </c>
      <c r="BP61" t="s">
        <v>43</v>
      </c>
      <c r="BQ61" t="s">
        <v>152</v>
      </c>
      <c r="BR61" s="3">
        <v>1417911</v>
      </c>
      <c r="BS61" t="s">
        <v>47</v>
      </c>
      <c r="BT61" s="19">
        <f t="shared" si="0"/>
        <v>1417911</v>
      </c>
      <c r="BU61" s="19">
        <f t="shared" si="1"/>
        <v>2246250</v>
      </c>
      <c r="BV61" s="13">
        <f t="shared" si="2"/>
        <v>1.5841967514181075</v>
      </c>
    </row>
    <row r="62" spans="1:74" hidden="1" x14ac:dyDescent="0.25">
      <c r="A62" t="s">
        <v>35</v>
      </c>
      <c r="B62" t="s">
        <v>36</v>
      </c>
      <c r="C62">
        <v>34</v>
      </c>
      <c r="D62" t="s">
        <v>37</v>
      </c>
      <c r="E62" s="8">
        <v>35186</v>
      </c>
      <c r="F62" s="3">
        <v>0</v>
      </c>
      <c r="G62" s="3">
        <v>321625</v>
      </c>
      <c r="H62" s="3">
        <v>321625</v>
      </c>
      <c r="I62" t="s">
        <v>69</v>
      </c>
      <c r="J62" t="s">
        <v>69</v>
      </c>
      <c r="K62" t="s">
        <v>40</v>
      </c>
      <c r="L62" t="s">
        <v>41</v>
      </c>
      <c r="M62" t="s">
        <v>45</v>
      </c>
      <c r="N62">
        <v>0</v>
      </c>
      <c r="O62">
        <v>0</v>
      </c>
      <c r="P62">
        <v>36</v>
      </c>
      <c r="Q62">
        <v>0</v>
      </c>
      <c r="S62">
        <v>36</v>
      </c>
      <c r="T62" s="16">
        <f t="shared" si="3"/>
        <v>9.9340560909315548E-2</v>
      </c>
      <c r="U62" s="3">
        <v>3237600</v>
      </c>
      <c r="V62" s="3" t="e">
        <v>#REF!</v>
      </c>
      <c r="W62" s="14">
        <f t="shared" si="4"/>
        <v>0</v>
      </c>
      <c r="X62" s="3">
        <v>3108353</v>
      </c>
      <c r="Y62" s="18">
        <f t="shared" si="5"/>
        <v>0.96007937978749691</v>
      </c>
      <c r="Z62" s="8" t="s">
        <v>106</v>
      </c>
      <c r="AA62" s="9">
        <v>468000</v>
      </c>
      <c r="AB62" s="9">
        <v>296623</v>
      </c>
      <c r="AC62">
        <v>5.2499999999999998E-2</v>
      </c>
      <c r="AD62">
        <v>0</v>
      </c>
      <c r="AE62" s="38">
        <f t="shared" si="6"/>
        <v>0</v>
      </c>
      <c r="AF62">
        <v>0</v>
      </c>
      <c r="AG62" s="10">
        <v>44562</v>
      </c>
      <c r="AH62" t="s">
        <v>54</v>
      </c>
      <c r="AI62" t="s">
        <v>43</v>
      </c>
      <c r="AJ62" t="s">
        <v>122</v>
      </c>
      <c r="AK62" s="8">
        <v>35400</v>
      </c>
      <c r="AL62" s="3">
        <v>800000</v>
      </c>
      <c r="AM62" s="3">
        <v>800000</v>
      </c>
      <c r="AN62">
        <v>0</v>
      </c>
      <c r="AO62">
        <v>50</v>
      </c>
      <c r="AP62" s="38">
        <f t="shared" si="9"/>
        <v>0.02</v>
      </c>
      <c r="AQ62">
        <v>30</v>
      </c>
      <c r="AR62" s="8">
        <v>47849</v>
      </c>
      <c r="AS62" t="s">
        <v>71</v>
      </c>
      <c r="AT62" t="s">
        <v>100</v>
      </c>
      <c r="AU62" t="s">
        <v>153</v>
      </c>
      <c r="AV62" s="11" t="s">
        <v>106</v>
      </c>
      <c r="AW62" s="3">
        <v>0</v>
      </c>
      <c r="AX62" s="3">
        <v>0</v>
      </c>
      <c r="AY62">
        <v>0</v>
      </c>
      <c r="AZ62">
        <v>0</v>
      </c>
      <c r="BA62" s="38">
        <f t="shared" si="7"/>
        <v>0</v>
      </c>
      <c r="BB62">
        <v>0</v>
      </c>
      <c r="BC62" s="8">
        <v>0</v>
      </c>
      <c r="BD62">
        <v>0</v>
      </c>
      <c r="BE62" t="s">
        <v>46</v>
      </c>
      <c r="BF62">
        <v>0</v>
      </c>
      <c r="BG62" s="11" t="s">
        <v>106</v>
      </c>
      <c r="BH62" s="3">
        <v>0</v>
      </c>
      <c r="BI62" s="3">
        <v>0</v>
      </c>
      <c r="BJ62">
        <v>0</v>
      </c>
      <c r="BK62">
        <v>0</v>
      </c>
      <c r="BL62" s="38">
        <f t="shared" si="8"/>
        <v>0</v>
      </c>
      <c r="BM62">
        <v>0</v>
      </c>
      <c r="BN62" s="8">
        <v>0</v>
      </c>
      <c r="BO62">
        <v>0</v>
      </c>
      <c r="BP62" t="s">
        <v>46</v>
      </c>
      <c r="BQ62">
        <v>0</v>
      </c>
      <c r="BR62" s="3">
        <v>1268000</v>
      </c>
      <c r="BS62" t="s">
        <v>62</v>
      </c>
      <c r="BT62" s="19">
        <f t="shared" si="0"/>
        <v>1268000</v>
      </c>
      <c r="BU62" s="19">
        <f t="shared" si="1"/>
        <v>4376353</v>
      </c>
      <c r="BV62" s="13">
        <f t="shared" si="2"/>
        <v>1.3517275142080554</v>
      </c>
    </row>
    <row r="63" spans="1:74" hidden="1" x14ac:dyDescent="0.25">
      <c r="A63" t="s">
        <v>154</v>
      </c>
      <c r="B63" t="s">
        <v>66</v>
      </c>
      <c r="C63">
        <v>48</v>
      </c>
      <c r="D63" t="s">
        <v>37</v>
      </c>
      <c r="E63" s="8">
        <v>35121</v>
      </c>
      <c r="F63" s="3">
        <v>0</v>
      </c>
      <c r="G63" s="3">
        <v>174385</v>
      </c>
      <c r="H63" s="3">
        <v>174385</v>
      </c>
      <c r="I63" t="s">
        <v>69</v>
      </c>
      <c r="J63" t="s">
        <v>69</v>
      </c>
      <c r="K63" t="s">
        <v>40</v>
      </c>
      <c r="L63" t="s">
        <v>41</v>
      </c>
      <c r="M63">
        <v>0</v>
      </c>
      <c r="N63">
        <v>0</v>
      </c>
      <c r="O63">
        <v>0</v>
      </c>
      <c r="P63">
        <v>48</v>
      </c>
      <c r="Q63">
        <v>0</v>
      </c>
      <c r="S63">
        <v>48</v>
      </c>
      <c r="T63" s="16">
        <f t="shared" si="3"/>
        <v>8.4724517176895622E-2</v>
      </c>
      <c r="U63" s="3">
        <v>2058259</v>
      </c>
      <c r="V63" s="3">
        <v>1990859</v>
      </c>
      <c r="W63" s="14">
        <f t="shared" si="4"/>
        <v>0.96725387815624764</v>
      </c>
      <c r="X63" s="3">
        <v>0</v>
      </c>
      <c r="Y63" s="18">
        <f t="shared" si="5"/>
        <v>0</v>
      </c>
      <c r="Z63" s="8" t="s">
        <v>106</v>
      </c>
      <c r="AA63" s="9">
        <v>0</v>
      </c>
      <c r="AB63" s="9">
        <v>0</v>
      </c>
      <c r="AC63">
        <v>0</v>
      </c>
      <c r="AD63">
        <v>0</v>
      </c>
      <c r="AE63" s="38">
        <f t="shared" si="6"/>
        <v>0</v>
      </c>
      <c r="AF63">
        <v>0</v>
      </c>
      <c r="AG63" s="10">
        <v>0</v>
      </c>
      <c r="AH63">
        <v>0</v>
      </c>
      <c r="AI63" t="s">
        <v>46</v>
      </c>
      <c r="AJ63">
        <v>0</v>
      </c>
      <c r="AK63" s="8" t="s">
        <v>106</v>
      </c>
      <c r="AL63" s="3">
        <v>0</v>
      </c>
      <c r="AM63" s="3">
        <v>0</v>
      </c>
      <c r="AN63">
        <v>0</v>
      </c>
      <c r="AO63" t="s">
        <v>45</v>
      </c>
      <c r="AP63" s="38">
        <f t="shared" si="9"/>
        <v>0</v>
      </c>
      <c r="AQ63">
        <v>0</v>
      </c>
      <c r="AR63" s="8">
        <v>0</v>
      </c>
      <c r="AS63">
        <v>0</v>
      </c>
      <c r="AT63" t="s">
        <v>46</v>
      </c>
      <c r="AU63">
        <v>0</v>
      </c>
      <c r="AV63" s="11" t="s">
        <v>106</v>
      </c>
      <c r="AW63" s="3">
        <v>0</v>
      </c>
      <c r="AX63" s="3">
        <v>0</v>
      </c>
      <c r="AY63">
        <v>0</v>
      </c>
      <c r="AZ63">
        <v>0</v>
      </c>
      <c r="BA63" s="38">
        <f t="shared" si="7"/>
        <v>0</v>
      </c>
      <c r="BB63">
        <v>0</v>
      </c>
      <c r="BC63" s="8">
        <v>0</v>
      </c>
      <c r="BD63">
        <v>0</v>
      </c>
      <c r="BE63" t="s">
        <v>46</v>
      </c>
      <c r="BF63">
        <v>0</v>
      </c>
      <c r="BG63" s="11" t="s">
        <v>106</v>
      </c>
      <c r="BH63" s="3">
        <v>0</v>
      </c>
      <c r="BI63" s="3">
        <v>0</v>
      </c>
      <c r="BJ63">
        <v>0</v>
      </c>
      <c r="BK63">
        <v>0</v>
      </c>
      <c r="BL63" s="38">
        <f t="shared" si="8"/>
        <v>0</v>
      </c>
      <c r="BM63">
        <v>0</v>
      </c>
      <c r="BN63" s="8">
        <v>0</v>
      </c>
      <c r="BO63">
        <v>0</v>
      </c>
      <c r="BP63" t="s">
        <v>46</v>
      </c>
      <c r="BQ63">
        <v>0</v>
      </c>
      <c r="BR63" s="3">
        <v>0</v>
      </c>
      <c r="BS63" t="s">
        <v>62</v>
      </c>
      <c r="BT63" s="19">
        <f t="shared" si="0"/>
        <v>0</v>
      </c>
      <c r="BU63" s="19">
        <f t="shared" si="1"/>
        <v>0</v>
      </c>
      <c r="BV63" s="13">
        <f t="shared" si="2"/>
        <v>0</v>
      </c>
    </row>
    <row r="64" spans="1:74" hidden="1" x14ac:dyDescent="0.25">
      <c r="A64" t="s">
        <v>155</v>
      </c>
      <c r="B64" t="s">
        <v>97</v>
      </c>
      <c r="C64">
        <v>12</v>
      </c>
      <c r="D64" t="s">
        <v>64</v>
      </c>
      <c r="E64" s="8">
        <v>35485</v>
      </c>
      <c r="F64" s="3">
        <v>54674</v>
      </c>
      <c r="G64" s="3">
        <v>0</v>
      </c>
      <c r="H64" s="3">
        <v>54674</v>
      </c>
      <c r="I64">
        <v>15</v>
      </c>
      <c r="J64">
        <v>30</v>
      </c>
      <c r="K64">
        <v>45</v>
      </c>
      <c r="L64" t="s">
        <v>41</v>
      </c>
      <c r="M64">
        <v>0</v>
      </c>
      <c r="N64">
        <v>0</v>
      </c>
      <c r="O64">
        <v>0</v>
      </c>
      <c r="P64">
        <v>12</v>
      </c>
      <c r="Q64">
        <v>0</v>
      </c>
      <c r="S64">
        <v>12</v>
      </c>
      <c r="T64" s="16">
        <f t="shared" si="3"/>
        <v>7.9317573497943578E-2</v>
      </c>
      <c r="U64" s="3">
        <v>689305</v>
      </c>
      <c r="V64" s="3">
        <v>654016</v>
      </c>
      <c r="W64" s="14">
        <f t="shared" si="4"/>
        <v>0.94880495571626489</v>
      </c>
      <c r="X64" s="3">
        <v>218072</v>
      </c>
      <c r="Y64" s="18">
        <f t="shared" si="5"/>
        <v>0.31636503434618929</v>
      </c>
      <c r="Z64" s="8" t="s">
        <v>106</v>
      </c>
      <c r="AA64" s="9">
        <v>0</v>
      </c>
      <c r="AB64" s="9">
        <v>0</v>
      </c>
      <c r="AC64">
        <v>0</v>
      </c>
      <c r="AD64">
        <v>0</v>
      </c>
      <c r="AE64" s="38">
        <f t="shared" si="6"/>
        <v>0</v>
      </c>
      <c r="AF64">
        <v>0</v>
      </c>
      <c r="AG64" s="10">
        <v>0</v>
      </c>
      <c r="AH64">
        <v>0</v>
      </c>
      <c r="AI64" t="s">
        <v>46</v>
      </c>
      <c r="AJ64">
        <v>0</v>
      </c>
      <c r="AK64" s="8" t="s">
        <v>106</v>
      </c>
      <c r="AL64" s="3">
        <v>0</v>
      </c>
      <c r="AM64" s="3">
        <v>0</v>
      </c>
      <c r="AN64">
        <v>0</v>
      </c>
      <c r="AO64" t="s">
        <v>45</v>
      </c>
      <c r="AP64" s="38">
        <f t="shared" si="9"/>
        <v>0</v>
      </c>
      <c r="AQ64">
        <v>0</v>
      </c>
      <c r="AR64" s="8">
        <v>0</v>
      </c>
      <c r="AS64">
        <v>0</v>
      </c>
      <c r="AT64" t="s">
        <v>46</v>
      </c>
      <c r="AU64">
        <v>0</v>
      </c>
      <c r="AV64" s="11" t="s">
        <v>106</v>
      </c>
      <c r="AW64" s="3">
        <v>0</v>
      </c>
      <c r="AX64" s="3">
        <v>0</v>
      </c>
      <c r="AY64">
        <v>0</v>
      </c>
      <c r="AZ64">
        <v>0</v>
      </c>
      <c r="BA64" s="38">
        <f t="shared" si="7"/>
        <v>0</v>
      </c>
      <c r="BB64">
        <v>0</v>
      </c>
      <c r="BC64" s="8">
        <v>0</v>
      </c>
      <c r="BD64">
        <v>0</v>
      </c>
      <c r="BE64" t="s">
        <v>46</v>
      </c>
      <c r="BF64">
        <v>0</v>
      </c>
      <c r="BG64" s="11" t="s">
        <v>106</v>
      </c>
      <c r="BH64" s="3">
        <v>0</v>
      </c>
      <c r="BI64" s="3">
        <v>0</v>
      </c>
      <c r="BJ64">
        <v>0</v>
      </c>
      <c r="BK64">
        <v>0</v>
      </c>
      <c r="BL64" s="38">
        <f t="shared" si="8"/>
        <v>0</v>
      </c>
      <c r="BM64">
        <v>0</v>
      </c>
      <c r="BN64" s="8">
        <v>0</v>
      </c>
      <c r="BO64">
        <v>0</v>
      </c>
      <c r="BP64" t="s">
        <v>46</v>
      </c>
      <c r="BQ64">
        <v>0</v>
      </c>
      <c r="BR64" s="3">
        <v>0</v>
      </c>
      <c r="BS64" t="s">
        <v>62</v>
      </c>
      <c r="BT64" s="19">
        <f t="shared" si="0"/>
        <v>0</v>
      </c>
      <c r="BU64" s="19">
        <f t="shared" si="1"/>
        <v>218072</v>
      </c>
      <c r="BV64" s="13">
        <f t="shared" si="2"/>
        <v>0.31636503434618929</v>
      </c>
    </row>
    <row r="65" spans="1:74" hidden="1" x14ac:dyDescent="0.25">
      <c r="A65" t="s">
        <v>156</v>
      </c>
      <c r="B65" t="s">
        <v>93</v>
      </c>
      <c r="C65">
        <v>24</v>
      </c>
      <c r="D65" t="s">
        <v>64</v>
      </c>
      <c r="E65" s="8">
        <v>35065</v>
      </c>
      <c r="F65" s="3">
        <v>0</v>
      </c>
      <c r="G65" s="3">
        <v>0</v>
      </c>
      <c r="H65" s="3">
        <v>0</v>
      </c>
      <c r="I65">
        <v>0</v>
      </c>
      <c r="J65">
        <v>0</v>
      </c>
      <c r="K65">
        <v>0</v>
      </c>
      <c r="L65" t="s">
        <v>46</v>
      </c>
      <c r="M65">
        <v>0</v>
      </c>
      <c r="N65">
        <v>0</v>
      </c>
      <c r="O65">
        <v>0</v>
      </c>
      <c r="P65">
        <v>0</v>
      </c>
      <c r="Q65">
        <v>0</v>
      </c>
      <c r="S65">
        <v>0</v>
      </c>
      <c r="T65" s="16">
        <f t="shared" si="3"/>
        <v>0</v>
      </c>
      <c r="U65" s="3">
        <v>0</v>
      </c>
      <c r="V65" s="3">
        <v>0</v>
      </c>
      <c r="W65" s="14">
        <f t="shared" si="4"/>
        <v>0</v>
      </c>
      <c r="X65" s="3">
        <v>0</v>
      </c>
      <c r="Y65" s="18">
        <f t="shared" si="5"/>
        <v>0</v>
      </c>
      <c r="Z65" s="8" t="s">
        <v>106</v>
      </c>
      <c r="AA65" s="9">
        <v>0</v>
      </c>
      <c r="AB65" s="9">
        <v>0</v>
      </c>
      <c r="AC65">
        <v>0</v>
      </c>
      <c r="AD65">
        <v>0</v>
      </c>
      <c r="AE65" s="38">
        <f t="shared" si="6"/>
        <v>0</v>
      </c>
      <c r="AF65">
        <v>0</v>
      </c>
      <c r="AG65" s="10">
        <v>0</v>
      </c>
      <c r="AH65">
        <v>0</v>
      </c>
      <c r="AI65" t="s">
        <v>46</v>
      </c>
      <c r="AJ65">
        <v>0</v>
      </c>
      <c r="AK65" s="8" t="s">
        <v>106</v>
      </c>
      <c r="AL65" s="3">
        <v>0</v>
      </c>
      <c r="AM65" s="3">
        <v>0</v>
      </c>
      <c r="AN65">
        <v>0</v>
      </c>
      <c r="AO65" t="s">
        <v>45</v>
      </c>
      <c r="AP65" s="38">
        <f t="shared" si="9"/>
        <v>0</v>
      </c>
      <c r="AQ65">
        <v>0</v>
      </c>
      <c r="AR65" s="8">
        <v>0</v>
      </c>
      <c r="AS65">
        <v>0</v>
      </c>
      <c r="AT65" t="s">
        <v>46</v>
      </c>
      <c r="AU65">
        <v>0</v>
      </c>
      <c r="AV65" s="11" t="s">
        <v>106</v>
      </c>
      <c r="AW65" s="3">
        <v>0</v>
      </c>
      <c r="AX65" s="3">
        <v>0</v>
      </c>
      <c r="AY65">
        <v>0</v>
      </c>
      <c r="AZ65">
        <v>0</v>
      </c>
      <c r="BA65" s="38">
        <f t="shared" si="7"/>
        <v>0</v>
      </c>
      <c r="BB65">
        <v>0</v>
      </c>
      <c r="BC65" s="8">
        <v>0</v>
      </c>
      <c r="BD65">
        <v>0</v>
      </c>
      <c r="BE65" t="s">
        <v>46</v>
      </c>
      <c r="BF65">
        <v>0</v>
      </c>
      <c r="BG65" s="11" t="s">
        <v>106</v>
      </c>
      <c r="BH65" s="3">
        <v>0</v>
      </c>
      <c r="BI65" s="3">
        <v>0</v>
      </c>
      <c r="BJ65">
        <v>0</v>
      </c>
      <c r="BK65">
        <v>0</v>
      </c>
      <c r="BL65" s="38">
        <f t="shared" si="8"/>
        <v>0</v>
      </c>
      <c r="BM65">
        <v>0</v>
      </c>
      <c r="BN65" s="8">
        <v>0</v>
      </c>
      <c r="BO65">
        <v>0</v>
      </c>
      <c r="BP65" t="s">
        <v>46</v>
      </c>
      <c r="BQ65">
        <v>0</v>
      </c>
      <c r="BR65" s="3">
        <v>0</v>
      </c>
      <c r="BS65">
        <v>0</v>
      </c>
      <c r="BT65" s="19">
        <f t="shared" si="0"/>
        <v>0</v>
      </c>
      <c r="BU65" s="19">
        <f t="shared" si="1"/>
        <v>0</v>
      </c>
      <c r="BV65" s="13">
        <f t="shared" si="2"/>
        <v>0</v>
      </c>
    </row>
    <row r="66" spans="1:74" x14ac:dyDescent="0.25">
      <c r="A66" t="s">
        <v>157</v>
      </c>
      <c r="B66" t="s">
        <v>158</v>
      </c>
      <c r="C66">
        <v>8</v>
      </c>
      <c r="D66" t="s">
        <v>159</v>
      </c>
      <c r="E66" s="8">
        <v>35309</v>
      </c>
      <c r="F66" s="3">
        <v>35624</v>
      </c>
      <c r="G66" s="3">
        <v>0</v>
      </c>
      <c r="H66" s="3">
        <v>35624</v>
      </c>
      <c r="I66" t="s">
        <v>69</v>
      </c>
      <c r="J66" t="s">
        <v>40</v>
      </c>
      <c r="K66" t="s">
        <v>141</v>
      </c>
      <c r="L66" t="s">
        <v>46</v>
      </c>
      <c r="M66">
        <v>0</v>
      </c>
      <c r="N66">
        <v>0</v>
      </c>
      <c r="O66">
        <v>0</v>
      </c>
      <c r="P66">
        <v>8</v>
      </c>
      <c r="Q66">
        <v>0</v>
      </c>
      <c r="S66">
        <v>8</v>
      </c>
      <c r="T66" s="16">
        <f t="shared" si="3"/>
        <v>7.7069523529309958E-2</v>
      </c>
      <c r="U66" s="3">
        <v>462232</v>
      </c>
      <c r="V66" s="3">
        <v>401457</v>
      </c>
      <c r="W66" s="14">
        <f t="shared" si="4"/>
        <v>0.86851840634140431</v>
      </c>
      <c r="X66" s="3">
        <v>111863</v>
      </c>
      <c r="Y66" s="18">
        <f t="shared" si="5"/>
        <v>0.24200617871545024</v>
      </c>
      <c r="Z66" s="8">
        <v>42945</v>
      </c>
      <c r="AA66" s="9">
        <v>350369</v>
      </c>
      <c r="AB66" s="9">
        <v>0</v>
      </c>
      <c r="AC66">
        <v>8.2500000000000004E-2</v>
      </c>
      <c r="AD66">
        <v>20</v>
      </c>
      <c r="AE66" s="38">
        <f t="shared" si="6"/>
        <v>0.10375437372961856</v>
      </c>
      <c r="AF66">
        <v>0</v>
      </c>
      <c r="AG66" s="10">
        <v>42750</v>
      </c>
      <c r="AH66">
        <v>1</v>
      </c>
      <c r="AI66" t="s">
        <v>46</v>
      </c>
      <c r="AJ66" t="s">
        <v>44</v>
      </c>
      <c r="AK66" s="8" t="s">
        <v>106</v>
      </c>
      <c r="AL66" s="3">
        <v>0</v>
      </c>
      <c r="AM66" s="3">
        <v>0</v>
      </c>
      <c r="AN66">
        <v>0</v>
      </c>
      <c r="AO66" t="s">
        <v>45</v>
      </c>
      <c r="AP66" s="38">
        <f t="shared" si="9"/>
        <v>0</v>
      </c>
      <c r="AQ66">
        <v>0</v>
      </c>
      <c r="AR66" s="8">
        <v>0</v>
      </c>
      <c r="AS66">
        <v>0</v>
      </c>
      <c r="AT66" t="s">
        <v>46</v>
      </c>
      <c r="AU66">
        <v>0</v>
      </c>
      <c r="AV66" s="11" t="s">
        <v>106</v>
      </c>
      <c r="AW66" s="3">
        <v>0</v>
      </c>
      <c r="AX66" s="3">
        <v>0</v>
      </c>
      <c r="AY66">
        <v>0</v>
      </c>
      <c r="AZ66">
        <v>0</v>
      </c>
      <c r="BA66" s="38">
        <f t="shared" si="7"/>
        <v>0</v>
      </c>
      <c r="BB66">
        <v>0</v>
      </c>
      <c r="BC66" s="8">
        <v>0</v>
      </c>
      <c r="BD66">
        <v>0</v>
      </c>
      <c r="BE66" t="s">
        <v>46</v>
      </c>
      <c r="BF66">
        <v>0</v>
      </c>
      <c r="BG66" s="11" t="s">
        <v>106</v>
      </c>
      <c r="BH66" s="3">
        <v>0</v>
      </c>
      <c r="BI66" s="3">
        <v>0</v>
      </c>
      <c r="BJ66">
        <v>0</v>
      </c>
      <c r="BK66">
        <v>0</v>
      </c>
      <c r="BL66" s="38">
        <f t="shared" si="8"/>
        <v>0</v>
      </c>
      <c r="BM66">
        <v>0</v>
      </c>
      <c r="BN66" s="8">
        <v>0</v>
      </c>
      <c r="BO66">
        <v>0</v>
      </c>
      <c r="BP66" t="s">
        <v>46</v>
      </c>
      <c r="BQ66">
        <v>0</v>
      </c>
      <c r="BR66" s="3">
        <v>462232</v>
      </c>
      <c r="BS66">
        <v>0</v>
      </c>
      <c r="BT66" s="19">
        <f t="shared" si="0"/>
        <v>350369</v>
      </c>
      <c r="BU66" s="19">
        <f t="shared" si="1"/>
        <v>462232</v>
      </c>
      <c r="BV66" s="13">
        <f t="shared" si="2"/>
        <v>1</v>
      </c>
    </row>
    <row r="67" spans="1:74" x14ac:dyDescent="0.25">
      <c r="A67" t="s">
        <v>161</v>
      </c>
      <c r="B67" t="s">
        <v>158</v>
      </c>
      <c r="C67">
        <v>4</v>
      </c>
      <c r="D67" t="s">
        <v>159</v>
      </c>
      <c r="E67" s="8">
        <v>35366</v>
      </c>
      <c r="F67" s="3">
        <v>18222</v>
      </c>
      <c r="G67" s="3">
        <v>0</v>
      </c>
      <c r="H67" s="3">
        <v>18222</v>
      </c>
      <c r="I67" t="s">
        <v>69</v>
      </c>
      <c r="J67" t="s">
        <v>40</v>
      </c>
      <c r="K67" t="s">
        <v>162</v>
      </c>
      <c r="L67" t="s">
        <v>46</v>
      </c>
      <c r="M67">
        <v>0</v>
      </c>
      <c r="N67">
        <v>0</v>
      </c>
      <c r="O67">
        <v>0</v>
      </c>
      <c r="P67">
        <v>4</v>
      </c>
      <c r="Q67">
        <v>0</v>
      </c>
      <c r="S67">
        <v>4</v>
      </c>
      <c r="T67" s="16">
        <f t="shared" si="3"/>
        <v>6.8717662498302995E-2</v>
      </c>
      <c r="U67" s="3">
        <v>265172</v>
      </c>
      <c r="V67" s="3">
        <v>243406</v>
      </c>
      <c r="W67" s="14">
        <f t="shared" si="4"/>
        <v>0.91791742717934022</v>
      </c>
      <c r="X67" s="3">
        <v>75000</v>
      </c>
      <c r="Y67" s="18">
        <f t="shared" si="5"/>
        <v>0.28283529181059841</v>
      </c>
      <c r="Z67" s="8">
        <v>35275</v>
      </c>
      <c r="AA67" s="9">
        <v>190172</v>
      </c>
      <c r="AB67" s="9">
        <v>0</v>
      </c>
      <c r="AC67">
        <v>8.2500000000000004E-2</v>
      </c>
      <c r="AD67">
        <v>0</v>
      </c>
      <c r="AE67" s="38">
        <f t="shared" si="6"/>
        <v>0</v>
      </c>
      <c r="AF67">
        <v>0</v>
      </c>
      <c r="AG67" s="10">
        <v>42750</v>
      </c>
      <c r="AH67">
        <v>1</v>
      </c>
      <c r="AI67" t="s">
        <v>46</v>
      </c>
      <c r="AJ67">
        <v>0</v>
      </c>
      <c r="AK67" s="8" t="s">
        <v>106</v>
      </c>
      <c r="AL67" s="3">
        <v>0</v>
      </c>
      <c r="AM67" s="3">
        <v>0</v>
      </c>
      <c r="AN67">
        <v>0</v>
      </c>
      <c r="AO67" t="s">
        <v>45</v>
      </c>
      <c r="AP67" s="38">
        <f t="shared" si="9"/>
        <v>0</v>
      </c>
      <c r="AQ67">
        <v>0</v>
      </c>
      <c r="AR67" s="8">
        <v>0</v>
      </c>
      <c r="AS67">
        <v>0</v>
      </c>
      <c r="AT67" t="s">
        <v>46</v>
      </c>
      <c r="AU67">
        <v>0</v>
      </c>
      <c r="AV67" s="11" t="s">
        <v>106</v>
      </c>
      <c r="AW67" s="3">
        <v>0</v>
      </c>
      <c r="AX67" s="3">
        <v>0</v>
      </c>
      <c r="AY67">
        <v>0</v>
      </c>
      <c r="AZ67">
        <v>0</v>
      </c>
      <c r="BA67" s="38">
        <f t="shared" si="7"/>
        <v>0</v>
      </c>
      <c r="BB67">
        <v>0</v>
      </c>
      <c r="BC67" s="8">
        <v>0</v>
      </c>
      <c r="BD67">
        <v>0</v>
      </c>
      <c r="BE67" t="s">
        <v>46</v>
      </c>
      <c r="BF67">
        <v>0</v>
      </c>
      <c r="BG67" s="11" t="s">
        <v>106</v>
      </c>
      <c r="BH67" s="3">
        <v>0</v>
      </c>
      <c r="BI67" s="3">
        <v>0</v>
      </c>
      <c r="BJ67">
        <v>0</v>
      </c>
      <c r="BK67">
        <v>0</v>
      </c>
      <c r="BL67" s="38">
        <f t="shared" si="8"/>
        <v>0</v>
      </c>
      <c r="BM67">
        <v>0</v>
      </c>
      <c r="BN67" s="8">
        <v>0</v>
      </c>
      <c r="BO67">
        <v>0</v>
      </c>
      <c r="BP67" t="s">
        <v>46</v>
      </c>
      <c r="BQ67">
        <v>0</v>
      </c>
      <c r="BR67" s="3">
        <v>265172</v>
      </c>
      <c r="BS67">
        <v>0</v>
      </c>
      <c r="BT67" s="19">
        <f t="shared" ref="BT67:BT130" si="10">+AA67+AL67+AW67+BH67</f>
        <v>190172</v>
      </c>
      <c r="BU67" s="19">
        <f t="shared" ref="BU67:BU130" si="11">+BT67+X67</f>
        <v>265172</v>
      </c>
      <c r="BV67" s="13">
        <f t="shared" ref="BV67:BV130" si="12">IFERROR(+BU67/U67,0)</f>
        <v>1</v>
      </c>
    </row>
    <row r="68" spans="1:74" hidden="1" x14ac:dyDescent="0.25">
      <c r="A68" t="s">
        <v>163</v>
      </c>
      <c r="B68" t="s">
        <v>164</v>
      </c>
      <c r="C68">
        <v>8</v>
      </c>
      <c r="D68" t="s">
        <v>64</v>
      </c>
      <c r="E68" s="8">
        <v>35309</v>
      </c>
      <c r="F68" s="3">
        <v>35414</v>
      </c>
      <c r="G68" s="3">
        <v>0</v>
      </c>
      <c r="H68" s="3">
        <v>35414</v>
      </c>
      <c r="I68" t="s">
        <v>51</v>
      </c>
      <c r="J68" t="s">
        <v>51</v>
      </c>
      <c r="K68" t="s">
        <v>52</v>
      </c>
      <c r="L68" t="s">
        <v>41</v>
      </c>
      <c r="M68">
        <v>0</v>
      </c>
      <c r="N68">
        <v>0</v>
      </c>
      <c r="O68">
        <v>8</v>
      </c>
      <c r="P68">
        <v>0</v>
      </c>
      <c r="Q68">
        <v>0</v>
      </c>
      <c r="S68">
        <v>8</v>
      </c>
      <c r="T68" s="16">
        <f t="shared" ref="T68:T131" si="13">IFERROR(H68/U68,0)</f>
        <v>7.8697777777777783E-2</v>
      </c>
      <c r="U68" s="3">
        <v>450000</v>
      </c>
      <c r="V68" s="3">
        <v>419597</v>
      </c>
      <c r="W68" s="14">
        <f t="shared" ref="W68:W131" si="14">IFERROR(+V68/U68,0)</f>
        <v>0.93243777777777781</v>
      </c>
      <c r="X68" s="3">
        <v>135000</v>
      </c>
      <c r="Y68" s="18">
        <f t="shared" ref="Y68:Y131" si="15">IFERROR(X68/U68,0)</f>
        <v>0.3</v>
      </c>
      <c r="Z68" s="8" t="s">
        <v>106</v>
      </c>
      <c r="AA68" s="9">
        <v>0</v>
      </c>
      <c r="AB68" s="9">
        <v>0</v>
      </c>
      <c r="AC68">
        <v>0</v>
      </c>
      <c r="AD68">
        <v>0</v>
      </c>
      <c r="AE68" s="38">
        <f t="shared" ref="AE68:AE131" si="16">-IFERROR(PMT(AC68,AD68,1), )</f>
        <v>0</v>
      </c>
      <c r="AF68">
        <v>0</v>
      </c>
      <c r="AG68" s="10">
        <v>0</v>
      </c>
      <c r="AH68">
        <v>0</v>
      </c>
      <c r="AI68" t="s">
        <v>46</v>
      </c>
      <c r="AJ68">
        <v>0</v>
      </c>
      <c r="AK68" s="8" t="s">
        <v>106</v>
      </c>
      <c r="AL68" s="3">
        <v>0</v>
      </c>
      <c r="AM68" s="3">
        <v>0</v>
      </c>
      <c r="AN68">
        <v>0</v>
      </c>
      <c r="AO68" t="s">
        <v>45</v>
      </c>
      <c r="AP68" s="38">
        <f t="shared" si="9"/>
        <v>0</v>
      </c>
      <c r="AQ68">
        <v>0</v>
      </c>
      <c r="AR68" s="8">
        <v>0</v>
      </c>
      <c r="AS68">
        <v>0</v>
      </c>
      <c r="AT68" t="s">
        <v>46</v>
      </c>
      <c r="AU68">
        <v>0</v>
      </c>
      <c r="AV68" s="11" t="s">
        <v>106</v>
      </c>
      <c r="AW68" s="3">
        <v>0</v>
      </c>
      <c r="AX68" s="3">
        <v>0</v>
      </c>
      <c r="AY68">
        <v>0</v>
      </c>
      <c r="AZ68">
        <v>0</v>
      </c>
      <c r="BA68" s="38">
        <f t="shared" ref="BA68:BA131" si="17">-IFERROR(PMT(AY68,AZ68,1),0)</f>
        <v>0</v>
      </c>
      <c r="BB68">
        <v>0</v>
      </c>
      <c r="BC68" s="8">
        <v>0</v>
      </c>
      <c r="BD68">
        <v>0</v>
      </c>
      <c r="BE68" t="s">
        <v>46</v>
      </c>
      <c r="BF68">
        <v>0</v>
      </c>
      <c r="BG68" s="11" t="s">
        <v>106</v>
      </c>
      <c r="BH68" s="3">
        <v>0</v>
      </c>
      <c r="BI68" s="3">
        <v>0</v>
      </c>
      <c r="BJ68">
        <v>0</v>
      </c>
      <c r="BK68">
        <v>0</v>
      </c>
      <c r="BL68" s="38">
        <f t="shared" ref="BL68:BL131" si="18">-IFERROR(PMT(BJ68,BK68,1),0)</f>
        <v>0</v>
      </c>
      <c r="BM68">
        <v>0</v>
      </c>
      <c r="BN68" s="8">
        <v>0</v>
      </c>
      <c r="BO68">
        <v>0</v>
      </c>
      <c r="BP68" t="s">
        <v>46</v>
      </c>
      <c r="BQ68">
        <v>0</v>
      </c>
      <c r="BR68" s="3">
        <v>0</v>
      </c>
      <c r="BS68">
        <v>0</v>
      </c>
      <c r="BT68" s="19">
        <f t="shared" si="10"/>
        <v>0</v>
      </c>
      <c r="BU68" s="19">
        <f t="shared" si="11"/>
        <v>135000</v>
      </c>
      <c r="BV68" s="13">
        <f t="shared" si="12"/>
        <v>0.3</v>
      </c>
    </row>
    <row r="69" spans="1:74" hidden="1" x14ac:dyDescent="0.25">
      <c r="A69" t="s">
        <v>48</v>
      </c>
      <c r="B69" t="s">
        <v>49</v>
      </c>
      <c r="C69">
        <v>28</v>
      </c>
      <c r="D69" t="s">
        <v>37</v>
      </c>
      <c r="E69" s="8">
        <v>35453</v>
      </c>
      <c r="F69" s="3">
        <v>196389</v>
      </c>
      <c r="G69" s="3">
        <v>0</v>
      </c>
      <c r="H69" s="3">
        <v>196389</v>
      </c>
      <c r="I69" t="s">
        <v>166</v>
      </c>
      <c r="J69" t="s">
        <v>167</v>
      </c>
      <c r="K69" t="s">
        <v>168</v>
      </c>
      <c r="L69" t="s">
        <v>41</v>
      </c>
      <c r="M69">
        <v>0</v>
      </c>
      <c r="N69">
        <v>0</v>
      </c>
      <c r="O69">
        <v>11</v>
      </c>
      <c r="P69">
        <v>17</v>
      </c>
      <c r="Q69">
        <v>0</v>
      </c>
      <c r="S69">
        <v>28</v>
      </c>
      <c r="T69" s="16">
        <f t="shared" si="13"/>
        <v>7.7911397401723592E-2</v>
      </c>
      <c r="U69" s="3">
        <v>2520671</v>
      </c>
      <c r="V69" s="3">
        <v>2266693</v>
      </c>
      <c r="W69" s="14">
        <f t="shared" si="14"/>
        <v>0.89924190820618799</v>
      </c>
      <c r="X69" s="3">
        <v>1769732</v>
      </c>
      <c r="Y69" s="18">
        <f t="shared" si="15"/>
        <v>0.70208765840524212</v>
      </c>
      <c r="Z69" s="8">
        <v>35490</v>
      </c>
      <c r="AA69" s="9">
        <v>510000</v>
      </c>
      <c r="AB69" s="9">
        <v>255960</v>
      </c>
      <c r="AC69">
        <v>3.8899999999999997E-2</v>
      </c>
      <c r="AD69">
        <v>30</v>
      </c>
      <c r="AE69" s="38">
        <f t="shared" si="16"/>
        <v>5.7060216827412823E-2</v>
      </c>
      <c r="AF69" t="s">
        <v>69</v>
      </c>
      <c r="AG69" s="10" t="s">
        <v>169</v>
      </c>
      <c r="AH69" t="s">
        <v>170</v>
      </c>
      <c r="AI69" t="s">
        <v>43</v>
      </c>
      <c r="AJ69" t="s">
        <v>44</v>
      </c>
      <c r="AK69" s="8" t="s">
        <v>106</v>
      </c>
      <c r="AL69" s="3">
        <v>350000</v>
      </c>
      <c r="AM69" s="3">
        <v>201260</v>
      </c>
      <c r="AN69">
        <v>0</v>
      </c>
      <c r="AO69" t="s">
        <v>40</v>
      </c>
      <c r="AP69" s="38">
        <f t="shared" ref="AP69:AP132" si="19">-IFERROR(PMT(AN69,AO69,1),0)</f>
        <v>0</v>
      </c>
      <c r="AQ69" t="s">
        <v>62</v>
      </c>
      <c r="AR69" s="8">
        <v>46478</v>
      </c>
      <c r="AS69" t="s">
        <v>171</v>
      </c>
      <c r="AT69" t="s">
        <v>58</v>
      </c>
      <c r="AU69" t="s">
        <v>44</v>
      </c>
      <c r="AV69" s="11">
        <v>35490</v>
      </c>
      <c r="AW69" s="3">
        <v>90000</v>
      </c>
      <c r="AX69" s="3" t="s">
        <v>172</v>
      </c>
      <c r="AY69">
        <v>0</v>
      </c>
      <c r="AZ69">
        <v>0</v>
      </c>
      <c r="BA69" s="38">
        <f t="shared" si="17"/>
        <v>0</v>
      </c>
      <c r="BB69">
        <v>0</v>
      </c>
      <c r="BC69" s="8">
        <v>0</v>
      </c>
      <c r="BD69">
        <v>0</v>
      </c>
      <c r="BE69" t="s">
        <v>46</v>
      </c>
      <c r="BF69">
        <v>0</v>
      </c>
      <c r="BG69" s="11" t="s">
        <v>106</v>
      </c>
      <c r="BH69" s="3">
        <v>0</v>
      </c>
      <c r="BI69" s="3">
        <v>0</v>
      </c>
      <c r="BJ69">
        <v>0</v>
      </c>
      <c r="BK69">
        <v>0</v>
      </c>
      <c r="BL69" s="38">
        <f t="shared" si="18"/>
        <v>0</v>
      </c>
      <c r="BM69">
        <v>0</v>
      </c>
      <c r="BN69" s="8">
        <v>0</v>
      </c>
      <c r="BO69">
        <v>0</v>
      </c>
      <c r="BP69" t="s">
        <v>46</v>
      </c>
      <c r="BQ69">
        <v>0</v>
      </c>
      <c r="BR69" s="3">
        <v>2520671</v>
      </c>
      <c r="BS69">
        <v>0</v>
      </c>
      <c r="BT69" s="19">
        <f t="shared" si="10"/>
        <v>950000</v>
      </c>
      <c r="BU69" s="19">
        <f t="shared" si="11"/>
        <v>2719732</v>
      </c>
      <c r="BV69" s="13">
        <f t="shared" si="12"/>
        <v>1.0789714326066353</v>
      </c>
    </row>
    <row r="70" spans="1:74" hidden="1" x14ac:dyDescent="0.25">
      <c r="A70" t="s">
        <v>48</v>
      </c>
      <c r="B70" t="s">
        <v>49</v>
      </c>
      <c r="C70">
        <v>11</v>
      </c>
      <c r="D70" t="s">
        <v>159</v>
      </c>
      <c r="E70" s="8" t="s">
        <v>106</v>
      </c>
      <c r="F70" s="3">
        <v>0</v>
      </c>
      <c r="G70" s="3">
        <v>0</v>
      </c>
      <c r="H70" s="3">
        <v>0</v>
      </c>
      <c r="I70">
        <v>0</v>
      </c>
      <c r="J70">
        <v>0</v>
      </c>
      <c r="K70">
        <v>0</v>
      </c>
      <c r="L70" t="s">
        <v>46</v>
      </c>
      <c r="M70">
        <v>0</v>
      </c>
      <c r="N70">
        <v>0</v>
      </c>
      <c r="O70">
        <v>0</v>
      </c>
      <c r="P70">
        <v>0</v>
      </c>
      <c r="Q70">
        <v>0</v>
      </c>
      <c r="S70">
        <v>0</v>
      </c>
      <c r="T70" s="16">
        <f t="shared" si="13"/>
        <v>0</v>
      </c>
      <c r="U70" s="3">
        <v>0</v>
      </c>
      <c r="V70" s="3">
        <v>0</v>
      </c>
      <c r="W70" s="14">
        <f t="shared" si="14"/>
        <v>0</v>
      </c>
      <c r="X70" s="3">
        <v>0</v>
      </c>
      <c r="Y70" s="18">
        <f t="shared" si="15"/>
        <v>0</v>
      </c>
      <c r="Z70" s="8">
        <v>42640</v>
      </c>
      <c r="AA70" s="9">
        <v>546790</v>
      </c>
      <c r="AB70" s="9">
        <v>523150.41</v>
      </c>
      <c r="AC70">
        <v>0.04</v>
      </c>
      <c r="AD70">
        <v>8</v>
      </c>
      <c r="AE70" s="38">
        <f t="shared" si="16"/>
        <v>0.14852783204671291</v>
      </c>
      <c r="AF70">
        <v>8</v>
      </c>
      <c r="AG70" s="10">
        <v>44454</v>
      </c>
      <c r="AH70">
        <v>1</v>
      </c>
      <c r="AI70" t="s">
        <v>43</v>
      </c>
      <c r="AJ70">
        <v>0</v>
      </c>
      <c r="AK70" s="8" t="s">
        <v>106</v>
      </c>
      <c r="AL70" s="3">
        <v>0</v>
      </c>
      <c r="AM70" s="3">
        <v>0</v>
      </c>
      <c r="AN70">
        <v>0</v>
      </c>
      <c r="AO70" t="s">
        <v>45</v>
      </c>
      <c r="AP70" s="38">
        <f t="shared" si="19"/>
        <v>0</v>
      </c>
      <c r="AQ70">
        <v>0</v>
      </c>
      <c r="AR70" s="8">
        <v>0</v>
      </c>
      <c r="AS70">
        <v>0</v>
      </c>
      <c r="AT70" t="s">
        <v>46</v>
      </c>
      <c r="AU70">
        <v>0</v>
      </c>
      <c r="AV70" s="11" t="s">
        <v>106</v>
      </c>
      <c r="AW70" s="3">
        <v>0</v>
      </c>
      <c r="AX70" s="3">
        <v>0</v>
      </c>
      <c r="AY70">
        <v>0</v>
      </c>
      <c r="AZ70">
        <v>0</v>
      </c>
      <c r="BA70" s="38">
        <f t="shared" si="17"/>
        <v>0</v>
      </c>
      <c r="BB70">
        <v>0</v>
      </c>
      <c r="BC70" s="8">
        <v>0</v>
      </c>
      <c r="BD70">
        <v>0</v>
      </c>
      <c r="BE70" t="s">
        <v>46</v>
      </c>
      <c r="BF70">
        <v>0</v>
      </c>
      <c r="BG70" s="11" t="s">
        <v>106</v>
      </c>
      <c r="BH70" s="3">
        <v>0</v>
      </c>
      <c r="BI70" s="3">
        <v>0</v>
      </c>
      <c r="BJ70">
        <v>0</v>
      </c>
      <c r="BK70">
        <v>0</v>
      </c>
      <c r="BL70" s="38">
        <f t="shared" si="18"/>
        <v>0</v>
      </c>
      <c r="BM70">
        <v>0</v>
      </c>
      <c r="BN70" s="8">
        <v>0</v>
      </c>
      <c r="BO70">
        <v>0</v>
      </c>
      <c r="BP70" t="s">
        <v>46</v>
      </c>
      <c r="BQ70">
        <v>0</v>
      </c>
      <c r="BR70" s="3">
        <v>0</v>
      </c>
      <c r="BS70">
        <v>0</v>
      </c>
      <c r="BT70" s="19">
        <f t="shared" si="10"/>
        <v>546790</v>
      </c>
      <c r="BU70" s="19">
        <f t="shared" si="11"/>
        <v>546790</v>
      </c>
      <c r="BV70" s="13">
        <f t="shared" si="12"/>
        <v>0</v>
      </c>
    </row>
    <row r="71" spans="1:74" hidden="1" x14ac:dyDescent="0.25">
      <c r="A71" t="s">
        <v>35</v>
      </c>
      <c r="B71" t="s">
        <v>36</v>
      </c>
      <c r="C71">
        <v>19</v>
      </c>
      <c r="D71" t="s">
        <v>37</v>
      </c>
      <c r="E71" s="8">
        <v>35417</v>
      </c>
      <c r="F71" s="3">
        <v>0</v>
      </c>
      <c r="G71" s="3">
        <v>0</v>
      </c>
      <c r="H71" s="3">
        <v>0</v>
      </c>
      <c r="I71">
        <v>0</v>
      </c>
      <c r="J71">
        <v>0</v>
      </c>
      <c r="K71">
        <v>0</v>
      </c>
      <c r="L71" t="s">
        <v>46</v>
      </c>
      <c r="M71">
        <v>0</v>
      </c>
      <c r="N71">
        <v>0</v>
      </c>
      <c r="O71">
        <v>0</v>
      </c>
      <c r="P71">
        <v>0</v>
      </c>
      <c r="Q71">
        <v>0</v>
      </c>
      <c r="S71">
        <v>0</v>
      </c>
      <c r="T71" s="16">
        <f t="shared" si="13"/>
        <v>0</v>
      </c>
      <c r="U71" s="3">
        <v>1993423</v>
      </c>
      <c r="V71" s="3">
        <v>1799809</v>
      </c>
      <c r="W71" s="14">
        <f t="shared" si="14"/>
        <v>0.90287359983305093</v>
      </c>
      <c r="X71" s="3">
        <v>0</v>
      </c>
      <c r="Y71" s="18">
        <f t="shared" si="15"/>
        <v>0</v>
      </c>
      <c r="Z71" s="8">
        <v>35258</v>
      </c>
      <c r="AA71" s="9">
        <v>50350</v>
      </c>
      <c r="AB71" s="9">
        <v>50350</v>
      </c>
      <c r="AC71">
        <v>0</v>
      </c>
      <c r="AD71">
        <v>30</v>
      </c>
      <c r="AE71" s="38">
        <f t="shared" si="16"/>
        <v>3.3333333333333333E-2</v>
      </c>
      <c r="AF71">
        <v>0</v>
      </c>
      <c r="AG71" s="10">
        <v>46204</v>
      </c>
      <c r="AH71">
        <v>0</v>
      </c>
      <c r="AI71" t="s">
        <v>100</v>
      </c>
      <c r="AJ71">
        <v>0</v>
      </c>
      <c r="AK71" s="8">
        <v>41091</v>
      </c>
      <c r="AL71" s="3">
        <v>119915</v>
      </c>
      <c r="AM71" s="3">
        <v>0</v>
      </c>
      <c r="AN71">
        <v>4.2500000000000003E-2</v>
      </c>
      <c r="AO71">
        <v>5</v>
      </c>
      <c r="AP71" s="38">
        <f t="shared" si="19"/>
        <v>0.22620703785244511</v>
      </c>
      <c r="AQ71">
        <v>5</v>
      </c>
      <c r="AR71" s="8">
        <v>42917</v>
      </c>
      <c r="AS71">
        <v>0</v>
      </c>
      <c r="AT71" t="s">
        <v>43</v>
      </c>
      <c r="AU71" t="s">
        <v>173</v>
      </c>
      <c r="AV71" s="11">
        <v>35003</v>
      </c>
      <c r="AW71" s="3">
        <v>475000</v>
      </c>
      <c r="AX71" s="3">
        <v>475000</v>
      </c>
      <c r="AY71">
        <v>0.01</v>
      </c>
      <c r="AZ71">
        <v>50</v>
      </c>
      <c r="BA71" s="38">
        <f t="shared" si="17"/>
        <v>2.5512730928169743E-2</v>
      </c>
      <c r="BB71">
        <v>30</v>
      </c>
      <c r="BC71" s="8">
        <v>53693</v>
      </c>
      <c r="BD71">
        <v>0</v>
      </c>
      <c r="BE71" t="s">
        <v>100</v>
      </c>
      <c r="BF71" t="s">
        <v>142</v>
      </c>
      <c r="BG71" s="11" t="s">
        <v>106</v>
      </c>
      <c r="BH71" s="3">
        <v>0</v>
      </c>
      <c r="BI71" s="3">
        <v>0</v>
      </c>
      <c r="BJ71">
        <v>0</v>
      </c>
      <c r="BK71">
        <v>0</v>
      </c>
      <c r="BL71" s="38">
        <f t="shared" si="18"/>
        <v>0</v>
      </c>
      <c r="BM71">
        <v>0</v>
      </c>
      <c r="BN71" s="8">
        <v>0</v>
      </c>
      <c r="BO71">
        <v>0</v>
      </c>
      <c r="BP71" t="s">
        <v>46</v>
      </c>
      <c r="BQ71">
        <v>0</v>
      </c>
      <c r="BR71" s="3">
        <v>0</v>
      </c>
      <c r="BS71">
        <v>0</v>
      </c>
      <c r="BT71" s="19">
        <f t="shared" si="10"/>
        <v>645265</v>
      </c>
      <c r="BU71" s="19">
        <f t="shared" si="11"/>
        <v>645265</v>
      </c>
      <c r="BV71" s="13">
        <f t="shared" si="12"/>
        <v>0.32369697751054344</v>
      </c>
    </row>
    <row r="72" spans="1:74" hidden="1" x14ac:dyDescent="0.25">
      <c r="A72" t="s">
        <v>96</v>
      </c>
      <c r="B72" t="s">
        <v>97</v>
      </c>
      <c r="C72">
        <v>20</v>
      </c>
      <c r="D72" t="s">
        <v>37</v>
      </c>
      <c r="E72" s="8">
        <v>35550</v>
      </c>
      <c r="F72" s="3">
        <v>153280</v>
      </c>
      <c r="G72" s="3">
        <v>0</v>
      </c>
      <c r="H72" s="3">
        <v>153280</v>
      </c>
      <c r="I72">
        <v>15</v>
      </c>
      <c r="J72">
        <v>30</v>
      </c>
      <c r="K72">
        <v>40</v>
      </c>
      <c r="L72" t="s">
        <v>41</v>
      </c>
      <c r="M72">
        <v>0</v>
      </c>
      <c r="N72">
        <v>0</v>
      </c>
      <c r="O72">
        <v>0</v>
      </c>
      <c r="P72">
        <v>20</v>
      </c>
      <c r="Q72">
        <v>0</v>
      </c>
      <c r="S72">
        <v>20</v>
      </c>
      <c r="T72" s="16">
        <f t="shared" si="13"/>
        <v>7.7821406776270557E-2</v>
      </c>
      <c r="U72" s="3">
        <v>1969638</v>
      </c>
      <c r="V72" s="3">
        <v>1906237</v>
      </c>
      <c r="W72" s="14">
        <f t="shared" si="14"/>
        <v>0.96781083630596076</v>
      </c>
      <c r="X72" s="3">
        <v>1669638</v>
      </c>
      <c r="Y72" s="18">
        <f t="shared" si="15"/>
        <v>0.84768774769780031</v>
      </c>
      <c r="Z72" s="8" t="s">
        <v>106</v>
      </c>
      <c r="AA72" s="9">
        <v>0</v>
      </c>
      <c r="AB72" s="9">
        <v>0</v>
      </c>
      <c r="AC72">
        <v>0</v>
      </c>
      <c r="AD72">
        <v>0</v>
      </c>
      <c r="AE72" s="38">
        <f t="shared" si="16"/>
        <v>0</v>
      </c>
      <c r="AF72">
        <v>0</v>
      </c>
      <c r="AG72" s="10">
        <v>0</v>
      </c>
      <c r="AH72">
        <v>0</v>
      </c>
      <c r="AI72" t="s">
        <v>46</v>
      </c>
      <c r="AJ72">
        <v>0</v>
      </c>
      <c r="AK72" s="8" t="s">
        <v>106</v>
      </c>
      <c r="AL72" s="3">
        <v>0</v>
      </c>
      <c r="AM72" s="3">
        <v>0</v>
      </c>
      <c r="AN72">
        <v>0</v>
      </c>
      <c r="AO72" t="s">
        <v>45</v>
      </c>
      <c r="AP72" s="38">
        <f t="shared" si="19"/>
        <v>0</v>
      </c>
      <c r="AQ72">
        <v>0</v>
      </c>
      <c r="AR72" s="8">
        <v>0</v>
      </c>
      <c r="AS72">
        <v>0</v>
      </c>
      <c r="AT72" t="s">
        <v>46</v>
      </c>
      <c r="AU72">
        <v>0</v>
      </c>
      <c r="AV72" s="11" t="s">
        <v>106</v>
      </c>
      <c r="AW72" s="3">
        <v>0</v>
      </c>
      <c r="AX72" s="3">
        <v>0</v>
      </c>
      <c r="AY72">
        <v>0</v>
      </c>
      <c r="AZ72">
        <v>0</v>
      </c>
      <c r="BA72" s="38">
        <f t="shared" si="17"/>
        <v>0</v>
      </c>
      <c r="BB72">
        <v>0</v>
      </c>
      <c r="BC72" s="8">
        <v>0</v>
      </c>
      <c r="BD72">
        <v>0</v>
      </c>
      <c r="BE72" t="s">
        <v>46</v>
      </c>
      <c r="BF72">
        <v>0</v>
      </c>
      <c r="BG72" s="11" t="s">
        <v>106</v>
      </c>
      <c r="BH72" s="3">
        <v>0</v>
      </c>
      <c r="BI72" s="3">
        <v>0</v>
      </c>
      <c r="BJ72">
        <v>0</v>
      </c>
      <c r="BK72">
        <v>0</v>
      </c>
      <c r="BL72" s="38">
        <f t="shared" si="18"/>
        <v>0</v>
      </c>
      <c r="BM72">
        <v>0</v>
      </c>
      <c r="BN72" s="8">
        <v>0</v>
      </c>
      <c r="BO72">
        <v>0</v>
      </c>
      <c r="BP72" t="s">
        <v>46</v>
      </c>
      <c r="BQ72">
        <v>0</v>
      </c>
      <c r="BR72" s="3">
        <v>1669638</v>
      </c>
      <c r="BS72" t="s">
        <v>62</v>
      </c>
      <c r="BT72" s="19">
        <f t="shared" si="10"/>
        <v>0</v>
      </c>
      <c r="BU72" s="19">
        <f t="shared" si="11"/>
        <v>1669638</v>
      </c>
      <c r="BV72" s="13">
        <f t="shared" si="12"/>
        <v>0.84768774769780031</v>
      </c>
    </row>
    <row r="73" spans="1:74" x14ac:dyDescent="0.25">
      <c r="A73" t="s">
        <v>174</v>
      </c>
      <c r="B73" t="s">
        <v>125</v>
      </c>
      <c r="C73">
        <v>4</v>
      </c>
      <c r="D73" t="s">
        <v>123</v>
      </c>
      <c r="E73" s="8">
        <v>35580</v>
      </c>
      <c r="F73" s="3">
        <v>18872</v>
      </c>
      <c r="G73" s="3">
        <v>0</v>
      </c>
      <c r="H73" s="3">
        <v>18872</v>
      </c>
      <c r="I73">
        <v>15</v>
      </c>
      <c r="J73">
        <v>30</v>
      </c>
      <c r="K73">
        <v>45</v>
      </c>
      <c r="L73" t="s">
        <v>41</v>
      </c>
      <c r="M73">
        <v>0</v>
      </c>
      <c r="N73">
        <v>0</v>
      </c>
      <c r="O73">
        <v>0</v>
      </c>
      <c r="P73">
        <v>4</v>
      </c>
      <c r="Q73">
        <v>0</v>
      </c>
      <c r="S73">
        <v>4</v>
      </c>
      <c r="T73" s="16">
        <f t="shared" si="13"/>
        <v>7.8633333333333333E-2</v>
      </c>
      <c r="U73" s="3">
        <v>240000</v>
      </c>
      <c r="V73" s="3">
        <v>230396</v>
      </c>
      <c r="W73" s="14">
        <f t="shared" si="14"/>
        <v>0.9599833333333333</v>
      </c>
      <c r="X73" s="3">
        <v>240000</v>
      </c>
      <c r="Y73" s="18">
        <f t="shared" si="15"/>
        <v>1</v>
      </c>
      <c r="Z73" s="8" t="s">
        <v>106</v>
      </c>
      <c r="AA73" s="9">
        <v>0</v>
      </c>
      <c r="AB73" s="9">
        <v>0</v>
      </c>
      <c r="AC73">
        <v>0</v>
      </c>
      <c r="AD73">
        <v>0</v>
      </c>
      <c r="AE73" s="38">
        <f t="shared" si="16"/>
        <v>0</v>
      </c>
      <c r="AF73">
        <v>0</v>
      </c>
      <c r="AG73" s="10">
        <v>0</v>
      </c>
      <c r="AH73">
        <v>0</v>
      </c>
      <c r="AI73" t="s">
        <v>46</v>
      </c>
      <c r="AJ73">
        <v>0</v>
      </c>
      <c r="AK73" s="8" t="s">
        <v>106</v>
      </c>
      <c r="AL73" s="3">
        <v>0</v>
      </c>
      <c r="AM73" s="3">
        <v>0</v>
      </c>
      <c r="AN73">
        <v>0</v>
      </c>
      <c r="AO73" t="s">
        <v>45</v>
      </c>
      <c r="AP73" s="38">
        <f t="shared" si="19"/>
        <v>0</v>
      </c>
      <c r="AQ73">
        <v>0</v>
      </c>
      <c r="AR73" s="8">
        <v>0</v>
      </c>
      <c r="AS73">
        <v>0</v>
      </c>
      <c r="AT73" t="s">
        <v>46</v>
      </c>
      <c r="AU73">
        <v>0</v>
      </c>
      <c r="AV73" s="11" t="s">
        <v>106</v>
      </c>
      <c r="AW73" s="3">
        <v>0</v>
      </c>
      <c r="AX73" s="3">
        <v>0</v>
      </c>
      <c r="AY73">
        <v>0</v>
      </c>
      <c r="AZ73">
        <v>0</v>
      </c>
      <c r="BA73" s="38">
        <f t="shared" si="17"/>
        <v>0</v>
      </c>
      <c r="BB73">
        <v>0</v>
      </c>
      <c r="BC73" s="8">
        <v>0</v>
      </c>
      <c r="BD73">
        <v>0</v>
      </c>
      <c r="BE73" t="s">
        <v>46</v>
      </c>
      <c r="BF73">
        <v>0</v>
      </c>
      <c r="BG73" s="11" t="s">
        <v>106</v>
      </c>
      <c r="BH73" s="3">
        <v>0</v>
      </c>
      <c r="BI73" s="3">
        <v>0</v>
      </c>
      <c r="BJ73">
        <v>0</v>
      </c>
      <c r="BK73">
        <v>0</v>
      </c>
      <c r="BL73" s="38">
        <f t="shared" si="18"/>
        <v>0</v>
      </c>
      <c r="BM73">
        <v>0</v>
      </c>
      <c r="BN73" s="8">
        <v>0</v>
      </c>
      <c r="BO73">
        <v>0</v>
      </c>
      <c r="BP73" t="s">
        <v>46</v>
      </c>
      <c r="BQ73">
        <v>0</v>
      </c>
      <c r="BR73" s="3">
        <v>240000</v>
      </c>
      <c r="BS73" t="s">
        <v>62</v>
      </c>
      <c r="BT73" s="19">
        <f t="shared" si="10"/>
        <v>0</v>
      </c>
      <c r="BU73" s="19">
        <f t="shared" si="11"/>
        <v>240000</v>
      </c>
      <c r="BV73" s="13">
        <f t="shared" si="12"/>
        <v>1</v>
      </c>
    </row>
    <row r="74" spans="1:74" hidden="1" x14ac:dyDescent="0.25">
      <c r="A74" t="s">
        <v>175</v>
      </c>
      <c r="B74" t="s">
        <v>176</v>
      </c>
      <c r="C74">
        <v>12</v>
      </c>
      <c r="D74" t="s">
        <v>46</v>
      </c>
      <c r="E74" s="8">
        <v>35186</v>
      </c>
      <c r="F74" s="3">
        <v>439950</v>
      </c>
      <c r="G74" s="3">
        <v>0</v>
      </c>
      <c r="H74" s="3">
        <v>439950</v>
      </c>
      <c r="I74" t="s">
        <v>69</v>
      </c>
      <c r="J74" t="s">
        <v>40</v>
      </c>
      <c r="K74" t="s">
        <v>141</v>
      </c>
      <c r="L74" t="s">
        <v>46</v>
      </c>
      <c r="M74">
        <v>0</v>
      </c>
      <c r="N74">
        <v>0</v>
      </c>
      <c r="O74">
        <v>0</v>
      </c>
      <c r="P74">
        <v>12</v>
      </c>
      <c r="Q74">
        <v>0</v>
      </c>
      <c r="S74">
        <v>12</v>
      </c>
      <c r="T74" s="16">
        <f t="shared" si="13"/>
        <v>0.84627577106408192</v>
      </c>
      <c r="U74" s="3">
        <v>519866</v>
      </c>
      <c r="V74" s="3">
        <v>494648</v>
      </c>
      <c r="W74" s="14">
        <f t="shared" si="14"/>
        <v>0.95149134584681438</v>
      </c>
      <c r="X74" s="3">
        <v>0</v>
      </c>
      <c r="Y74" s="18">
        <f t="shared" si="15"/>
        <v>0</v>
      </c>
      <c r="Z74" s="8">
        <v>35156</v>
      </c>
      <c r="AA74" s="9">
        <v>210000</v>
      </c>
      <c r="AB74" s="9">
        <v>277666.17</v>
      </c>
      <c r="AC74">
        <v>6.7500000000000004E-2</v>
      </c>
      <c r="AD74">
        <v>50</v>
      </c>
      <c r="AE74" s="38">
        <f t="shared" si="16"/>
        <v>7.017797582811533E-2</v>
      </c>
      <c r="AF74">
        <v>30</v>
      </c>
      <c r="AG74" s="10">
        <v>46113</v>
      </c>
      <c r="AH74" t="s">
        <v>47</v>
      </c>
      <c r="AI74" t="s">
        <v>43</v>
      </c>
      <c r="AJ74">
        <v>0</v>
      </c>
      <c r="AK74" s="8">
        <v>35156</v>
      </c>
      <c r="AL74" s="3">
        <v>120000</v>
      </c>
      <c r="AM74" s="3">
        <v>107484.05</v>
      </c>
      <c r="AN74">
        <v>6.7500000000000004E-2</v>
      </c>
      <c r="AO74">
        <v>50</v>
      </c>
      <c r="AP74" s="38">
        <f t="shared" si="19"/>
        <v>7.017797582811533E-2</v>
      </c>
      <c r="AQ74">
        <v>30</v>
      </c>
      <c r="AR74" s="8">
        <v>46113</v>
      </c>
      <c r="AS74" t="s">
        <v>47</v>
      </c>
      <c r="AT74" t="s">
        <v>43</v>
      </c>
      <c r="AU74">
        <v>0</v>
      </c>
      <c r="AV74" s="11" t="s">
        <v>106</v>
      </c>
      <c r="AW74" s="3">
        <v>0</v>
      </c>
      <c r="AX74" s="3">
        <v>0</v>
      </c>
      <c r="AY74">
        <v>0</v>
      </c>
      <c r="AZ74">
        <v>0</v>
      </c>
      <c r="BA74" s="38">
        <f t="shared" si="17"/>
        <v>0</v>
      </c>
      <c r="BB74">
        <v>0</v>
      </c>
      <c r="BC74" s="8">
        <v>0</v>
      </c>
      <c r="BD74">
        <v>0</v>
      </c>
      <c r="BE74" t="s">
        <v>46</v>
      </c>
      <c r="BF74">
        <v>0</v>
      </c>
      <c r="BG74" s="11" t="s">
        <v>106</v>
      </c>
      <c r="BH74" s="3">
        <v>0</v>
      </c>
      <c r="BI74" s="3">
        <v>0</v>
      </c>
      <c r="BJ74">
        <v>0</v>
      </c>
      <c r="BK74">
        <v>0</v>
      </c>
      <c r="BL74" s="38">
        <f t="shared" si="18"/>
        <v>0</v>
      </c>
      <c r="BM74">
        <v>0</v>
      </c>
      <c r="BN74" s="8">
        <v>0</v>
      </c>
      <c r="BO74">
        <v>0</v>
      </c>
      <c r="BP74" t="s">
        <v>46</v>
      </c>
      <c r="BQ74">
        <v>0</v>
      </c>
      <c r="BR74" s="3">
        <v>0</v>
      </c>
      <c r="BS74" t="s">
        <v>47</v>
      </c>
      <c r="BT74" s="19">
        <f t="shared" si="10"/>
        <v>330000</v>
      </c>
      <c r="BU74" s="19">
        <f t="shared" si="11"/>
        <v>330000</v>
      </c>
      <c r="BV74" s="13">
        <f t="shared" si="12"/>
        <v>0.6347789622710468</v>
      </c>
    </row>
    <row r="75" spans="1:74" x14ac:dyDescent="0.25">
      <c r="A75" t="s">
        <v>177</v>
      </c>
      <c r="B75" t="s">
        <v>82</v>
      </c>
      <c r="C75">
        <v>8</v>
      </c>
      <c r="D75" t="s">
        <v>37</v>
      </c>
      <c r="E75" s="8">
        <v>35489</v>
      </c>
      <c r="F75" s="3">
        <v>49234</v>
      </c>
      <c r="G75" s="3">
        <v>0</v>
      </c>
      <c r="H75" s="3">
        <v>49234</v>
      </c>
      <c r="I75" t="s">
        <v>69</v>
      </c>
      <c r="J75" t="s">
        <v>178</v>
      </c>
      <c r="K75" t="s">
        <v>179</v>
      </c>
      <c r="L75" t="s">
        <v>41</v>
      </c>
      <c r="M75">
        <v>0</v>
      </c>
      <c r="N75">
        <v>4</v>
      </c>
      <c r="O75">
        <v>0</v>
      </c>
      <c r="P75">
        <v>4</v>
      </c>
      <c r="Q75">
        <v>0</v>
      </c>
      <c r="S75">
        <v>8</v>
      </c>
      <c r="T75" s="16">
        <f t="shared" si="13"/>
        <v>7.5523042397151741E-2</v>
      </c>
      <c r="U75" s="3">
        <v>651907</v>
      </c>
      <c r="V75" s="3">
        <v>597714</v>
      </c>
      <c r="W75" s="14">
        <f t="shared" si="14"/>
        <v>0.91687004434681629</v>
      </c>
      <c r="X75" s="3">
        <v>343937</v>
      </c>
      <c r="Y75" s="18">
        <f t="shared" si="15"/>
        <v>0.52758599002618467</v>
      </c>
      <c r="Z75" s="8">
        <v>35520</v>
      </c>
      <c r="AA75" s="9">
        <v>45000</v>
      </c>
      <c r="AB75" s="9">
        <v>0</v>
      </c>
      <c r="AC75">
        <v>8.2500000000000004E-2</v>
      </c>
      <c r="AD75">
        <v>15</v>
      </c>
      <c r="AE75" s="38">
        <f t="shared" si="16"/>
        <v>0.11861899584559316</v>
      </c>
      <c r="AF75">
        <v>0</v>
      </c>
      <c r="AG75" s="10">
        <v>41000</v>
      </c>
      <c r="AH75">
        <v>1</v>
      </c>
      <c r="AI75" t="s">
        <v>43</v>
      </c>
      <c r="AJ75" t="s">
        <v>180</v>
      </c>
      <c r="AK75" s="8">
        <v>35226</v>
      </c>
      <c r="AL75" s="3">
        <v>262970</v>
      </c>
      <c r="AM75" s="3">
        <v>405372.99</v>
      </c>
      <c r="AN75">
        <v>0.03</v>
      </c>
      <c r="AO75">
        <v>20</v>
      </c>
      <c r="AP75" s="38">
        <f t="shared" si="19"/>
        <v>6.7215707596859131E-2</v>
      </c>
      <c r="AQ75">
        <v>0</v>
      </c>
      <c r="AR75" s="8">
        <v>42535</v>
      </c>
      <c r="AS75">
        <v>2</v>
      </c>
      <c r="AT75" t="s">
        <v>58</v>
      </c>
      <c r="AU75" t="s">
        <v>181</v>
      </c>
      <c r="AV75" s="11" t="s">
        <v>106</v>
      </c>
      <c r="AW75" s="3">
        <v>0</v>
      </c>
      <c r="AX75" s="3">
        <v>0</v>
      </c>
      <c r="AY75">
        <v>0</v>
      </c>
      <c r="AZ75">
        <v>0</v>
      </c>
      <c r="BA75" s="38">
        <f t="shared" si="17"/>
        <v>0</v>
      </c>
      <c r="BB75">
        <v>0</v>
      </c>
      <c r="BC75" s="8">
        <v>0</v>
      </c>
      <c r="BD75">
        <v>0</v>
      </c>
      <c r="BE75" t="s">
        <v>46</v>
      </c>
      <c r="BF75">
        <v>0</v>
      </c>
      <c r="BG75" s="11" t="s">
        <v>106</v>
      </c>
      <c r="BH75" s="3">
        <v>0</v>
      </c>
      <c r="BI75" s="3">
        <v>0</v>
      </c>
      <c r="BJ75">
        <v>0</v>
      </c>
      <c r="BK75">
        <v>0</v>
      </c>
      <c r="BL75" s="38">
        <f t="shared" si="18"/>
        <v>0</v>
      </c>
      <c r="BM75">
        <v>0</v>
      </c>
      <c r="BN75" s="8">
        <v>0</v>
      </c>
      <c r="BO75">
        <v>0</v>
      </c>
      <c r="BP75" t="s">
        <v>46</v>
      </c>
      <c r="BQ75">
        <v>0</v>
      </c>
      <c r="BR75" s="3">
        <v>651907</v>
      </c>
      <c r="BS75">
        <v>0</v>
      </c>
      <c r="BT75" s="19">
        <f t="shared" si="10"/>
        <v>307970</v>
      </c>
      <c r="BU75" s="19">
        <f t="shared" si="11"/>
        <v>651907</v>
      </c>
      <c r="BV75" s="13">
        <f t="shared" si="12"/>
        <v>1</v>
      </c>
    </row>
    <row r="76" spans="1:74" hidden="1" x14ac:dyDescent="0.25">
      <c r="A76" t="s">
        <v>78</v>
      </c>
      <c r="B76" t="s">
        <v>48</v>
      </c>
      <c r="C76">
        <v>38</v>
      </c>
      <c r="D76" t="s">
        <v>64</v>
      </c>
      <c r="E76" s="8">
        <v>35080</v>
      </c>
      <c r="F76" s="3">
        <v>163692</v>
      </c>
      <c r="G76" s="3">
        <v>0</v>
      </c>
      <c r="H76" s="3">
        <v>163692</v>
      </c>
      <c r="I76">
        <v>0</v>
      </c>
      <c r="J76">
        <v>0</v>
      </c>
      <c r="K76">
        <v>0</v>
      </c>
      <c r="L76" t="s">
        <v>46</v>
      </c>
      <c r="M76">
        <v>0</v>
      </c>
      <c r="N76">
        <v>0</v>
      </c>
      <c r="O76">
        <v>0</v>
      </c>
      <c r="P76">
        <v>38</v>
      </c>
      <c r="Q76">
        <v>0</v>
      </c>
      <c r="S76">
        <v>38</v>
      </c>
      <c r="T76" s="16">
        <f t="shared" si="13"/>
        <v>0</v>
      </c>
      <c r="U76" s="3">
        <v>0</v>
      </c>
      <c r="V76" s="3">
        <v>0</v>
      </c>
      <c r="W76" s="14">
        <f t="shared" si="14"/>
        <v>0</v>
      </c>
      <c r="X76" s="3">
        <v>0</v>
      </c>
      <c r="Y76" s="18">
        <f t="shared" si="15"/>
        <v>0</v>
      </c>
      <c r="Z76" s="8" t="s">
        <v>106</v>
      </c>
      <c r="AA76" s="9">
        <v>0</v>
      </c>
      <c r="AB76" s="9">
        <v>0</v>
      </c>
      <c r="AC76">
        <v>0</v>
      </c>
      <c r="AD76">
        <v>0</v>
      </c>
      <c r="AE76" s="38">
        <f t="shared" si="16"/>
        <v>0</v>
      </c>
      <c r="AF76">
        <v>0</v>
      </c>
      <c r="AG76" s="10">
        <v>0</v>
      </c>
      <c r="AH76">
        <v>0</v>
      </c>
      <c r="AI76" t="s">
        <v>46</v>
      </c>
      <c r="AJ76">
        <v>0</v>
      </c>
      <c r="AK76" s="8" t="s">
        <v>106</v>
      </c>
      <c r="AL76" s="3">
        <v>0</v>
      </c>
      <c r="AM76" s="3">
        <v>0</v>
      </c>
      <c r="AN76">
        <v>0</v>
      </c>
      <c r="AO76" t="s">
        <v>45</v>
      </c>
      <c r="AP76" s="38">
        <f t="shared" si="19"/>
        <v>0</v>
      </c>
      <c r="AQ76">
        <v>0</v>
      </c>
      <c r="AR76" s="8">
        <v>0</v>
      </c>
      <c r="AS76">
        <v>0</v>
      </c>
      <c r="AT76" t="s">
        <v>46</v>
      </c>
      <c r="AU76">
        <v>0</v>
      </c>
      <c r="AV76" s="11" t="s">
        <v>106</v>
      </c>
      <c r="AW76" s="3">
        <v>0</v>
      </c>
      <c r="AX76" s="3">
        <v>0</v>
      </c>
      <c r="AY76">
        <v>0</v>
      </c>
      <c r="AZ76">
        <v>0</v>
      </c>
      <c r="BA76" s="38">
        <f t="shared" si="17"/>
        <v>0</v>
      </c>
      <c r="BB76">
        <v>0</v>
      </c>
      <c r="BC76" s="8">
        <v>0</v>
      </c>
      <c r="BD76">
        <v>0</v>
      </c>
      <c r="BE76" t="s">
        <v>46</v>
      </c>
      <c r="BF76">
        <v>0</v>
      </c>
      <c r="BG76" s="11" t="s">
        <v>106</v>
      </c>
      <c r="BH76" s="3">
        <v>0</v>
      </c>
      <c r="BI76" s="3">
        <v>0</v>
      </c>
      <c r="BJ76">
        <v>0</v>
      </c>
      <c r="BK76">
        <v>0</v>
      </c>
      <c r="BL76" s="38">
        <f t="shared" si="18"/>
        <v>0</v>
      </c>
      <c r="BM76">
        <v>0</v>
      </c>
      <c r="BN76" s="8">
        <v>0</v>
      </c>
      <c r="BO76">
        <v>0</v>
      </c>
      <c r="BP76" t="s">
        <v>46</v>
      </c>
      <c r="BQ76">
        <v>0</v>
      </c>
      <c r="BR76" s="3">
        <v>0</v>
      </c>
      <c r="BS76">
        <v>0</v>
      </c>
      <c r="BT76" s="19">
        <f t="shared" si="10"/>
        <v>0</v>
      </c>
      <c r="BU76" s="19">
        <f t="shared" si="11"/>
        <v>0</v>
      </c>
      <c r="BV76" s="13">
        <f t="shared" si="12"/>
        <v>0</v>
      </c>
    </row>
    <row r="77" spans="1:74" hidden="1" x14ac:dyDescent="0.25">
      <c r="A77" t="s">
        <v>78</v>
      </c>
      <c r="B77" t="s">
        <v>48</v>
      </c>
      <c r="C77">
        <v>38</v>
      </c>
      <c r="D77" t="s">
        <v>64</v>
      </c>
      <c r="E77" s="8">
        <v>35080</v>
      </c>
      <c r="F77" s="3">
        <v>163692</v>
      </c>
      <c r="G77" s="3">
        <v>0</v>
      </c>
      <c r="H77" s="3">
        <v>163692</v>
      </c>
      <c r="I77">
        <v>0</v>
      </c>
      <c r="J77">
        <v>0</v>
      </c>
      <c r="K77">
        <v>0</v>
      </c>
      <c r="L77" t="s">
        <v>46</v>
      </c>
      <c r="M77">
        <v>0</v>
      </c>
      <c r="N77">
        <v>0</v>
      </c>
      <c r="O77">
        <v>0</v>
      </c>
      <c r="P77">
        <v>38</v>
      </c>
      <c r="Q77">
        <v>0</v>
      </c>
      <c r="S77">
        <v>38</v>
      </c>
      <c r="T77" s="16">
        <f t="shared" si="13"/>
        <v>0</v>
      </c>
      <c r="U77" s="3">
        <v>0</v>
      </c>
      <c r="V77" s="3">
        <v>0</v>
      </c>
      <c r="W77" s="14">
        <f t="shared" si="14"/>
        <v>0</v>
      </c>
      <c r="X77" s="3">
        <v>0</v>
      </c>
      <c r="Y77" s="18">
        <f t="shared" si="15"/>
        <v>0</v>
      </c>
      <c r="Z77" s="8" t="s">
        <v>106</v>
      </c>
      <c r="AA77" s="9">
        <v>0</v>
      </c>
      <c r="AB77" s="9">
        <v>0</v>
      </c>
      <c r="AC77">
        <v>0</v>
      </c>
      <c r="AD77">
        <v>0</v>
      </c>
      <c r="AE77" s="38">
        <f t="shared" si="16"/>
        <v>0</v>
      </c>
      <c r="AF77">
        <v>0</v>
      </c>
      <c r="AG77" s="10">
        <v>0</v>
      </c>
      <c r="AH77">
        <v>0</v>
      </c>
      <c r="AI77" t="s">
        <v>46</v>
      </c>
      <c r="AJ77">
        <v>0</v>
      </c>
      <c r="AK77" s="8" t="s">
        <v>106</v>
      </c>
      <c r="AL77" s="3">
        <v>0</v>
      </c>
      <c r="AM77" s="3">
        <v>0</v>
      </c>
      <c r="AN77">
        <v>0</v>
      </c>
      <c r="AO77" t="s">
        <v>45</v>
      </c>
      <c r="AP77" s="38">
        <f t="shared" si="19"/>
        <v>0</v>
      </c>
      <c r="AQ77">
        <v>0</v>
      </c>
      <c r="AR77" s="8">
        <v>0</v>
      </c>
      <c r="AS77">
        <v>0</v>
      </c>
      <c r="AT77" t="s">
        <v>46</v>
      </c>
      <c r="AU77">
        <v>0</v>
      </c>
      <c r="AV77" s="11" t="s">
        <v>106</v>
      </c>
      <c r="AW77" s="3">
        <v>0</v>
      </c>
      <c r="AX77" s="3">
        <v>0</v>
      </c>
      <c r="AY77">
        <v>0</v>
      </c>
      <c r="AZ77">
        <v>0</v>
      </c>
      <c r="BA77" s="38">
        <f t="shared" si="17"/>
        <v>0</v>
      </c>
      <c r="BB77">
        <v>0</v>
      </c>
      <c r="BC77" s="8">
        <v>0</v>
      </c>
      <c r="BD77">
        <v>0</v>
      </c>
      <c r="BE77" t="s">
        <v>46</v>
      </c>
      <c r="BF77">
        <v>0</v>
      </c>
      <c r="BG77" s="11" t="s">
        <v>106</v>
      </c>
      <c r="BH77" s="3">
        <v>0</v>
      </c>
      <c r="BI77" s="3">
        <v>0</v>
      </c>
      <c r="BJ77">
        <v>0</v>
      </c>
      <c r="BK77">
        <v>0</v>
      </c>
      <c r="BL77" s="38">
        <f t="shared" si="18"/>
        <v>0</v>
      </c>
      <c r="BM77">
        <v>0</v>
      </c>
      <c r="BN77" s="8">
        <v>0</v>
      </c>
      <c r="BO77">
        <v>0</v>
      </c>
      <c r="BP77" t="s">
        <v>46</v>
      </c>
      <c r="BQ77">
        <v>0</v>
      </c>
      <c r="BR77" s="3">
        <v>0</v>
      </c>
      <c r="BS77">
        <v>0</v>
      </c>
      <c r="BT77" s="19">
        <f t="shared" si="10"/>
        <v>0</v>
      </c>
      <c r="BU77" s="19">
        <f t="shared" si="11"/>
        <v>0</v>
      </c>
      <c r="BV77" s="13">
        <f t="shared" si="12"/>
        <v>0</v>
      </c>
    </row>
    <row r="78" spans="1:74" hidden="1" x14ac:dyDescent="0.25">
      <c r="A78" t="s">
        <v>35</v>
      </c>
      <c r="B78" t="s">
        <v>36</v>
      </c>
      <c r="C78">
        <v>19</v>
      </c>
      <c r="D78" t="s">
        <v>37</v>
      </c>
      <c r="E78" s="8">
        <v>35528</v>
      </c>
      <c r="F78" s="3">
        <v>0</v>
      </c>
      <c r="G78" s="3">
        <v>0</v>
      </c>
      <c r="H78" s="3">
        <v>0</v>
      </c>
      <c r="I78" t="s">
        <v>136</v>
      </c>
      <c r="J78">
        <v>0</v>
      </c>
      <c r="K78">
        <v>0</v>
      </c>
      <c r="L78" t="s">
        <v>41</v>
      </c>
      <c r="M78">
        <v>0</v>
      </c>
      <c r="N78">
        <v>0</v>
      </c>
      <c r="O78">
        <v>0</v>
      </c>
      <c r="P78">
        <v>0</v>
      </c>
      <c r="Q78">
        <v>0</v>
      </c>
      <c r="S78">
        <v>0</v>
      </c>
      <c r="T78" s="16">
        <f t="shared" si="13"/>
        <v>0</v>
      </c>
      <c r="U78" s="3">
        <v>2083010</v>
      </c>
      <c r="V78" s="3">
        <v>2402207</v>
      </c>
      <c r="W78" s="14">
        <f t="shared" si="14"/>
        <v>1.1532383425907702</v>
      </c>
      <c r="X78" s="3">
        <v>0</v>
      </c>
      <c r="Y78" s="18">
        <f t="shared" si="15"/>
        <v>0</v>
      </c>
      <c r="Z78" s="8">
        <v>41122</v>
      </c>
      <c r="AA78" s="9">
        <v>275000</v>
      </c>
      <c r="AB78" s="9">
        <v>0</v>
      </c>
      <c r="AC78">
        <v>4.2500000000000003E-2</v>
      </c>
      <c r="AD78">
        <v>5</v>
      </c>
      <c r="AE78" s="38">
        <f t="shared" si="16"/>
        <v>0.22620703785244511</v>
      </c>
      <c r="AF78">
        <v>5</v>
      </c>
      <c r="AG78" s="10">
        <v>42948</v>
      </c>
      <c r="AH78">
        <v>0</v>
      </c>
      <c r="AI78" t="s">
        <v>43</v>
      </c>
      <c r="AJ78" t="s">
        <v>182</v>
      </c>
      <c r="AK78" s="8">
        <v>35209</v>
      </c>
      <c r="AL78" s="3">
        <v>325000</v>
      </c>
      <c r="AM78" s="3">
        <v>325000</v>
      </c>
      <c r="AN78">
        <v>0.01</v>
      </c>
      <c r="AO78">
        <v>50</v>
      </c>
      <c r="AP78" s="38">
        <f t="shared" si="19"/>
        <v>2.5512730928169743E-2</v>
      </c>
      <c r="AQ78">
        <v>30</v>
      </c>
      <c r="AR78" s="8">
        <v>54027</v>
      </c>
      <c r="AS78">
        <v>0</v>
      </c>
      <c r="AT78" t="s">
        <v>100</v>
      </c>
      <c r="AU78" t="s">
        <v>183</v>
      </c>
      <c r="AV78" s="11">
        <v>35261</v>
      </c>
      <c r="AW78" s="3">
        <v>75000</v>
      </c>
      <c r="AX78" s="3">
        <v>75000</v>
      </c>
      <c r="AY78">
        <v>0.01</v>
      </c>
      <c r="AZ78">
        <v>50</v>
      </c>
      <c r="BA78" s="38">
        <f t="shared" si="17"/>
        <v>2.5512730928169743E-2</v>
      </c>
      <c r="BB78">
        <v>30</v>
      </c>
      <c r="BC78" s="8">
        <v>54027</v>
      </c>
      <c r="BD78">
        <v>0</v>
      </c>
      <c r="BE78" t="s">
        <v>46</v>
      </c>
      <c r="BF78">
        <v>0</v>
      </c>
      <c r="BG78" s="11" t="s">
        <v>106</v>
      </c>
      <c r="BH78" s="3">
        <v>0</v>
      </c>
      <c r="BI78" s="3">
        <v>0</v>
      </c>
      <c r="BJ78">
        <v>0</v>
      </c>
      <c r="BK78">
        <v>0</v>
      </c>
      <c r="BL78" s="38">
        <f t="shared" si="18"/>
        <v>0</v>
      </c>
      <c r="BM78">
        <v>0</v>
      </c>
      <c r="BN78" s="8">
        <v>0</v>
      </c>
      <c r="BO78">
        <v>0</v>
      </c>
      <c r="BP78" t="s">
        <v>46</v>
      </c>
      <c r="BQ78">
        <v>0</v>
      </c>
      <c r="BR78" s="3">
        <v>0</v>
      </c>
      <c r="BS78">
        <v>0</v>
      </c>
      <c r="BT78" s="19">
        <f t="shared" si="10"/>
        <v>675000</v>
      </c>
      <c r="BU78" s="19">
        <f t="shared" si="11"/>
        <v>675000</v>
      </c>
      <c r="BV78" s="13">
        <f t="shared" si="12"/>
        <v>0.32405029260541235</v>
      </c>
    </row>
    <row r="79" spans="1:74" hidden="1" x14ac:dyDescent="0.25">
      <c r="A79" t="s">
        <v>184</v>
      </c>
      <c r="B79" t="s">
        <v>36</v>
      </c>
      <c r="C79">
        <v>24</v>
      </c>
      <c r="D79" t="s">
        <v>37</v>
      </c>
      <c r="E79" s="8">
        <v>35765</v>
      </c>
      <c r="F79" s="3">
        <v>145574</v>
      </c>
      <c r="G79" s="3">
        <v>0</v>
      </c>
      <c r="H79" s="3">
        <v>145574</v>
      </c>
      <c r="I79" t="s">
        <v>69</v>
      </c>
      <c r="J79" t="s">
        <v>69</v>
      </c>
      <c r="K79" t="s">
        <v>40</v>
      </c>
      <c r="L79" t="s">
        <v>41</v>
      </c>
      <c r="M79">
        <v>0</v>
      </c>
      <c r="N79">
        <v>0</v>
      </c>
      <c r="O79">
        <v>5</v>
      </c>
      <c r="P79">
        <v>19</v>
      </c>
      <c r="Q79">
        <v>0</v>
      </c>
      <c r="S79">
        <v>24</v>
      </c>
      <c r="T79" s="16">
        <f t="shared" si="13"/>
        <v>7.5996086755421174E-2</v>
      </c>
      <c r="U79" s="3">
        <v>1915546</v>
      </c>
      <c r="V79" s="3">
        <v>1704623</v>
      </c>
      <c r="W79" s="14">
        <f t="shared" si="14"/>
        <v>0.8898888358723831</v>
      </c>
      <c r="X79" s="3">
        <v>0</v>
      </c>
      <c r="Y79" s="18">
        <f t="shared" si="15"/>
        <v>0</v>
      </c>
      <c r="Z79" s="8">
        <v>42735</v>
      </c>
      <c r="AA79" s="9">
        <v>341000</v>
      </c>
      <c r="AB79" s="9">
        <v>323251</v>
      </c>
      <c r="AC79">
        <v>3.3399999999999999E-2</v>
      </c>
      <c r="AD79">
        <v>10</v>
      </c>
      <c r="AE79" s="38">
        <f t="shared" si="16"/>
        <v>0.11927366053435283</v>
      </c>
      <c r="AF79">
        <v>10</v>
      </c>
      <c r="AG79" s="10">
        <v>45992</v>
      </c>
      <c r="AH79" t="s">
        <v>54</v>
      </c>
      <c r="AI79" t="s">
        <v>43</v>
      </c>
      <c r="AJ79" t="s">
        <v>122</v>
      </c>
      <c r="AK79" s="8">
        <v>35528</v>
      </c>
      <c r="AL79" s="3">
        <v>470000</v>
      </c>
      <c r="AM79" s="3">
        <v>186987</v>
      </c>
      <c r="AN79">
        <v>0</v>
      </c>
      <c r="AO79">
        <v>0</v>
      </c>
      <c r="AP79" s="38">
        <f t="shared" si="19"/>
        <v>0</v>
      </c>
      <c r="AQ79">
        <v>0</v>
      </c>
      <c r="AR79" s="8" t="s">
        <v>140</v>
      </c>
      <c r="AS79" t="s">
        <v>71</v>
      </c>
      <c r="AT79" t="s">
        <v>100</v>
      </c>
      <c r="AU79" t="s">
        <v>126</v>
      </c>
      <c r="AV79" s="11" t="s">
        <v>106</v>
      </c>
      <c r="AW79" s="3">
        <v>0</v>
      </c>
      <c r="AX79" s="3">
        <v>0</v>
      </c>
      <c r="AY79">
        <v>0</v>
      </c>
      <c r="AZ79">
        <v>0</v>
      </c>
      <c r="BA79" s="38">
        <f t="shared" si="17"/>
        <v>0</v>
      </c>
      <c r="BB79">
        <v>0</v>
      </c>
      <c r="BC79" s="8">
        <v>0</v>
      </c>
      <c r="BD79">
        <v>0</v>
      </c>
      <c r="BE79" t="s">
        <v>46</v>
      </c>
      <c r="BF79">
        <v>0</v>
      </c>
      <c r="BG79" s="11" t="s">
        <v>106</v>
      </c>
      <c r="BH79" s="3">
        <v>0</v>
      </c>
      <c r="BI79" s="3">
        <v>0</v>
      </c>
      <c r="BJ79">
        <v>0</v>
      </c>
      <c r="BK79">
        <v>0</v>
      </c>
      <c r="BL79" s="38">
        <f t="shared" si="18"/>
        <v>0</v>
      </c>
      <c r="BM79">
        <v>0</v>
      </c>
      <c r="BN79" s="8">
        <v>0</v>
      </c>
      <c r="BO79">
        <v>0</v>
      </c>
      <c r="BP79" t="s">
        <v>46</v>
      </c>
      <c r="BQ79">
        <v>0</v>
      </c>
      <c r="BR79" s="3">
        <v>811000</v>
      </c>
      <c r="BS79" t="s">
        <v>62</v>
      </c>
      <c r="BT79" s="19">
        <f t="shared" si="10"/>
        <v>811000</v>
      </c>
      <c r="BU79" s="19">
        <f t="shared" si="11"/>
        <v>811000</v>
      </c>
      <c r="BV79" s="13">
        <f t="shared" si="12"/>
        <v>0.42337798204793831</v>
      </c>
    </row>
    <row r="80" spans="1:74" x14ac:dyDescent="0.25">
      <c r="A80" t="s">
        <v>185</v>
      </c>
      <c r="B80" t="s">
        <v>186</v>
      </c>
      <c r="C80">
        <v>8</v>
      </c>
      <c r="D80" t="s">
        <v>37</v>
      </c>
      <c r="E80" s="8">
        <v>35489</v>
      </c>
      <c r="F80" s="3">
        <v>48223</v>
      </c>
      <c r="G80" s="3">
        <v>0</v>
      </c>
      <c r="H80" s="3">
        <v>48223</v>
      </c>
      <c r="I80" t="s">
        <v>69</v>
      </c>
      <c r="J80" t="s">
        <v>178</v>
      </c>
      <c r="K80" t="s">
        <v>179</v>
      </c>
      <c r="L80" t="s">
        <v>41</v>
      </c>
      <c r="M80">
        <v>0</v>
      </c>
      <c r="N80">
        <v>4</v>
      </c>
      <c r="O80">
        <v>0</v>
      </c>
      <c r="P80">
        <v>4</v>
      </c>
      <c r="Q80">
        <v>0</v>
      </c>
      <c r="S80">
        <v>8</v>
      </c>
      <c r="T80" s="16">
        <f t="shared" si="13"/>
        <v>7.813479763503825E-2</v>
      </c>
      <c r="U80" s="3">
        <v>617177</v>
      </c>
      <c r="V80" s="3">
        <v>558787</v>
      </c>
      <c r="W80" s="14">
        <f t="shared" si="14"/>
        <v>0.90539180818468612</v>
      </c>
      <c r="X80" s="3">
        <v>332177</v>
      </c>
      <c r="Y80" s="18">
        <f t="shared" si="15"/>
        <v>0.53821999199581316</v>
      </c>
      <c r="Z80" s="8">
        <v>35541</v>
      </c>
      <c r="AA80" s="9">
        <v>90000</v>
      </c>
      <c r="AB80" s="9">
        <v>0</v>
      </c>
      <c r="AC80">
        <v>0</v>
      </c>
      <c r="AD80">
        <v>15</v>
      </c>
      <c r="AE80" s="38">
        <f t="shared" si="16"/>
        <v>6.6666666666666666E-2</v>
      </c>
      <c r="AF80">
        <v>25</v>
      </c>
      <c r="AG80" s="10">
        <v>42115</v>
      </c>
      <c r="AH80">
        <v>1</v>
      </c>
      <c r="AI80" t="s">
        <v>43</v>
      </c>
      <c r="AJ80" t="s">
        <v>187</v>
      </c>
      <c r="AK80" s="8">
        <v>35240</v>
      </c>
      <c r="AL80" s="3">
        <v>195000</v>
      </c>
      <c r="AM80" s="3">
        <v>357265.12</v>
      </c>
      <c r="AN80">
        <v>0.01</v>
      </c>
      <c r="AO80">
        <v>20</v>
      </c>
      <c r="AP80" s="38">
        <f t="shared" si="19"/>
        <v>5.5415314890551362E-2</v>
      </c>
      <c r="AQ80">
        <v>0</v>
      </c>
      <c r="AR80" s="8">
        <v>42551</v>
      </c>
      <c r="AS80">
        <v>2</v>
      </c>
      <c r="AT80" t="s">
        <v>58</v>
      </c>
      <c r="AU80" t="s">
        <v>181</v>
      </c>
      <c r="AV80" s="11" t="s">
        <v>106</v>
      </c>
      <c r="AW80" s="3">
        <v>0</v>
      </c>
      <c r="AX80" s="3">
        <v>0</v>
      </c>
      <c r="AY80">
        <v>0</v>
      </c>
      <c r="AZ80">
        <v>0</v>
      </c>
      <c r="BA80" s="38">
        <f t="shared" si="17"/>
        <v>0</v>
      </c>
      <c r="BB80">
        <v>0</v>
      </c>
      <c r="BC80" s="8">
        <v>0</v>
      </c>
      <c r="BD80">
        <v>0</v>
      </c>
      <c r="BE80" t="s">
        <v>46</v>
      </c>
      <c r="BF80">
        <v>0</v>
      </c>
      <c r="BG80" s="11" t="s">
        <v>106</v>
      </c>
      <c r="BH80" s="3">
        <v>0</v>
      </c>
      <c r="BI80" s="3">
        <v>0</v>
      </c>
      <c r="BJ80">
        <v>0</v>
      </c>
      <c r="BK80">
        <v>0</v>
      </c>
      <c r="BL80" s="38">
        <f t="shared" si="18"/>
        <v>0</v>
      </c>
      <c r="BM80">
        <v>0</v>
      </c>
      <c r="BN80" s="8">
        <v>0</v>
      </c>
      <c r="BO80">
        <v>0</v>
      </c>
      <c r="BP80" t="s">
        <v>46</v>
      </c>
      <c r="BQ80">
        <v>0</v>
      </c>
      <c r="BR80" s="3">
        <v>617177</v>
      </c>
      <c r="BS80">
        <v>0</v>
      </c>
      <c r="BT80" s="19">
        <f t="shared" si="10"/>
        <v>285000</v>
      </c>
      <c r="BU80" s="19">
        <f t="shared" si="11"/>
        <v>617177</v>
      </c>
      <c r="BV80" s="13">
        <f t="shared" si="12"/>
        <v>1</v>
      </c>
    </row>
    <row r="81" spans="1:74" hidden="1" x14ac:dyDescent="0.25">
      <c r="A81" t="s">
        <v>96</v>
      </c>
      <c r="B81" t="s">
        <v>97</v>
      </c>
      <c r="C81">
        <v>124</v>
      </c>
      <c r="D81" t="s">
        <v>37</v>
      </c>
      <c r="E81" s="8">
        <v>35634</v>
      </c>
      <c r="F81" s="3">
        <v>649233</v>
      </c>
      <c r="G81" s="3">
        <v>0</v>
      </c>
      <c r="H81" s="3">
        <v>649233</v>
      </c>
      <c r="I81" t="s">
        <v>51</v>
      </c>
      <c r="J81" t="s">
        <v>52</v>
      </c>
      <c r="K81" t="s">
        <v>136</v>
      </c>
      <c r="L81" t="s">
        <v>41</v>
      </c>
      <c r="M81">
        <v>0</v>
      </c>
      <c r="N81">
        <v>0</v>
      </c>
      <c r="O81">
        <v>4</v>
      </c>
      <c r="P81">
        <v>119</v>
      </c>
      <c r="Q81">
        <v>1</v>
      </c>
      <c r="S81">
        <v>124</v>
      </c>
      <c r="T81" s="16">
        <f t="shared" si="13"/>
        <v>0</v>
      </c>
      <c r="U81" s="3">
        <v>0</v>
      </c>
      <c r="V81" s="3">
        <v>0</v>
      </c>
      <c r="W81" s="14">
        <f t="shared" si="14"/>
        <v>0</v>
      </c>
      <c r="X81" s="3">
        <v>0</v>
      </c>
      <c r="Y81" s="18">
        <f t="shared" si="15"/>
        <v>0</v>
      </c>
      <c r="Z81" s="8">
        <v>42548</v>
      </c>
      <c r="AA81" s="9">
        <v>3502000</v>
      </c>
      <c r="AB81" s="9">
        <v>3419435</v>
      </c>
      <c r="AC81">
        <v>4.1500000000000002E-2</v>
      </c>
      <c r="AD81">
        <v>10</v>
      </c>
      <c r="AE81" s="38">
        <f t="shared" si="16"/>
        <v>0.12421330509378226</v>
      </c>
      <c r="AF81">
        <v>30</v>
      </c>
      <c r="AG81" s="10">
        <v>46204</v>
      </c>
      <c r="AH81" t="s">
        <v>54</v>
      </c>
      <c r="AI81" t="s">
        <v>43</v>
      </c>
      <c r="AJ81">
        <v>0</v>
      </c>
      <c r="AK81" s="8" t="s">
        <v>106</v>
      </c>
      <c r="AL81" s="3">
        <v>0</v>
      </c>
      <c r="AM81" s="3">
        <v>0</v>
      </c>
      <c r="AN81">
        <v>0</v>
      </c>
      <c r="AO81" t="s">
        <v>45</v>
      </c>
      <c r="AP81" s="38">
        <f t="shared" si="19"/>
        <v>0</v>
      </c>
      <c r="AQ81">
        <v>0</v>
      </c>
      <c r="AR81" s="8">
        <v>0</v>
      </c>
      <c r="AS81">
        <v>0</v>
      </c>
      <c r="AT81" t="s">
        <v>46</v>
      </c>
      <c r="AU81">
        <v>0</v>
      </c>
      <c r="AV81" s="11" t="s">
        <v>106</v>
      </c>
      <c r="AW81" s="3">
        <v>0</v>
      </c>
      <c r="AX81" s="3">
        <v>0</v>
      </c>
      <c r="AY81">
        <v>0</v>
      </c>
      <c r="AZ81">
        <v>0</v>
      </c>
      <c r="BA81" s="38">
        <f t="shared" si="17"/>
        <v>0</v>
      </c>
      <c r="BB81">
        <v>0</v>
      </c>
      <c r="BC81" s="8">
        <v>0</v>
      </c>
      <c r="BD81">
        <v>0</v>
      </c>
      <c r="BE81" t="s">
        <v>46</v>
      </c>
      <c r="BF81">
        <v>0</v>
      </c>
      <c r="BG81" s="11" t="s">
        <v>106</v>
      </c>
      <c r="BH81" s="3">
        <v>0</v>
      </c>
      <c r="BI81" s="3">
        <v>0</v>
      </c>
      <c r="BJ81">
        <v>0</v>
      </c>
      <c r="BK81">
        <v>0</v>
      </c>
      <c r="BL81" s="38">
        <f t="shared" si="18"/>
        <v>0</v>
      </c>
      <c r="BM81">
        <v>0</v>
      </c>
      <c r="BN81" s="8">
        <v>0</v>
      </c>
      <c r="BO81">
        <v>0</v>
      </c>
      <c r="BP81" t="s">
        <v>46</v>
      </c>
      <c r="BQ81">
        <v>0</v>
      </c>
      <c r="BR81" s="3">
        <v>0</v>
      </c>
      <c r="BS81">
        <v>0</v>
      </c>
      <c r="BT81" s="19">
        <f t="shared" si="10"/>
        <v>3502000</v>
      </c>
      <c r="BU81" s="19">
        <f t="shared" si="11"/>
        <v>3502000</v>
      </c>
      <c r="BV81" s="13">
        <f t="shared" si="12"/>
        <v>0</v>
      </c>
    </row>
    <row r="82" spans="1:74" hidden="1" x14ac:dyDescent="0.25">
      <c r="A82" t="s">
        <v>188</v>
      </c>
      <c r="B82" t="s">
        <v>189</v>
      </c>
      <c r="C82">
        <v>18</v>
      </c>
      <c r="D82" t="s">
        <v>123</v>
      </c>
      <c r="E82" s="8">
        <v>36524</v>
      </c>
      <c r="F82" s="3">
        <v>0</v>
      </c>
      <c r="G82" s="3">
        <v>125580</v>
      </c>
      <c r="H82" s="3">
        <v>125580</v>
      </c>
      <c r="I82">
        <v>45</v>
      </c>
      <c r="J82">
        <v>0</v>
      </c>
      <c r="K82">
        <v>0</v>
      </c>
      <c r="L82" t="s">
        <v>41</v>
      </c>
      <c r="M82">
        <v>0</v>
      </c>
      <c r="N82">
        <v>0</v>
      </c>
      <c r="O82">
        <v>0</v>
      </c>
      <c r="P82">
        <v>0</v>
      </c>
      <c r="Q82">
        <v>0</v>
      </c>
      <c r="S82">
        <v>0</v>
      </c>
      <c r="T82" s="16">
        <f t="shared" si="13"/>
        <v>7.2616837183428928E-2</v>
      </c>
      <c r="U82" s="3">
        <v>1729351</v>
      </c>
      <c r="V82" s="3">
        <v>1479164</v>
      </c>
      <c r="W82" s="14">
        <f t="shared" si="14"/>
        <v>0.85532896444966922</v>
      </c>
      <c r="X82" s="3">
        <v>0</v>
      </c>
      <c r="Y82" s="18">
        <f t="shared" si="15"/>
        <v>0</v>
      </c>
      <c r="Z82" s="8" t="s">
        <v>106</v>
      </c>
      <c r="AA82" s="9">
        <v>0</v>
      </c>
      <c r="AB82" s="9">
        <v>0</v>
      </c>
      <c r="AC82">
        <v>0</v>
      </c>
      <c r="AD82">
        <v>0</v>
      </c>
      <c r="AE82" s="38">
        <f t="shared" si="16"/>
        <v>0</v>
      </c>
      <c r="AF82">
        <v>0</v>
      </c>
      <c r="AG82" s="10">
        <v>0</v>
      </c>
      <c r="AH82">
        <v>0</v>
      </c>
      <c r="AI82" t="s">
        <v>46</v>
      </c>
      <c r="AJ82">
        <v>0</v>
      </c>
      <c r="AK82" s="8" t="s">
        <v>106</v>
      </c>
      <c r="AL82" s="3">
        <v>0</v>
      </c>
      <c r="AM82" s="3">
        <v>0</v>
      </c>
      <c r="AN82">
        <v>0</v>
      </c>
      <c r="AO82" t="s">
        <v>45</v>
      </c>
      <c r="AP82" s="38">
        <f t="shared" si="19"/>
        <v>0</v>
      </c>
      <c r="AQ82">
        <v>0</v>
      </c>
      <c r="AR82" s="8">
        <v>0</v>
      </c>
      <c r="AS82">
        <v>0</v>
      </c>
      <c r="AT82" t="s">
        <v>46</v>
      </c>
      <c r="AU82">
        <v>0</v>
      </c>
      <c r="AV82" s="11" t="s">
        <v>106</v>
      </c>
      <c r="AW82" s="3">
        <v>0</v>
      </c>
      <c r="AX82" s="3">
        <v>0</v>
      </c>
      <c r="AY82">
        <v>0</v>
      </c>
      <c r="AZ82">
        <v>0</v>
      </c>
      <c r="BA82" s="38">
        <f t="shared" si="17"/>
        <v>0</v>
      </c>
      <c r="BB82">
        <v>0</v>
      </c>
      <c r="BC82" s="8">
        <v>0</v>
      </c>
      <c r="BD82">
        <v>0</v>
      </c>
      <c r="BE82" t="s">
        <v>46</v>
      </c>
      <c r="BF82">
        <v>0</v>
      </c>
      <c r="BG82" s="11" t="s">
        <v>106</v>
      </c>
      <c r="BH82" s="3">
        <v>0</v>
      </c>
      <c r="BI82" s="3">
        <v>0</v>
      </c>
      <c r="BJ82">
        <v>0</v>
      </c>
      <c r="BK82">
        <v>0</v>
      </c>
      <c r="BL82" s="38">
        <f t="shared" si="18"/>
        <v>0</v>
      </c>
      <c r="BM82">
        <v>0</v>
      </c>
      <c r="BN82" s="8">
        <v>0</v>
      </c>
      <c r="BO82">
        <v>0</v>
      </c>
      <c r="BP82" t="s">
        <v>46</v>
      </c>
      <c r="BQ82">
        <v>0</v>
      </c>
      <c r="BR82" s="3">
        <v>0</v>
      </c>
      <c r="BS82">
        <v>0</v>
      </c>
      <c r="BT82" s="19">
        <f t="shared" si="10"/>
        <v>0</v>
      </c>
      <c r="BU82" s="19">
        <f t="shared" si="11"/>
        <v>0</v>
      </c>
      <c r="BV82" s="13">
        <f t="shared" si="12"/>
        <v>0</v>
      </c>
    </row>
    <row r="83" spans="1:74" hidden="1" x14ac:dyDescent="0.25">
      <c r="A83" t="s">
        <v>48</v>
      </c>
      <c r="B83" t="s">
        <v>49</v>
      </c>
      <c r="C83" t="s">
        <v>190</v>
      </c>
      <c r="D83" t="s">
        <v>191</v>
      </c>
      <c r="E83" s="8">
        <v>36615</v>
      </c>
      <c r="F83" s="3">
        <v>70641</v>
      </c>
      <c r="G83" s="3">
        <v>0</v>
      </c>
      <c r="H83" s="3">
        <v>70641</v>
      </c>
      <c r="I83" t="s">
        <v>69</v>
      </c>
      <c r="J83" t="s">
        <v>69</v>
      </c>
      <c r="K83" t="s">
        <v>141</v>
      </c>
      <c r="L83" t="s">
        <v>41</v>
      </c>
      <c r="M83">
        <v>8</v>
      </c>
      <c r="N83">
        <v>0</v>
      </c>
      <c r="O83">
        <v>0</v>
      </c>
      <c r="P83">
        <v>0</v>
      </c>
      <c r="Q83">
        <v>0</v>
      </c>
      <c r="S83">
        <v>8</v>
      </c>
      <c r="T83" s="16">
        <f t="shared" si="13"/>
        <v>7.2184890436659266E-2</v>
      </c>
      <c r="U83" s="3">
        <v>978612</v>
      </c>
      <c r="V83" s="3">
        <v>822363</v>
      </c>
      <c r="W83" s="14">
        <f t="shared" si="14"/>
        <v>0.84033610869271991</v>
      </c>
      <c r="X83" s="3">
        <v>978612</v>
      </c>
      <c r="Y83" s="18">
        <f t="shared" si="15"/>
        <v>1</v>
      </c>
      <c r="Z83" s="8" t="s">
        <v>106</v>
      </c>
      <c r="AA83" s="9">
        <v>0</v>
      </c>
      <c r="AB83" s="9">
        <v>0</v>
      </c>
      <c r="AC83">
        <v>0</v>
      </c>
      <c r="AD83">
        <v>0</v>
      </c>
      <c r="AE83" s="38">
        <f t="shared" si="16"/>
        <v>0</v>
      </c>
      <c r="AF83">
        <v>0</v>
      </c>
      <c r="AG83" s="10">
        <v>0</v>
      </c>
      <c r="AH83">
        <v>0</v>
      </c>
      <c r="AI83" t="s">
        <v>46</v>
      </c>
      <c r="AJ83">
        <v>0</v>
      </c>
      <c r="AK83" s="8" t="s">
        <v>106</v>
      </c>
      <c r="AL83" s="3">
        <v>0</v>
      </c>
      <c r="AM83" s="3">
        <v>0</v>
      </c>
      <c r="AN83">
        <v>0</v>
      </c>
      <c r="AO83" t="s">
        <v>45</v>
      </c>
      <c r="AP83" s="38">
        <f t="shared" si="19"/>
        <v>0</v>
      </c>
      <c r="AQ83">
        <v>0</v>
      </c>
      <c r="AR83" s="8">
        <v>0</v>
      </c>
      <c r="AS83">
        <v>0</v>
      </c>
      <c r="AT83" t="s">
        <v>46</v>
      </c>
      <c r="AU83">
        <v>0</v>
      </c>
      <c r="AV83" s="11" t="s">
        <v>106</v>
      </c>
      <c r="AW83" s="3">
        <v>0</v>
      </c>
      <c r="AX83" s="3">
        <v>0</v>
      </c>
      <c r="AY83">
        <v>0</v>
      </c>
      <c r="AZ83">
        <v>0</v>
      </c>
      <c r="BA83" s="38">
        <f t="shared" si="17"/>
        <v>0</v>
      </c>
      <c r="BB83">
        <v>0</v>
      </c>
      <c r="BC83" s="8">
        <v>0</v>
      </c>
      <c r="BD83">
        <v>0</v>
      </c>
      <c r="BE83" t="s">
        <v>46</v>
      </c>
      <c r="BF83">
        <v>0</v>
      </c>
      <c r="BG83" s="11" t="s">
        <v>106</v>
      </c>
      <c r="BH83" s="3">
        <v>0</v>
      </c>
      <c r="BI83" s="3">
        <v>0</v>
      </c>
      <c r="BJ83">
        <v>0</v>
      </c>
      <c r="BK83">
        <v>0</v>
      </c>
      <c r="BL83" s="38">
        <f t="shared" si="18"/>
        <v>0</v>
      </c>
      <c r="BM83">
        <v>0</v>
      </c>
      <c r="BN83" s="8">
        <v>0</v>
      </c>
      <c r="BO83">
        <v>0</v>
      </c>
      <c r="BP83" t="s">
        <v>46</v>
      </c>
      <c r="BQ83">
        <v>0</v>
      </c>
      <c r="BR83" s="3">
        <v>0</v>
      </c>
      <c r="BS83">
        <v>0</v>
      </c>
      <c r="BT83" s="19">
        <f t="shared" si="10"/>
        <v>0</v>
      </c>
      <c r="BU83" s="19">
        <f t="shared" si="11"/>
        <v>978612</v>
      </c>
      <c r="BV83" s="13">
        <f t="shared" si="12"/>
        <v>1</v>
      </c>
    </row>
    <row r="84" spans="1:74" hidden="1" x14ac:dyDescent="0.25">
      <c r="A84" t="s">
        <v>192</v>
      </c>
      <c r="B84" t="s">
        <v>113</v>
      </c>
      <c r="C84">
        <v>24</v>
      </c>
      <c r="D84" t="s">
        <v>46</v>
      </c>
      <c r="E84" s="8">
        <v>37468</v>
      </c>
      <c r="F84" s="3">
        <v>66390</v>
      </c>
      <c r="G84" s="3">
        <v>0</v>
      </c>
      <c r="H84" s="3">
        <v>66390</v>
      </c>
      <c r="I84">
        <v>15</v>
      </c>
      <c r="J84">
        <v>15</v>
      </c>
      <c r="K84">
        <v>45</v>
      </c>
      <c r="L84" t="s">
        <v>46</v>
      </c>
      <c r="M84">
        <v>0</v>
      </c>
      <c r="N84">
        <v>24</v>
      </c>
      <c r="O84">
        <v>0</v>
      </c>
      <c r="P84">
        <v>0</v>
      </c>
      <c r="Q84">
        <v>0</v>
      </c>
      <c r="S84">
        <v>24</v>
      </c>
      <c r="T84" s="16">
        <f t="shared" si="13"/>
        <v>3.2568256472444282E-2</v>
      </c>
      <c r="U84" s="3">
        <v>2038488</v>
      </c>
      <c r="V84" s="3">
        <v>1891425</v>
      </c>
      <c r="W84" s="14">
        <f t="shared" si="14"/>
        <v>0.92785682329255803</v>
      </c>
      <c r="X84" s="3">
        <v>0</v>
      </c>
      <c r="Y84" s="18">
        <f t="shared" si="15"/>
        <v>0</v>
      </c>
      <c r="Z84" s="8">
        <v>37123</v>
      </c>
      <c r="AA84" s="9">
        <v>882294</v>
      </c>
      <c r="AB84" s="9">
        <v>0</v>
      </c>
      <c r="AC84">
        <v>6.8750000000000006E-2</v>
      </c>
      <c r="AD84">
        <v>0</v>
      </c>
      <c r="AE84" s="38">
        <f t="shared" si="16"/>
        <v>0</v>
      </c>
      <c r="AF84">
        <v>0</v>
      </c>
      <c r="AG84" s="10">
        <v>0</v>
      </c>
      <c r="AH84">
        <v>0</v>
      </c>
      <c r="AI84" t="s">
        <v>46</v>
      </c>
      <c r="AJ84">
        <v>0</v>
      </c>
      <c r="AK84" s="8">
        <v>37123</v>
      </c>
      <c r="AL84" s="3">
        <v>85465</v>
      </c>
      <c r="AM84" s="3">
        <v>0</v>
      </c>
      <c r="AN84">
        <v>6.8750000000000006E-2</v>
      </c>
      <c r="AO84" t="s">
        <v>45</v>
      </c>
      <c r="AP84" s="38">
        <f t="shared" si="19"/>
        <v>0</v>
      </c>
      <c r="AQ84">
        <v>0</v>
      </c>
      <c r="AR84" s="8">
        <v>0</v>
      </c>
      <c r="AS84">
        <v>0</v>
      </c>
      <c r="AT84" t="s">
        <v>46</v>
      </c>
      <c r="AU84">
        <v>0</v>
      </c>
      <c r="AV84" s="11" t="s">
        <v>106</v>
      </c>
      <c r="AW84" s="3">
        <v>400000</v>
      </c>
      <c r="AX84" s="3">
        <v>0</v>
      </c>
      <c r="AY84">
        <v>0.03</v>
      </c>
      <c r="AZ84">
        <v>20</v>
      </c>
      <c r="BA84" s="38">
        <f t="shared" si="17"/>
        <v>6.7215707596859131E-2</v>
      </c>
      <c r="BB84">
        <v>0</v>
      </c>
      <c r="BC84" s="8">
        <v>0</v>
      </c>
      <c r="BD84">
        <v>0</v>
      </c>
      <c r="BE84" t="s">
        <v>46</v>
      </c>
      <c r="BF84">
        <v>0</v>
      </c>
      <c r="BG84" s="11" t="s">
        <v>106</v>
      </c>
      <c r="BH84" s="3">
        <v>0</v>
      </c>
      <c r="BI84" s="3">
        <v>0</v>
      </c>
      <c r="BJ84">
        <v>0</v>
      </c>
      <c r="BK84">
        <v>0</v>
      </c>
      <c r="BL84" s="38">
        <f t="shared" si="18"/>
        <v>0</v>
      </c>
      <c r="BM84">
        <v>0</v>
      </c>
      <c r="BN84" s="8">
        <v>0</v>
      </c>
      <c r="BO84">
        <v>0</v>
      </c>
      <c r="BP84" t="s">
        <v>46</v>
      </c>
      <c r="BQ84">
        <v>0</v>
      </c>
      <c r="BR84" s="3">
        <v>1367759</v>
      </c>
      <c r="BS84">
        <v>0</v>
      </c>
      <c r="BT84" s="19">
        <f t="shared" si="10"/>
        <v>1367759</v>
      </c>
      <c r="BU84" s="19">
        <f t="shared" si="11"/>
        <v>1367759</v>
      </c>
      <c r="BV84" s="13">
        <f t="shared" si="12"/>
        <v>0.67096740329106674</v>
      </c>
    </row>
    <row r="85" spans="1:74" hidden="1" x14ac:dyDescent="0.25">
      <c r="A85" t="s">
        <v>81</v>
      </c>
      <c r="B85" t="s">
        <v>82</v>
      </c>
      <c r="C85">
        <v>17</v>
      </c>
      <c r="D85" t="s">
        <v>159</v>
      </c>
      <c r="E85" s="8" t="s">
        <v>106</v>
      </c>
      <c r="F85" s="3">
        <v>0</v>
      </c>
      <c r="G85" s="3">
        <v>165282</v>
      </c>
      <c r="H85" s="3">
        <v>165282</v>
      </c>
      <c r="I85">
        <v>15</v>
      </c>
      <c r="J85">
        <v>15</v>
      </c>
      <c r="K85">
        <v>30</v>
      </c>
      <c r="L85" t="s">
        <v>41</v>
      </c>
      <c r="M85">
        <v>0</v>
      </c>
      <c r="N85">
        <v>0</v>
      </c>
      <c r="O85">
        <v>0</v>
      </c>
      <c r="P85">
        <v>17</v>
      </c>
      <c r="Q85">
        <v>0</v>
      </c>
      <c r="S85">
        <v>17</v>
      </c>
      <c r="T85" s="16">
        <f t="shared" si="13"/>
        <v>7.9542233440732663E-2</v>
      </c>
      <c r="U85" s="3">
        <v>2077915</v>
      </c>
      <c r="V85" s="3">
        <v>2027695</v>
      </c>
      <c r="W85" s="14">
        <f t="shared" si="14"/>
        <v>0.97583154267619221</v>
      </c>
      <c r="X85" s="3">
        <v>50220</v>
      </c>
      <c r="Y85" s="18">
        <f t="shared" si="15"/>
        <v>2.4168457323807759E-2</v>
      </c>
      <c r="Z85" s="8">
        <v>37226</v>
      </c>
      <c r="AA85" s="9">
        <v>367000</v>
      </c>
      <c r="AB85" s="9">
        <v>276104.40999999997</v>
      </c>
      <c r="AC85">
        <v>0.05</v>
      </c>
      <c r="AD85">
        <v>15</v>
      </c>
      <c r="AE85" s="38">
        <f t="shared" si="16"/>
        <v>9.6342287609244376E-2</v>
      </c>
      <c r="AF85">
        <v>30</v>
      </c>
      <c r="AG85" s="10">
        <v>44531</v>
      </c>
      <c r="AH85" t="s">
        <v>54</v>
      </c>
      <c r="AI85" t="s">
        <v>108</v>
      </c>
      <c r="AJ85" t="s">
        <v>44</v>
      </c>
      <c r="AK85" s="8">
        <v>42369</v>
      </c>
      <c r="AL85" s="3">
        <v>150000</v>
      </c>
      <c r="AM85" s="3">
        <v>148407.93</v>
      </c>
      <c r="AN85">
        <v>7.0000000000000007E-2</v>
      </c>
      <c r="AO85">
        <v>10</v>
      </c>
      <c r="AP85" s="38">
        <f t="shared" si="19"/>
        <v>0.14237750272736471</v>
      </c>
      <c r="AQ85">
        <v>30</v>
      </c>
      <c r="AR85" s="8">
        <v>47848</v>
      </c>
      <c r="AS85" t="s">
        <v>71</v>
      </c>
      <c r="AT85" t="s">
        <v>43</v>
      </c>
      <c r="AU85" t="s">
        <v>194</v>
      </c>
      <c r="AV85" s="11" t="s">
        <v>106</v>
      </c>
      <c r="AW85" s="3">
        <v>0</v>
      </c>
      <c r="AX85" s="3">
        <v>0</v>
      </c>
      <c r="AY85">
        <v>0</v>
      </c>
      <c r="AZ85">
        <v>0</v>
      </c>
      <c r="BA85" s="38">
        <f t="shared" si="17"/>
        <v>0</v>
      </c>
      <c r="BB85">
        <v>0</v>
      </c>
      <c r="BC85" s="8">
        <v>0</v>
      </c>
      <c r="BD85">
        <v>0</v>
      </c>
      <c r="BE85" t="s">
        <v>46</v>
      </c>
      <c r="BF85">
        <v>0</v>
      </c>
      <c r="BG85" s="11" t="s">
        <v>106</v>
      </c>
      <c r="BH85" s="3">
        <v>0</v>
      </c>
      <c r="BI85" s="3">
        <v>0</v>
      </c>
      <c r="BJ85">
        <v>0</v>
      </c>
      <c r="BK85">
        <v>0</v>
      </c>
      <c r="BL85" s="38">
        <f t="shared" si="18"/>
        <v>0</v>
      </c>
      <c r="BM85">
        <v>0</v>
      </c>
      <c r="BN85" s="8">
        <v>0</v>
      </c>
      <c r="BO85">
        <v>0</v>
      </c>
      <c r="BP85" t="s">
        <v>46</v>
      </c>
      <c r="BQ85">
        <v>0</v>
      </c>
      <c r="BR85" s="3">
        <v>2077915</v>
      </c>
      <c r="BS85">
        <v>0</v>
      </c>
      <c r="BT85" s="19">
        <f t="shared" si="10"/>
        <v>517000</v>
      </c>
      <c r="BU85" s="19">
        <f t="shared" si="11"/>
        <v>567220</v>
      </c>
      <c r="BV85" s="13">
        <f t="shared" si="12"/>
        <v>0.27297555482298363</v>
      </c>
    </row>
    <row r="86" spans="1:74" hidden="1" x14ac:dyDescent="0.25">
      <c r="A86" t="s">
        <v>195</v>
      </c>
      <c r="B86" t="s">
        <v>196</v>
      </c>
      <c r="C86">
        <v>0</v>
      </c>
      <c r="D86" t="s">
        <v>46</v>
      </c>
      <c r="E86" s="8" t="s">
        <v>106</v>
      </c>
      <c r="F86" s="3">
        <v>0</v>
      </c>
      <c r="G86" s="3">
        <v>0</v>
      </c>
      <c r="H86" s="3">
        <v>0</v>
      </c>
      <c r="I86">
        <v>0</v>
      </c>
      <c r="J86">
        <v>0</v>
      </c>
      <c r="K86">
        <v>0</v>
      </c>
      <c r="L86" t="s">
        <v>46</v>
      </c>
      <c r="M86">
        <v>0</v>
      </c>
      <c r="N86">
        <v>0</v>
      </c>
      <c r="O86">
        <v>0</v>
      </c>
      <c r="P86">
        <v>0</v>
      </c>
      <c r="Q86">
        <v>0</v>
      </c>
      <c r="S86">
        <v>0</v>
      </c>
      <c r="T86" s="16">
        <f t="shared" si="13"/>
        <v>0</v>
      </c>
      <c r="U86" s="3">
        <v>0</v>
      </c>
      <c r="V86" s="3">
        <v>0</v>
      </c>
      <c r="W86" s="14">
        <f t="shared" si="14"/>
        <v>0</v>
      </c>
      <c r="X86" s="3">
        <v>0</v>
      </c>
      <c r="Y86" s="18">
        <f t="shared" si="15"/>
        <v>0</v>
      </c>
      <c r="Z86" s="8" t="s">
        <v>106</v>
      </c>
      <c r="AA86" s="9">
        <v>0</v>
      </c>
      <c r="AB86" s="9">
        <v>0</v>
      </c>
      <c r="AC86">
        <v>0</v>
      </c>
      <c r="AD86">
        <v>0</v>
      </c>
      <c r="AE86" s="38">
        <f t="shared" si="16"/>
        <v>0</v>
      </c>
      <c r="AF86">
        <v>0</v>
      </c>
      <c r="AG86" s="10">
        <v>0</v>
      </c>
      <c r="AH86">
        <v>0</v>
      </c>
      <c r="AI86" t="s">
        <v>46</v>
      </c>
      <c r="AJ86">
        <v>0</v>
      </c>
      <c r="AK86" s="8" t="s">
        <v>106</v>
      </c>
      <c r="AL86" s="3">
        <v>0</v>
      </c>
      <c r="AM86" s="3">
        <v>0</v>
      </c>
      <c r="AN86">
        <v>0</v>
      </c>
      <c r="AO86" t="s">
        <v>45</v>
      </c>
      <c r="AP86" s="38">
        <f t="shared" si="19"/>
        <v>0</v>
      </c>
      <c r="AQ86">
        <v>0</v>
      </c>
      <c r="AR86" s="8">
        <v>0</v>
      </c>
      <c r="AS86">
        <v>0</v>
      </c>
      <c r="AT86" t="s">
        <v>46</v>
      </c>
      <c r="AU86">
        <v>0</v>
      </c>
      <c r="AV86" s="11" t="s">
        <v>106</v>
      </c>
      <c r="AW86" s="3">
        <v>0</v>
      </c>
      <c r="AX86" s="3">
        <v>0</v>
      </c>
      <c r="AY86">
        <v>0</v>
      </c>
      <c r="AZ86">
        <v>0</v>
      </c>
      <c r="BA86" s="38">
        <f t="shared" si="17"/>
        <v>0</v>
      </c>
      <c r="BB86">
        <v>0</v>
      </c>
      <c r="BC86" s="8">
        <v>0</v>
      </c>
      <c r="BD86">
        <v>0</v>
      </c>
      <c r="BE86" t="s">
        <v>46</v>
      </c>
      <c r="BF86">
        <v>0</v>
      </c>
      <c r="BG86" s="11" t="s">
        <v>106</v>
      </c>
      <c r="BH86" s="3">
        <v>0</v>
      </c>
      <c r="BI86" s="3">
        <v>0</v>
      </c>
      <c r="BJ86">
        <v>0</v>
      </c>
      <c r="BK86">
        <v>0</v>
      </c>
      <c r="BL86" s="38">
        <f t="shared" si="18"/>
        <v>0</v>
      </c>
      <c r="BM86">
        <v>0</v>
      </c>
      <c r="BN86" s="8">
        <v>0</v>
      </c>
      <c r="BO86">
        <v>0</v>
      </c>
      <c r="BP86" t="s">
        <v>46</v>
      </c>
      <c r="BQ86">
        <v>0</v>
      </c>
      <c r="BR86" s="3">
        <v>0</v>
      </c>
      <c r="BS86">
        <v>0</v>
      </c>
      <c r="BT86" s="19">
        <f t="shared" si="10"/>
        <v>0</v>
      </c>
      <c r="BU86" s="19">
        <f t="shared" si="11"/>
        <v>0</v>
      </c>
      <c r="BV86" s="13">
        <f t="shared" si="12"/>
        <v>0</v>
      </c>
    </row>
    <row r="87" spans="1:74" x14ac:dyDescent="0.25">
      <c r="A87" t="s">
        <v>81</v>
      </c>
      <c r="B87" t="s">
        <v>82</v>
      </c>
      <c r="C87">
        <v>16</v>
      </c>
      <c r="D87" t="s">
        <v>37</v>
      </c>
      <c r="E87" s="8">
        <v>35851</v>
      </c>
      <c r="F87" s="3">
        <v>99300</v>
      </c>
      <c r="G87" s="3">
        <v>0</v>
      </c>
      <c r="H87" s="3">
        <v>99300</v>
      </c>
      <c r="I87" t="s">
        <v>69</v>
      </c>
      <c r="J87" t="s">
        <v>40</v>
      </c>
      <c r="K87" t="s">
        <v>141</v>
      </c>
      <c r="L87" t="s">
        <v>41</v>
      </c>
      <c r="M87">
        <v>0</v>
      </c>
      <c r="N87">
        <v>7</v>
      </c>
      <c r="O87">
        <v>0</v>
      </c>
      <c r="P87">
        <v>9</v>
      </c>
      <c r="Q87">
        <v>0</v>
      </c>
      <c r="S87">
        <v>16</v>
      </c>
      <c r="T87" s="16">
        <f t="shared" si="13"/>
        <v>7.5444346688426242E-2</v>
      </c>
      <c r="U87" s="3">
        <v>1316202</v>
      </c>
      <c r="V87" s="3">
        <v>1181909</v>
      </c>
      <c r="W87" s="14">
        <f t="shared" si="14"/>
        <v>0.89796930866234814</v>
      </c>
      <c r="X87" s="3">
        <v>756476</v>
      </c>
      <c r="Y87" s="18">
        <f t="shared" si="15"/>
        <v>0.57474156702390666</v>
      </c>
      <c r="Z87" s="8" t="s">
        <v>197</v>
      </c>
      <c r="AA87" s="9">
        <v>170500</v>
      </c>
      <c r="AB87" s="9">
        <v>0</v>
      </c>
      <c r="AC87">
        <v>0.08</v>
      </c>
      <c r="AD87">
        <v>20</v>
      </c>
      <c r="AE87" s="38">
        <f t="shared" si="16"/>
        <v>0.10185220882315063</v>
      </c>
      <c r="AF87">
        <v>0</v>
      </c>
      <c r="AG87" s="10">
        <v>43171</v>
      </c>
      <c r="AH87">
        <v>1</v>
      </c>
      <c r="AI87" t="s">
        <v>43</v>
      </c>
      <c r="AJ87" t="s">
        <v>187</v>
      </c>
      <c r="AK87" s="8">
        <v>35580</v>
      </c>
      <c r="AL87" s="3">
        <v>370000</v>
      </c>
      <c r="AM87" s="3">
        <v>572947.38</v>
      </c>
      <c r="AN87">
        <v>0.03</v>
      </c>
      <c r="AO87">
        <v>20</v>
      </c>
      <c r="AP87" s="38">
        <f t="shared" si="19"/>
        <v>6.7215707596859131E-2</v>
      </c>
      <c r="AQ87">
        <v>0</v>
      </c>
      <c r="AR87" s="8">
        <v>43174</v>
      </c>
      <c r="AS87">
        <v>2</v>
      </c>
      <c r="AT87" t="s">
        <v>58</v>
      </c>
      <c r="AU87" t="s">
        <v>181</v>
      </c>
      <c r="AV87" s="11">
        <v>35580</v>
      </c>
      <c r="AW87" s="3">
        <v>19226</v>
      </c>
      <c r="AX87" s="3">
        <v>15381</v>
      </c>
      <c r="AY87">
        <v>0</v>
      </c>
      <c r="AZ87">
        <v>5</v>
      </c>
      <c r="BA87" s="38">
        <f t="shared" si="17"/>
        <v>0.2</v>
      </c>
      <c r="BB87">
        <v>0</v>
      </c>
      <c r="BC87" s="8">
        <v>45185</v>
      </c>
      <c r="BD87">
        <v>3</v>
      </c>
      <c r="BE87" t="s">
        <v>58</v>
      </c>
      <c r="BF87" t="s">
        <v>198</v>
      </c>
      <c r="BG87" s="11" t="s">
        <v>106</v>
      </c>
      <c r="BH87" s="3">
        <v>0</v>
      </c>
      <c r="BI87" s="3">
        <v>0</v>
      </c>
      <c r="BJ87">
        <v>0</v>
      </c>
      <c r="BK87">
        <v>0</v>
      </c>
      <c r="BL87" s="38">
        <f t="shared" si="18"/>
        <v>0</v>
      </c>
      <c r="BM87">
        <v>0</v>
      </c>
      <c r="BN87" s="8">
        <v>0</v>
      </c>
      <c r="BO87">
        <v>0</v>
      </c>
      <c r="BP87" t="s">
        <v>46</v>
      </c>
      <c r="BQ87">
        <v>0</v>
      </c>
      <c r="BR87" s="3">
        <v>1316202</v>
      </c>
      <c r="BS87">
        <v>0</v>
      </c>
      <c r="BT87" s="19">
        <f t="shared" si="10"/>
        <v>559726</v>
      </c>
      <c r="BU87" s="19">
        <f t="shared" si="11"/>
        <v>1316202</v>
      </c>
      <c r="BV87" s="13">
        <f t="shared" si="12"/>
        <v>1</v>
      </c>
    </row>
    <row r="88" spans="1:74" hidden="1" x14ac:dyDescent="0.25">
      <c r="A88" t="s">
        <v>154</v>
      </c>
      <c r="B88" t="s">
        <v>66</v>
      </c>
      <c r="C88">
        <v>48</v>
      </c>
      <c r="D88" t="s">
        <v>37</v>
      </c>
      <c r="E88" s="8">
        <v>36039</v>
      </c>
      <c r="F88" s="3">
        <v>0</v>
      </c>
      <c r="G88" s="3">
        <v>190454</v>
      </c>
      <c r="H88" s="3">
        <v>190454</v>
      </c>
      <c r="I88" t="s">
        <v>69</v>
      </c>
      <c r="J88" t="s">
        <v>69</v>
      </c>
      <c r="K88" t="s">
        <v>40</v>
      </c>
      <c r="L88" t="s">
        <v>41</v>
      </c>
      <c r="M88">
        <v>0</v>
      </c>
      <c r="N88">
        <v>0</v>
      </c>
      <c r="O88">
        <v>0</v>
      </c>
      <c r="P88">
        <v>48</v>
      </c>
      <c r="Q88">
        <v>0</v>
      </c>
      <c r="S88">
        <v>48</v>
      </c>
      <c r="T88" s="16">
        <f t="shared" si="13"/>
        <v>8.3930759128848301E-2</v>
      </c>
      <c r="U88" s="3">
        <v>2269180</v>
      </c>
      <c r="V88" s="3">
        <v>2201780</v>
      </c>
      <c r="W88" s="14">
        <f t="shared" si="14"/>
        <v>0.97029764055738199</v>
      </c>
      <c r="X88" s="3">
        <v>0</v>
      </c>
      <c r="Y88" s="18">
        <f t="shared" si="15"/>
        <v>0</v>
      </c>
      <c r="Z88" s="8" t="s">
        <v>106</v>
      </c>
      <c r="AA88" s="9">
        <v>0</v>
      </c>
      <c r="AB88" s="9">
        <v>0</v>
      </c>
      <c r="AC88">
        <v>0</v>
      </c>
      <c r="AD88">
        <v>0</v>
      </c>
      <c r="AE88" s="38">
        <f t="shared" si="16"/>
        <v>0</v>
      </c>
      <c r="AF88">
        <v>0</v>
      </c>
      <c r="AG88" s="10">
        <v>0</v>
      </c>
      <c r="AH88">
        <v>0</v>
      </c>
      <c r="AI88" t="s">
        <v>46</v>
      </c>
      <c r="AJ88">
        <v>0</v>
      </c>
      <c r="AK88" s="8" t="s">
        <v>106</v>
      </c>
      <c r="AL88" s="3">
        <v>0</v>
      </c>
      <c r="AM88" s="3">
        <v>0</v>
      </c>
      <c r="AN88">
        <v>0</v>
      </c>
      <c r="AO88" t="s">
        <v>45</v>
      </c>
      <c r="AP88" s="38">
        <f t="shared" si="19"/>
        <v>0</v>
      </c>
      <c r="AQ88">
        <v>0</v>
      </c>
      <c r="AR88" s="8">
        <v>0</v>
      </c>
      <c r="AS88">
        <v>0</v>
      </c>
      <c r="AT88" t="s">
        <v>46</v>
      </c>
      <c r="AU88">
        <v>0</v>
      </c>
      <c r="AV88" s="11" t="s">
        <v>106</v>
      </c>
      <c r="AW88" s="3">
        <v>0</v>
      </c>
      <c r="AX88" s="3">
        <v>0</v>
      </c>
      <c r="AY88">
        <v>0</v>
      </c>
      <c r="AZ88">
        <v>0</v>
      </c>
      <c r="BA88" s="38">
        <f t="shared" si="17"/>
        <v>0</v>
      </c>
      <c r="BB88">
        <v>0</v>
      </c>
      <c r="BC88" s="8">
        <v>0</v>
      </c>
      <c r="BD88">
        <v>0</v>
      </c>
      <c r="BE88" t="s">
        <v>46</v>
      </c>
      <c r="BF88">
        <v>0</v>
      </c>
      <c r="BG88" s="11" t="s">
        <v>106</v>
      </c>
      <c r="BH88" s="3">
        <v>0</v>
      </c>
      <c r="BI88" s="3">
        <v>0</v>
      </c>
      <c r="BJ88">
        <v>0</v>
      </c>
      <c r="BK88">
        <v>0</v>
      </c>
      <c r="BL88" s="38">
        <f t="shared" si="18"/>
        <v>0</v>
      </c>
      <c r="BM88">
        <v>0</v>
      </c>
      <c r="BN88" s="8">
        <v>0</v>
      </c>
      <c r="BO88">
        <v>0</v>
      </c>
      <c r="BP88" t="s">
        <v>46</v>
      </c>
      <c r="BQ88">
        <v>0</v>
      </c>
      <c r="BR88" s="3">
        <v>0</v>
      </c>
      <c r="BS88" t="s">
        <v>62</v>
      </c>
      <c r="BT88" s="19">
        <f t="shared" si="10"/>
        <v>0</v>
      </c>
      <c r="BU88" s="19">
        <f t="shared" si="11"/>
        <v>0</v>
      </c>
      <c r="BV88" s="13">
        <f t="shared" si="12"/>
        <v>0</v>
      </c>
    </row>
    <row r="89" spans="1:74" x14ac:dyDescent="0.25">
      <c r="A89" t="s">
        <v>96</v>
      </c>
      <c r="B89" t="s">
        <v>97</v>
      </c>
      <c r="C89">
        <v>52</v>
      </c>
      <c r="D89" t="s">
        <v>64</v>
      </c>
      <c r="E89" s="8">
        <v>36186</v>
      </c>
      <c r="F89" s="3">
        <v>0</v>
      </c>
      <c r="G89" s="3">
        <v>0</v>
      </c>
      <c r="H89" s="3">
        <v>0</v>
      </c>
      <c r="I89">
        <v>15</v>
      </c>
      <c r="J89">
        <v>30</v>
      </c>
      <c r="K89">
        <v>45</v>
      </c>
      <c r="L89" t="s">
        <v>41</v>
      </c>
      <c r="M89">
        <v>0</v>
      </c>
      <c r="N89">
        <v>0</v>
      </c>
      <c r="O89">
        <v>0</v>
      </c>
      <c r="P89">
        <v>43</v>
      </c>
      <c r="Q89">
        <v>9</v>
      </c>
      <c r="S89">
        <v>52</v>
      </c>
      <c r="T89" s="16">
        <f t="shared" si="13"/>
        <v>0</v>
      </c>
      <c r="U89" s="3">
        <v>3975026</v>
      </c>
      <c r="V89" s="3">
        <v>0</v>
      </c>
      <c r="W89" s="14">
        <f t="shared" si="14"/>
        <v>0</v>
      </c>
      <c r="X89" s="3">
        <v>0</v>
      </c>
      <c r="Y89" s="18">
        <f t="shared" si="15"/>
        <v>0</v>
      </c>
      <c r="Z89" s="8">
        <v>36369</v>
      </c>
      <c r="AA89" s="9">
        <v>3468022</v>
      </c>
      <c r="AB89" s="9">
        <v>0</v>
      </c>
      <c r="AC89">
        <v>7.4999999999999997E-2</v>
      </c>
      <c r="AD89">
        <v>15</v>
      </c>
      <c r="AE89" s="38">
        <f t="shared" si="16"/>
        <v>0.11328723625419035</v>
      </c>
      <c r="AF89">
        <v>15</v>
      </c>
      <c r="AG89" s="10">
        <v>41862</v>
      </c>
      <c r="AH89" t="s">
        <v>63</v>
      </c>
      <c r="AI89" t="s">
        <v>43</v>
      </c>
      <c r="AJ89" t="s">
        <v>44</v>
      </c>
      <c r="AK89" s="8">
        <v>36348</v>
      </c>
      <c r="AL89" s="3">
        <v>507004</v>
      </c>
      <c r="AM89" s="3">
        <v>345655</v>
      </c>
      <c r="AN89">
        <v>6.5000000000000002E-2</v>
      </c>
      <c r="AO89">
        <v>30</v>
      </c>
      <c r="AP89" s="38">
        <f t="shared" si="19"/>
        <v>7.6577442245910593E-2</v>
      </c>
      <c r="AQ89">
        <v>30</v>
      </c>
      <c r="AR89" s="8">
        <v>47270</v>
      </c>
      <c r="AS89" t="s">
        <v>63</v>
      </c>
      <c r="AT89" t="s">
        <v>43</v>
      </c>
      <c r="AU89" t="s">
        <v>199</v>
      </c>
      <c r="AV89" s="11" t="s">
        <v>106</v>
      </c>
      <c r="AW89" s="3">
        <v>0</v>
      </c>
      <c r="AX89" s="3">
        <v>0</v>
      </c>
      <c r="AY89">
        <v>0</v>
      </c>
      <c r="AZ89">
        <v>0</v>
      </c>
      <c r="BA89" s="38">
        <f t="shared" si="17"/>
        <v>0</v>
      </c>
      <c r="BB89">
        <v>0</v>
      </c>
      <c r="BC89" s="8">
        <v>0</v>
      </c>
      <c r="BD89">
        <v>0</v>
      </c>
      <c r="BE89" t="s">
        <v>46</v>
      </c>
      <c r="BF89">
        <v>0</v>
      </c>
      <c r="BG89" s="11" t="s">
        <v>106</v>
      </c>
      <c r="BH89" s="3">
        <v>0</v>
      </c>
      <c r="BI89" s="3">
        <v>0</v>
      </c>
      <c r="BJ89">
        <v>0</v>
      </c>
      <c r="BK89">
        <v>0</v>
      </c>
      <c r="BL89" s="38">
        <f t="shared" si="18"/>
        <v>0</v>
      </c>
      <c r="BM89">
        <v>0</v>
      </c>
      <c r="BN89" s="8">
        <v>0</v>
      </c>
      <c r="BO89">
        <v>0</v>
      </c>
      <c r="BP89" t="s">
        <v>46</v>
      </c>
      <c r="BQ89">
        <v>0</v>
      </c>
      <c r="BR89" s="3">
        <v>3975026</v>
      </c>
      <c r="BS89">
        <v>0</v>
      </c>
      <c r="BT89" s="19">
        <f t="shared" si="10"/>
        <v>3975026</v>
      </c>
      <c r="BU89" s="19">
        <f t="shared" si="11"/>
        <v>3975026</v>
      </c>
      <c r="BV89" s="13">
        <f t="shared" si="12"/>
        <v>1</v>
      </c>
    </row>
    <row r="90" spans="1:74" hidden="1" x14ac:dyDescent="0.25">
      <c r="A90" t="s">
        <v>200</v>
      </c>
      <c r="B90" t="s">
        <v>201</v>
      </c>
      <c r="C90">
        <v>48</v>
      </c>
      <c r="D90" t="s">
        <v>37</v>
      </c>
      <c r="E90" s="8">
        <v>35755</v>
      </c>
      <c r="F90" s="3">
        <v>253704</v>
      </c>
      <c r="G90" s="3">
        <v>0</v>
      </c>
      <c r="H90" s="3">
        <v>253704</v>
      </c>
      <c r="I90">
        <v>30</v>
      </c>
      <c r="J90">
        <v>15</v>
      </c>
      <c r="K90">
        <v>30</v>
      </c>
      <c r="L90" t="s">
        <v>41</v>
      </c>
      <c r="M90">
        <v>0</v>
      </c>
      <c r="N90">
        <v>0</v>
      </c>
      <c r="O90">
        <v>0</v>
      </c>
      <c r="P90">
        <v>48</v>
      </c>
      <c r="Q90">
        <v>0</v>
      </c>
      <c r="S90">
        <v>48</v>
      </c>
      <c r="T90" s="16">
        <f t="shared" si="13"/>
        <v>5.4410855748951367E-2</v>
      </c>
      <c r="U90" s="3">
        <v>4662746</v>
      </c>
      <c r="V90" s="3">
        <v>4154982</v>
      </c>
      <c r="W90" s="14">
        <f t="shared" si="14"/>
        <v>0.89110193864302278</v>
      </c>
      <c r="X90" s="3">
        <v>3844998.42</v>
      </c>
      <c r="Y90" s="18">
        <f t="shared" si="15"/>
        <v>0.82462103232730244</v>
      </c>
      <c r="Z90" s="8">
        <v>42950</v>
      </c>
      <c r="AA90" s="9">
        <v>2910832.5</v>
      </c>
      <c r="AB90" s="9">
        <v>2880000.08</v>
      </c>
      <c r="AC90">
        <v>4.1250000000000002E-2</v>
      </c>
      <c r="AD90">
        <v>5</v>
      </c>
      <c r="AE90" s="38">
        <f t="shared" si="16"/>
        <v>0.22541648981537643</v>
      </c>
      <c r="AF90" t="s">
        <v>202</v>
      </c>
      <c r="AG90" s="10">
        <v>44776</v>
      </c>
      <c r="AH90">
        <v>0</v>
      </c>
      <c r="AI90" t="s">
        <v>43</v>
      </c>
      <c r="AJ90">
        <v>0</v>
      </c>
      <c r="AK90" s="8" t="s">
        <v>106</v>
      </c>
      <c r="AL90" s="3">
        <v>500000</v>
      </c>
      <c r="AM90" s="3">
        <v>500000</v>
      </c>
      <c r="AN90">
        <v>0</v>
      </c>
      <c r="AO90">
        <v>30</v>
      </c>
      <c r="AP90" s="38">
        <f t="shared" si="19"/>
        <v>3.3333333333333333E-2</v>
      </c>
      <c r="AQ90">
        <v>30</v>
      </c>
      <c r="AR90" s="8">
        <v>54393</v>
      </c>
      <c r="AS90">
        <v>0</v>
      </c>
      <c r="AT90" t="s">
        <v>100</v>
      </c>
      <c r="AU90">
        <v>0</v>
      </c>
      <c r="AV90" s="11" t="s">
        <v>106</v>
      </c>
      <c r="AW90" s="3">
        <v>0</v>
      </c>
      <c r="AX90" s="3">
        <v>0</v>
      </c>
      <c r="AY90">
        <v>0</v>
      </c>
      <c r="AZ90">
        <v>0</v>
      </c>
      <c r="BA90" s="38">
        <f t="shared" si="17"/>
        <v>0</v>
      </c>
      <c r="BB90">
        <v>0</v>
      </c>
      <c r="BC90" s="8">
        <v>0</v>
      </c>
      <c r="BD90">
        <v>0</v>
      </c>
      <c r="BE90" t="s">
        <v>46</v>
      </c>
      <c r="BF90">
        <v>0</v>
      </c>
      <c r="BG90" s="11" t="s">
        <v>106</v>
      </c>
      <c r="BH90" s="3">
        <v>0</v>
      </c>
      <c r="BI90" s="3">
        <v>0</v>
      </c>
      <c r="BJ90">
        <v>0</v>
      </c>
      <c r="BK90">
        <v>0</v>
      </c>
      <c r="BL90" s="38">
        <f t="shared" si="18"/>
        <v>0</v>
      </c>
      <c r="BM90">
        <v>0</v>
      </c>
      <c r="BN90" s="8">
        <v>0</v>
      </c>
      <c r="BO90">
        <v>0</v>
      </c>
      <c r="BP90" t="s">
        <v>46</v>
      </c>
      <c r="BQ90">
        <v>0</v>
      </c>
      <c r="BR90" s="3">
        <v>0</v>
      </c>
      <c r="BS90">
        <v>0</v>
      </c>
      <c r="BT90" s="19">
        <f t="shared" si="10"/>
        <v>3410832.5</v>
      </c>
      <c r="BU90" s="19">
        <f t="shared" si="11"/>
        <v>7255830.9199999999</v>
      </c>
      <c r="BV90" s="13">
        <f t="shared" si="12"/>
        <v>1.5561282814890625</v>
      </c>
    </row>
    <row r="91" spans="1:74" hidden="1" x14ac:dyDescent="0.25">
      <c r="A91" t="s">
        <v>203</v>
      </c>
      <c r="B91" t="s">
        <v>204</v>
      </c>
      <c r="C91">
        <v>24</v>
      </c>
      <c r="D91" t="s">
        <v>37</v>
      </c>
      <c r="E91" s="8">
        <v>36348</v>
      </c>
      <c r="F91" s="3">
        <v>1096910</v>
      </c>
      <c r="G91" s="3">
        <v>0</v>
      </c>
      <c r="H91" s="3">
        <v>1096910</v>
      </c>
      <c r="I91">
        <v>15</v>
      </c>
      <c r="J91">
        <v>15</v>
      </c>
      <c r="K91">
        <v>30</v>
      </c>
      <c r="L91" t="s">
        <v>41</v>
      </c>
      <c r="M91">
        <v>0</v>
      </c>
      <c r="N91">
        <v>0</v>
      </c>
      <c r="O91">
        <v>0</v>
      </c>
      <c r="P91">
        <v>24</v>
      </c>
      <c r="Q91">
        <v>0</v>
      </c>
      <c r="S91">
        <v>24</v>
      </c>
      <c r="T91" s="16">
        <f t="shared" si="13"/>
        <v>0.78165629242187251</v>
      </c>
      <c r="U91" s="3">
        <v>1403315</v>
      </c>
      <c r="V91" s="3">
        <v>1305870</v>
      </c>
      <c r="W91" s="14">
        <f t="shared" si="14"/>
        <v>0.9305608505574301</v>
      </c>
      <c r="X91" s="3">
        <v>729824</v>
      </c>
      <c r="Y91" s="18">
        <f t="shared" si="15"/>
        <v>0.5200714023579881</v>
      </c>
      <c r="Z91" s="8">
        <v>36626</v>
      </c>
      <c r="AA91" s="9">
        <v>500000</v>
      </c>
      <c r="AB91" s="9">
        <v>270331</v>
      </c>
      <c r="AC91">
        <v>8.5000000000000006E-2</v>
      </c>
      <c r="AD91">
        <v>15</v>
      </c>
      <c r="AE91" s="38">
        <f t="shared" si="16"/>
        <v>0.1204204613961629</v>
      </c>
      <c r="AF91">
        <v>15</v>
      </c>
      <c r="AG91" s="10">
        <v>43190</v>
      </c>
      <c r="AH91">
        <v>0</v>
      </c>
      <c r="AI91" t="s">
        <v>43</v>
      </c>
      <c r="AJ91" t="s">
        <v>205</v>
      </c>
      <c r="AK91" s="8" t="s">
        <v>106</v>
      </c>
      <c r="AL91" s="3">
        <v>0</v>
      </c>
      <c r="AM91" s="3">
        <v>0</v>
      </c>
      <c r="AN91">
        <v>0</v>
      </c>
      <c r="AO91" t="s">
        <v>45</v>
      </c>
      <c r="AP91" s="38">
        <f t="shared" si="19"/>
        <v>0</v>
      </c>
      <c r="AQ91">
        <v>0</v>
      </c>
      <c r="AR91" s="8">
        <v>0</v>
      </c>
      <c r="AS91">
        <v>0</v>
      </c>
      <c r="AT91" t="s">
        <v>46</v>
      </c>
      <c r="AU91">
        <v>0</v>
      </c>
      <c r="AV91" s="11" t="s">
        <v>106</v>
      </c>
      <c r="AW91" s="3">
        <v>0</v>
      </c>
      <c r="AX91" s="3">
        <v>0</v>
      </c>
      <c r="AY91">
        <v>0</v>
      </c>
      <c r="AZ91">
        <v>0</v>
      </c>
      <c r="BA91" s="38">
        <f t="shared" si="17"/>
        <v>0</v>
      </c>
      <c r="BB91">
        <v>0</v>
      </c>
      <c r="BC91" s="8">
        <v>0</v>
      </c>
      <c r="BD91">
        <v>0</v>
      </c>
      <c r="BE91" t="s">
        <v>46</v>
      </c>
      <c r="BF91">
        <v>0</v>
      </c>
      <c r="BG91" s="11" t="s">
        <v>106</v>
      </c>
      <c r="BH91" s="3">
        <v>0</v>
      </c>
      <c r="BI91" s="3">
        <v>0</v>
      </c>
      <c r="BJ91">
        <v>0</v>
      </c>
      <c r="BK91">
        <v>0</v>
      </c>
      <c r="BL91" s="38">
        <f t="shared" si="18"/>
        <v>0</v>
      </c>
      <c r="BM91">
        <v>0</v>
      </c>
      <c r="BN91" s="8">
        <v>0</v>
      </c>
      <c r="BO91">
        <v>0</v>
      </c>
      <c r="BP91" t="s">
        <v>46</v>
      </c>
      <c r="BQ91">
        <v>0</v>
      </c>
      <c r="BR91" s="3">
        <v>1403315</v>
      </c>
      <c r="BS91">
        <v>0</v>
      </c>
      <c r="BT91" s="19">
        <f t="shared" si="10"/>
        <v>500000</v>
      </c>
      <c r="BU91" s="19">
        <f t="shared" si="11"/>
        <v>1229824</v>
      </c>
      <c r="BV91" s="13">
        <f t="shared" si="12"/>
        <v>0.8763705939151224</v>
      </c>
    </row>
    <row r="92" spans="1:74" hidden="1" x14ac:dyDescent="0.25">
      <c r="A92" t="s">
        <v>35</v>
      </c>
      <c r="B92" t="s">
        <v>36</v>
      </c>
      <c r="C92">
        <v>18</v>
      </c>
      <c r="D92" t="s">
        <v>37</v>
      </c>
      <c r="E92" s="8">
        <v>36174</v>
      </c>
      <c r="F92" s="3">
        <v>0</v>
      </c>
      <c r="G92" s="3">
        <v>95597</v>
      </c>
      <c r="H92" s="3">
        <v>95597</v>
      </c>
      <c r="I92" t="s">
        <v>69</v>
      </c>
      <c r="J92" t="s">
        <v>69</v>
      </c>
      <c r="K92" t="s">
        <v>40</v>
      </c>
      <c r="L92" t="s">
        <v>41</v>
      </c>
      <c r="M92">
        <v>0</v>
      </c>
      <c r="N92">
        <v>0</v>
      </c>
      <c r="O92">
        <v>0</v>
      </c>
      <c r="P92">
        <v>18</v>
      </c>
      <c r="Q92">
        <v>0</v>
      </c>
      <c r="S92">
        <v>18</v>
      </c>
      <c r="T92" s="16">
        <f t="shared" si="13"/>
        <v>4.8342669256485629E-2</v>
      </c>
      <c r="U92" s="3">
        <v>1977487</v>
      </c>
      <c r="V92" s="3">
        <v>2570733</v>
      </c>
      <c r="W92" s="14">
        <f t="shared" si="14"/>
        <v>1.2999999494307675</v>
      </c>
      <c r="X92" s="3">
        <v>0</v>
      </c>
      <c r="Y92" s="18">
        <f t="shared" si="15"/>
        <v>0</v>
      </c>
      <c r="Z92" s="8">
        <v>42270</v>
      </c>
      <c r="AA92" s="9">
        <v>320000</v>
      </c>
      <c r="AB92" s="9">
        <v>306200</v>
      </c>
      <c r="AC92">
        <v>4.6699999999999998E-2</v>
      </c>
      <c r="AD92">
        <v>10</v>
      </c>
      <c r="AE92" s="38">
        <f t="shared" si="16"/>
        <v>0.12743734978304377</v>
      </c>
      <c r="AF92">
        <v>10</v>
      </c>
      <c r="AG92" s="10">
        <v>45901</v>
      </c>
      <c r="AH92" t="s">
        <v>54</v>
      </c>
      <c r="AI92" t="s">
        <v>43</v>
      </c>
      <c r="AJ92" t="s">
        <v>122</v>
      </c>
      <c r="AK92" s="8">
        <v>35758</v>
      </c>
      <c r="AL92" s="3">
        <v>250000</v>
      </c>
      <c r="AM92" s="3">
        <v>250000</v>
      </c>
      <c r="AN92">
        <v>0.03</v>
      </c>
      <c r="AO92">
        <v>30</v>
      </c>
      <c r="AP92" s="38">
        <f t="shared" si="19"/>
        <v>5.1019259320252565E-2</v>
      </c>
      <c r="AQ92">
        <v>30</v>
      </c>
      <c r="AR92" s="8" t="s">
        <v>140</v>
      </c>
      <c r="AS92">
        <v>0</v>
      </c>
      <c r="AT92" t="s">
        <v>100</v>
      </c>
      <c r="AU92" t="s">
        <v>126</v>
      </c>
      <c r="AV92" s="11" t="s">
        <v>106</v>
      </c>
      <c r="AW92" s="3">
        <v>0</v>
      </c>
      <c r="AX92" s="3">
        <v>0</v>
      </c>
      <c r="AY92">
        <v>0</v>
      </c>
      <c r="AZ92">
        <v>0</v>
      </c>
      <c r="BA92" s="38">
        <f t="shared" si="17"/>
        <v>0</v>
      </c>
      <c r="BB92">
        <v>0</v>
      </c>
      <c r="BC92" s="8">
        <v>0</v>
      </c>
      <c r="BD92">
        <v>0</v>
      </c>
      <c r="BE92" t="s">
        <v>46</v>
      </c>
      <c r="BF92">
        <v>0</v>
      </c>
      <c r="BG92" s="11" t="s">
        <v>106</v>
      </c>
      <c r="BH92" s="3">
        <v>0</v>
      </c>
      <c r="BI92" s="3">
        <v>0</v>
      </c>
      <c r="BJ92">
        <v>0</v>
      </c>
      <c r="BK92">
        <v>0</v>
      </c>
      <c r="BL92" s="38">
        <f t="shared" si="18"/>
        <v>0</v>
      </c>
      <c r="BM92">
        <v>0</v>
      </c>
      <c r="BN92" s="8">
        <v>0</v>
      </c>
      <c r="BO92">
        <v>0</v>
      </c>
      <c r="BP92" t="s">
        <v>46</v>
      </c>
      <c r="BQ92">
        <v>0</v>
      </c>
      <c r="BR92" s="3">
        <v>570000</v>
      </c>
      <c r="BS92" t="s">
        <v>62</v>
      </c>
      <c r="BT92" s="19">
        <f t="shared" si="10"/>
        <v>570000</v>
      </c>
      <c r="BU92" s="19">
        <f t="shared" si="11"/>
        <v>570000</v>
      </c>
      <c r="BV92" s="13">
        <f t="shared" si="12"/>
        <v>0.28824462562838593</v>
      </c>
    </row>
    <row r="93" spans="1:74" hidden="1" x14ac:dyDescent="0.25">
      <c r="A93" t="s">
        <v>35</v>
      </c>
      <c r="B93" t="s">
        <v>36</v>
      </c>
      <c r="C93">
        <v>16</v>
      </c>
      <c r="D93" t="s">
        <v>37</v>
      </c>
      <c r="E93" s="8">
        <v>36244</v>
      </c>
      <c r="F93" s="3">
        <v>110791</v>
      </c>
      <c r="G93" s="3">
        <v>0</v>
      </c>
      <c r="H93" s="3">
        <v>110791</v>
      </c>
      <c r="I93" t="s">
        <v>51</v>
      </c>
      <c r="J93" t="s">
        <v>52</v>
      </c>
      <c r="K93" t="s">
        <v>136</v>
      </c>
      <c r="L93" t="s">
        <v>41</v>
      </c>
      <c r="M93">
        <v>0</v>
      </c>
      <c r="N93">
        <v>0</v>
      </c>
      <c r="O93">
        <v>0</v>
      </c>
      <c r="P93">
        <v>0</v>
      </c>
      <c r="Q93">
        <v>0</v>
      </c>
      <c r="S93">
        <v>0</v>
      </c>
      <c r="T93" s="16">
        <f t="shared" si="13"/>
        <v>4.9265865631110101E-2</v>
      </c>
      <c r="U93" s="3">
        <v>2248839</v>
      </c>
      <c r="V93" s="3">
        <v>1355664</v>
      </c>
      <c r="W93" s="14">
        <f t="shared" si="14"/>
        <v>0.6028283927840099</v>
      </c>
      <c r="X93" s="3">
        <v>713094</v>
      </c>
      <c r="Y93" s="18">
        <f t="shared" si="15"/>
        <v>0.31709428731892325</v>
      </c>
      <c r="Z93" s="8">
        <v>42114</v>
      </c>
      <c r="AA93" s="9">
        <v>515000</v>
      </c>
      <c r="AB93" s="9">
        <v>472221.74</v>
      </c>
      <c r="AC93">
        <v>3.9899999999999998E-2</v>
      </c>
      <c r="AD93">
        <v>10</v>
      </c>
      <c r="AE93" s="38">
        <f t="shared" si="16"/>
        <v>0.12322957605285305</v>
      </c>
      <c r="AF93">
        <v>16</v>
      </c>
      <c r="AG93" s="10">
        <v>11453</v>
      </c>
      <c r="AH93" t="s">
        <v>206</v>
      </c>
      <c r="AI93" t="s">
        <v>43</v>
      </c>
      <c r="AJ93" t="s">
        <v>207</v>
      </c>
      <c r="AK93" s="8">
        <v>42152</v>
      </c>
      <c r="AL93" s="3">
        <v>600000</v>
      </c>
      <c r="AM93" s="3">
        <v>600000</v>
      </c>
      <c r="AN93">
        <v>2.53E-2</v>
      </c>
      <c r="AO93">
        <v>15</v>
      </c>
      <c r="AP93" s="38">
        <f t="shared" si="19"/>
        <v>8.0944803251300448E-2</v>
      </c>
      <c r="AQ93">
        <v>15</v>
      </c>
      <c r="AR93" s="8">
        <v>11925</v>
      </c>
      <c r="AS93" t="s">
        <v>208</v>
      </c>
      <c r="AT93" t="s">
        <v>100</v>
      </c>
      <c r="AU93">
        <v>0</v>
      </c>
      <c r="AV93" s="11" t="s">
        <v>106</v>
      </c>
      <c r="AW93" s="3">
        <v>0</v>
      </c>
      <c r="AX93" s="3">
        <v>0</v>
      </c>
      <c r="AY93">
        <v>0</v>
      </c>
      <c r="AZ93">
        <v>0</v>
      </c>
      <c r="BA93" s="38">
        <f t="shared" si="17"/>
        <v>0</v>
      </c>
      <c r="BB93">
        <v>0</v>
      </c>
      <c r="BC93" s="8">
        <v>0</v>
      </c>
      <c r="BD93">
        <v>0</v>
      </c>
      <c r="BE93" t="s">
        <v>46</v>
      </c>
      <c r="BF93">
        <v>0</v>
      </c>
      <c r="BG93" s="11" t="s">
        <v>106</v>
      </c>
      <c r="BH93" s="3">
        <v>0</v>
      </c>
      <c r="BI93" s="3">
        <v>0</v>
      </c>
      <c r="BJ93">
        <v>0</v>
      </c>
      <c r="BK93">
        <v>0</v>
      </c>
      <c r="BL93" s="38">
        <f t="shared" si="18"/>
        <v>0</v>
      </c>
      <c r="BM93">
        <v>0</v>
      </c>
      <c r="BN93" s="8">
        <v>0</v>
      </c>
      <c r="BO93">
        <v>0</v>
      </c>
      <c r="BP93" t="s">
        <v>46</v>
      </c>
      <c r="BQ93">
        <v>0</v>
      </c>
      <c r="BR93" s="3">
        <v>0</v>
      </c>
      <c r="BS93" t="s">
        <v>209</v>
      </c>
      <c r="BT93" s="19">
        <f t="shared" si="10"/>
        <v>1115000</v>
      </c>
      <c r="BU93" s="19">
        <f t="shared" si="11"/>
        <v>1828094</v>
      </c>
      <c r="BV93" s="13">
        <f t="shared" si="12"/>
        <v>0.81290568155390408</v>
      </c>
    </row>
    <row r="94" spans="1:74" hidden="1" x14ac:dyDescent="0.25">
      <c r="A94" t="s">
        <v>210</v>
      </c>
      <c r="B94" t="s">
        <v>97</v>
      </c>
      <c r="C94">
        <v>8</v>
      </c>
      <c r="D94" t="s">
        <v>37</v>
      </c>
      <c r="E94" s="8">
        <v>35825</v>
      </c>
      <c r="F94" s="3">
        <v>38210</v>
      </c>
      <c r="G94" s="3">
        <v>0</v>
      </c>
      <c r="H94" s="3">
        <v>38210</v>
      </c>
      <c r="I94" t="s">
        <v>211</v>
      </c>
      <c r="J94" t="s">
        <v>212</v>
      </c>
      <c r="K94" t="s">
        <v>213</v>
      </c>
      <c r="L94" t="s">
        <v>41</v>
      </c>
      <c r="M94">
        <v>0</v>
      </c>
      <c r="N94">
        <v>0</v>
      </c>
      <c r="O94">
        <v>3</v>
      </c>
      <c r="P94">
        <v>5</v>
      </c>
      <c r="Q94">
        <v>0</v>
      </c>
      <c r="S94">
        <v>8</v>
      </c>
      <c r="T94" s="16">
        <f t="shared" si="13"/>
        <v>6.1675089623380037E-2</v>
      </c>
      <c r="U94" s="3">
        <v>619537</v>
      </c>
      <c r="V94" s="3">
        <v>549424</v>
      </c>
      <c r="W94" s="14">
        <f t="shared" si="14"/>
        <v>0.88683000369630871</v>
      </c>
      <c r="X94" s="3">
        <v>387378</v>
      </c>
      <c r="Y94" s="18">
        <f t="shared" si="15"/>
        <v>0.62527016142700109</v>
      </c>
      <c r="Z94" s="8" t="s">
        <v>106</v>
      </c>
      <c r="AA94" s="9">
        <v>0</v>
      </c>
      <c r="AB94" s="9">
        <v>0</v>
      </c>
      <c r="AC94">
        <v>0</v>
      </c>
      <c r="AD94">
        <v>0</v>
      </c>
      <c r="AE94" s="38">
        <f t="shared" si="16"/>
        <v>0</v>
      </c>
      <c r="AF94">
        <v>0</v>
      </c>
      <c r="AG94" s="10">
        <v>0</v>
      </c>
      <c r="AH94">
        <v>0</v>
      </c>
      <c r="AI94" t="s">
        <v>46</v>
      </c>
      <c r="AJ94">
        <v>0</v>
      </c>
      <c r="AK94" s="8" t="s">
        <v>106</v>
      </c>
      <c r="AL94" s="3">
        <v>0</v>
      </c>
      <c r="AM94" s="3">
        <v>0</v>
      </c>
      <c r="AN94">
        <v>0</v>
      </c>
      <c r="AO94" t="s">
        <v>45</v>
      </c>
      <c r="AP94" s="38">
        <f t="shared" si="19"/>
        <v>0</v>
      </c>
      <c r="AQ94">
        <v>0</v>
      </c>
      <c r="AR94" s="8">
        <v>0</v>
      </c>
      <c r="AS94">
        <v>0</v>
      </c>
      <c r="AT94" t="s">
        <v>46</v>
      </c>
      <c r="AU94">
        <v>0</v>
      </c>
      <c r="AV94" s="11" t="s">
        <v>106</v>
      </c>
      <c r="AW94" s="3">
        <v>0</v>
      </c>
      <c r="AX94" s="3">
        <v>0</v>
      </c>
      <c r="AY94">
        <v>0</v>
      </c>
      <c r="AZ94">
        <v>0</v>
      </c>
      <c r="BA94" s="38">
        <f t="shared" si="17"/>
        <v>0</v>
      </c>
      <c r="BB94">
        <v>0</v>
      </c>
      <c r="BC94" s="8">
        <v>0</v>
      </c>
      <c r="BD94">
        <v>0</v>
      </c>
      <c r="BE94" t="s">
        <v>46</v>
      </c>
      <c r="BF94">
        <v>0</v>
      </c>
      <c r="BG94" s="11" t="s">
        <v>106</v>
      </c>
      <c r="BH94" s="3">
        <v>0</v>
      </c>
      <c r="BI94" s="3">
        <v>0</v>
      </c>
      <c r="BJ94">
        <v>0</v>
      </c>
      <c r="BK94">
        <v>0</v>
      </c>
      <c r="BL94" s="38">
        <f t="shared" si="18"/>
        <v>0</v>
      </c>
      <c r="BM94">
        <v>0</v>
      </c>
      <c r="BN94" s="8">
        <v>0</v>
      </c>
      <c r="BO94">
        <v>0</v>
      </c>
      <c r="BP94" t="s">
        <v>46</v>
      </c>
      <c r="BQ94">
        <v>0</v>
      </c>
      <c r="BR94" s="3">
        <v>619537</v>
      </c>
      <c r="BS94" t="s">
        <v>47</v>
      </c>
      <c r="BT94" s="19">
        <f t="shared" si="10"/>
        <v>0</v>
      </c>
      <c r="BU94" s="19">
        <f t="shared" si="11"/>
        <v>387378</v>
      </c>
      <c r="BV94" s="13">
        <f t="shared" si="12"/>
        <v>0.62527016142700109</v>
      </c>
    </row>
    <row r="95" spans="1:74" hidden="1" x14ac:dyDescent="0.25">
      <c r="A95" t="s">
        <v>35</v>
      </c>
      <c r="B95" t="s">
        <v>36</v>
      </c>
      <c r="C95">
        <v>8</v>
      </c>
      <c r="D95" t="s">
        <v>37</v>
      </c>
      <c r="E95" s="8">
        <v>36159</v>
      </c>
      <c r="F95" s="3">
        <v>0</v>
      </c>
      <c r="G95" s="3">
        <v>0</v>
      </c>
      <c r="H95" s="3">
        <v>0</v>
      </c>
      <c r="I95" t="s">
        <v>141</v>
      </c>
      <c r="J95">
        <v>0</v>
      </c>
      <c r="K95">
        <v>0</v>
      </c>
      <c r="L95" t="s">
        <v>41</v>
      </c>
      <c r="M95">
        <v>0</v>
      </c>
      <c r="N95">
        <v>0</v>
      </c>
      <c r="O95">
        <v>0</v>
      </c>
      <c r="P95">
        <v>0</v>
      </c>
      <c r="Q95">
        <v>0</v>
      </c>
      <c r="S95">
        <v>0</v>
      </c>
      <c r="T95" s="16">
        <f t="shared" si="13"/>
        <v>0</v>
      </c>
      <c r="U95" s="3">
        <v>752079</v>
      </c>
      <c r="V95" s="3">
        <v>790533</v>
      </c>
      <c r="W95" s="14">
        <f t="shared" si="14"/>
        <v>1.0511302669001528</v>
      </c>
      <c r="X95" s="3">
        <v>0</v>
      </c>
      <c r="Y95" s="18">
        <f t="shared" si="15"/>
        <v>0</v>
      </c>
      <c r="Z95" s="8">
        <v>36042</v>
      </c>
      <c r="AA95" s="9">
        <v>125000</v>
      </c>
      <c r="AB95" s="9">
        <v>12180.38</v>
      </c>
      <c r="AC95">
        <v>4.4999999999999998E-2</v>
      </c>
      <c r="AD95">
        <v>21</v>
      </c>
      <c r="AE95" s="38">
        <f t="shared" si="16"/>
        <v>7.4600566873042409E-2</v>
      </c>
      <c r="AF95">
        <v>21</v>
      </c>
      <c r="AG95" s="10">
        <v>43709</v>
      </c>
      <c r="AH95">
        <v>0</v>
      </c>
      <c r="AI95" t="s">
        <v>43</v>
      </c>
      <c r="AJ95" t="s">
        <v>214</v>
      </c>
      <c r="AK95" s="8">
        <v>35933</v>
      </c>
      <c r="AL95" s="3">
        <v>180000</v>
      </c>
      <c r="AM95" s="3">
        <v>200000</v>
      </c>
      <c r="AN95">
        <v>0.01</v>
      </c>
      <c r="AO95">
        <v>50</v>
      </c>
      <c r="AP95" s="38">
        <f t="shared" si="19"/>
        <v>2.5512730928169743E-2</v>
      </c>
      <c r="AQ95">
        <v>30</v>
      </c>
      <c r="AR95" s="8">
        <v>54393</v>
      </c>
      <c r="AS95">
        <v>0</v>
      </c>
      <c r="AT95" t="s">
        <v>100</v>
      </c>
      <c r="AU95">
        <v>0</v>
      </c>
      <c r="AV95" s="11" t="s">
        <v>106</v>
      </c>
      <c r="AW95" s="3">
        <v>0</v>
      </c>
      <c r="AX95" s="3">
        <v>0</v>
      </c>
      <c r="AY95">
        <v>0</v>
      </c>
      <c r="AZ95">
        <v>0</v>
      </c>
      <c r="BA95" s="38">
        <f t="shared" si="17"/>
        <v>0</v>
      </c>
      <c r="BB95">
        <v>0</v>
      </c>
      <c r="BC95" s="8">
        <v>0</v>
      </c>
      <c r="BD95">
        <v>0</v>
      </c>
      <c r="BE95" t="s">
        <v>46</v>
      </c>
      <c r="BF95">
        <v>0</v>
      </c>
      <c r="BG95" s="11" t="s">
        <v>106</v>
      </c>
      <c r="BH95" s="3">
        <v>0</v>
      </c>
      <c r="BI95" s="3">
        <v>0</v>
      </c>
      <c r="BJ95">
        <v>0</v>
      </c>
      <c r="BK95">
        <v>0</v>
      </c>
      <c r="BL95" s="38">
        <f t="shared" si="18"/>
        <v>0</v>
      </c>
      <c r="BM95">
        <v>0</v>
      </c>
      <c r="BN95" s="8">
        <v>0</v>
      </c>
      <c r="BO95">
        <v>0</v>
      </c>
      <c r="BP95" t="s">
        <v>46</v>
      </c>
      <c r="BQ95">
        <v>0</v>
      </c>
      <c r="BR95" s="3">
        <v>0</v>
      </c>
      <c r="BS95">
        <v>0</v>
      </c>
      <c r="BT95" s="19">
        <f t="shared" si="10"/>
        <v>305000</v>
      </c>
      <c r="BU95" s="19">
        <f t="shared" si="11"/>
        <v>305000</v>
      </c>
      <c r="BV95" s="13">
        <f t="shared" si="12"/>
        <v>0.40554250284876986</v>
      </c>
    </row>
    <row r="96" spans="1:74" hidden="1" x14ac:dyDescent="0.25">
      <c r="A96" t="s">
        <v>35</v>
      </c>
      <c r="B96" t="s">
        <v>36</v>
      </c>
      <c r="C96">
        <v>21</v>
      </c>
      <c r="D96" t="s">
        <v>37</v>
      </c>
      <c r="E96" s="8">
        <v>36143</v>
      </c>
      <c r="F96" s="3">
        <v>124560</v>
      </c>
      <c r="G96" s="3">
        <v>0</v>
      </c>
      <c r="H96" s="3">
        <v>124560</v>
      </c>
      <c r="I96" t="s">
        <v>141</v>
      </c>
      <c r="J96">
        <v>0</v>
      </c>
      <c r="K96">
        <v>0</v>
      </c>
      <c r="L96" t="s">
        <v>41</v>
      </c>
      <c r="M96">
        <v>0</v>
      </c>
      <c r="N96">
        <v>0</v>
      </c>
      <c r="O96">
        <v>0</v>
      </c>
      <c r="P96">
        <v>0</v>
      </c>
      <c r="Q96">
        <v>0</v>
      </c>
      <c r="S96">
        <v>0</v>
      </c>
      <c r="T96" s="16">
        <f t="shared" si="13"/>
        <v>6.1710688047418541E-2</v>
      </c>
      <c r="U96" s="3">
        <v>2018451</v>
      </c>
      <c r="V96" s="3">
        <v>1489952</v>
      </c>
      <c r="W96" s="14">
        <f t="shared" si="14"/>
        <v>0.73816604911389971</v>
      </c>
      <c r="X96" s="3">
        <v>0</v>
      </c>
      <c r="Y96" s="18">
        <f t="shared" si="15"/>
        <v>0</v>
      </c>
      <c r="Z96" s="8">
        <v>41873</v>
      </c>
      <c r="AA96" s="9">
        <v>505380</v>
      </c>
      <c r="AB96" s="9">
        <v>479054.24</v>
      </c>
      <c r="AC96">
        <v>4.1500000000000002E-2</v>
      </c>
      <c r="AD96">
        <v>5</v>
      </c>
      <c r="AE96" s="38">
        <f t="shared" si="16"/>
        <v>0.22557450576213001</v>
      </c>
      <c r="AF96">
        <v>0</v>
      </c>
      <c r="AG96" s="10">
        <v>43723</v>
      </c>
      <c r="AH96">
        <v>0</v>
      </c>
      <c r="AI96" t="s">
        <v>43</v>
      </c>
      <c r="AJ96">
        <v>0</v>
      </c>
      <c r="AK96" s="8" t="s">
        <v>106</v>
      </c>
      <c r="AL96" s="3">
        <v>0</v>
      </c>
      <c r="AM96" s="3">
        <v>0</v>
      </c>
      <c r="AN96">
        <v>0</v>
      </c>
      <c r="AO96">
        <v>0</v>
      </c>
      <c r="AP96" s="38">
        <f t="shared" si="19"/>
        <v>0</v>
      </c>
      <c r="AQ96">
        <v>0</v>
      </c>
      <c r="AR96" s="8">
        <v>0</v>
      </c>
      <c r="AS96">
        <v>0</v>
      </c>
      <c r="AT96">
        <v>0</v>
      </c>
      <c r="AU96">
        <v>0</v>
      </c>
      <c r="AV96" s="11" t="s">
        <v>106</v>
      </c>
      <c r="AW96" s="3">
        <v>0</v>
      </c>
      <c r="AX96" s="3">
        <v>0</v>
      </c>
      <c r="AY96">
        <v>0</v>
      </c>
      <c r="AZ96">
        <v>0</v>
      </c>
      <c r="BA96" s="38">
        <f t="shared" si="17"/>
        <v>0</v>
      </c>
      <c r="BB96">
        <v>0</v>
      </c>
      <c r="BC96" s="8">
        <v>0</v>
      </c>
      <c r="BD96">
        <v>0</v>
      </c>
      <c r="BE96" t="s">
        <v>46</v>
      </c>
      <c r="BF96">
        <v>0</v>
      </c>
      <c r="BG96" s="11" t="s">
        <v>106</v>
      </c>
      <c r="BH96" s="3">
        <v>0</v>
      </c>
      <c r="BI96" s="3">
        <v>0</v>
      </c>
      <c r="BJ96">
        <v>0</v>
      </c>
      <c r="BK96">
        <v>0</v>
      </c>
      <c r="BL96" s="38">
        <f t="shared" si="18"/>
        <v>0</v>
      </c>
      <c r="BM96">
        <v>0</v>
      </c>
      <c r="BN96" s="8">
        <v>0</v>
      </c>
      <c r="BO96">
        <v>0</v>
      </c>
      <c r="BP96" t="s">
        <v>46</v>
      </c>
      <c r="BQ96">
        <v>0</v>
      </c>
      <c r="BR96" s="3">
        <v>0</v>
      </c>
      <c r="BS96">
        <v>0</v>
      </c>
      <c r="BT96" s="19">
        <f t="shared" si="10"/>
        <v>505380</v>
      </c>
      <c r="BU96" s="19">
        <f t="shared" si="11"/>
        <v>505380</v>
      </c>
      <c r="BV96" s="13">
        <f t="shared" si="12"/>
        <v>0.25038011821936723</v>
      </c>
    </row>
    <row r="97" spans="1:74" hidden="1" x14ac:dyDescent="0.25">
      <c r="A97" t="s">
        <v>35</v>
      </c>
      <c r="B97" t="s">
        <v>36</v>
      </c>
      <c r="C97">
        <v>0</v>
      </c>
      <c r="D97" t="s">
        <v>46</v>
      </c>
      <c r="E97" s="8" t="s">
        <v>106</v>
      </c>
      <c r="F97" s="3">
        <v>0</v>
      </c>
      <c r="G97" s="3">
        <v>0</v>
      </c>
      <c r="H97" s="3">
        <v>0</v>
      </c>
      <c r="I97">
        <v>0</v>
      </c>
      <c r="J97">
        <v>0</v>
      </c>
      <c r="K97">
        <v>0</v>
      </c>
      <c r="L97" t="s">
        <v>46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 s="16">
        <f t="shared" si="13"/>
        <v>0</v>
      </c>
      <c r="U97" s="3">
        <v>0</v>
      </c>
      <c r="V97" s="3">
        <v>0</v>
      </c>
      <c r="W97" s="14">
        <f t="shared" si="14"/>
        <v>0</v>
      </c>
      <c r="X97" s="3">
        <v>0</v>
      </c>
      <c r="Y97" s="18">
        <f t="shared" si="15"/>
        <v>0</v>
      </c>
      <c r="Z97" s="8" t="s">
        <v>106</v>
      </c>
      <c r="AA97" s="9">
        <v>0</v>
      </c>
      <c r="AB97" s="9">
        <v>0</v>
      </c>
      <c r="AC97">
        <v>0</v>
      </c>
      <c r="AD97">
        <v>0</v>
      </c>
      <c r="AE97" s="38">
        <f t="shared" si="16"/>
        <v>0</v>
      </c>
      <c r="AF97">
        <v>0</v>
      </c>
      <c r="AG97" s="10">
        <v>0</v>
      </c>
      <c r="AH97">
        <v>0</v>
      </c>
      <c r="AI97" t="s">
        <v>46</v>
      </c>
      <c r="AJ97">
        <v>0</v>
      </c>
      <c r="AK97" s="8" t="s">
        <v>106</v>
      </c>
      <c r="AL97" s="3">
        <v>0</v>
      </c>
      <c r="AM97" s="3">
        <v>0</v>
      </c>
      <c r="AN97">
        <v>0</v>
      </c>
      <c r="AO97" t="s">
        <v>45</v>
      </c>
      <c r="AP97" s="38">
        <f t="shared" si="19"/>
        <v>0</v>
      </c>
      <c r="AQ97">
        <v>0</v>
      </c>
      <c r="AR97" s="8">
        <v>0</v>
      </c>
      <c r="AS97">
        <v>0</v>
      </c>
      <c r="AT97" t="s">
        <v>46</v>
      </c>
      <c r="AU97">
        <v>0</v>
      </c>
      <c r="AV97" s="11" t="s">
        <v>106</v>
      </c>
      <c r="AW97" s="3">
        <v>0</v>
      </c>
      <c r="AX97" s="3">
        <v>0</v>
      </c>
      <c r="AY97">
        <v>0</v>
      </c>
      <c r="AZ97">
        <v>0</v>
      </c>
      <c r="BA97" s="38">
        <f t="shared" si="17"/>
        <v>0</v>
      </c>
      <c r="BB97">
        <v>0</v>
      </c>
      <c r="BC97" s="8">
        <v>0</v>
      </c>
      <c r="BD97">
        <v>0</v>
      </c>
      <c r="BE97" t="s">
        <v>46</v>
      </c>
      <c r="BF97">
        <v>0</v>
      </c>
      <c r="BG97" s="11" t="s">
        <v>106</v>
      </c>
      <c r="BH97" s="3">
        <v>0</v>
      </c>
      <c r="BI97" s="3">
        <v>0</v>
      </c>
      <c r="BJ97">
        <v>0</v>
      </c>
      <c r="BK97">
        <v>0</v>
      </c>
      <c r="BL97" s="38">
        <f t="shared" si="18"/>
        <v>0</v>
      </c>
      <c r="BM97">
        <v>0</v>
      </c>
      <c r="BN97" s="8">
        <v>0</v>
      </c>
      <c r="BO97">
        <v>0</v>
      </c>
      <c r="BP97" t="s">
        <v>46</v>
      </c>
      <c r="BQ97">
        <v>0</v>
      </c>
      <c r="BR97" s="3">
        <v>0</v>
      </c>
      <c r="BS97">
        <v>0</v>
      </c>
      <c r="BT97" s="19">
        <f t="shared" si="10"/>
        <v>0</v>
      </c>
      <c r="BU97" s="19">
        <f t="shared" si="11"/>
        <v>0</v>
      </c>
      <c r="BV97" s="13">
        <f t="shared" si="12"/>
        <v>0</v>
      </c>
    </row>
    <row r="98" spans="1:74" hidden="1" x14ac:dyDescent="0.25">
      <c r="A98" t="s">
        <v>35</v>
      </c>
      <c r="B98" t="s">
        <v>36</v>
      </c>
      <c r="C98">
        <v>19</v>
      </c>
      <c r="D98" t="s">
        <v>37</v>
      </c>
      <c r="E98" s="8">
        <v>36151</v>
      </c>
      <c r="F98" s="3">
        <v>112428</v>
      </c>
      <c r="G98" s="3">
        <v>0</v>
      </c>
      <c r="H98" s="3">
        <v>112428</v>
      </c>
      <c r="I98" t="s">
        <v>141</v>
      </c>
      <c r="J98">
        <v>0</v>
      </c>
      <c r="K98">
        <v>0</v>
      </c>
      <c r="L98" t="s">
        <v>41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 s="16">
        <f t="shared" si="13"/>
        <v>6.1617888852351199E-2</v>
      </c>
      <c r="U98" s="3">
        <v>1824600</v>
      </c>
      <c r="V98" s="3">
        <v>1439871</v>
      </c>
      <c r="W98" s="14">
        <f t="shared" si="14"/>
        <v>0.78914337389016775</v>
      </c>
      <c r="X98" s="3">
        <v>0</v>
      </c>
      <c r="Y98" s="18">
        <f t="shared" si="15"/>
        <v>0</v>
      </c>
      <c r="Z98" s="8">
        <v>41873</v>
      </c>
      <c r="AA98" s="9">
        <v>492745</v>
      </c>
      <c r="AB98" s="9">
        <v>467077.87</v>
      </c>
      <c r="AC98">
        <v>4.1500000000000002E-2</v>
      </c>
      <c r="AD98">
        <v>5</v>
      </c>
      <c r="AE98" s="38">
        <f t="shared" si="16"/>
        <v>0.22557450576213001</v>
      </c>
      <c r="AF98">
        <v>0</v>
      </c>
      <c r="AG98" s="10">
        <v>43723</v>
      </c>
      <c r="AH98">
        <v>0</v>
      </c>
      <c r="AI98" t="s">
        <v>43</v>
      </c>
      <c r="AJ98">
        <v>0</v>
      </c>
      <c r="AK98" s="8" t="s">
        <v>106</v>
      </c>
      <c r="AL98" s="3">
        <v>0</v>
      </c>
      <c r="AM98" s="3">
        <v>0</v>
      </c>
      <c r="AN98">
        <v>0</v>
      </c>
      <c r="AO98">
        <v>0</v>
      </c>
      <c r="AP98" s="38">
        <f t="shared" si="19"/>
        <v>0</v>
      </c>
      <c r="AQ98">
        <v>0</v>
      </c>
      <c r="AR98" s="8">
        <v>0</v>
      </c>
      <c r="AS98">
        <v>0</v>
      </c>
      <c r="AT98">
        <v>0</v>
      </c>
      <c r="AU98">
        <v>0</v>
      </c>
      <c r="AV98" s="11" t="s">
        <v>106</v>
      </c>
      <c r="AW98" s="3">
        <v>0</v>
      </c>
      <c r="AX98" s="3">
        <v>0</v>
      </c>
      <c r="AY98">
        <v>0</v>
      </c>
      <c r="AZ98">
        <v>0</v>
      </c>
      <c r="BA98" s="38">
        <f t="shared" si="17"/>
        <v>0</v>
      </c>
      <c r="BB98">
        <v>0</v>
      </c>
      <c r="BC98" s="8">
        <v>0</v>
      </c>
      <c r="BD98">
        <v>0</v>
      </c>
      <c r="BE98" t="s">
        <v>46</v>
      </c>
      <c r="BF98">
        <v>0</v>
      </c>
      <c r="BG98" s="11" t="s">
        <v>106</v>
      </c>
      <c r="BH98" s="3">
        <v>0</v>
      </c>
      <c r="BI98" s="3">
        <v>0</v>
      </c>
      <c r="BJ98">
        <v>0</v>
      </c>
      <c r="BK98">
        <v>0</v>
      </c>
      <c r="BL98" s="38">
        <f t="shared" si="18"/>
        <v>0</v>
      </c>
      <c r="BM98">
        <v>0</v>
      </c>
      <c r="BN98" s="8">
        <v>0</v>
      </c>
      <c r="BO98">
        <v>0</v>
      </c>
      <c r="BP98" t="s">
        <v>46</v>
      </c>
      <c r="BQ98">
        <v>0</v>
      </c>
      <c r="BR98" s="3">
        <v>0</v>
      </c>
      <c r="BS98">
        <v>0</v>
      </c>
      <c r="BT98" s="19">
        <f t="shared" si="10"/>
        <v>492745</v>
      </c>
      <c r="BU98" s="19">
        <f t="shared" si="11"/>
        <v>492745</v>
      </c>
      <c r="BV98" s="13">
        <f t="shared" si="12"/>
        <v>0.27005645072892687</v>
      </c>
    </row>
    <row r="99" spans="1:74" hidden="1" x14ac:dyDescent="0.25">
      <c r="A99" t="s">
        <v>215</v>
      </c>
      <c r="B99" t="s">
        <v>215</v>
      </c>
      <c r="C99">
        <v>35</v>
      </c>
      <c r="D99" t="s">
        <v>37</v>
      </c>
      <c r="E99" s="8">
        <v>36463</v>
      </c>
      <c r="F99" s="3">
        <v>88845</v>
      </c>
      <c r="G99" s="3">
        <v>0</v>
      </c>
      <c r="H99" s="3">
        <v>88845</v>
      </c>
      <c r="I99" t="s">
        <v>51</v>
      </c>
      <c r="J99" t="s">
        <v>136</v>
      </c>
      <c r="K99" t="s">
        <v>136</v>
      </c>
      <c r="L99" t="s">
        <v>41</v>
      </c>
      <c r="M99">
        <v>0</v>
      </c>
      <c r="N99">
        <v>0</v>
      </c>
      <c r="O99">
        <v>14</v>
      </c>
      <c r="P99">
        <v>21</v>
      </c>
      <c r="Q99">
        <v>0</v>
      </c>
      <c r="S99">
        <v>35</v>
      </c>
      <c r="T99" s="16">
        <f t="shared" si="13"/>
        <v>2.8725690910337175E-2</v>
      </c>
      <c r="U99" s="3">
        <v>3092876</v>
      </c>
      <c r="V99" s="3">
        <v>1095404</v>
      </c>
      <c r="W99" s="14">
        <f t="shared" si="14"/>
        <v>0.35417003462149793</v>
      </c>
      <c r="X99" s="3">
        <v>1257376</v>
      </c>
      <c r="Y99" s="18">
        <f t="shared" si="15"/>
        <v>0.40653941509455926</v>
      </c>
      <c r="Z99" s="8">
        <v>36495</v>
      </c>
      <c r="AA99" s="9">
        <v>1236935.83</v>
      </c>
      <c r="AB99" s="9">
        <v>1128467.43</v>
      </c>
      <c r="AC99">
        <v>7.2499999999999995E-2</v>
      </c>
      <c r="AD99">
        <v>30</v>
      </c>
      <c r="AE99" s="38">
        <f t="shared" si="16"/>
        <v>8.2619619010995335E-2</v>
      </c>
      <c r="AF99">
        <v>48</v>
      </c>
      <c r="AG99" s="10">
        <v>47453</v>
      </c>
      <c r="AH99" t="s">
        <v>54</v>
      </c>
      <c r="AI99" t="s">
        <v>43</v>
      </c>
      <c r="AJ99" t="s">
        <v>137</v>
      </c>
      <c r="AK99" s="8">
        <v>36081</v>
      </c>
      <c r="AL99" s="3">
        <v>126000</v>
      </c>
      <c r="AM99" s="3">
        <v>126000</v>
      </c>
      <c r="AN99">
        <v>0.01</v>
      </c>
      <c r="AO99">
        <v>50</v>
      </c>
      <c r="AP99" s="38">
        <f t="shared" si="19"/>
        <v>2.5512730928169743E-2</v>
      </c>
      <c r="AQ99" t="s">
        <v>165</v>
      </c>
      <c r="AR99" s="8">
        <v>54363</v>
      </c>
      <c r="AS99" t="s">
        <v>71</v>
      </c>
      <c r="AT99" t="s">
        <v>100</v>
      </c>
      <c r="AU99" t="s">
        <v>137</v>
      </c>
      <c r="AV99" s="11">
        <v>36495</v>
      </c>
      <c r="AW99" s="3">
        <v>100000</v>
      </c>
      <c r="AX99" s="3">
        <v>100000</v>
      </c>
      <c r="AY99">
        <v>0</v>
      </c>
      <c r="AZ99">
        <v>30</v>
      </c>
      <c r="BA99" s="38">
        <f t="shared" si="17"/>
        <v>3.3333333333333333E-2</v>
      </c>
      <c r="BB99" t="s">
        <v>165</v>
      </c>
      <c r="BC99" s="8">
        <v>47423</v>
      </c>
      <c r="BD99" t="s">
        <v>75</v>
      </c>
      <c r="BE99" t="s">
        <v>100</v>
      </c>
      <c r="BF99" t="s">
        <v>137</v>
      </c>
      <c r="BG99" s="11">
        <v>36495</v>
      </c>
      <c r="BH99" s="3">
        <v>25000</v>
      </c>
      <c r="BI99" s="3">
        <v>25000</v>
      </c>
      <c r="BJ99">
        <v>0</v>
      </c>
      <c r="BK99">
        <v>30</v>
      </c>
      <c r="BL99" s="38">
        <f t="shared" si="18"/>
        <v>3.3333333333333333E-2</v>
      </c>
      <c r="BM99" t="s">
        <v>165</v>
      </c>
      <c r="BN99" s="8">
        <v>47423</v>
      </c>
      <c r="BO99" t="s">
        <v>75</v>
      </c>
      <c r="BP99" t="s">
        <v>100</v>
      </c>
      <c r="BQ99" t="s">
        <v>137</v>
      </c>
      <c r="BR99" s="3">
        <v>2745311.83</v>
      </c>
      <c r="BS99" t="s">
        <v>47</v>
      </c>
      <c r="BT99" s="19">
        <f t="shared" si="10"/>
        <v>1487935.83</v>
      </c>
      <c r="BU99" s="19">
        <f t="shared" si="11"/>
        <v>2745311.83</v>
      </c>
      <c r="BV99" s="13">
        <f t="shared" si="12"/>
        <v>0.88762427914989162</v>
      </c>
    </row>
    <row r="100" spans="1:74" hidden="1" x14ac:dyDescent="0.25">
      <c r="A100" t="s">
        <v>216</v>
      </c>
      <c r="B100" t="s">
        <v>217</v>
      </c>
      <c r="C100">
        <v>16</v>
      </c>
      <c r="D100" t="s">
        <v>37</v>
      </c>
      <c r="E100" s="8">
        <v>36451</v>
      </c>
      <c r="F100" s="3">
        <v>802750</v>
      </c>
      <c r="G100" s="3">
        <v>0</v>
      </c>
      <c r="H100" s="3">
        <v>802750</v>
      </c>
      <c r="I100">
        <v>15</v>
      </c>
      <c r="J100">
        <v>15</v>
      </c>
      <c r="K100">
        <v>30</v>
      </c>
      <c r="L100" t="s">
        <v>41</v>
      </c>
      <c r="M100">
        <v>0</v>
      </c>
      <c r="N100">
        <v>0</v>
      </c>
      <c r="O100">
        <v>0</v>
      </c>
      <c r="P100">
        <v>16</v>
      </c>
      <c r="Q100">
        <v>0</v>
      </c>
      <c r="S100">
        <v>16</v>
      </c>
      <c r="T100" s="16">
        <f t="shared" si="13"/>
        <v>0.79867357009821871</v>
      </c>
      <c r="U100" s="3">
        <v>1005104</v>
      </c>
      <c r="V100" s="3">
        <v>986907</v>
      </c>
      <c r="W100" s="14">
        <f t="shared" si="14"/>
        <v>0.98189540584854895</v>
      </c>
      <c r="X100" s="3">
        <v>602062</v>
      </c>
      <c r="Y100" s="18">
        <f t="shared" si="15"/>
        <v>0.5990046801127048</v>
      </c>
      <c r="Z100" s="8">
        <v>37021</v>
      </c>
      <c r="AA100" s="9">
        <v>288000</v>
      </c>
      <c r="AB100" s="9">
        <v>140638</v>
      </c>
      <c r="AC100">
        <v>8.5000000000000006E-2</v>
      </c>
      <c r="AD100">
        <v>15</v>
      </c>
      <c r="AE100" s="38">
        <f t="shared" si="16"/>
        <v>0.1204204613961629</v>
      </c>
      <c r="AF100">
        <v>25</v>
      </c>
      <c r="AG100" s="10">
        <v>43190</v>
      </c>
      <c r="AH100">
        <v>0</v>
      </c>
      <c r="AI100" t="s">
        <v>43</v>
      </c>
      <c r="AJ100" t="s">
        <v>205</v>
      </c>
      <c r="AK100" s="8">
        <v>36502</v>
      </c>
      <c r="AL100" s="3">
        <v>50000</v>
      </c>
      <c r="AM100" s="3">
        <v>50000</v>
      </c>
      <c r="AN100">
        <v>0.03</v>
      </c>
      <c r="AO100">
        <v>20</v>
      </c>
      <c r="AP100" s="38">
        <f t="shared" si="19"/>
        <v>6.7215707596859131E-2</v>
      </c>
      <c r="AQ100">
        <v>20</v>
      </c>
      <c r="AR100" s="8">
        <v>43830</v>
      </c>
      <c r="AS100">
        <v>0</v>
      </c>
      <c r="AT100" t="s">
        <v>100</v>
      </c>
      <c r="AU100" t="s">
        <v>205</v>
      </c>
      <c r="AV100" s="11" t="s">
        <v>106</v>
      </c>
      <c r="AW100" s="3">
        <v>0</v>
      </c>
      <c r="AX100" s="3">
        <v>0</v>
      </c>
      <c r="AY100">
        <v>0</v>
      </c>
      <c r="AZ100">
        <v>0</v>
      </c>
      <c r="BA100" s="38">
        <f t="shared" si="17"/>
        <v>0</v>
      </c>
      <c r="BB100">
        <v>0</v>
      </c>
      <c r="BC100" s="8">
        <v>0</v>
      </c>
      <c r="BD100">
        <v>0</v>
      </c>
      <c r="BE100" t="s">
        <v>46</v>
      </c>
      <c r="BF100">
        <v>0</v>
      </c>
      <c r="BG100" s="11" t="s">
        <v>106</v>
      </c>
      <c r="BH100" s="3">
        <v>0</v>
      </c>
      <c r="BI100" s="3">
        <v>0</v>
      </c>
      <c r="BJ100">
        <v>0</v>
      </c>
      <c r="BK100">
        <v>0</v>
      </c>
      <c r="BL100" s="38">
        <f t="shared" si="18"/>
        <v>0</v>
      </c>
      <c r="BM100">
        <v>0</v>
      </c>
      <c r="BN100" s="8">
        <v>0</v>
      </c>
      <c r="BO100">
        <v>0</v>
      </c>
      <c r="BP100" t="s">
        <v>46</v>
      </c>
      <c r="BQ100">
        <v>0</v>
      </c>
      <c r="BR100" s="3">
        <v>1005104</v>
      </c>
      <c r="BS100">
        <v>0</v>
      </c>
      <c r="BT100" s="19">
        <f t="shared" si="10"/>
        <v>338000</v>
      </c>
      <c r="BU100" s="19">
        <f t="shared" si="11"/>
        <v>940062</v>
      </c>
      <c r="BV100" s="13">
        <f t="shared" si="12"/>
        <v>0.93528828857511259</v>
      </c>
    </row>
    <row r="101" spans="1:74" hidden="1" x14ac:dyDescent="0.25">
      <c r="A101" t="s">
        <v>35</v>
      </c>
      <c r="B101" t="s">
        <v>36</v>
      </c>
      <c r="C101">
        <v>64</v>
      </c>
      <c r="D101" t="s">
        <v>37</v>
      </c>
      <c r="E101" s="8">
        <v>36334</v>
      </c>
      <c r="F101" s="3">
        <v>142201</v>
      </c>
      <c r="G101" s="3">
        <v>0</v>
      </c>
      <c r="H101" s="3">
        <v>142201</v>
      </c>
      <c r="I101" t="s">
        <v>141</v>
      </c>
      <c r="J101">
        <v>0</v>
      </c>
      <c r="K101">
        <v>0</v>
      </c>
      <c r="L101" t="s">
        <v>41</v>
      </c>
      <c r="M101">
        <v>0</v>
      </c>
      <c r="N101">
        <v>0</v>
      </c>
      <c r="O101">
        <v>0</v>
      </c>
      <c r="P101">
        <v>0</v>
      </c>
      <c r="Q101">
        <v>0</v>
      </c>
      <c r="S101">
        <v>0</v>
      </c>
      <c r="T101" s="16">
        <f t="shared" si="13"/>
        <v>6.4316638262612663E-2</v>
      </c>
      <c r="U101" s="3">
        <v>2210952</v>
      </c>
      <c r="V101" s="3">
        <v>2210949</v>
      </c>
      <c r="W101" s="14">
        <f t="shared" si="14"/>
        <v>0.99999864311843945</v>
      </c>
      <c r="X101" s="3">
        <v>0</v>
      </c>
      <c r="Y101" s="18">
        <f t="shared" si="15"/>
        <v>0</v>
      </c>
      <c r="Z101" s="8">
        <v>42481</v>
      </c>
      <c r="AA101" s="9">
        <v>2872000</v>
      </c>
      <c r="AB101" s="9">
        <v>2803586.28</v>
      </c>
      <c r="AC101">
        <v>3.4799999999999998E-2</v>
      </c>
      <c r="AD101">
        <v>35</v>
      </c>
      <c r="AE101" s="38">
        <f t="shared" si="16"/>
        <v>4.9857645270672574E-2</v>
      </c>
      <c r="AF101">
        <v>35</v>
      </c>
      <c r="AG101" s="10">
        <v>18749</v>
      </c>
      <c r="AH101">
        <v>0</v>
      </c>
      <c r="AI101" t="s">
        <v>43</v>
      </c>
      <c r="AJ101" t="s">
        <v>44</v>
      </c>
      <c r="AK101" s="8">
        <v>36326</v>
      </c>
      <c r="AL101" s="3">
        <v>61704</v>
      </c>
      <c r="AM101" s="3">
        <v>61704</v>
      </c>
      <c r="AN101">
        <v>0.01</v>
      </c>
      <c r="AO101" t="s">
        <v>45</v>
      </c>
      <c r="AP101" s="38">
        <f t="shared" si="19"/>
        <v>0</v>
      </c>
      <c r="AQ101">
        <v>0</v>
      </c>
      <c r="AR101" s="8">
        <v>55274</v>
      </c>
      <c r="AS101">
        <v>0</v>
      </c>
      <c r="AT101" t="s">
        <v>100</v>
      </c>
      <c r="AU101">
        <v>0</v>
      </c>
      <c r="AV101" s="11">
        <v>36494</v>
      </c>
      <c r="AW101" s="3">
        <v>170000</v>
      </c>
      <c r="AX101" s="3">
        <v>170000</v>
      </c>
      <c r="AY101">
        <v>0.01</v>
      </c>
      <c r="AZ101">
        <v>47</v>
      </c>
      <c r="BA101" s="38">
        <f t="shared" si="17"/>
        <v>2.6771110342593669E-2</v>
      </c>
      <c r="BB101">
        <v>0</v>
      </c>
      <c r="BC101" s="8">
        <v>53328</v>
      </c>
      <c r="BE101" t="s">
        <v>58</v>
      </c>
      <c r="BF101">
        <v>0</v>
      </c>
      <c r="BG101" s="11">
        <v>36495</v>
      </c>
      <c r="BH101" s="3">
        <v>125312</v>
      </c>
      <c r="BI101" s="3">
        <v>125312</v>
      </c>
      <c r="BJ101">
        <v>0</v>
      </c>
      <c r="BK101">
        <v>20</v>
      </c>
      <c r="BL101" s="38">
        <f t="shared" si="18"/>
        <v>0.05</v>
      </c>
      <c r="BM101">
        <v>0</v>
      </c>
      <c r="BN101" s="8">
        <v>43435</v>
      </c>
      <c r="BO101">
        <v>0</v>
      </c>
      <c r="BP101" t="s">
        <v>100</v>
      </c>
      <c r="BQ101">
        <v>0</v>
      </c>
      <c r="BR101" s="3">
        <v>0</v>
      </c>
      <c r="BS101" t="s">
        <v>47</v>
      </c>
      <c r="BT101" s="19">
        <f t="shared" si="10"/>
        <v>3229016</v>
      </c>
      <c r="BU101" s="19">
        <f t="shared" si="11"/>
        <v>3229016</v>
      </c>
      <c r="BV101" s="13">
        <f t="shared" si="12"/>
        <v>1.460464089677207</v>
      </c>
    </row>
    <row r="102" spans="1:74" hidden="1" x14ac:dyDescent="0.25">
      <c r="A102" t="s">
        <v>218</v>
      </c>
      <c r="B102" t="s">
        <v>77</v>
      </c>
      <c r="C102">
        <v>5</v>
      </c>
      <c r="D102" t="s">
        <v>64</v>
      </c>
      <c r="E102" s="8">
        <v>36859</v>
      </c>
      <c r="F102" s="3">
        <v>22911</v>
      </c>
      <c r="G102" s="3">
        <v>0</v>
      </c>
      <c r="H102" s="3">
        <v>22911</v>
      </c>
      <c r="I102">
        <v>15</v>
      </c>
      <c r="J102">
        <v>30</v>
      </c>
      <c r="K102">
        <v>45</v>
      </c>
      <c r="L102" t="s">
        <v>41</v>
      </c>
      <c r="M102">
        <v>0</v>
      </c>
      <c r="N102">
        <v>0</v>
      </c>
      <c r="O102">
        <v>0</v>
      </c>
      <c r="P102">
        <v>5</v>
      </c>
      <c r="Q102">
        <v>0</v>
      </c>
      <c r="S102">
        <v>5</v>
      </c>
      <c r="T102" s="16">
        <f t="shared" si="13"/>
        <v>6.9935683957008679E-2</v>
      </c>
      <c r="U102" s="3">
        <v>327601</v>
      </c>
      <c r="V102" s="3">
        <v>278384</v>
      </c>
      <c r="W102" s="14">
        <f t="shared" si="14"/>
        <v>0.84976541585648391</v>
      </c>
      <c r="X102" s="3">
        <v>0</v>
      </c>
      <c r="Y102" s="18">
        <f t="shared" si="15"/>
        <v>0</v>
      </c>
      <c r="Z102" s="8" t="s">
        <v>106</v>
      </c>
      <c r="AA102" s="9">
        <v>0</v>
      </c>
      <c r="AB102" s="9">
        <v>0</v>
      </c>
      <c r="AC102">
        <v>0</v>
      </c>
      <c r="AD102">
        <v>0</v>
      </c>
      <c r="AE102" s="38">
        <f t="shared" si="16"/>
        <v>0</v>
      </c>
      <c r="AF102">
        <v>0</v>
      </c>
      <c r="AG102" s="10">
        <v>0</v>
      </c>
      <c r="AH102">
        <v>0</v>
      </c>
      <c r="AI102" t="s">
        <v>46</v>
      </c>
      <c r="AJ102">
        <v>0</v>
      </c>
      <c r="AK102" s="8" t="s">
        <v>106</v>
      </c>
      <c r="AL102" s="3">
        <v>0</v>
      </c>
      <c r="AM102" s="3">
        <v>0</v>
      </c>
      <c r="AN102">
        <v>0</v>
      </c>
      <c r="AO102" t="s">
        <v>45</v>
      </c>
      <c r="AP102" s="38">
        <f t="shared" si="19"/>
        <v>0</v>
      </c>
      <c r="AQ102">
        <v>0</v>
      </c>
      <c r="AR102" s="8">
        <v>0</v>
      </c>
      <c r="AS102">
        <v>0</v>
      </c>
      <c r="AT102" t="s">
        <v>46</v>
      </c>
      <c r="AU102">
        <v>0</v>
      </c>
      <c r="AV102" s="11" t="s">
        <v>106</v>
      </c>
      <c r="AW102" s="3">
        <v>0</v>
      </c>
      <c r="AX102" s="3">
        <v>0</v>
      </c>
      <c r="AY102">
        <v>0</v>
      </c>
      <c r="AZ102">
        <v>0</v>
      </c>
      <c r="BA102" s="38">
        <f t="shared" si="17"/>
        <v>0</v>
      </c>
      <c r="BB102">
        <v>0</v>
      </c>
      <c r="BC102" s="8">
        <v>0</v>
      </c>
      <c r="BD102">
        <v>0</v>
      </c>
      <c r="BE102" t="s">
        <v>46</v>
      </c>
      <c r="BF102">
        <v>0</v>
      </c>
      <c r="BG102" s="11" t="s">
        <v>106</v>
      </c>
      <c r="BH102" s="3">
        <v>0</v>
      </c>
      <c r="BI102" s="3">
        <v>0</v>
      </c>
      <c r="BJ102">
        <v>0</v>
      </c>
      <c r="BK102">
        <v>0</v>
      </c>
      <c r="BL102" s="38">
        <f t="shared" si="18"/>
        <v>0</v>
      </c>
      <c r="BM102">
        <v>0</v>
      </c>
      <c r="BN102" s="8">
        <v>0</v>
      </c>
      <c r="BO102">
        <v>0</v>
      </c>
      <c r="BP102" t="s">
        <v>46</v>
      </c>
      <c r="BQ102">
        <v>0</v>
      </c>
      <c r="BR102" s="3">
        <v>327601</v>
      </c>
      <c r="BS102" t="s">
        <v>47</v>
      </c>
      <c r="BT102" s="19">
        <f t="shared" si="10"/>
        <v>0</v>
      </c>
      <c r="BU102" s="19">
        <f t="shared" si="11"/>
        <v>0</v>
      </c>
      <c r="BV102" s="13">
        <f t="shared" si="12"/>
        <v>0</v>
      </c>
    </row>
    <row r="103" spans="1:74" hidden="1" x14ac:dyDescent="0.25">
      <c r="A103" t="s">
        <v>219</v>
      </c>
      <c r="B103" t="s">
        <v>220</v>
      </c>
      <c r="C103">
        <v>16</v>
      </c>
      <c r="D103" t="s">
        <v>37</v>
      </c>
      <c r="E103" s="8">
        <v>36579</v>
      </c>
      <c r="F103" s="3">
        <v>0</v>
      </c>
      <c r="G103" s="3">
        <v>90065</v>
      </c>
      <c r="H103" s="3">
        <v>90065</v>
      </c>
      <c r="I103">
        <v>15</v>
      </c>
      <c r="J103">
        <v>15</v>
      </c>
      <c r="K103">
        <v>30</v>
      </c>
      <c r="L103" t="s">
        <v>41</v>
      </c>
      <c r="M103">
        <v>0</v>
      </c>
      <c r="N103">
        <v>0</v>
      </c>
      <c r="O103">
        <v>0</v>
      </c>
      <c r="P103">
        <v>16</v>
      </c>
      <c r="Q103">
        <v>0</v>
      </c>
      <c r="S103">
        <v>16</v>
      </c>
      <c r="T103" s="16">
        <f t="shared" si="13"/>
        <v>6.7097469196551296E-2</v>
      </c>
      <c r="U103" s="3">
        <v>1342301</v>
      </c>
      <c r="V103" s="3">
        <v>1050933</v>
      </c>
      <c r="W103" s="14">
        <f t="shared" si="14"/>
        <v>0.78293393210613715</v>
      </c>
      <c r="X103" s="3">
        <v>72000</v>
      </c>
      <c r="Y103" s="18">
        <f t="shared" si="15"/>
        <v>5.3639235909084475E-2</v>
      </c>
      <c r="Z103" s="8">
        <v>38473</v>
      </c>
      <c r="AA103" s="9">
        <v>252000</v>
      </c>
      <c r="AB103" s="9">
        <v>171953.1</v>
      </c>
      <c r="AC103">
        <v>0.05</v>
      </c>
      <c r="AD103">
        <v>20</v>
      </c>
      <c r="AE103" s="38">
        <f t="shared" si="16"/>
        <v>8.0242587190691328E-2</v>
      </c>
      <c r="AF103">
        <v>30</v>
      </c>
      <c r="AG103" s="10">
        <v>45778</v>
      </c>
      <c r="AH103" t="s">
        <v>63</v>
      </c>
      <c r="AI103" t="s">
        <v>114</v>
      </c>
      <c r="AJ103">
        <v>0</v>
      </c>
      <c r="AK103" s="8" t="s">
        <v>106</v>
      </c>
      <c r="AL103" s="3">
        <v>0</v>
      </c>
      <c r="AM103" s="3">
        <v>0</v>
      </c>
      <c r="AN103">
        <v>0</v>
      </c>
      <c r="AO103" t="s">
        <v>45</v>
      </c>
      <c r="AP103" s="38">
        <f t="shared" si="19"/>
        <v>0</v>
      </c>
      <c r="AQ103">
        <v>0</v>
      </c>
      <c r="AR103" s="8">
        <v>0</v>
      </c>
      <c r="AS103">
        <v>0</v>
      </c>
      <c r="AT103" t="s">
        <v>46</v>
      </c>
      <c r="AU103">
        <v>0</v>
      </c>
      <c r="AV103" s="11" t="s">
        <v>106</v>
      </c>
      <c r="AW103" s="3">
        <v>0</v>
      </c>
      <c r="AX103" s="3">
        <v>0</v>
      </c>
      <c r="AY103">
        <v>0</v>
      </c>
      <c r="AZ103">
        <v>0</v>
      </c>
      <c r="BA103" s="38">
        <f t="shared" si="17"/>
        <v>0</v>
      </c>
      <c r="BB103">
        <v>0</v>
      </c>
      <c r="BC103" s="8">
        <v>0</v>
      </c>
      <c r="BD103">
        <v>0</v>
      </c>
      <c r="BE103" t="s">
        <v>46</v>
      </c>
      <c r="BF103">
        <v>0</v>
      </c>
      <c r="BG103" s="11" t="s">
        <v>106</v>
      </c>
      <c r="BH103" s="3">
        <v>0</v>
      </c>
      <c r="BI103" s="3">
        <v>0</v>
      </c>
      <c r="BJ103">
        <v>0</v>
      </c>
      <c r="BK103">
        <v>0</v>
      </c>
      <c r="BL103" s="38">
        <f t="shared" si="18"/>
        <v>0</v>
      </c>
      <c r="BM103">
        <v>0</v>
      </c>
      <c r="BN103" s="8">
        <v>0</v>
      </c>
      <c r="BO103">
        <v>0</v>
      </c>
      <c r="BP103" t="s">
        <v>46</v>
      </c>
      <c r="BQ103">
        <v>0</v>
      </c>
      <c r="BR103" s="3">
        <v>1342301</v>
      </c>
      <c r="BS103">
        <v>0</v>
      </c>
      <c r="BT103" s="19">
        <f t="shared" si="10"/>
        <v>252000</v>
      </c>
      <c r="BU103" s="19">
        <f t="shared" si="11"/>
        <v>324000</v>
      </c>
      <c r="BV103" s="13">
        <f t="shared" si="12"/>
        <v>0.24137656159088014</v>
      </c>
    </row>
    <row r="104" spans="1:74" hidden="1" x14ac:dyDescent="0.25">
      <c r="A104" t="s">
        <v>219</v>
      </c>
      <c r="B104" t="s">
        <v>220</v>
      </c>
      <c r="C104">
        <v>16</v>
      </c>
      <c r="D104" t="s">
        <v>79</v>
      </c>
      <c r="E104" s="8">
        <v>36579</v>
      </c>
      <c r="F104" s="3">
        <v>0</v>
      </c>
      <c r="G104" s="3">
        <v>90065</v>
      </c>
      <c r="H104" s="3">
        <v>90065</v>
      </c>
      <c r="I104">
        <v>15</v>
      </c>
      <c r="J104">
        <v>15</v>
      </c>
      <c r="K104">
        <v>30</v>
      </c>
      <c r="L104" t="s">
        <v>41</v>
      </c>
      <c r="M104">
        <v>0</v>
      </c>
      <c r="N104">
        <v>0</v>
      </c>
      <c r="O104">
        <v>0</v>
      </c>
      <c r="P104">
        <v>16</v>
      </c>
      <c r="Q104">
        <v>0</v>
      </c>
      <c r="S104">
        <v>16</v>
      </c>
      <c r="T104" s="16">
        <f t="shared" si="13"/>
        <v>6.7097469196551296E-2</v>
      </c>
      <c r="U104" s="3">
        <v>1342301</v>
      </c>
      <c r="V104" s="3">
        <v>1050933</v>
      </c>
      <c r="W104" s="14">
        <f t="shared" si="14"/>
        <v>0.78293393210613715</v>
      </c>
      <c r="X104" s="3">
        <v>1050933</v>
      </c>
      <c r="Y104" s="18">
        <f t="shared" si="15"/>
        <v>0.78293393210613715</v>
      </c>
      <c r="Z104" s="8">
        <v>38473</v>
      </c>
      <c r="AA104" s="9">
        <v>252000</v>
      </c>
      <c r="AB104" s="9">
        <v>171953.1</v>
      </c>
      <c r="AC104">
        <v>0.05</v>
      </c>
      <c r="AD104">
        <v>20</v>
      </c>
      <c r="AE104" s="38">
        <f t="shared" si="16"/>
        <v>8.0242587190691328E-2</v>
      </c>
      <c r="AF104">
        <v>30</v>
      </c>
      <c r="AG104" s="10">
        <v>45778</v>
      </c>
      <c r="AH104" t="s">
        <v>54</v>
      </c>
      <c r="AI104" t="s">
        <v>115</v>
      </c>
      <c r="AJ104" t="s">
        <v>44</v>
      </c>
      <c r="AK104" s="8" t="s">
        <v>106</v>
      </c>
      <c r="AL104" s="3">
        <v>0</v>
      </c>
      <c r="AM104" s="3">
        <v>0</v>
      </c>
      <c r="AN104">
        <v>0</v>
      </c>
      <c r="AO104" t="s">
        <v>45</v>
      </c>
      <c r="AP104" s="38">
        <f t="shared" si="19"/>
        <v>0</v>
      </c>
      <c r="AQ104">
        <v>0</v>
      </c>
      <c r="AR104" s="8">
        <v>0</v>
      </c>
      <c r="AS104">
        <v>0</v>
      </c>
      <c r="AT104" t="s">
        <v>46</v>
      </c>
      <c r="AU104">
        <v>0</v>
      </c>
      <c r="AV104" s="11" t="s">
        <v>106</v>
      </c>
      <c r="AW104" s="3">
        <v>0</v>
      </c>
      <c r="AX104" s="3">
        <v>0</v>
      </c>
      <c r="AY104">
        <v>0</v>
      </c>
      <c r="AZ104">
        <v>0</v>
      </c>
      <c r="BA104" s="38">
        <f t="shared" si="17"/>
        <v>0</v>
      </c>
      <c r="BB104">
        <v>0</v>
      </c>
      <c r="BC104" s="8">
        <v>0</v>
      </c>
      <c r="BD104">
        <v>0</v>
      </c>
      <c r="BE104" t="s">
        <v>46</v>
      </c>
      <c r="BF104">
        <v>0</v>
      </c>
      <c r="BG104" s="11" t="s">
        <v>106</v>
      </c>
      <c r="BH104" s="3">
        <v>0</v>
      </c>
      <c r="BI104" s="3">
        <v>0</v>
      </c>
      <c r="BJ104">
        <v>0</v>
      </c>
      <c r="BK104">
        <v>0</v>
      </c>
      <c r="BL104" s="38">
        <f t="shared" si="18"/>
        <v>0</v>
      </c>
      <c r="BM104">
        <v>0</v>
      </c>
      <c r="BN104" s="8">
        <v>0</v>
      </c>
      <c r="BO104">
        <v>0</v>
      </c>
      <c r="BP104" t="s">
        <v>46</v>
      </c>
      <c r="BQ104">
        <v>0</v>
      </c>
      <c r="BR104" s="3">
        <v>1342301</v>
      </c>
      <c r="BS104">
        <v>0</v>
      </c>
      <c r="BT104" s="19">
        <f t="shared" si="10"/>
        <v>252000</v>
      </c>
      <c r="BU104" s="19">
        <f t="shared" si="11"/>
        <v>1302933</v>
      </c>
      <c r="BV104" s="13">
        <f t="shared" si="12"/>
        <v>0.97067125778793284</v>
      </c>
    </row>
    <row r="105" spans="1:74" hidden="1" x14ac:dyDescent="0.25">
      <c r="A105" t="s">
        <v>221</v>
      </c>
      <c r="B105" t="s">
        <v>222</v>
      </c>
      <c r="C105" t="s">
        <v>223</v>
      </c>
      <c r="D105" t="s">
        <v>46</v>
      </c>
      <c r="E105" s="8">
        <v>36373</v>
      </c>
      <c r="F105" s="3">
        <v>0</v>
      </c>
      <c r="G105" s="3">
        <v>0</v>
      </c>
      <c r="H105" s="3">
        <v>0</v>
      </c>
      <c r="I105">
        <v>0</v>
      </c>
      <c r="J105">
        <v>0</v>
      </c>
      <c r="K105">
        <v>0</v>
      </c>
      <c r="L105" t="s">
        <v>46</v>
      </c>
      <c r="M105">
        <v>0</v>
      </c>
      <c r="N105">
        <v>0</v>
      </c>
      <c r="O105">
        <v>0</v>
      </c>
      <c r="P105">
        <v>0</v>
      </c>
      <c r="Q105">
        <v>0</v>
      </c>
      <c r="S105">
        <v>0</v>
      </c>
      <c r="T105" s="16">
        <f t="shared" si="13"/>
        <v>0</v>
      </c>
      <c r="U105" s="3">
        <v>801993</v>
      </c>
      <c r="V105" s="3">
        <v>437838</v>
      </c>
      <c r="W105" s="14">
        <f t="shared" si="14"/>
        <v>0.54593743336911915</v>
      </c>
      <c r="X105" s="3">
        <v>0</v>
      </c>
      <c r="Y105" s="18">
        <f t="shared" si="15"/>
        <v>0</v>
      </c>
      <c r="Z105" s="8" t="s">
        <v>106</v>
      </c>
      <c r="AA105" s="9">
        <v>0</v>
      </c>
      <c r="AB105" s="9">
        <v>0</v>
      </c>
      <c r="AC105">
        <v>0</v>
      </c>
      <c r="AD105">
        <v>0</v>
      </c>
      <c r="AE105" s="38">
        <f t="shared" si="16"/>
        <v>0</v>
      </c>
      <c r="AF105">
        <v>0</v>
      </c>
      <c r="AG105" s="10">
        <v>0</v>
      </c>
      <c r="AH105">
        <v>0</v>
      </c>
      <c r="AI105" t="s">
        <v>46</v>
      </c>
      <c r="AJ105">
        <v>0</v>
      </c>
      <c r="AK105" s="8" t="s">
        <v>106</v>
      </c>
      <c r="AL105" s="3">
        <v>0</v>
      </c>
      <c r="AM105" s="3">
        <v>0</v>
      </c>
      <c r="AN105">
        <v>0</v>
      </c>
      <c r="AO105" t="s">
        <v>45</v>
      </c>
      <c r="AP105" s="38">
        <f t="shared" si="19"/>
        <v>0</v>
      </c>
      <c r="AQ105">
        <v>0</v>
      </c>
      <c r="AR105" s="8">
        <v>0</v>
      </c>
      <c r="AS105">
        <v>0</v>
      </c>
      <c r="AT105" t="s">
        <v>46</v>
      </c>
      <c r="AU105">
        <v>0</v>
      </c>
      <c r="AV105" s="11" t="s">
        <v>106</v>
      </c>
      <c r="AW105" s="3">
        <v>195000</v>
      </c>
      <c r="AX105" s="3">
        <v>139796.67000000001</v>
      </c>
      <c r="AY105">
        <v>5.2499999999999998E-2</v>
      </c>
      <c r="AZ105">
        <v>0</v>
      </c>
      <c r="BA105" s="38">
        <f t="shared" si="17"/>
        <v>0</v>
      </c>
      <c r="BB105">
        <v>0</v>
      </c>
      <c r="BC105" s="8">
        <v>45444</v>
      </c>
      <c r="BD105">
        <v>0</v>
      </c>
      <c r="BE105" t="s">
        <v>46</v>
      </c>
      <c r="BF105">
        <v>0</v>
      </c>
      <c r="BG105" s="11" t="s">
        <v>106</v>
      </c>
      <c r="BH105" s="3">
        <v>0</v>
      </c>
      <c r="BI105" s="3">
        <v>0</v>
      </c>
      <c r="BJ105">
        <v>0</v>
      </c>
      <c r="BK105">
        <v>0</v>
      </c>
      <c r="BL105" s="38">
        <f t="shared" si="18"/>
        <v>0</v>
      </c>
      <c r="BM105">
        <v>0</v>
      </c>
      <c r="BN105" s="8">
        <v>0</v>
      </c>
      <c r="BO105">
        <v>0</v>
      </c>
      <c r="BP105" t="s">
        <v>46</v>
      </c>
      <c r="BQ105">
        <v>0</v>
      </c>
      <c r="BR105" s="3">
        <v>0</v>
      </c>
      <c r="BS105">
        <v>0</v>
      </c>
      <c r="BT105" s="19">
        <f t="shared" si="10"/>
        <v>195000</v>
      </c>
      <c r="BU105" s="19">
        <f t="shared" si="11"/>
        <v>195000</v>
      </c>
      <c r="BV105" s="13">
        <f t="shared" si="12"/>
        <v>0.24314426684522183</v>
      </c>
    </row>
    <row r="106" spans="1:74" hidden="1" x14ac:dyDescent="0.25">
      <c r="A106" t="s">
        <v>221</v>
      </c>
      <c r="B106" t="s">
        <v>222</v>
      </c>
      <c r="C106" t="s">
        <v>223</v>
      </c>
      <c r="D106" t="s">
        <v>46</v>
      </c>
      <c r="E106" s="8">
        <v>36373</v>
      </c>
      <c r="F106" s="3">
        <v>0</v>
      </c>
      <c r="G106" s="3">
        <v>0</v>
      </c>
      <c r="H106" s="3">
        <v>0</v>
      </c>
      <c r="I106">
        <v>0</v>
      </c>
      <c r="J106">
        <v>0</v>
      </c>
      <c r="K106">
        <v>0</v>
      </c>
      <c r="L106" t="s">
        <v>46</v>
      </c>
      <c r="M106">
        <v>0</v>
      </c>
      <c r="N106">
        <v>0</v>
      </c>
      <c r="O106">
        <v>0</v>
      </c>
      <c r="P106">
        <v>0</v>
      </c>
      <c r="Q106">
        <v>0</v>
      </c>
      <c r="S106">
        <v>0</v>
      </c>
      <c r="T106" s="16">
        <f t="shared" si="13"/>
        <v>0</v>
      </c>
      <c r="U106" s="3">
        <v>801993</v>
      </c>
      <c r="V106" s="3">
        <v>437838</v>
      </c>
      <c r="W106" s="14">
        <f t="shared" si="14"/>
        <v>0.54593743336911915</v>
      </c>
      <c r="X106" s="3">
        <v>0</v>
      </c>
      <c r="Y106" s="18">
        <f t="shared" si="15"/>
        <v>0</v>
      </c>
      <c r="Z106" s="8" t="s">
        <v>106</v>
      </c>
      <c r="AA106" s="9">
        <v>0</v>
      </c>
      <c r="AB106" s="9">
        <v>0</v>
      </c>
      <c r="AC106">
        <v>0</v>
      </c>
      <c r="AD106">
        <v>0</v>
      </c>
      <c r="AE106" s="38">
        <f t="shared" si="16"/>
        <v>0</v>
      </c>
      <c r="AF106">
        <v>0</v>
      </c>
      <c r="AG106" s="10">
        <v>0</v>
      </c>
      <c r="AH106">
        <v>0</v>
      </c>
      <c r="AI106" t="s">
        <v>46</v>
      </c>
      <c r="AJ106">
        <v>0</v>
      </c>
      <c r="AK106" s="8" t="s">
        <v>106</v>
      </c>
      <c r="AL106" s="3">
        <v>0</v>
      </c>
      <c r="AM106" s="3">
        <v>0</v>
      </c>
      <c r="AN106">
        <v>0</v>
      </c>
      <c r="AO106" t="s">
        <v>45</v>
      </c>
      <c r="AP106" s="38">
        <f t="shared" si="19"/>
        <v>0</v>
      </c>
      <c r="AQ106">
        <v>0</v>
      </c>
      <c r="AR106" s="8">
        <v>0</v>
      </c>
      <c r="AS106">
        <v>0</v>
      </c>
      <c r="AT106" t="s">
        <v>46</v>
      </c>
      <c r="AU106">
        <v>0</v>
      </c>
      <c r="AV106" s="11" t="s">
        <v>106</v>
      </c>
      <c r="AW106" s="3">
        <v>195000</v>
      </c>
      <c r="AX106" s="3">
        <v>139796.67000000001</v>
      </c>
      <c r="AY106">
        <v>5.2499999999999998E-2</v>
      </c>
      <c r="AZ106">
        <v>0</v>
      </c>
      <c r="BA106" s="38">
        <f t="shared" si="17"/>
        <v>0</v>
      </c>
      <c r="BB106">
        <v>0</v>
      </c>
      <c r="BC106" s="8">
        <v>45444</v>
      </c>
      <c r="BD106">
        <v>0</v>
      </c>
      <c r="BE106" t="s">
        <v>46</v>
      </c>
      <c r="BF106">
        <v>0</v>
      </c>
      <c r="BG106" s="11" t="s">
        <v>106</v>
      </c>
      <c r="BH106" s="3">
        <v>0</v>
      </c>
      <c r="BI106" s="3">
        <v>0</v>
      </c>
      <c r="BJ106">
        <v>0</v>
      </c>
      <c r="BK106">
        <v>0</v>
      </c>
      <c r="BL106" s="38">
        <f t="shared" si="18"/>
        <v>0</v>
      </c>
      <c r="BM106">
        <v>0</v>
      </c>
      <c r="BN106" s="8">
        <v>0</v>
      </c>
      <c r="BO106">
        <v>0</v>
      </c>
      <c r="BP106" t="s">
        <v>46</v>
      </c>
      <c r="BQ106">
        <v>0</v>
      </c>
      <c r="BR106" s="3">
        <v>0</v>
      </c>
      <c r="BS106">
        <v>0</v>
      </c>
      <c r="BT106" s="19">
        <f t="shared" si="10"/>
        <v>195000</v>
      </c>
      <c r="BU106" s="19">
        <f t="shared" si="11"/>
        <v>195000</v>
      </c>
      <c r="BV106" s="13">
        <f t="shared" si="12"/>
        <v>0.24314426684522183</v>
      </c>
    </row>
    <row r="107" spans="1:74" hidden="1" x14ac:dyDescent="0.25">
      <c r="A107" t="s">
        <v>224</v>
      </c>
      <c r="B107" t="s">
        <v>225</v>
      </c>
      <c r="C107">
        <v>12</v>
      </c>
      <c r="D107" t="s">
        <v>64</v>
      </c>
      <c r="E107" s="8">
        <v>36371</v>
      </c>
      <c r="F107" s="3">
        <v>0</v>
      </c>
      <c r="G107" s="3">
        <v>0</v>
      </c>
      <c r="H107" s="3">
        <v>0</v>
      </c>
      <c r="I107" t="s">
        <v>226</v>
      </c>
      <c r="J107" t="s">
        <v>227</v>
      </c>
      <c r="K107" t="s">
        <v>179</v>
      </c>
      <c r="L107" t="s">
        <v>41</v>
      </c>
      <c r="M107">
        <v>0</v>
      </c>
      <c r="N107">
        <v>0</v>
      </c>
      <c r="O107">
        <v>0</v>
      </c>
      <c r="P107">
        <v>0</v>
      </c>
      <c r="Q107">
        <v>0</v>
      </c>
      <c r="S107">
        <v>0</v>
      </c>
      <c r="T107" s="16">
        <f t="shared" si="13"/>
        <v>0</v>
      </c>
      <c r="U107" s="3">
        <v>0</v>
      </c>
      <c r="V107" s="3">
        <v>0</v>
      </c>
      <c r="W107" s="14">
        <f t="shared" si="14"/>
        <v>0</v>
      </c>
      <c r="X107" s="3">
        <v>0</v>
      </c>
      <c r="Y107" s="18">
        <f t="shared" si="15"/>
        <v>0</v>
      </c>
      <c r="Z107" s="8">
        <v>41586</v>
      </c>
      <c r="AA107" s="9">
        <v>181425.54</v>
      </c>
      <c r="AB107" s="9">
        <v>151083.1</v>
      </c>
      <c r="AC107">
        <v>4.65E-2</v>
      </c>
      <c r="AD107">
        <v>10</v>
      </c>
      <c r="AE107" s="38">
        <f t="shared" si="16"/>
        <v>0.12731259036485174</v>
      </c>
      <c r="AF107">
        <v>20</v>
      </c>
      <c r="AG107" s="10">
        <v>45245</v>
      </c>
      <c r="AH107" t="s">
        <v>63</v>
      </c>
      <c r="AI107" t="s">
        <v>43</v>
      </c>
      <c r="AJ107" t="s">
        <v>228</v>
      </c>
      <c r="AK107" s="8" t="s">
        <v>106</v>
      </c>
      <c r="AL107" s="3">
        <v>0</v>
      </c>
      <c r="AM107" s="3">
        <v>0</v>
      </c>
      <c r="AN107">
        <v>0</v>
      </c>
      <c r="AO107" t="s">
        <v>45</v>
      </c>
      <c r="AP107" s="38">
        <f t="shared" si="19"/>
        <v>0</v>
      </c>
      <c r="AQ107">
        <v>0</v>
      </c>
      <c r="AR107" s="8">
        <v>0</v>
      </c>
      <c r="AS107">
        <v>0</v>
      </c>
      <c r="AT107" t="s">
        <v>46</v>
      </c>
      <c r="AU107">
        <v>0</v>
      </c>
      <c r="AV107" s="11" t="s">
        <v>106</v>
      </c>
      <c r="AW107" s="3">
        <v>0</v>
      </c>
      <c r="AX107" s="3">
        <v>0</v>
      </c>
      <c r="AY107">
        <v>0</v>
      </c>
      <c r="AZ107">
        <v>0</v>
      </c>
      <c r="BA107" s="38">
        <f t="shared" si="17"/>
        <v>0</v>
      </c>
      <c r="BB107">
        <v>0</v>
      </c>
      <c r="BC107" s="8">
        <v>0</v>
      </c>
      <c r="BD107">
        <v>0</v>
      </c>
      <c r="BE107" t="s">
        <v>46</v>
      </c>
      <c r="BF107">
        <v>0</v>
      </c>
      <c r="BG107" s="11" t="s">
        <v>106</v>
      </c>
      <c r="BH107" s="3">
        <v>0</v>
      </c>
      <c r="BI107" s="3">
        <v>0</v>
      </c>
      <c r="BJ107">
        <v>0</v>
      </c>
      <c r="BK107">
        <v>0</v>
      </c>
      <c r="BL107" s="38">
        <f t="shared" si="18"/>
        <v>0</v>
      </c>
      <c r="BM107">
        <v>0</v>
      </c>
      <c r="BN107" s="8">
        <v>0</v>
      </c>
      <c r="BO107">
        <v>0</v>
      </c>
      <c r="BP107" t="s">
        <v>46</v>
      </c>
      <c r="BQ107">
        <v>0</v>
      </c>
      <c r="BR107" s="3">
        <v>0</v>
      </c>
      <c r="BS107">
        <v>0</v>
      </c>
      <c r="BT107" s="19">
        <f t="shared" si="10"/>
        <v>181425.54</v>
      </c>
      <c r="BU107" s="19">
        <f t="shared" si="11"/>
        <v>181425.54</v>
      </c>
      <c r="BV107" s="13">
        <f t="shared" si="12"/>
        <v>0</v>
      </c>
    </row>
    <row r="108" spans="1:74" x14ac:dyDescent="0.25">
      <c r="A108" t="s">
        <v>81</v>
      </c>
      <c r="B108" t="s">
        <v>82</v>
      </c>
      <c r="C108">
        <v>17</v>
      </c>
      <c r="D108" t="s">
        <v>159</v>
      </c>
      <c r="E108" s="8">
        <v>36768</v>
      </c>
      <c r="F108" s="3">
        <v>150000</v>
      </c>
      <c r="G108" s="3">
        <v>0</v>
      </c>
      <c r="H108" s="3">
        <v>150000</v>
      </c>
      <c r="I108" t="s">
        <v>69</v>
      </c>
      <c r="J108" t="s">
        <v>40</v>
      </c>
      <c r="K108" t="s">
        <v>141</v>
      </c>
      <c r="L108" t="s">
        <v>41</v>
      </c>
      <c r="M108">
        <v>0</v>
      </c>
      <c r="N108">
        <v>7</v>
      </c>
      <c r="O108">
        <v>0</v>
      </c>
      <c r="P108">
        <v>10</v>
      </c>
      <c r="Q108">
        <v>0</v>
      </c>
      <c r="S108">
        <v>17</v>
      </c>
      <c r="T108" s="16">
        <f t="shared" si="13"/>
        <v>7.4350658523782545E-2</v>
      </c>
      <c r="U108" s="3">
        <v>2017467</v>
      </c>
      <c r="V108" s="3">
        <v>1799723</v>
      </c>
      <c r="W108" s="14">
        <f t="shared" si="14"/>
        <v>0.89207060140264993</v>
      </c>
      <c r="X108" s="3">
        <v>1214219</v>
      </c>
      <c r="Y108" s="18">
        <f t="shared" si="15"/>
        <v>0.60185321494725808</v>
      </c>
      <c r="Z108" s="8">
        <v>36798</v>
      </c>
      <c r="AA108" s="9">
        <v>165000</v>
      </c>
      <c r="AB108" s="9">
        <v>82530.03</v>
      </c>
      <c r="AC108">
        <v>7.8700000000000006E-2</v>
      </c>
      <c r="AD108">
        <v>15</v>
      </c>
      <c r="AE108" s="38">
        <f t="shared" si="16"/>
        <v>0.11590382433302752</v>
      </c>
      <c r="AF108">
        <v>25</v>
      </c>
      <c r="AG108" s="10">
        <v>44681</v>
      </c>
      <c r="AH108">
        <v>1</v>
      </c>
      <c r="AI108" t="s">
        <v>43</v>
      </c>
      <c r="AJ108">
        <v>0</v>
      </c>
      <c r="AK108" s="8">
        <v>36424</v>
      </c>
      <c r="AL108" s="3">
        <v>250000</v>
      </c>
      <c r="AM108" s="3">
        <v>332068.82</v>
      </c>
      <c r="AN108">
        <v>0.02</v>
      </c>
      <c r="AO108">
        <v>20</v>
      </c>
      <c r="AP108" s="38">
        <f t="shared" si="19"/>
        <v>6.1156718125290395E-2</v>
      </c>
      <c r="AQ108">
        <v>0</v>
      </c>
      <c r="AR108" s="8">
        <v>43729</v>
      </c>
      <c r="AS108">
        <v>2</v>
      </c>
      <c r="AT108" t="s">
        <v>58</v>
      </c>
      <c r="AU108" t="s">
        <v>229</v>
      </c>
      <c r="AV108" s="11">
        <v>36432</v>
      </c>
      <c r="AW108" s="3">
        <v>350000</v>
      </c>
      <c r="AX108" s="3">
        <v>464896.35</v>
      </c>
      <c r="AY108">
        <v>0.02</v>
      </c>
      <c r="AZ108">
        <v>20</v>
      </c>
      <c r="BA108" s="38">
        <f t="shared" si="17"/>
        <v>6.1156718125290395E-2</v>
      </c>
      <c r="BB108">
        <v>0</v>
      </c>
      <c r="BC108" s="8">
        <v>43737</v>
      </c>
      <c r="BD108">
        <v>3</v>
      </c>
      <c r="BE108" t="s">
        <v>58</v>
      </c>
      <c r="BF108" t="s">
        <v>181</v>
      </c>
      <c r="BG108" s="11">
        <v>36434</v>
      </c>
      <c r="BH108" s="3">
        <v>38248</v>
      </c>
      <c r="BI108" s="3">
        <v>38248</v>
      </c>
      <c r="BJ108">
        <v>0</v>
      </c>
      <c r="BK108">
        <v>20</v>
      </c>
      <c r="BL108" s="38">
        <f t="shared" si="18"/>
        <v>0.05</v>
      </c>
      <c r="BM108">
        <v>0</v>
      </c>
      <c r="BN108" s="8">
        <v>43739</v>
      </c>
      <c r="BO108">
        <v>4</v>
      </c>
      <c r="BP108" t="s">
        <v>58</v>
      </c>
      <c r="BQ108" t="s">
        <v>230</v>
      </c>
      <c r="BR108" s="3">
        <v>2017467</v>
      </c>
      <c r="BS108">
        <v>0</v>
      </c>
      <c r="BT108" s="19">
        <f t="shared" si="10"/>
        <v>803248</v>
      </c>
      <c r="BU108" s="19">
        <f t="shared" si="11"/>
        <v>2017467</v>
      </c>
      <c r="BV108" s="13">
        <f t="shared" si="12"/>
        <v>1</v>
      </c>
    </row>
    <row r="109" spans="1:74" hidden="1" x14ac:dyDescent="0.25">
      <c r="A109" t="s">
        <v>35</v>
      </c>
      <c r="B109" t="s">
        <v>36</v>
      </c>
      <c r="C109">
        <v>12</v>
      </c>
      <c r="D109" t="s">
        <v>159</v>
      </c>
      <c r="E109" s="8">
        <v>36160</v>
      </c>
      <c r="F109" s="3">
        <v>178051</v>
      </c>
      <c r="G109" s="3">
        <v>0</v>
      </c>
      <c r="H109" s="3">
        <v>178051</v>
      </c>
      <c r="I109">
        <v>30</v>
      </c>
      <c r="J109">
        <v>15</v>
      </c>
      <c r="K109">
        <v>45</v>
      </c>
      <c r="L109" t="s">
        <v>41</v>
      </c>
      <c r="M109">
        <v>0</v>
      </c>
      <c r="N109">
        <v>0</v>
      </c>
      <c r="O109">
        <v>0</v>
      </c>
      <c r="P109">
        <v>12</v>
      </c>
      <c r="Q109">
        <v>0</v>
      </c>
      <c r="S109">
        <v>12</v>
      </c>
      <c r="T109" s="16">
        <f t="shared" si="13"/>
        <v>0.10118005800843759</v>
      </c>
      <c r="U109" s="3">
        <v>1759744</v>
      </c>
      <c r="V109" s="3">
        <v>2152977</v>
      </c>
      <c r="W109" s="14">
        <f t="shared" si="14"/>
        <v>1.2234603442318883</v>
      </c>
      <c r="X109" s="3">
        <v>0</v>
      </c>
      <c r="Y109" s="18">
        <f t="shared" si="15"/>
        <v>0</v>
      </c>
      <c r="Z109" s="8" t="s">
        <v>106</v>
      </c>
      <c r="AA109" s="9">
        <v>125000</v>
      </c>
      <c r="AB109" s="9">
        <v>0</v>
      </c>
      <c r="AC109">
        <v>0</v>
      </c>
      <c r="AD109">
        <v>0</v>
      </c>
      <c r="AE109" s="38">
        <f t="shared" si="16"/>
        <v>0</v>
      </c>
      <c r="AF109">
        <v>0</v>
      </c>
      <c r="AG109" s="10">
        <v>0</v>
      </c>
      <c r="AH109">
        <v>0</v>
      </c>
      <c r="AI109" t="s">
        <v>46</v>
      </c>
      <c r="AJ109">
        <v>0</v>
      </c>
      <c r="AK109" s="8" t="s">
        <v>106</v>
      </c>
      <c r="AL109" s="3">
        <v>250000</v>
      </c>
      <c r="AM109" s="3">
        <v>235781</v>
      </c>
      <c r="AN109">
        <v>0</v>
      </c>
      <c r="AO109" t="s">
        <v>45</v>
      </c>
      <c r="AP109" s="38">
        <f t="shared" si="19"/>
        <v>0</v>
      </c>
      <c r="AQ109">
        <v>0</v>
      </c>
      <c r="AR109" s="8">
        <v>0</v>
      </c>
      <c r="AS109">
        <v>0</v>
      </c>
      <c r="AT109" t="s">
        <v>46</v>
      </c>
      <c r="AU109">
        <v>0</v>
      </c>
      <c r="AV109" s="11" t="s">
        <v>106</v>
      </c>
      <c r="AW109" s="3">
        <v>1384744</v>
      </c>
      <c r="AX109" s="3">
        <v>0</v>
      </c>
      <c r="AY109">
        <v>0</v>
      </c>
      <c r="AZ109">
        <v>0</v>
      </c>
      <c r="BA109" s="38">
        <f t="shared" si="17"/>
        <v>0</v>
      </c>
      <c r="BB109">
        <v>0</v>
      </c>
      <c r="BC109" s="8">
        <v>0</v>
      </c>
      <c r="BD109">
        <v>0</v>
      </c>
      <c r="BE109" t="s">
        <v>46</v>
      </c>
      <c r="BF109">
        <v>0</v>
      </c>
      <c r="BG109" s="11" t="s">
        <v>106</v>
      </c>
      <c r="BH109" s="3">
        <v>0</v>
      </c>
      <c r="BI109" s="3">
        <v>0</v>
      </c>
      <c r="BJ109">
        <v>0</v>
      </c>
      <c r="BK109">
        <v>0</v>
      </c>
      <c r="BL109" s="38">
        <f t="shared" si="18"/>
        <v>0</v>
      </c>
      <c r="BM109">
        <v>0</v>
      </c>
      <c r="BN109" s="8">
        <v>0</v>
      </c>
      <c r="BO109">
        <v>0</v>
      </c>
      <c r="BP109" t="s">
        <v>46</v>
      </c>
      <c r="BQ109">
        <v>0</v>
      </c>
      <c r="BR109" s="3">
        <v>1759744</v>
      </c>
      <c r="BS109">
        <v>0</v>
      </c>
      <c r="BT109" s="19">
        <f t="shared" si="10"/>
        <v>1759744</v>
      </c>
      <c r="BU109" s="19">
        <f t="shared" si="11"/>
        <v>1759744</v>
      </c>
      <c r="BV109" s="13">
        <f t="shared" si="12"/>
        <v>1</v>
      </c>
    </row>
    <row r="110" spans="1:74" hidden="1" x14ac:dyDescent="0.25">
      <c r="A110" t="s">
        <v>35</v>
      </c>
      <c r="B110" t="s">
        <v>36</v>
      </c>
      <c r="C110">
        <v>20</v>
      </c>
      <c r="D110" t="s">
        <v>37</v>
      </c>
      <c r="E110" s="8">
        <v>36798</v>
      </c>
      <c r="F110" s="3">
        <v>0</v>
      </c>
      <c r="G110" s="3">
        <v>0</v>
      </c>
      <c r="H110" s="3">
        <v>0</v>
      </c>
      <c r="I110" t="s">
        <v>141</v>
      </c>
      <c r="J110">
        <v>0</v>
      </c>
      <c r="K110">
        <v>0</v>
      </c>
      <c r="L110" t="s">
        <v>41</v>
      </c>
      <c r="M110">
        <v>0</v>
      </c>
      <c r="N110">
        <v>0</v>
      </c>
      <c r="O110">
        <v>0</v>
      </c>
      <c r="P110">
        <v>0</v>
      </c>
      <c r="Q110">
        <v>0</v>
      </c>
      <c r="S110">
        <v>0</v>
      </c>
      <c r="T110" s="16">
        <f t="shared" si="13"/>
        <v>0</v>
      </c>
      <c r="U110" s="3">
        <v>2556520</v>
      </c>
      <c r="V110" s="3">
        <v>3183313</v>
      </c>
      <c r="W110" s="14">
        <f t="shared" si="14"/>
        <v>1.245174299438299</v>
      </c>
      <c r="X110" s="3">
        <v>0</v>
      </c>
      <c r="Y110" s="18">
        <f t="shared" si="15"/>
        <v>0</v>
      </c>
      <c r="Z110" s="8">
        <v>36188</v>
      </c>
      <c r="AA110" s="9">
        <v>140000</v>
      </c>
      <c r="AB110" s="9">
        <v>0</v>
      </c>
      <c r="AC110">
        <v>8.2500000000000004E-2</v>
      </c>
      <c r="AD110">
        <v>7</v>
      </c>
      <c r="AE110" s="38">
        <f t="shared" si="16"/>
        <v>0.19371773566915823</v>
      </c>
      <c r="AF110">
        <v>7</v>
      </c>
      <c r="AG110" s="10">
        <v>42370</v>
      </c>
      <c r="AH110">
        <v>0</v>
      </c>
      <c r="AI110" t="s">
        <v>43</v>
      </c>
      <c r="AJ110">
        <v>0</v>
      </c>
      <c r="AK110" s="8">
        <v>36325</v>
      </c>
      <c r="AL110" s="3">
        <v>500000</v>
      </c>
      <c r="AM110" s="3">
        <v>500000</v>
      </c>
      <c r="AN110">
        <v>0.01</v>
      </c>
      <c r="AO110">
        <v>50</v>
      </c>
      <c r="AP110" s="38">
        <f t="shared" si="19"/>
        <v>2.5512730928169743E-2</v>
      </c>
      <c r="AQ110">
        <v>30</v>
      </c>
      <c r="AR110" s="8">
        <v>54789</v>
      </c>
      <c r="AS110">
        <v>0</v>
      </c>
      <c r="AT110" t="s">
        <v>100</v>
      </c>
      <c r="AU110" t="s">
        <v>214</v>
      </c>
      <c r="AV110" s="11" t="s">
        <v>106</v>
      </c>
      <c r="AW110" s="3">
        <v>0</v>
      </c>
      <c r="AX110" s="3">
        <v>0</v>
      </c>
      <c r="AY110">
        <v>0</v>
      </c>
      <c r="AZ110">
        <v>0</v>
      </c>
      <c r="BA110" s="38">
        <f t="shared" si="17"/>
        <v>0</v>
      </c>
      <c r="BB110">
        <v>0</v>
      </c>
      <c r="BC110" s="8">
        <v>0</v>
      </c>
      <c r="BD110">
        <v>0</v>
      </c>
      <c r="BE110" t="s">
        <v>46</v>
      </c>
      <c r="BF110">
        <v>0</v>
      </c>
      <c r="BG110" s="11" t="s">
        <v>106</v>
      </c>
      <c r="BH110" s="3">
        <v>0</v>
      </c>
      <c r="BI110" s="3">
        <v>0</v>
      </c>
      <c r="BJ110">
        <v>0</v>
      </c>
      <c r="BK110">
        <v>0</v>
      </c>
      <c r="BL110" s="38">
        <f t="shared" si="18"/>
        <v>0</v>
      </c>
      <c r="BM110">
        <v>0</v>
      </c>
      <c r="BN110" s="8">
        <v>0</v>
      </c>
      <c r="BO110">
        <v>0</v>
      </c>
      <c r="BP110" t="s">
        <v>46</v>
      </c>
      <c r="BQ110">
        <v>0</v>
      </c>
      <c r="BR110" s="3">
        <v>0</v>
      </c>
      <c r="BS110">
        <v>0</v>
      </c>
      <c r="BT110" s="19">
        <f t="shared" si="10"/>
        <v>640000</v>
      </c>
      <c r="BU110" s="19">
        <f t="shared" si="11"/>
        <v>640000</v>
      </c>
      <c r="BV110" s="13">
        <f t="shared" si="12"/>
        <v>0.25034030635394988</v>
      </c>
    </row>
    <row r="111" spans="1:74" hidden="1" x14ac:dyDescent="0.25">
      <c r="A111" t="s">
        <v>231</v>
      </c>
      <c r="B111" t="s">
        <v>232</v>
      </c>
      <c r="C111">
        <v>6</v>
      </c>
      <c r="D111" t="s">
        <v>37</v>
      </c>
      <c r="E111" s="8">
        <v>36617</v>
      </c>
      <c r="F111" s="3">
        <v>320090</v>
      </c>
      <c r="G111" s="3">
        <v>135578</v>
      </c>
      <c r="H111" s="3">
        <v>455608</v>
      </c>
      <c r="I111" t="s">
        <v>69</v>
      </c>
      <c r="J111" t="s">
        <v>40</v>
      </c>
      <c r="K111" t="s">
        <v>141</v>
      </c>
      <c r="L111" t="s">
        <v>46</v>
      </c>
      <c r="M111">
        <v>0</v>
      </c>
      <c r="N111">
        <v>0</v>
      </c>
      <c r="O111">
        <v>0</v>
      </c>
      <c r="P111">
        <v>6</v>
      </c>
      <c r="Q111">
        <v>0</v>
      </c>
      <c r="S111">
        <v>6</v>
      </c>
      <c r="T111" s="16">
        <f t="shared" si="13"/>
        <v>0</v>
      </c>
      <c r="U111" s="3">
        <v>0</v>
      </c>
      <c r="V111" s="3">
        <v>0</v>
      </c>
      <c r="W111" s="14">
        <f t="shared" si="14"/>
        <v>0</v>
      </c>
      <c r="X111" s="3">
        <v>0</v>
      </c>
      <c r="Y111" s="18">
        <f t="shared" si="15"/>
        <v>0</v>
      </c>
      <c r="Z111" s="8" t="s">
        <v>106</v>
      </c>
      <c r="AA111" s="9">
        <v>0</v>
      </c>
      <c r="AB111" s="9">
        <v>0</v>
      </c>
      <c r="AC111">
        <v>0</v>
      </c>
      <c r="AD111">
        <v>0</v>
      </c>
      <c r="AE111" s="38">
        <f t="shared" si="16"/>
        <v>0</v>
      </c>
      <c r="AF111">
        <v>0</v>
      </c>
      <c r="AG111" s="10">
        <v>0</v>
      </c>
      <c r="AH111">
        <v>0</v>
      </c>
      <c r="AI111" t="s">
        <v>46</v>
      </c>
      <c r="AJ111" t="s">
        <v>233</v>
      </c>
      <c r="AK111" s="8">
        <v>42064</v>
      </c>
      <c r="AL111" s="3">
        <v>25000</v>
      </c>
      <c r="AM111" s="3">
        <v>17880</v>
      </c>
      <c r="AN111">
        <v>4.4999999999999998E-2</v>
      </c>
      <c r="AO111">
        <v>0</v>
      </c>
      <c r="AP111" s="38">
        <f t="shared" si="19"/>
        <v>0</v>
      </c>
      <c r="AQ111">
        <v>0</v>
      </c>
      <c r="AR111" s="8">
        <v>0</v>
      </c>
      <c r="AS111">
        <v>0</v>
      </c>
      <c r="AT111" t="s">
        <v>43</v>
      </c>
      <c r="AU111" t="s">
        <v>44</v>
      </c>
      <c r="AV111" s="11" t="s">
        <v>106</v>
      </c>
      <c r="AW111" s="3">
        <v>0</v>
      </c>
      <c r="AX111" s="3">
        <v>0</v>
      </c>
      <c r="AY111">
        <v>0</v>
      </c>
      <c r="AZ111">
        <v>0</v>
      </c>
      <c r="BA111" s="38">
        <f t="shared" si="17"/>
        <v>0</v>
      </c>
      <c r="BB111">
        <v>0</v>
      </c>
      <c r="BC111" s="8">
        <v>0</v>
      </c>
      <c r="BD111">
        <v>0</v>
      </c>
      <c r="BE111" t="s">
        <v>46</v>
      </c>
      <c r="BF111">
        <v>0</v>
      </c>
      <c r="BG111" s="11" t="s">
        <v>106</v>
      </c>
      <c r="BH111" s="3">
        <v>0</v>
      </c>
      <c r="BI111" s="3">
        <v>0</v>
      </c>
      <c r="BJ111">
        <v>0</v>
      </c>
      <c r="BK111">
        <v>0</v>
      </c>
      <c r="BL111" s="38">
        <f t="shared" si="18"/>
        <v>0</v>
      </c>
      <c r="BM111">
        <v>0</v>
      </c>
      <c r="BN111" s="8">
        <v>0</v>
      </c>
      <c r="BO111">
        <v>0</v>
      </c>
      <c r="BP111" t="s">
        <v>46</v>
      </c>
      <c r="BQ111">
        <v>0</v>
      </c>
      <c r="BR111" s="3">
        <v>25000</v>
      </c>
      <c r="BS111">
        <v>0</v>
      </c>
      <c r="BT111" s="19">
        <f t="shared" si="10"/>
        <v>25000</v>
      </c>
      <c r="BU111" s="19">
        <f t="shared" si="11"/>
        <v>25000</v>
      </c>
      <c r="BV111" s="13">
        <f t="shared" si="12"/>
        <v>0</v>
      </c>
    </row>
    <row r="112" spans="1:74" hidden="1" x14ac:dyDescent="0.25">
      <c r="A112" t="s">
        <v>35</v>
      </c>
      <c r="B112" t="s">
        <v>36</v>
      </c>
      <c r="C112">
        <v>60</v>
      </c>
      <c r="D112" t="s">
        <v>37</v>
      </c>
      <c r="E112" s="8">
        <v>36553</v>
      </c>
      <c r="F112" s="3">
        <v>108995</v>
      </c>
      <c r="G112" s="3">
        <v>0</v>
      </c>
      <c r="H112" s="3">
        <v>108995</v>
      </c>
      <c r="I112">
        <v>45</v>
      </c>
      <c r="J112">
        <v>0</v>
      </c>
      <c r="K112">
        <v>0</v>
      </c>
      <c r="L112" t="s">
        <v>46</v>
      </c>
      <c r="M112">
        <v>0</v>
      </c>
      <c r="N112">
        <v>30</v>
      </c>
      <c r="O112">
        <v>30</v>
      </c>
      <c r="P112">
        <v>0</v>
      </c>
      <c r="Q112">
        <v>0</v>
      </c>
      <c r="S112">
        <v>60</v>
      </c>
      <c r="T112" s="16">
        <f t="shared" si="13"/>
        <v>3.0479279291371786E-2</v>
      </c>
      <c r="U112" s="3">
        <v>3576036</v>
      </c>
      <c r="V112" s="3">
        <v>2240000</v>
      </c>
      <c r="W112" s="14">
        <f t="shared" si="14"/>
        <v>0.62639190433205927</v>
      </c>
      <c r="X112" s="3">
        <v>0</v>
      </c>
      <c r="Y112" s="18">
        <f t="shared" si="15"/>
        <v>0</v>
      </c>
      <c r="Z112" s="8">
        <v>39865</v>
      </c>
      <c r="AA112" s="9">
        <v>1791813.13</v>
      </c>
      <c r="AB112" s="9">
        <v>1586531.57</v>
      </c>
      <c r="AC112">
        <v>2.92E-2</v>
      </c>
      <c r="AD112">
        <v>52</v>
      </c>
      <c r="AE112" s="38">
        <f t="shared" si="16"/>
        <v>3.7622954766717766E-2</v>
      </c>
      <c r="AF112">
        <v>0</v>
      </c>
      <c r="AG112" s="10">
        <v>19268</v>
      </c>
      <c r="AH112">
        <v>0</v>
      </c>
      <c r="AI112" t="s">
        <v>43</v>
      </c>
      <c r="AJ112">
        <v>0</v>
      </c>
      <c r="AK112" s="8" t="s">
        <v>106</v>
      </c>
      <c r="AL112" s="3">
        <v>0</v>
      </c>
      <c r="AM112" s="3">
        <v>0</v>
      </c>
      <c r="AN112">
        <v>0</v>
      </c>
      <c r="AO112" t="s">
        <v>45</v>
      </c>
      <c r="AP112" s="38">
        <f t="shared" si="19"/>
        <v>0</v>
      </c>
      <c r="AQ112">
        <v>0</v>
      </c>
      <c r="AR112" s="8">
        <v>0</v>
      </c>
      <c r="AS112">
        <v>0</v>
      </c>
      <c r="AT112" t="s">
        <v>46</v>
      </c>
      <c r="AU112">
        <v>0</v>
      </c>
      <c r="AV112" s="11" t="s">
        <v>106</v>
      </c>
      <c r="AW112" s="3">
        <v>0</v>
      </c>
      <c r="AX112" s="3">
        <v>0</v>
      </c>
      <c r="AY112">
        <v>0</v>
      </c>
      <c r="AZ112">
        <v>0</v>
      </c>
      <c r="BA112" s="38">
        <f t="shared" si="17"/>
        <v>0</v>
      </c>
      <c r="BB112">
        <v>0</v>
      </c>
      <c r="BC112" s="8">
        <v>0</v>
      </c>
      <c r="BD112">
        <v>0</v>
      </c>
      <c r="BE112" t="s">
        <v>46</v>
      </c>
      <c r="BF112">
        <v>0</v>
      </c>
      <c r="BG112" s="11" t="s">
        <v>106</v>
      </c>
      <c r="BH112" s="3">
        <v>0</v>
      </c>
      <c r="BI112" s="3">
        <v>0</v>
      </c>
      <c r="BJ112">
        <v>0</v>
      </c>
      <c r="BK112">
        <v>0</v>
      </c>
      <c r="BL112" s="38">
        <f t="shared" si="18"/>
        <v>0</v>
      </c>
      <c r="BM112">
        <v>0</v>
      </c>
      <c r="BN112" s="8">
        <v>0</v>
      </c>
      <c r="BO112">
        <v>0</v>
      </c>
      <c r="BP112" t="s">
        <v>46</v>
      </c>
      <c r="BQ112">
        <v>0</v>
      </c>
      <c r="BR112" s="3">
        <v>0</v>
      </c>
      <c r="BS112">
        <v>0</v>
      </c>
      <c r="BT112" s="19">
        <f t="shared" si="10"/>
        <v>1791813.13</v>
      </c>
      <c r="BU112" s="19">
        <f t="shared" si="11"/>
        <v>1791813.13</v>
      </c>
      <c r="BV112" s="13">
        <f t="shared" si="12"/>
        <v>0.50106126728030698</v>
      </c>
    </row>
    <row r="113" spans="1:74" hidden="1" x14ac:dyDescent="0.25">
      <c r="A113" t="s">
        <v>48</v>
      </c>
      <c r="B113" t="s">
        <v>49</v>
      </c>
      <c r="C113">
        <v>8</v>
      </c>
      <c r="D113" t="s">
        <v>46</v>
      </c>
      <c r="E113" s="8" t="s">
        <v>106</v>
      </c>
      <c r="F113" s="3">
        <v>65141</v>
      </c>
      <c r="G113" s="3">
        <v>0</v>
      </c>
      <c r="H113" s="3">
        <v>65141</v>
      </c>
      <c r="I113" t="s">
        <v>136</v>
      </c>
      <c r="J113">
        <v>0</v>
      </c>
      <c r="K113">
        <v>0</v>
      </c>
      <c r="L113" t="s">
        <v>41</v>
      </c>
      <c r="M113">
        <v>0</v>
      </c>
      <c r="N113">
        <v>0</v>
      </c>
      <c r="O113">
        <v>0</v>
      </c>
      <c r="P113">
        <v>8</v>
      </c>
      <c r="Q113">
        <v>0</v>
      </c>
      <c r="S113">
        <v>8</v>
      </c>
      <c r="T113" s="16">
        <f t="shared" si="13"/>
        <v>0</v>
      </c>
      <c r="U113" s="3">
        <v>0</v>
      </c>
      <c r="V113" s="3">
        <v>0</v>
      </c>
      <c r="W113" s="14">
        <f t="shared" si="14"/>
        <v>0</v>
      </c>
      <c r="X113" s="3">
        <v>0</v>
      </c>
      <c r="Y113" s="18">
        <f t="shared" si="15"/>
        <v>0</v>
      </c>
      <c r="Z113" s="8" t="s">
        <v>106</v>
      </c>
      <c r="AA113" s="9">
        <v>0</v>
      </c>
      <c r="AB113" s="9">
        <v>0</v>
      </c>
      <c r="AC113">
        <v>0</v>
      </c>
      <c r="AD113">
        <v>0</v>
      </c>
      <c r="AE113" s="38">
        <f t="shared" si="16"/>
        <v>0</v>
      </c>
      <c r="AF113">
        <v>0</v>
      </c>
      <c r="AG113" s="10">
        <v>0</v>
      </c>
      <c r="AH113">
        <v>0</v>
      </c>
      <c r="AI113" t="s">
        <v>46</v>
      </c>
      <c r="AJ113">
        <v>0</v>
      </c>
      <c r="AK113" s="8" t="s">
        <v>106</v>
      </c>
      <c r="AL113" s="3">
        <v>0</v>
      </c>
      <c r="AM113" s="3">
        <v>0</v>
      </c>
      <c r="AN113">
        <v>0</v>
      </c>
      <c r="AO113" t="s">
        <v>45</v>
      </c>
      <c r="AP113" s="38">
        <f t="shared" si="19"/>
        <v>0</v>
      </c>
      <c r="AQ113">
        <v>0</v>
      </c>
      <c r="AR113" s="8">
        <v>0</v>
      </c>
      <c r="AS113">
        <v>0</v>
      </c>
      <c r="AT113" t="s">
        <v>46</v>
      </c>
      <c r="AU113">
        <v>0</v>
      </c>
      <c r="AV113" s="11" t="s">
        <v>106</v>
      </c>
      <c r="AW113" s="3">
        <v>0</v>
      </c>
      <c r="AX113" s="3">
        <v>0</v>
      </c>
      <c r="AY113">
        <v>0</v>
      </c>
      <c r="AZ113">
        <v>0</v>
      </c>
      <c r="BA113" s="38">
        <f t="shared" si="17"/>
        <v>0</v>
      </c>
      <c r="BB113">
        <v>0</v>
      </c>
      <c r="BC113" s="8">
        <v>0</v>
      </c>
      <c r="BD113">
        <v>0</v>
      </c>
      <c r="BE113" t="s">
        <v>46</v>
      </c>
      <c r="BF113">
        <v>0</v>
      </c>
      <c r="BG113" s="11" t="s">
        <v>106</v>
      </c>
      <c r="BH113" s="3">
        <v>0</v>
      </c>
      <c r="BI113" s="3">
        <v>0</v>
      </c>
      <c r="BJ113">
        <v>0</v>
      </c>
      <c r="BK113">
        <v>0</v>
      </c>
      <c r="BL113" s="38">
        <f t="shared" si="18"/>
        <v>0</v>
      </c>
      <c r="BM113">
        <v>0</v>
      </c>
      <c r="BN113" s="8">
        <v>0</v>
      </c>
      <c r="BO113">
        <v>0</v>
      </c>
      <c r="BP113" t="s">
        <v>46</v>
      </c>
      <c r="BQ113">
        <v>0</v>
      </c>
      <c r="BR113" s="3">
        <v>0</v>
      </c>
      <c r="BS113">
        <v>0</v>
      </c>
      <c r="BT113" s="19">
        <f t="shared" si="10"/>
        <v>0</v>
      </c>
      <c r="BU113" s="19">
        <f t="shared" si="11"/>
        <v>0</v>
      </c>
      <c r="BV113" s="13">
        <f t="shared" si="12"/>
        <v>0</v>
      </c>
    </row>
    <row r="114" spans="1:74" hidden="1" x14ac:dyDescent="0.25">
      <c r="A114" t="s">
        <v>234</v>
      </c>
      <c r="B114" t="s">
        <v>235</v>
      </c>
      <c r="C114" t="s">
        <v>236</v>
      </c>
      <c r="D114" t="s">
        <v>123</v>
      </c>
      <c r="E114" s="8">
        <v>36893</v>
      </c>
      <c r="F114" s="3">
        <v>0</v>
      </c>
      <c r="G114" s="3">
        <v>50645</v>
      </c>
      <c r="H114" s="3">
        <v>50645</v>
      </c>
      <c r="I114" t="s">
        <v>237</v>
      </c>
      <c r="J114" t="s">
        <v>160</v>
      </c>
      <c r="K114" t="s">
        <v>141</v>
      </c>
      <c r="L114" t="s">
        <v>41</v>
      </c>
      <c r="M114">
        <v>0</v>
      </c>
      <c r="N114">
        <v>0</v>
      </c>
      <c r="O114">
        <v>3</v>
      </c>
      <c r="P114">
        <v>3</v>
      </c>
      <c r="Q114">
        <v>0</v>
      </c>
      <c r="S114">
        <v>6</v>
      </c>
      <c r="T114" s="16">
        <f t="shared" si="13"/>
        <v>7.8133798634027737E-2</v>
      </c>
      <c r="U114" s="3">
        <v>648183</v>
      </c>
      <c r="V114" s="3">
        <v>592358</v>
      </c>
      <c r="W114" s="14">
        <f t="shared" si="14"/>
        <v>0.91387463108412281</v>
      </c>
      <c r="X114" s="3">
        <v>40000</v>
      </c>
      <c r="Y114" s="18">
        <f t="shared" si="15"/>
        <v>6.1710967427408621E-2</v>
      </c>
      <c r="Z114" s="8">
        <v>36628</v>
      </c>
      <c r="AA114" s="9">
        <v>188500</v>
      </c>
      <c r="AB114" s="9">
        <v>0</v>
      </c>
      <c r="AC114">
        <v>0.02</v>
      </c>
      <c r="AD114">
        <v>0</v>
      </c>
      <c r="AE114" s="38">
        <f t="shared" si="16"/>
        <v>0</v>
      </c>
      <c r="AF114">
        <v>0</v>
      </c>
      <c r="AG114" s="10">
        <v>42106</v>
      </c>
      <c r="AH114">
        <v>0</v>
      </c>
      <c r="AI114" t="s">
        <v>46</v>
      </c>
      <c r="AJ114">
        <v>0</v>
      </c>
      <c r="AK114" s="8">
        <v>36617</v>
      </c>
      <c r="AL114" s="3">
        <v>27000</v>
      </c>
      <c r="AM114" s="3">
        <v>0</v>
      </c>
      <c r="AN114">
        <v>0</v>
      </c>
      <c r="AO114">
        <v>20</v>
      </c>
      <c r="AP114" s="38">
        <f t="shared" si="19"/>
        <v>0.05</v>
      </c>
      <c r="AQ114">
        <v>20</v>
      </c>
      <c r="AR114" s="8">
        <v>43934</v>
      </c>
      <c r="AS114">
        <v>0</v>
      </c>
      <c r="AT114" t="s">
        <v>46</v>
      </c>
      <c r="AU114">
        <v>0</v>
      </c>
      <c r="AV114" s="11" t="s">
        <v>106</v>
      </c>
      <c r="AW114" s="3">
        <v>0</v>
      </c>
      <c r="AX114" s="3">
        <v>0</v>
      </c>
      <c r="AY114">
        <v>0</v>
      </c>
      <c r="AZ114">
        <v>0</v>
      </c>
      <c r="BA114" s="38">
        <f t="shared" si="17"/>
        <v>0</v>
      </c>
      <c r="BB114">
        <v>0</v>
      </c>
      <c r="BC114" s="8">
        <v>0</v>
      </c>
      <c r="BD114">
        <v>0</v>
      </c>
      <c r="BE114" t="s">
        <v>46</v>
      </c>
      <c r="BF114">
        <v>0</v>
      </c>
      <c r="BG114" s="11" t="s">
        <v>106</v>
      </c>
      <c r="BH114" s="3">
        <v>0</v>
      </c>
      <c r="BI114" s="3">
        <v>0</v>
      </c>
      <c r="BJ114">
        <v>0</v>
      </c>
      <c r="BK114">
        <v>0</v>
      </c>
      <c r="BL114" s="38">
        <f t="shared" si="18"/>
        <v>0</v>
      </c>
      <c r="BM114">
        <v>0</v>
      </c>
      <c r="BN114" s="8">
        <v>0</v>
      </c>
      <c r="BO114">
        <v>0</v>
      </c>
      <c r="BP114" t="s">
        <v>46</v>
      </c>
      <c r="BQ114">
        <v>0</v>
      </c>
      <c r="BR114" s="3">
        <v>0</v>
      </c>
      <c r="BS114">
        <v>0</v>
      </c>
      <c r="BT114" s="19">
        <f t="shared" si="10"/>
        <v>215500</v>
      </c>
      <c r="BU114" s="19">
        <f t="shared" si="11"/>
        <v>255500</v>
      </c>
      <c r="BV114" s="13">
        <f t="shared" si="12"/>
        <v>0.39417880444257253</v>
      </c>
    </row>
    <row r="115" spans="1:74" hidden="1" x14ac:dyDescent="0.25">
      <c r="A115" t="s">
        <v>35</v>
      </c>
      <c r="B115" t="s">
        <v>36</v>
      </c>
      <c r="C115">
        <v>24</v>
      </c>
      <c r="D115" t="s">
        <v>37</v>
      </c>
      <c r="E115" s="8">
        <v>36966</v>
      </c>
      <c r="F115" s="3">
        <v>0</v>
      </c>
      <c r="G115" s="3">
        <v>249506</v>
      </c>
      <c r="H115" s="3">
        <v>249506</v>
      </c>
      <c r="I115" t="s">
        <v>69</v>
      </c>
      <c r="J115" t="s">
        <v>69</v>
      </c>
      <c r="K115" t="s">
        <v>40</v>
      </c>
      <c r="L115" t="s">
        <v>41</v>
      </c>
      <c r="M115">
        <v>0</v>
      </c>
      <c r="N115">
        <v>0</v>
      </c>
      <c r="O115">
        <v>15</v>
      </c>
      <c r="P115">
        <v>9</v>
      </c>
      <c r="Q115">
        <v>0</v>
      </c>
      <c r="S115">
        <v>24</v>
      </c>
      <c r="T115" s="16">
        <f t="shared" si="13"/>
        <v>9.6823264344050766E-2</v>
      </c>
      <c r="U115" s="3">
        <v>2576922</v>
      </c>
      <c r="V115" s="3">
        <v>2925051</v>
      </c>
      <c r="W115" s="14">
        <f t="shared" si="14"/>
        <v>1.1350948922784625</v>
      </c>
      <c r="X115" s="3">
        <v>0</v>
      </c>
      <c r="Y115" s="18">
        <f t="shared" si="15"/>
        <v>0</v>
      </c>
      <c r="Z115" s="8" t="s">
        <v>106</v>
      </c>
      <c r="AA115" s="9">
        <v>300000</v>
      </c>
      <c r="AB115" s="9">
        <v>239001</v>
      </c>
      <c r="AC115">
        <v>4.9500000000000002E-2</v>
      </c>
      <c r="AD115">
        <v>0</v>
      </c>
      <c r="AE115" s="38">
        <f t="shared" si="16"/>
        <v>0</v>
      </c>
      <c r="AF115">
        <v>0</v>
      </c>
      <c r="AG115" s="10">
        <v>47635</v>
      </c>
      <c r="AH115" t="s">
        <v>54</v>
      </c>
      <c r="AI115" t="s">
        <v>43</v>
      </c>
      <c r="AJ115" t="s">
        <v>122</v>
      </c>
      <c r="AK115" s="8" t="s">
        <v>106</v>
      </c>
      <c r="AL115" s="3">
        <v>250000</v>
      </c>
      <c r="AM115" s="3">
        <v>250000</v>
      </c>
      <c r="AN115">
        <v>0.03</v>
      </c>
      <c r="AO115">
        <v>50</v>
      </c>
      <c r="AP115" s="38">
        <f t="shared" si="19"/>
        <v>3.8865494441675502E-2</v>
      </c>
      <c r="AQ115">
        <v>30</v>
      </c>
      <c r="AR115" s="8">
        <v>44197</v>
      </c>
      <c r="AS115" t="s">
        <v>238</v>
      </c>
      <c r="AT115" t="s">
        <v>100</v>
      </c>
      <c r="AU115" t="s">
        <v>153</v>
      </c>
      <c r="AV115" s="11" t="s">
        <v>106</v>
      </c>
      <c r="AW115" s="3">
        <v>0</v>
      </c>
      <c r="AX115" s="3">
        <v>0</v>
      </c>
      <c r="AY115">
        <v>0</v>
      </c>
      <c r="AZ115">
        <v>0</v>
      </c>
      <c r="BA115" s="38">
        <f t="shared" si="17"/>
        <v>0</v>
      </c>
      <c r="BB115">
        <v>0</v>
      </c>
      <c r="BC115" s="8">
        <v>0</v>
      </c>
      <c r="BD115">
        <v>0</v>
      </c>
      <c r="BE115" t="s">
        <v>46</v>
      </c>
      <c r="BF115">
        <v>0</v>
      </c>
      <c r="BG115" s="11" t="s">
        <v>106</v>
      </c>
      <c r="BH115" s="3">
        <v>0</v>
      </c>
      <c r="BI115" s="3">
        <v>0</v>
      </c>
      <c r="BJ115">
        <v>0</v>
      </c>
      <c r="BK115">
        <v>0</v>
      </c>
      <c r="BL115" s="38">
        <f t="shared" si="18"/>
        <v>0</v>
      </c>
      <c r="BM115">
        <v>0</v>
      </c>
      <c r="BN115" s="8">
        <v>0</v>
      </c>
      <c r="BO115">
        <v>0</v>
      </c>
      <c r="BP115" t="s">
        <v>46</v>
      </c>
      <c r="BQ115">
        <v>0</v>
      </c>
      <c r="BR115" s="3">
        <v>550000</v>
      </c>
      <c r="BS115" t="s">
        <v>62</v>
      </c>
      <c r="BT115" s="19">
        <f t="shared" si="10"/>
        <v>550000</v>
      </c>
      <c r="BU115" s="19">
        <f t="shared" si="11"/>
        <v>550000</v>
      </c>
      <c r="BV115" s="13">
        <f t="shared" si="12"/>
        <v>0.2134329250167448</v>
      </c>
    </row>
    <row r="116" spans="1:74" hidden="1" x14ac:dyDescent="0.25">
      <c r="A116" t="s">
        <v>48</v>
      </c>
      <c r="B116" t="s">
        <v>49</v>
      </c>
      <c r="C116">
        <v>98</v>
      </c>
      <c r="D116" t="s">
        <v>191</v>
      </c>
      <c r="E116" s="8">
        <v>37256</v>
      </c>
      <c r="F116" s="3">
        <v>300812</v>
      </c>
      <c r="G116" s="3">
        <v>0</v>
      </c>
      <c r="H116" s="3">
        <v>300812</v>
      </c>
      <c r="I116" t="s">
        <v>51</v>
      </c>
      <c r="J116" t="s">
        <v>52</v>
      </c>
      <c r="K116" t="s">
        <v>136</v>
      </c>
      <c r="L116" t="s">
        <v>41</v>
      </c>
      <c r="M116">
        <v>0</v>
      </c>
      <c r="N116">
        <v>0</v>
      </c>
      <c r="O116">
        <v>0</v>
      </c>
      <c r="P116">
        <v>52</v>
      </c>
      <c r="Q116">
        <v>46</v>
      </c>
      <c r="S116">
        <v>98</v>
      </c>
      <c r="T116" s="16">
        <f t="shared" si="13"/>
        <v>3.4222121147619446E-2</v>
      </c>
      <c r="U116" s="3">
        <v>8789987</v>
      </c>
      <c r="V116" s="3">
        <v>3806320</v>
      </c>
      <c r="W116" s="14">
        <f t="shared" si="14"/>
        <v>0.43302908184050787</v>
      </c>
      <c r="X116" s="3">
        <v>1981980</v>
      </c>
      <c r="Y116" s="18">
        <f t="shared" si="15"/>
        <v>0.22548156214565504</v>
      </c>
      <c r="Z116" s="8">
        <v>42488</v>
      </c>
      <c r="AA116" s="9">
        <v>9575000</v>
      </c>
      <c r="AB116" s="9">
        <v>9292824.8800000008</v>
      </c>
      <c r="AC116">
        <v>5.0900000000000001E-2</v>
      </c>
      <c r="AD116">
        <v>12</v>
      </c>
      <c r="AE116" s="38">
        <f t="shared" si="16"/>
        <v>0.11339882422712903</v>
      </c>
      <c r="AF116">
        <v>30</v>
      </c>
      <c r="AG116" s="10">
        <v>46870</v>
      </c>
      <c r="AH116" t="s">
        <v>239</v>
      </c>
      <c r="AI116" t="s">
        <v>43</v>
      </c>
      <c r="AJ116" t="s">
        <v>122</v>
      </c>
      <c r="AK116" s="8" t="s">
        <v>106</v>
      </c>
      <c r="AL116" s="3">
        <v>0</v>
      </c>
      <c r="AM116" s="3">
        <v>0</v>
      </c>
      <c r="AN116">
        <v>0</v>
      </c>
      <c r="AO116" t="s">
        <v>45</v>
      </c>
      <c r="AP116" s="38">
        <f t="shared" si="19"/>
        <v>0</v>
      </c>
      <c r="AQ116">
        <v>0</v>
      </c>
      <c r="AR116" s="8">
        <v>0</v>
      </c>
      <c r="AS116">
        <v>0</v>
      </c>
      <c r="AT116" t="s">
        <v>46</v>
      </c>
      <c r="AU116">
        <v>0</v>
      </c>
      <c r="AV116" s="11" t="s">
        <v>106</v>
      </c>
      <c r="AW116" s="3">
        <v>0</v>
      </c>
      <c r="AX116" s="3">
        <v>0</v>
      </c>
      <c r="AY116">
        <v>0</v>
      </c>
      <c r="AZ116">
        <v>0</v>
      </c>
      <c r="BA116" s="38">
        <f t="shared" si="17"/>
        <v>0</v>
      </c>
      <c r="BB116">
        <v>0</v>
      </c>
      <c r="BC116" s="8">
        <v>0</v>
      </c>
      <c r="BD116">
        <v>0</v>
      </c>
      <c r="BE116" t="s">
        <v>46</v>
      </c>
      <c r="BF116">
        <v>0</v>
      </c>
      <c r="BG116" s="11" t="s">
        <v>106</v>
      </c>
      <c r="BH116" s="3">
        <v>0</v>
      </c>
      <c r="BI116" s="3">
        <v>0</v>
      </c>
      <c r="BJ116">
        <v>0</v>
      </c>
      <c r="BK116">
        <v>0</v>
      </c>
      <c r="BL116" s="38">
        <f t="shared" si="18"/>
        <v>0</v>
      </c>
      <c r="BM116">
        <v>0</v>
      </c>
      <c r="BN116" s="8">
        <v>0</v>
      </c>
      <c r="BO116">
        <v>0</v>
      </c>
      <c r="BP116" t="s">
        <v>46</v>
      </c>
      <c r="BQ116">
        <v>0</v>
      </c>
      <c r="BR116" s="3">
        <v>0</v>
      </c>
      <c r="BS116">
        <v>0</v>
      </c>
      <c r="BT116" s="19">
        <f t="shared" si="10"/>
        <v>9575000</v>
      </c>
      <c r="BU116" s="19">
        <f t="shared" si="11"/>
        <v>11556980</v>
      </c>
      <c r="BV116" s="13">
        <f t="shared" si="12"/>
        <v>1.3147892027599131</v>
      </c>
    </row>
    <row r="117" spans="1:74" hidden="1" x14ac:dyDescent="0.25">
      <c r="A117" t="s">
        <v>48</v>
      </c>
      <c r="B117" t="s">
        <v>49</v>
      </c>
      <c r="C117">
        <v>8</v>
      </c>
      <c r="D117" t="s">
        <v>159</v>
      </c>
      <c r="E117" s="8" t="s">
        <v>106</v>
      </c>
      <c r="F117" s="3">
        <v>0</v>
      </c>
      <c r="G117" s="3">
        <v>0</v>
      </c>
      <c r="H117" s="3">
        <v>0</v>
      </c>
      <c r="I117">
        <v>0</v>
      </c>
      <c r="J117">
        <v>0</v>
      </c>
      <c r="K117">
        <v>0</v>
      </c>
      <c r="L117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S117">
        <v>0</v>
      </c>
      <c r="T117" s="16">
        <f t="shared" si="13"/>
        <v>0</v>
      </c>
      <c r="U117" s="3">
        <v>0</v>
      </c>
      <c r="V117" s="3">
        <v>0</v>
      </c>
      <c r="W117" s="14">
        <f t="shared" si="14"/>
        <v>0</v>
      </c>
      <c r="X117" s="3">
        <v>0</v>
      </c>
      <c r="Y117" s="18">
        <f t="shared" si="15"/>
        <v>0</v>
      </c>
      <c r="Z117" s="8">
        <v>42640</v>
      </c>
      <c r="AA117" s="9">
        <v>306603</v>
      </c>
      <c r="AB117" s="9">
        <v>288841.44</v>
      </c>
      <c r="AC117">
        <v>3.95E-2</v>
      </c>
      <c r="AD117">
        <v>10</v>
      </c>
      <c r="AE117" s="38">
        <f t="shared" si="16"/>
        <v>0.12298425621827962</v>
      </c>
      <c r="AF117">
        <v>10</v>
      </c>
      <c r="AG117" s="10">
        <v>46296</v>
      </c>
      <c r="AH117">
        <v>0</v>
      </c>
      <c r="AI117" t="s">
        <v>43</v>
      </c>
      <c r="AJ117">
        <v>0</v>
      </c>
      <c r="AK117" s="8" t="s">
        <v>106</v>
      </c>
      <c r="AL117" s="3">
        <v>0</v>
      </c>
      <c r="AM117" s="3">
        <v>380917</v>
      </c>
      <c r="AN117">
        <v>0</v>
      </c>
      <c r="AO117" t="s">
        <v>45</v>
      </c>
      <c r="AP117" s="38">
        <f t="shared" si="19"/>
        <v>0</v>
      </c>
      <c r="AQ117">
        <v>0</v>
      </c>
      <c r="AR117" s="8">
        <v>0</v>
      </c>
      <c r="AS117">
        <v>0</v>
      </c>
      <c r="AT117" t="s">
        <v>46</v>
      </c>
      <c r="AU117">
        <v>0</v>
      </c>
      <c r="AV117" s="11" t="s">
        <v>106</v>
      </c>
      <c r="AW117" s="3">
        <v>0</v>
      </c>
      <c r="AX117" s="3">
        <v>0</v>
      </c>
      <c r="AY117">
        <v>0</v>
      </c>
      <c r="AZ117">
        <v>0</v>
      </c>
      <c r="BA117" s="38">
        <f t="shared" si="17"/>
        <v>0</v>
      </c>
      <c r="BB117">
        <v>0</v>
      </c>
      <c r="BC117" s="8">
        <v>0</v>
      </c>
      <c r="BD117">
        <v>0</v>
      </c>
      <c r="BE117" t="s">
        <v>46</v>
      </c>
      <c r="BF117">
        <v>0</v>
      </c>
      <c r="BG117" s="11" t="s">
        <v>106</v>
      </c>
      <c r="BH117" s="3">
        <v>0</v>
      </c>
      <c r="BI117" s="3">
        <v>0</v>
      </c>
      <c r="BJ117">
        <v>0</v>
      </c>
      <c r="BK117">
        <v>0</v>
      </c>
      <c r="BL117" s="38">
        <f t="shared" si="18"/>
        <v>0</v>
      </c>
      <c r="BM117">
        <v>0</v>
      </c>
      <c r="BN117" s="8">
        <v>0</v>
      </c>
      <c r="BO117">
        <v>0</v>
      </c>
      <c r="BP117" t="s">
        <v>46</v>
      </c>
      <c r="BQ117">
        <v>0</v>
      </c>
      <c r="BR117" s="3">
        <v>0</v>
      </c>
      <c r="BS117">
        <v>0</v>
      </c>
      <c r="BT117" s="19">
        <f t="shared" si="10"/>
        <v>306603</v>
      </c>
      <c r="BU117" s="19">
        <f t="shared" si="11"/>
        <v>306603</v>
      </c>
      <c r="BV117" s="13">
        <f t="shared" si="12"/>
        <v>0</v>
      </c>
    </row>
    <row r="118" spans="1:74" x14ac:dyDescent="0.25">
      <c r="A118" t="s">
        <v>96</v>
      </c>
      <c r="B118" t="s">
        <v>97</v>
      </c>
      <c r="C118">
        <v>20</v>
      </c>
      <c r="D118" t="s">
        <v>64</v>
      </c>
      <c r="E118" s="8">
        <v>37000</v>
      </c>
      <c r="F118" s="3">
        <v>116393</v>
      </c>
      <c r="G118" s="3">
        <v>0</v>
      </c>
      <c r="H118" s="3">
        <v>116393</v>
      </c>
      <c r="I118">
        <v>15</v>
      </c>
      <c r="J118">
        <v>30</v>
      </c>
      <c r="K118">
        <v>45</v>
      </c>
      <c r="L118" t="s">
        <v>41</v>
      </c>
      <c r="M118">
        <v>0</v>
      </c>
      <c r="N118">
        <v>0</v>
      </c>
      <c r="O118">
        <v>0</v>
      </c>
      <c r="P118">
        <v>20</v>
      </c>
      <c r="Q118">
        <v>0</v>
      </c>
      <c r="S118">
        <v>20</v>
      </c>
      <c r="T118" s="16">
        <f t="shared" si="13"/>
        <v>7.6720970011765907E-2</v>
      </c>
      <c r="U118" s="3">
        <v>1517095</v>
      </c>
      <c r="V118" s="3">
        <v>1414248</v>
      </c>
      <c r="W118" s="14">
        <f t="shared" si="14"/>
        <v>0.93220793687936487</v>
      </c>
      <c r="X118" s="3">
        <v>1517095</v>
      </c>
      <c r="Y118" s="18">
        <f t="shared" si="15"/>
        <v>1</v>
      </c>
      <c r="Z118" s="8" t="s">
        <v>106</v>
      </c>
      <c r="AA118" s="9">
        <v>0</v>
      </c>
      <c r="AB118" s="9">
        <v>0</v>
      </c>
      <c r="AC118">
        <v>0</v>
      </c>
      <c r="AD118">
        <v>0</v>
      </c>
      <c r="AE118" s="38">
        <f t="shared" si="16"/>
        <v>0</v>
      </c>
      <c r="AF118">
        <v>0</v>
      </c>
      <c r="AG118" s="10">
        <v>0</v>
      </c>
      <c r="AH118">
        <v>0</v>
      </c>
      <c r="AI118" t="s">
        <v>46</v>
      </c>
      <c r="AJ118">
        <v>0</v>
      </c>
      <c r="AK118" s="8" t="s">
        <v>106</v>
      </c>
      <c r="AL118" s="3">
        <v>0</v>
      </c>
      <c r="AM118" s="3">
        <v>0</v>
      </c>
      <c r="AN118">
        <v>0</v>
      </c>
      <c r="AO118" t="s">
        <v>45</v>
      </c>
      <c r="AP118" s="38">
        <f t="shared" si="19"/>
        <v>0</v>
      </c>
      <c r="AQ118">
        <v>0</v>
      </c>
      <c r="AR118" s="8">
        <v>0</v>
      </c>
      <c r="AS118">
        <v>0</v>
      </c>
      <c r="AT118" t="s">
        <v>46</v>
      </c>
      <c r="AU118">
        <v>0</v>
      </c>
      <c r="AV118" s="11" t="s">
        <v>106</v>
      </c>
      <c r="AW118" s="3">
        <v>0</v>
      </c>
      <c r="AX118" s="3">
        <v>0</v>
      </c>
      <c r="AY118">
        <v>0</v>
      </c>
      <c r="AZ118">
        <v>0</v>
      </c>
      <c r="BA118" s="38">
        <f t="shared" si="17"/>
        <v>0</v>
      </c>
      <c r="BB118">
        <v>0</v>
      </c>
      <c r="BC118" s="8">
        <v>0</v>
      </c>
      <c r="BD118">
        <v>0</v>
      </c>
      <c r="BE118" t="s">
        <v>46</v>
      </c>
      <c r="BF118">
        <v>0</v>
      </c>
      <c r="BG118" s="11" t="s">
        <v>106</v>
      </c>
      <c r="BH118" s="3">
        <v>0</v>
      </c>
      <c r="BI118" s="3">
        <v>0</v>
      </c>
      <c r="BJ118">
        <v>0</v>
      </c>
      <c r="BK118">
        <v>0</v>
      </c>
      <c r="BL118" s="38">
        <f t="shared" si="18"/>
        <v>0</v>
      </c>
      <c r="BM118">
        <v>0</v>
      </c>
      <c r="BN118" s="8">
        <v>0</v>
      </c>
      <c r="BO118">
        <v>0</v>
      </c>
      <c r="BP118" t="s">
        <v>46</v>
      </c>
      <c r="BQ118">
        <v>0</v>
      </c>
      <c r="BR118" s="3">
        <v>1517095</v>
      </c>
      <c r="BS118" t="s">
        <v>62</v>
      </c>
      <c r="BT118" s="19">
        <f t="shared" si="10"/>
        <v>0</v>
      </c>
      <c r="BU118" s="19">
        <f t="shared" si="11"/>
        <v>1517095</v>
      </c>
      <c r="BV118" s="13">
        <f t="shared" si="12"/>
        <v>1</v>
      </c>
    </row>
    <row r="119" spans="1:74" x14ac:dyDescent="0.25">
      <c r="A119" t="s">
        <v>241</v>
      </c>
      <c r="B119" t="s">
        <v>242</v>
      </c>
      <c r="C119">
        <v>12</v>
      </c>
      <c r="D119" t="s">
        <v>64</v>
      </c>
      <c r="E119" s="8">
        <v>37095</v>
      </c>
      <c r="F119" s="3">
        <v>71345</v>
      </c>
      <c r="G119" s="3">
        <v>0</v>
      </c>
      <c r="H119" s="3">
        <v>71345</v>
      </c>
      <c r="I119">
        <v>15</v>
      </c>
      <c r="J119">
        <v>30</v>
      </c>
      <c r="K119">
        <v>45</v>
      </c>
      <c r="L119" t="s">
        <v>41</v>
      </c>
      <c r="M119">
        <v>0</v>
      </c>
      <c r="N119">
        <v>0</v>
      </c>
      <c r="O119">
        <v>0</v>
      </c>
      <c r="P119">
        <v>12</v>
      </c>
      <c r="Q119">
        <v>0</v>
      </c>
      <c r="S119">
        <v>12</v>
      </c>
      <c r="T119" s="16">
        <f t="shared" si="13"/>
        <v>7.4628504961286687E-2</v>
      </c>
      <c r="U119" s="3">
        <v>956002</v>
      </c>
      <c r="V119" s="3">
        <v>861652</v>
      </c>
      <c r="W119" s="14">
        <f t="shared" si="14"/>
        <v>0.9013077378499208</v>
      </c>
      <c r="X119" s="3">
        <v>561316</v>
      </c>
      <c r="Y119" s="18">
        <f t="shared" si="15"/>
        <v>0.5871493992690392</v>
      </c>
      <c r="Z119" s="8">
        <v>36899</v>
      </c>
      <c r="AA119" s="9">
        <v>210000</v>
      </c>
      <c r="AB119" s="9">
        <v>239000</v>
      </c>
      <c r="AC119">
        <v>0.01</v>
      </c>
      <c r="AD119">
        <v>21</v>
      </c>
      <c r="AE119" s="38">
        <f t="shared" si="16"/>
        <v>5.3030752207021949E-2</v>
      </c>
      <c r="AF119">
        <v>21</v>
      </c>
      <c r="AG119" s="10">
        <v>44926</v>
      </c>
      <c r="AH119">
        <v>0</v>
      </c>
      <c r="AI119" t="s">
        <v>58</v>
      </c>
      <c r="AJ119" t="s">
        <v>243</v>
      </c>
      <c r="AK119" s="8">
        <v>37104</v>
      </c>
      <c r="AL119" s="3">
        <v>165000</v>
      </c>
      <c r="AM119" s="3">
        <v>122153</v>
      </c>
      <c r="AN119">
        <v>8.3500000000000005E-2</v>
      </c>
      <c r="AO119">
        <v>15</v>
      </c>
      <c r="AP119" s="38">
        <f t="shared" si="19"/>
        <v>0.11933814803630612</v>
      </c>
      <c r="AQ119">
        <v>15</v>
      </c>
      <c r="AR119" s="8">
        <v>42583</v>
      </c>
      <c r="AS119" t="s">
        <v>63</v>
      </c>
      <c r="AT119" t="s">
        <v>43</v>
      </c>
      <c r="AU119" t="s">
        <v>244</v>
      </c>
      <c r="AV119" s="11" t="s">
        <v>106</v>
      </c>
      <c r="AW119" s="3">
        <v>19686</v>
      </c>
      <c r="AX119" s="3">
        <v>3633</v>
      </c>
      <c r="AY119">
        <v>0</v>
      </c>
      <c r="AZ119">
        <v>0</v>
      </c>
      <c r="BA119" s="38">
        <f t="shared" si="17"/>
        <v>0</v>
      </c>
      <c r="BB119">
        <v>0</v>
      </c>
      <c r="BC119" s="8">
        <v>42583</v>
      </c>
      <c r="BD119">
        <v>0</v>
      </c>
      <c r="BE119" t="s">
        <v>58</v>
      </c>
      <c r="BF119" t="s">
        <v>246</v>
      </c>
      <c r="BG119" s="11" t="s">
        <v>106</v>
      </c>
      <c r="BH119" s="3">
        <v>0</v>
      </c>
      <c r="BI119" s="3">
        <v>0</v>
      </c>
      <c r="BJ119">
        <v>0</v>
      </c>
      <c r="BK119">
        <v>0</v>
      </c>
      <c r="BL119" s="38">
        <f t="shared" si="18"/>
        <v>0</v>
      </c>
      <c r="BM119">
        <v>0</v>
      </c>
      <c r="BN119" s="8">
        <v>0</v>
      </c>
      <c r="BO119">
        <v>0</v>
      </c>
      <c r="BP119" t="s">
        <v>46</v>
      </c>
      <c r="BQ119">
        <v>0</v>
      </c>
      <c r="BR119" s="3">
        <v>956002</v>
      </c>
      <c r="BS119" t="s">
        <v>62</v>
      </c>
      <c r="BT119" s="19">
        <f t="shared" si="10"/>
        <v>394686</v>
      </c>
      <c r="BU119" s="19">
        <f t="shared" si="11"/>
        <v>956002</v>
      </c>
      <c r="BV119" s="13">
        <f t="shared" si="12"/>
        <v>1</v>
      </c>
    </row>
    <row r="120" spans="1:74" hidden="1" x14ac:dyDescent="0.25">
      <c r="A120" t="s">
        <v>247</v>
      </c>
      <c r="B120" t="s">
        <v>248</v>
      </c>
      <c r="C120">
        <v>8</v>
      </c>
      <c r="D120" t="s">
        <v>64</v>
      </c>
      <c r="E120" s="8">
        <v>37064</v>
      </c>
      <c r="F120" s="3">
        <v>0</v>
      </c>
      <c r="G120" s="3">
        <v>49324</v>
      </c>
      <c r="H120" s="3">
        <v>49324</v>
      </c>
      <c r="I120" t="s">
        <v>249</v>
      </c>
      <c r="J120" t="s">
        <v>250</v>
      </c>
      <c r="K120" t="s">
        <v>141</v>
      </c>
      <c r="L120" t="s">
        <v>41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 s="16">
        <f t="shared" si="13"/>
        <v>7.7068750000000005E-2</v>
      </c>
      <c r="U120" s="3">
        <v>640000</v>
      </c>
      <c r="V120" s="3">
        <v>597157</v>
      </c>
      <c r="W120" s="14">
        <f t="shared" si="14"/>
        <v>0.93305781249999997</v>
      </c>
      <c r="X120" s="3">
        <v>387042</v>
      </c>
      <c r="Y120" s="18">
        <f t="shared" si="15"/>
        <v>0.604753125</v>
      </c>
      <c r="Z120" s="8">
        <v>36805</v>
      </c>
      <c r="AA120" s="9">
        <v>164958</v>
      </c>
      <c r="AB120" s="9">
        <v>245879.55</v>
      </c>
      <c r="AC120">
        <v>0.03</v>
      </c>
      <c r="AD120">
        <v>20</v>
      </c>
      <c r="AE120" s="38">
        <f t="shared" si="16"/>
        <v>6.7215707596859131E-2</v>
      </c>
      <c r="AF120">
        <v>20</v>
      </c>
      <c r="AG120" s="10">
        <v>36805</v>
      </c>
      <c r="AH120">
        <v>2</v>
      </c>
      <c r="AI120" t="s">
        <v>58</v>
      </c>
      <c r="AJ120">
        <v>0</v>
      </c>
      <c r="AK120" s="8">
        <v>37468</v>
      </c>
      <c r="AL120" s="3">
        <v>97757.58</v>
      </c>
      <c r="AM120" s="3">
        <v>69338.39</v>
      </c>
      <c r="AN120">
        <v>5.5E-2</v>
      </c>
      <c r="AO120">
        <v>30</v>
      </c>
      <c r="AP120" s="38">
        <f t="shared" si="19"/>
        <v>6.8805389679389567E-2</v>
      </c>
      <c r="AQ120">
        <v>30</v>
      </c>
      <c r="AR120" s="8">
        <v>49096</v>
      </c>
      <c r="AS120">
        <v>1</v>
      </c>
      <c r="AT120" t="s">
        <v>43</v>
      </c>
      <c r="AU120">
        <v>0</v>
      </c>
      <c r="AV120" s="11" t="s">
        <v>106</v>
      </c>
      <c r="AW120" s="3">
        <v>0</v>
      </c>
      <c r="AX120" s="3">
        <v>0</v>
      </c>
      <c r="AY120">
        <v>0</v>
      </c>
      <c r="AZ120">
        <v>0</v>
      </c>
      <c r="BA120" s="38">
        <f t="shared" si="17"/>
        <v>0</v>
      </c>
      <c r="BB120">
        <v>0</v>
      </c>
      <c r="BC120" s="8">
        <v>0</v>
      </c>
      <c r="BD120">
        <v>0</v>
      </c>
      <c r="BE120" t="s">
        <v>46</v>
      </c>
      <c r="BF120">
        <v>0</v>
      </c>
      <c r="BG120" s="11" t="s">
        <v>106</v>
      </c>
      <c r="BH120" s="3">
        <v>0</v>
      </c>
      <c r="BI120" s="3">
        <v>0</v>
      </c>
      <c r="BJ120">
        <v>0</v>
      </c>
      <c r="BK120">
        <v>0</v>
      </c>
      <c r="BL120" s="38">
        <f t="shared" si="18"/>
        <v>0</v>
      </c>
      <c r="BM120">
        <v>0</v>
      </c>
      <c r="BN120" s="8">
        <v>0</v>
      </c>
      <c r="BO120">
        <v>0</v>
      </c>
      <c r="BP120" t="s">
        <v>46</v>
      </c>
      <c r="BQ120">
        <v>0</v>
      </c>
      <c r="BR120" s="3">
        <v>649757.57999999996</v>
      </c>
      <c r="BS120">
        <v>0</v>
      </c>
      <c r="BT120" s="19">
        <f t="shared" si="10"/>
        <v>262715.58</v>
      </c>
      <c r="BU120" s="19">
        <f t="shared" si="11"/>
        <v>649757.58000000007</v>
      </c>
      <c r="BV120" s="13">
        <f t="shared" si="12"/>
        <v>1.0152462187500002</v>
      </c>
    </row>
    <row r="121" spans="1:74" hidden="1" x14ac:dyDescent="0.25">
      <c r="A121" t="s">
        <v>35</v>
      </c>
      <c r="B121" t="s">
        <v>36</v>
      </c>
      <c r="C121">
        <v>50</v>
      </c>
      <c r="D121" t="s">
        <v>64</v>
      </c>
      <c r="E121" s="8">
        <v>37210</v>
      </c>
      <c r="F121" s="3">
        <v>319014</v>
      </c>
      <c r="G121" s="3">
        <v>0</v>
      </c>
      <c r="H121" s="3">
        <v>319014</v>
      </c>
      <c r="I121" t="s">
        <v>141</v>
      </c>
      <c r="J121">
        <v>0</v>
      </c>
      <c r="K121">
        <v>0</v>
      </c>
      <c r="L121" t="s">
        <v>41</v>
      </c>
      <c r="M121">
        <v>0</v>
      </c>
      <c r="N121">
        <v>0</v>
      </c>
      <c r="O121">
        <v>39</v>
      </c>
      <c r="P121">
        <v>11</v>
      </c>
      <c r="Q121">
        <v>0</v>
      </c>
      <c r="S121">
        <v>50</v>
      </c>
      <c r="T121" s="16">
        <f t="shared" si="13"/>
        <v>7.3233452491251391E-2</v>
      </c>
      <c r="U121" s="3">
        <v>4356124</v>
      </c>
      <c r="V121" s="3">
        <v>3938445</v>
      </c>
      <c r="W121" s="14">
        <f t="shared" si="14"/>
        <v>0.90411682495723267</v>
      </c>
      <c r="X121" s="3">
        <v>2856124</v>
      </c>
      <c r="Y121" s="18">
        <f t="shared" si="15"/>
        <v>0.6556571851489994</v>
      </c>
      <c r="Z121" s="8">
        <v>36746</v>
      </c>
      <c r="AA121" s="9">
        <v>250000</v>
      </c>
      <c r="AB121" s="9">
        <v>0</v>
      </c>
      <c r="AC121">
        <v>0.02</v>
      </c>
      <c r="AD121">
        <v>20</v>
      </c>
      <c r="AE121" s="38">
        <f t="shared" si="16"/>
        <v>6.1156718125290395E-2</v>
      </c>
      <c r="AF121">
        <v>20</v>
      </c>
      <c r="AG121" s="10">
        <v>44051</v>
      </c>
      <c r="AH121" t="s">
        <v>251</v>
      </c>
      <c r="AI121" t="s">
        <v>58</v>
      </c>
      <c r="AJ121">
        <v>0</v>
      </c>
      <c r="AK121" s="8">
        <v>36800</v>
      </c>
      <c r="AL121" s="3">
        <v>1000000</v>
      </c>
      <c r="AM121" s="3">
        <v>723564.11</v>
      </c>
      <c r="AN121">
        <v>5.2499999999999998E-2</v>
      </c>
      <c r="AO121">
        <v>30</v>
      </c>
      <c r="AP121" s="38">
        <f t="shared" si="19"/>
        <v>6.6916933523089597E-2</v>
      </c>
      <c r="AQ121">
        <v>30</v>
      </c>
      <c r="AR121" s="8">
        <v>48731</v>
      </c>
      <c r="AS121" t="s">
        <v>63</v>
      </c>
      <c r="AT121" t="s">
        <v>43</v>
      </c>
      <c r="AU121">
        <v>0</v>
      </c>
      <c r="AV121" s="11">
        <v>37226</v>
      </c>
      <c r="AW121" s="3">
        <v>250000</v>
      </c>
      <c r="AX121" s="3">
        <v>250000</v>
      </c>
      <c r="AY121" t="s">
        <v>165</v>
      </c>
      <c r="AZ121">
        <v>20</v>
      </c>
      <c r="BA121" s="38">
        <f t="shared" si="17"/>
        <v>0</v>
      </c>
      <c r="BB121">
        <v>30</v>
      </c>
      <c r="BC121" s="8">
        <v>55154</v>
      </c>
      <c r="BD121" t="s">
        <v>206</v>
      </c>
      <c r="BE121" t="s">
        <v>100</v>
      </c>
      <c r="BF121">
        <v>0</v>
      </c>
      <c r="BG121" s="11" t="s">
        <v>106</v>
      </c>
      <c r="BH121" s="3">
        <v>0</v>
      </c>
      <c r="BI121" s="3">
        <v>0</v>
      </c>
      <c r="BJ121">
        <v>0</v>
      </c>
      <c r="BK121">
        <v>0</v>
      </c>
      <c r="BL121" s="38">
        <f t="shared" si="18"/>
        <v>0</v>
      </c>
      <c r="BM121">
        <v>0</v>
      </c>
      <c r="BN121" s="8">
        <v>0</v>
      </c>
      <c r="BO121">
        <v>0</v>
      </c>
      <c r="BP121" t="s">
        <v>46</v>
      </c>
      <c r="BQ121">
        <v>0</v>
      </c>
      <c r="BR121" s="3">
        <v>4356124</v>
      </c>
      <c r="BS121" t="s">
        <v>47</v>
      </c>
      <c r="BT121" s="19">
        <f t="shared" si="10"/>
        <v>1500000</v>
      </c>
      <c r="BU121" s="19">
        <f t="shared" si="11"/>
        <v>4356124</v>
      </c>
      <c r="BV121" s="13">
        <f t="shared" si="12"/>
        <v>1</v>
      </c>
    </row>
    <row r="122" spans="1:74" x14ac:dyDescent="0.25">
      <c r="A122" t="s">
        <v>252</v>
      </c>
      <c r="B122" t="s">
        <v>253</v>
      </c>
      <c r="C122">
        <v>16</v>
      </c>
      <c r="D122" t="s">
        <v>37</v>
      </c>
      <c r="E122" s="8">
        <v>37132</v>
      </c>
      <c r="F122" s="3">
        <v>123960</v>
      </c>
      <c r="G122" s="3">
        <v>0</v>
      </c>
      <c r="H122" s="3">
        <v>123960</v>
      </c>
      <c r="I122" t="s">
        <v>69</v>
      </c>
      <c r="J122" t="s">
        <v>40</v>
      </c>
      <c r="K122" t="s">
        <v>141</v>
      </c>
      <c r="L122" t="s">
        <v>41</v>
      </c>
      <c r="M122">
        <v>0</v>
      </c>
      <c r="N122">
        <v>0</v>
      </c>
      <c r="O122">
        <v>11</v>
      </c>
      <c r="P122">
        <v>5</v>
      </c>
      <c r="Q122">
        <v>0</v>
      </c>
      <c r="S122">
        <v>16</v>
      </c>
      <c r="T122" s="16">
        <f t="shared" si="13"/>
        <v>7.5330848638836712E-2</v>
      </c>
      <c r="U122" s="3">
        <v>1645541</v>
      </c>
      <c r="V122" s="3">
        <v>1473957</v>
      </c>
      <c r="W122" s="14">
        <f t="shared" si="14"/>
        <v>0.89572790954464221</v>
      </c>
      <c r="X122" s="3">
        <v>1261620</v>
      </c>
      <c r="Y122" s="18">
        <f t="shared" si="15"/>
        <v>0.76669010374095814</v>
      </c>
      <c r="Z122" s="8">
        <v>41305</v>
      </c>
      <c r="AA122" s="9">
        <v>161021</v>
      </c>
      <c r="AB122" s="9">
        <v>120709</v>
      </c>
      <c r="AC122">
        <v>4.7500000000000001E-2</v>
      </c>
      <c r="AD122">
        <v>15</v>
      </c>
      <c r="AE122" s="38">
        <f t="shared" si="16"/>
        <v>9.472113441086942E-2</v>
      </c>
      <c r="AF122">
        <v>15</v>
      </c>
      <c r="AG122" s="10">
        <v>46996</v>
      </c>
      <c r="AH122" t="s">
        <v>54</v>
      </c>
      <c r="AI122" t="s">
        <v>43</v>
      </c>
      <c r="AJ122" t="s">
        <v>55</v>
      </c>
      <c r="AK122" s="8" t="s">
        <v>106</v>
      </c>
      <c r="AL122" s="3">
        <v>54400</v>
      </c>
      <c r="AM122" s="3">
        <v>54400</v>
      </c>
      <c r="AN122" t="s">
        <v>254</v>
      </c>
      <c r="AO122">
        <v>15</v>
      </c>
      <c r="AP122" s="38">
        <f t="shared" si="19"/>
        <v>0</v>
      </c>
      <c r="AQ122" t="s">
        <v>165</v>
      </c>
      <c r="AR122" s="8">
        <v>42490</v>
      </c>
      <c r="AS122" t="s">
        <v>75</v>
      </c>
      <c r="AT122" t="s">
        <v>100</v>
      </c>
      <c r="AU122" t="s">
        <v>255</v>
      </c>
      <c r="AV122" s="11" t="s">
        <v>106</v>
      </c>
      <c r="AW122" s="3">
        <v>168500</v>
      </c>
      <c r="AX122" s="3">
        <v>265143</v>
      </c>
      <c r="AY122">
        <v>0.03</v>
      </c>
      <c r="AZ122">
        <v>20</v>
      </c>
      <c r="BA122" s="38">
        <f t="shared" si="17"/>
        <v>6.7215707596859131E-2</v>
      </c>
      <c r="BB122" t="s">
        <v>165</v>
      </c>
      <c r="BC122" s="8">
        <v>44164</v>
      </c>
      <c r="BD122" t="s">
        <v>71</v>
      </c>
      <c r="BE122" t="s">
        <v>100</v>
      </c>
      <c r="BF122" t="s">
        <v>255</v>
      </c>
      <c r="BG122" s="11">
        <v>0</v>
      </c>
      <c r="BH122" s="3">
        <v>0</v>
      </c>
      <c r="BI122" s="3">
        <v>0</v>
      </c>
      <c r="BJ122">
        <v>0</v>
      </c>
      <c r="BK122">
        <v>0</v>
      </c>
      <c r="BL122" s="38">
        <f t="shared" si="18"/>
        <v>0</v>
      </c>
      <c r="BM122">
        <v>0</v>
      </c>
      <c r="BN122" s="8">
        <v>0</v>
      </c>
      <c r="BO122">
        <v>0</v>
      </c>
      <c r="BP122">
        <v>0</v>
      </c>
      <c r="BQ122">
        <v>0</v>
      </c>
      <c r="BR122" s="3">
        <v>1645541</v>
      </c>
      <c r="BS122" t="s">
        <v>47</v>
      </c>
      <c r="BT122" s="19">
        <f t="shared" si="10"/>
        <v>383921</v>
      </c>
      <c r="BU122" s="19">
        <f t="shared" si="11"/>
        <v>1645541</v>
      </c>
      <c r="BV122" s="13">
        <f t="shared" si="12"/>
        <v>1</v>
      </c>
    </row>
    <row r="123" spans="1:74" hidden="1" x14ac:dyDescent="0.25">
      <c r="A123" t="s">
        <v>81</v>
      </c>
      <c r="B123" t="s">
        <v>82</v>
      </c>
      <c r="C123">
        <v>10</v>
      </c>
      <c r="D123" t="s">
        <v>37</v>
      </c>
      <c r="E123" s="8">
        <v>37242</v>
      </c>
      <c r="F123" s="3">
        <v>81485</v>
      </c>
      <c r="G123" s="3">
        <v>0</v>
      </c>
      <c r="H123" s="3">
        <v>81485</v>
      </c>
      <c r="I123" t="s">
        <v>256</v>
      </c>
      <c r="J123" t="s">
        <v>257</v>
      </c>
      <c r="K123" t="s">
        <v>258</v>
      </c>
      <c r="L123" t="s">
        <v>41</v>
      </c>
      <c r="M123">
        <v>0</v>
      </c>
      <c r="N123">
        <v>0</v>
      </c>
      <c r="O123">
        <v>0</v>
      </c>
      <c r="P123">
        <v>10</v>
      </c>
      <c r="Q123">
        <v>0</v>
      </c>
      <c r="S123">
        <v>10</v>
      </c>
      <c r="T123" s="16">
        <f t="shared" si="13"/>
        <v>7.5574962367870188E-2</v>
      </c>
      <c r="U123" s="3">
        <v>1078201</v>
      </c>
      <c r="V123" s="3">
        <v>1012230</v>
      </c>
      <c r="W123" s="14">
        <f t="shared" si="14"/>
        <v>0.93881382042865846</v>
      </c>
      <c r="X123" s="3">
        <v>661779</v>
      </c>
      <c r="Y123" s="18">
        <f t="shared" si="15"/>
        <v>0.61378073290601665</v>
      </c>
      <c r="Z123" s="8">
        <v>38630</v>
      </c>
      <c r="AA123" s="9">
        <v>197559.23</v>
      </c>
      <c r="AB123" s="9">
        <v>221238.89</v>
      </c>
      <c r="AC123">
        <v>7.0000000000000007E-2</v>
      </c>
      <c r="AD123">
        <v>11</v>
      </c>
      <c r="AE123" s="38">
        <f t="shared" si="16"/>
        <v>0.1333569048362449</v>
      </c>
      <c r="AF123">
        <v>11</v>
      </c>
      <c r="AG123" s="10" t="s">
        <v>165</v>
      </c>
      <c r="AH123" t="s">
        <v>206</v>
      </c>
      <c r="AI123" t="s">
        <v>58</v>
      </c>
      <c r="AJ123" t="s">
        <v>55</v>
      </c>
      <c r="AK123" s="8">
        <v>36852</v>
      </c>
      <c r="AL123" s="3">
        <v>131251</v>
      </c>
      <c r="AM123" s="3">
        <v>211145.88</v>
      </c>
      <c r="AN123">
        <v>0.03</v>
      </c>
      <c r="AO123">
        <v>20</v>
      </c>
      <c r="AP123" s="38">
        <f t="shared" si="19"/>
        <v>6.7215707596859131E-2</v>
      </c>
      <c r="AQ123">
        <v>20</v>
      </c>
      <c r="AR123" s="8">
        <v>44162</v>
      </c>
      <c r="AS123" t="s">
        <v>63</v>
      </c>
      <c r="AT123" t="s">
        <v>58</v>
      </c>
      <c r="AU123" t="s">
        <v>259</v>
      </c>
      <c r="AV123" s="11" t="s">
        <v>106</v>
      </c>
      <c r="AW123" s="3">
        <v>0</v>
      </c>
      <c r="AX123" s="3">
        <v>0</v>
      </c>
      <c r="AY123">
        <v>0</v>
      </c>
      <c r="AZ123">
        <v>0</v>
      </c>
      <c r="BA123" s="38">
        <f t="shared" si="17"/>
        <v>0</v>
      </c>
      <c r="BB123">
        <v>0</v>
      </c>
      <c r="BC123" s="8">
        <v>0</v>
      </c>
      <c r="BD123">
        <v>0</v>
      </c>
      <c r="BE123" t="s">
        <v>46</v>
      </c>
      <c r="BF123">
        <v>0</v>
      </c>
      <c r="BG123" s="11" t="s">
        <v>106</v>
      </c>
      <c r="BH123" s="3">
        <v>0</v>
      </c>
      <c r="BI123" s="3">
        <v>0</v>
      </c>
      <c r="BJ123">
        <v>0</v>
      </c>
      <c r="BK123">
        <v>0</v>
      </c>
      <c r="BL123" s="38">
        <f t="shared" si="18"/>
        <v>0</v>
      </c>
      <c r="BM123">
        <v>0</v>
      </c>
      <c r="BN123" s="8">
        <v>0</v>
      </c>
      <c r="BO123">
        <v>0</v>
      </c>
      <c r="BP123" t="s">
        <v>46</v>
      </c>
      <c r="BQ123">
        <v>0</v>
      </c>
      <c r="BR123" s="3">
        <v>1078201</v>
      </c>
      <c r="BS123" t="s">
        <v>62</v>
      </c>
      <c r="BT123" s="19">
        <f t="shared" si="10"/>
        <v>328810.23</v>
      </c>
      <c r="BU123" s="19">
        <f t="shared" si="11"/>
        <v>990589.23</v>
      </c>
      <c r="BV123" s="13">
        <f t="shared" si="12"/>
        <v>0.91874263704077441</v>
      </c>
    </row>
    <row r="124" spans="1:74" hidden="1" x14ac:dyDescent="0.25">
      <c r="A124" t="s">
        <v>260</v>
      </c>
      <c r="B124" t="s">
        <v>261</v>
      </c>
      <c r="C124">
        <v>39</v>
      </c>
      <c r="D124" t="s">
        <v>37</v>
      </c>
      <c r="E124" s="8">
        <v>37925</v>
      </c>
      <c r="F124" s="3">
        <v>325000</v>
      </c>
      <c r="G124" s="3">
        <v>0</v>
      </c>
      <c r="H124" s="3">
        <v>325000</v>
      </c>
      <c r="I124" t="s">
        <v>141</v>
      </c>
      <c r="J124">
        <v>0</v>
      </c>
      <c r="K124">
        <v>0</v>
      </c>
      <c r="L124" t="s">
        <v>41</v>
      </c>
      <c r="M124">
        <v>0</v>
      </c>
      <c r="N124">
        <v>0</v>
      </c>
      <c r="O124">
        <v>23</v>
      </c>
      <c r="P124">
        <v>16</v>
      </c>
      <c r="Q124">
        <v>0</v>
      </c>
      <c r="S124">
        <v>39</v>
      </c>
      <c r="T124" s="16">
        <f t="shared" si="13"/>
        <v>6.2243341973347591E-2</v>
      </c>
      <c r="U124" s="3">
        <v>5221442</v>
      </c>
      <c r="V124" s="3">
        <v>4876274</v>
      </c>
      <c r="W124" s="14">
        <f t="shared" si="14"/>
        <v>0.93389412350074941</v>
      </c>
      <c r="X124" s="3">
        <v>0</v>
      </c>
      <c r="Y124" s="18">
        <f t="shared" si="15"/>
        <v>0</v>
      </c>
      <c r="Z124" s="8">
        <v>38473</v>
      </c>
      <c r="AA124" s="9">
        <v>983437</v>
      </c>
      <c r="AB124" s="9">
        <v>803989</v>
      </c>
      <c r="AC124">
        <v>6.8900000000000003E-2</v>
      </c>
      <c r="AD124">
        <v>18</v>
      </c>
      <c r="AE124" s="38">
        <f t="shared" si="16"/>
        <v>9.8624781096056005E-2</v>
      </c>
      <c r="AF124">
        <v>0</v>
      </c>
      <c r="AG124" s="10">
        <v>44287</v>
      </c>
      <c r="AH124">
        <v>0</v>
      </c>
      <c r="AI124" t="s">
        <v>43</v>
      </c>
      <c r="AJ124" t="s">
        <v>262</v>
      </c>
      <c r="AK124" s="8">
        <v>39021</v>
      </c>
      <c r="AL124" s="3">
        <v>376000</v>
      </c>
      <c r="AM124" s="3">
        <v>376000</v>
      </c>
      <c r="AN124">
        <v>0</v>
      </c>
      <c r="AO124" t="s">
        <v>45</v>
      </c>
      <c r="AP124" s="38">
        <f t="shared" si="19"/>
        <v>0</v>
      </c>
      <c r="AQ124">
        <v>0</v>
      </c>
      <c r="AR124" s="8">
        <v>0</v>
      </c>
      <c r="AS124">
        <v>0</v>
      </c>
      <c r="AT124" t="s">
        <v>58</v>
      </c>
      <c r="AU124" t="s">
        <v>263</v>
      </c>
      <c r="AV124" s="11" t="s">
        <v>106</v>
      </c>
      <c r="AW124" s="3">
        <v>0</v>
      </c>
      <c r="AX124" s="3">
        <v>0</v>
      </c>
      <c r="AY124">
        <v>0</v>
      </c>
      <c r="AZ124">
        <v>0</v>
      </c>
      <c r="BA124" s="38">
        <f t="shared" si="17"/>
        <v>0</v>
      </c>
      <c r="BB124">
        <v>0</v>
      </c>
      <c r="BC124" s="8">
        <v>0</v>
      </c>
      <c r="BD124">
        <v>0</v>
      </c>
      <c r="BE124" t="s">
        <v>46</v>
      </c>
      <c r="BF124">
        <v>0</v>
      </c>
      <c r="BG124" s="11" t="s">
        <v>106</v>
      </c>
      <c r="BH124" s="3">
        <v>0</v>
      </c>
      <c r="BI124" s="3">
        <v>0</v>
      </c>
      <c r="BJ124">
        <v>0</v>
      </c>
      <c r="BK124">
        <v>0</v>
      </c>
      <c r="BL124" s="38">
        <f t="shared" si="18"/>
        <v>0</v>
      </c>
      <c r="BM124">
        <v>0</v>
      </c>
      <c r="BN124" s="8">
        <v>0</v>
      </c>
      <c r="BO124">
        <v>0</v>
      </c>
      <c r="BP124" t="s">
        <v>46</v>
      </c>
      <c r="BQ124">
        <v>0</v>
      </c>
      <c r="BR124" s="3">
        <v>0</v>
      </c>
      <c r="BS124">
        <v>0</v>
      </c>
      <c r="BT124" s="19">
        <f t="shared" si="10"/>
        <v>1359437</v>
      </c>
      <c r="BU124" s="19">
        <f t="shared" si="11"/>
        <v>1359437</v>
      </c>
      <c r="BV124" s="13">
        <f t="shared" si="12"/>
        <v>0.26035662179145147</v>
      </c>
    </row>
    <row r="125" spans="1:74" hidden="1" x14ac:dyDescent="0.25">
      <c r="A125" t="s">
        <v>81</v>
      </c>
      <c r="B125" t="s">
        <v>82</v>
      </c>
      <c r="C125">
        <v>17</v>
      </c>
      <c r="D125" t="s">
        <v>264</v>
      </c>
      <c r="E125" s="8" t="s">
        <v>193</v>
      </c>
      <c r="F125" s="3">
        <v>0</v>
      </c>
      <c r="G125" s="3">
        <v>165282</v>
      </c>
      <c r="H125" s="3">
        <v>165282</v>
      </c>
      <c r="I125">
        <v>15</v>
      </c>
      <c r="J125">
        <v>15</v>
      </c>
      <c r="K125">
        <v>30</v>
      </c>
      <c r="L125" t="s">
        <v>46</v>
      </c>
      <c r="M125">
        <v>0</v>
      </c>
      <c r="N125">
        <v>0</v>
      </c>
      <c r="O125">
        <v>0</v>
      </c>
      <c r="P125">
        <v>17</v>
      </c>
      <c r="Q125">
        <v>0</v>
      </c>
      <c r="S125">
        <v>17</v>
      </c>
      <c r="T125" s="16">
        <f t="shared" si="13"/>
        <v>7.9542233440732663E-2</v>
      </c>
      <c r="U125" s="3">
        <v>2077915</v>
      </c>
      <c r="V125" s="3">
        <v>2027695</v>
      </c>
      <c r="W125" s="14">
        <f t="shared" si="14"/>
        <v>0.97583154267619221</v>
      </c>
      <c r="X125" s="3">
        <v>2027695</v>
      </c>
      <c r="Y125" s="18">
        <f t="shared" si="15"/>
        <v>0.97583154267619221</v>
      </c>
      <c r="Z125" s="8">
        <v>37226</v>
      </c>
      <c r="AA125" s="9">
        <v>367000</v>
      </c>
      <c r="AB125" s="9">
        <v>276104.40999999997</v>
      </c>
      <c r="AC125">
        <v>0.05</v>
      </c>
      <c r="AD125">
        <v>15</v>
      </c>
      <c r="AE125" s="38">
        <f t="shared" si="16"/>
        <v>9.6342287609244376E-2</v>
      </c>
      <c r="AF125">
        <v>30</v>
      </c>
      <c r="AG125" s="10">
        <v>44531</v>
      </c>
      <c r="AH125" t="s">
        <v>54</v>
      </c>
      <c r="AI125" t="s">
        <v>115</v>
      </c>
      <c r="AJ125" t="s">
        <v>44</v>
      </c>
      <c r="AK125" s="8">
        <v>42369</v>
      </c>
      <c r="AL125" s="3">
        <v>150000</v>
      </c>
      <c r="AM125" s="3">
        <v>148407.93</v>
      </c>
      <c r="AN125">
        <v>7.0000000000000007E-2</v>
      </c>
      <c r="AO125">
        <v>10</v>
      </c>
      <c r="AP125" s="38">
        <f t="shared" si="19"/>
        <v>0.14237750272736471</v>
      </c>
      <c r="AQ125">
        <v>30</v>
      </c>
      <c r="AR125" s="8">
        <v>47848</v>
      </c>
      <c r="AS125" t="s">
        <v>71</v>
      </c>
      <c r="AT125" t="s">
        <v>43</v>
      </c>
      <c r="AU125" t="s">
        <v>44</v>
      </c>
      <c r="AV125" s="11" t="s">
        <v>106</v>
      </c>
      <c r="AW125" s="3">
        <v>0</v>
      </c>
      <c r="AX125" s="3">
        <v>0</v>
      </c>
      <c r="AY125">
        <v>0</v>
      </c>
      <c r="AZ125">
        <v>0</v>
      </c>
      <c r="BA125" s="38">
        <f t="shared" si="17"/>
        <v>0</v>
      </c>
      <c r="BB125">
        <v>0</v>
      </c>
      <c r="BC125" s="8">
        <v>0</v>
      </c>
      <c r="BD125">
        <v>0</v>
      </c>
      <c r="BE125" t="s">
        <v>46</v>
      </c>
      <c r="BF125">
        <v>0</v>
      </c>
      <c r="BG125" s="11" t="s">
        <v>106</v>
      </c>
      <c r="BH125" s="3">
        <v>0</v>
      </c>
      <c r="BI125" s="3">
        <v>0</v>
      </c>
      <c r="BJ125">
        <v>0</v>
      </c>
      <c r="BK125">
        <v>0</v>
      </c>
      <c r="BL125" s="38">
        <f t="shared" si="18"/>
        <v>0</v>
      </c>
      <c r="BM125">
        <v>0</v>
      </c>
      <c r="BN125" s="8">
        <v>0</v>
      </c>
      <c r="BO125">
        <v>0</v>
      </c>
      <c r="BP125" t="s">
        <v>46</v>
      </c>
      <c r="BQ125">
        <v>0</v>
      </c>
      <c r="BR125" s="3">
        <v>2077915</v>
      </c>
      <c r="BS125">
        <v>0</v>
      </c>
      <c r="BT125" s="19">
        <f t="shared" si="10"/>
        <v>517000</v>
      </c>
      <c r="BU125" s="19">
        <f t="shared" si="11"/>
        <v>2544695</v>
      </c>
      <c r="BV125" s="13">
        <f t="shared" si="12"/>
        <v>1.2246386401753682</v>
      </c>
    </row>
    <row r="126" spans="1:74" x14ac:dyDescent="0.25">
      <c r="A126" t="s">
        <v>265</v>
      </c>
      <c r="B126" t="s">
        <v>265</v>
      </c>
      <c r="C126">
        <v>10</v>
      </c>
      <c r="D126" t="s">
        <v>159</v>
      </c>
      <c r="E126" s="8">
        <v>37390</v>
      </c>
      <c r="F126" s="3">
        <v>141795</v>
      </c>
      <c r="G126" s="3">
        <v>0</v>
      </c>
      <c r="H126" s="3">
        <v>141795</v>
      </c>
      <c r="I126" t="s">
        <v>69</v>
      </c>
      <c r="J126" t="s">
        <v>40</v>
      </c>
      <c r="K126" t="s">
        <v>141</v>
      </c>
      <c r="L126" t="s">
        <v>41</v>
      </c>
      <c r="M126">
        <v>0</v>
      </c>
      <c r="N126">
        <v>6</v>
      </c>
      <c r="O126">
        <v>0</v>
      </c>
      <c r="P126">
        <v>9</v>
      </c>
      <c r="Q126">
        <v>0</v>
      </c>
      <c r="S126">
        <v>15</v>
      </c>
      <c r="T126" s="16">
        <f t="shared" si="13"/>
        <v>7.6094323796521535E-2</v>
      </c>
      <c r="U126" s="3">
        <v>1863411</v>
      </c>
      <c r="V126" s="3">
        <v>1716646</v>
      </c>
      <c r="W126" s="14">
        <f t="shared" si="14"/>
        <v>0.92123852440497556</v>
      </c>
      <c r="X126" s="3">
        <v>1208772</v>
      </c>
      <c r="Y126" s="18">
        <f t="shared" si="15"/>
        <v>0.64868780961366013</v>
      </c>
      <c r="Z126" s="8">
        <v>37496</v>
      </c>
      <c r="AA126" s="9">
        <v>91450</v>
      </c>
      <c r="AB126" s="9">
        <v>46422.3</v>
      </c>
      <c r="AC126">
        <v>6.7299999999999999E-2</v>
      </c>
      <c r="AD126">
        <v>20</v>
      </c>
      <c r="AE126" s="38">
        <f t="shared" si="16"/>
        <v>9.2421282093734194E-2</v>
      </c>
      <c r="AF126">
        <v>0</v>
      </c>
      <c r="AG126" s="10">
        <v>37496</v>
      </c>
      <c r="AH126">
        <v>1</v>
      </c>
      <c r="AI126" t="s">
        <v>43</v>
      </c>
      <c r="AJ126" t="s">
        <v>233</v>
      </c>
      <c r="AK126" s="8">
        <v>37062</v>
      </c>
      <c r="AL126" s="3">
        <v>100000</v>
      </c>
      <c r="AM126" s="3">
        <v>56389.3</v>
      </c>
      <c r="AN126">
        <v>0.02</v>
      </c>
      <c r="AO126">
        <v>18</v>
      </c>
      <c r="AP126" s="38">
        <f t="shared" si="19"/>
        <v>6.6702102150790935E-2</v>
      </c>
      <c r="AQ126">
        <v>0</v>
      </c>
      <c r="AR126" s="8">
        <v>44013</v>
      </c>
      <c r="AS126">
        <v>2</v>
      </c>
      <c r="AT126" t="s">
        <v>43</v>
      </c>
      <c r="AU126" t="s">
        <v>44</v>
      </c>
      <c r="AV126" s="11">
        <v>37027</v>
      </c>
      <c r="AW126" s="3">
        <v>400000</v>
      </c>
      <c r="AX126" s="3">
        <v>807678.51</v>
      </c>
      <c r="AY126">
        <v>5.2999999999999999E-2</v>
      </c>
      <c r="AZ126">
        <v>15</v>
      </c>
      <c r="BA126" s="38">
        <f t="shared" si="17"/>
        <v>9.8305755594035801E-2</v>
      </c>
      <c r="BB126">
        <v>0</v>
      </c>
      <c r="BC126" s="8">
        <v>42519</v>
      </c>
      <c r="BD126">
        <v>3</v>
      </c>
      <c r="BE126" t="s">
        <v>58</v>
      </c>
      <c r="BF126" t="s">
        <v>240</v>
      </c>
      <c r="BG126" s="11">
        <v>37382</v>
      </c>
      <c r="BH126" s="3">
        <v>63189</v>
      </c>
      <c r="BI126" s="3">
        <v>63189</v>
      </c>
      <c r="BJ126">
        <v>0</v>
      </c>
      <c r="BK126">
        <v>15</v>
      </c>
      <c r="BL126" s="38">
        <f t="shared" si="18"/>
        <v>6.6666666666666666E-2</v>
      </c>
      <c r="BM126">
        <v>0</v>
      </c>
      <c r="BN126" s="8">
        <v>42887</v>
      </c>
      <c r="BO126">
        <v>4</v>
      </c>
      <c r="BP126" t="s">
        <v>100</v>
      </c>
      <c r="BQ126" t="s">
        <v>266</v>
      </c>
      <c r="BR126" s="3">
        <v>1863411</v>
      </c>
      <c r="BS126">
        <v>0</v>
      </c>
      <c r="BT126" s="19">
        <f t="shared" si="10"/>
        <v>654639</v>
      </c>
      <c r="BU126" s="19">
        <f t="shared" si="11"/>
        <v>1863411</v>
      </c>
      <c r="BV126" s="13">
        <f t="shared" si="12"/>
        <v>1</v>
      </c>
    </row>
    <row r="127" spans="1:74" x14ac:dyDescent="0.25">
      <c r="A127" t="s">
        <v>157</v>
      </c>
      <c r="B127" t="s">
        <v>158</v>
      </c>
      <c r="C127">
        <v>5</v>
      </c>
      <c r="D127" t="s">
        <v>159</v>
      </c>
      <c r="E127" s="8">
        <v>37390</v>
      </c>
      <c r="F127" s="3">
        <v>141795</v>
      </c>
      <c r="G127" s="3">
        <v>0</v>
      </c>
      <c r="H127" s="3">
        <v>141795</v>
      </c>
      <c r="I127" t="s">
        <v>69</v>
      </c>
      <c r="J127" t="s">
        <v>40</v>
      </c>
      <c r="K127" t="s">
        <v>141</v>
      </c>
      <c r="L127" t="s">
        <v>41</v>
      </c>
      <c r="M127">
        <v>0</v>
      </c>
      <c r="N127">
        <v>6</v>
      </c>
      <c r="O127">
        <v>0</v>
      </c>
      <c r="P127">
        <v>9</v>
      </c>
      <c r="Q127">
        <v>0</v>
      </c>
      <c r="S127">
        <v>15</v>
      </c>
      <c r="T127" s="16">
        <f t="shared" si="13"/>
        <v>7.6094323796521535E-2</v>
      </c>
      <c r="U127" s="3">
        <v>1863411</v>
      </c>
      <c r="V127" s="3">
        <v>1716646</v>
      </c>
      <c r="W127" s="14">
        <f t="shared" si="14"/>
        <v>0.92123852440497556</v>
      </c>
      <c r="X127" s="3">
        <v>1208772</v>
      </c>
      <c r="Y127" s="18">
        <f t="shared" si="15"/>
        <v>0.64868780961366013</v>
      </c>
      <c r="Z127" s="8">
        <v>37496</v>
      </c>
      <c r="AA127" s="9">
        <v>91450</v>
      </c>
      <c r="AB127" s="9">
        <v>46422.3</v>
      </c>
      <c r="AC127">
        <v>6.7299999999999999E-2</v>
      </c>
      <c r="AD127">
        <v>20</v>
      </c>
      <c r="AE127" s="38">
        <f t="shared" si="16"/>
        <v>9.2421282093734194E-2</v>
      </c>
      <c r="AF127">
        <v>0</v>
      </c>
      <c r="AG127" s="10">
        <v>37496</v>
      </c>
      <c r="AH127">
        <v>1</v>
      </c>
      <c r="AI127" t="s">
        <v>43</v>
      </c>
      <c r="AJ127" t="s">
        <v>233</v>
      </c>
      <c r="AK127" s="8">
        <v>37062</v>
      </c>
      <c r="AL127" s="3">
        <v>100000</v>
      </c>
      <c r="AM127" s="3">
        <v>56389.3</v>
      </c>
      <c r="AN127">
        <v>0.02</v>
      </c>
      <c r="AO127">
        <v>18</v>
      </c>
      <c r="AP127" s="38">
        <f t="shared" si="19"/>
        <v>6.6702102150790935E-2</v>
      </c>
      <c r="AQ127">
        <v>0</v>
      </c>
      <c r="AR127" s="8">
        <v>44013</v>
      </c>
      <c r="AS127">
        <v>2</v>
      </c>
      <c r="AT127" t="s">
        <v>43</v>
      </c>
      <c r="AU127" t="s">
        <v>44</v>
      </c>
      <c r="AV127" s="11">
        <v>37027</v>
      </c>
      <c r="AW127" s="3">
        <v>400000</v>
      </c>
      <c r="AX127" s="3">
        <v>807678.51</v>
      </c>
      <c r="AY127">
        <v>5.2999999999999999E-2</v>
      </c>
      <c r="AZ127">
        <v>15</v>
      </c>
      <c r="BA127" s="38">
        <f t="shared" si="17"/>
        <v>9.8305755594035801E-2</v>
      </c>
      <c r="BB127">
        <v>0</v>
      </c>
      <c r="BC127" s="8">
        <v>42519</v>
      </c>
      <c r="BD127">
        <v>3</v>
      </c>
      <c r="BE127" t="s">
        <v>58</v>
      </c>
      <c r="BF127" t="s">
        <v>240</v>
      </c>
      <c r="BG127" s="11">
        <v>37382</v>
      </c>
      <c r="BH127" s="3">
        <v>63189</v>
      </c>
      <c r="BI127" s="3">
        <v>63189</v>
      </c>
      <c r="BJ127">
        <v>0</v>
      </c>
      <c r="BK127">
        <v>15</v>
      </c>
      <c r="BL127" s="38">
        <f t="shared" si="18"/>
        <v>6.6666666666666666E-2</v>
      </c>
      <c r="BM127">
        <v>0</v>
      </c>
      <c r="BN127" s="8">
        <v>42887</v>
      </c>
      <c r="BO127">
        <v>4</v>
      </c>
      <c r="BP127" t="s">
        <v>100</v>
      </c>
      <c r="BQ127" t="s">
        <v>266</v>
      </c>
      <c r="BR127" s="3">
        <v>1863411</v>
      </c>
      <c r="BS127">
        <v>0</v>
      </c>
      <c r="BT127" s="19">
        <f t="shared" si="10"/>
        <v>654639</v>
      </c>
      <c r="BU127" s="19">
        <f t="shared" si="11"/>
        <v>1863411</v>
      </c>
      <c r="BV127" s="13">
        <f t="shared" si="12"/>
        <v>1</v>
      </c>
    </row>
    <row r="128" spans="1:74" hidden="1" x14ac:dyDescent="0.25">
      <c r="A128" t="s">
        <v>267</v>
      </c>
      <c r="B128" t="s">
        <v>268</v>
      </c>
      <c r="C128">
        <v>24</v>
      </c>
      <c r="D128" t="s">
        <v>37</v>
      </c>
      <c r="E128" s="8">
        <v>37223</v>
      </c>
      <c r="F128" s="3">
        <v>1342430</v>
      </c>
      <c r="G128" s="3">
        <v>0</v>
      </c>
      <c r="H128" s="3">
        <v>1342430</v>
      </c>
      <c r="I128">
        <v>15</v>
      </c>
      <c r="J128">
        <v>15</v>
      </c>
      <c r="K128">
        <v>30</v>
      </c>
      <c r="L128" t="s">
        <v>41</v>
      </c>
      <c r="M128">
        <v>0</v>
      </c>
      <c r="N128">
        <v>24</v>
      </c>
      <c r="O128">
        <v>0</v>
      </c>
      <c r="P128">
        <v>0</v>
      </c>
      <c r="Q128">
        <v>0</v>
      </c>
      <c r="S128">
        <v>24</v>
      </c>
      <c r="T128" s="16">
        <f t="shared" si="13"/>
        <v>0.78179251513291459</v>
      </c>
      <c r="U128" s="3">
        <v>1717118</v>
      </c>
      <c r="V128" s="3">
        <v>1637044</v>
      </c>
      <c r="W128" s="14">
        <f t="shared" si="14"/>
        <v>0.95336721180489636</v>
      </c>
      <c r="X128" s="3">
        <v>1032650</v>
      </c>
      <c r="Y128" s="18">
        <f t="shared" si="15"/>
        <v>0.60138557746177024</v>
      </c>
      <c r="Z128" s="8">
        <v>37096</v>
      </c>
      <c r="AA128" s="9">
        <v>385000</v>
      </c>
      <c r="AB128" s="9">
        <v>286673</v>
      </c>
      <c r="AC128">
        <v>8.5000000000000006E-2</v>
      </c>
      <c r="AD128">
        <v>15</v>
      </c>
      <c r="AE128" s="38">
        <f t="shared" si="16"/>
        <v>0.1204204613961629</v>
      </c>
      <c r="AF128">
        <v>30</v>
      </c>
      <c r="AG128" s="10" t="s">
        <v>269</v>
      </c>
      <c r="AH128">
        <v>0</v>
      </c>
      <c r="AI128" t="s">
        <v>43</v>
      </c>
      <c r="AJ128" t="s">
        <v>205</v>
      </c>
      <c r="AK128" s="8">
        <v>37111</v>
      </c>
      <c r="AL128" s="3">
        <v>250000</v>
      </c>
      <c r="AM128" s="3">
        <v>250000</v>
      </c>
      <c r="AN128">
        <v>0.03</v>
      </c>
      <c r="AO128">
        <v>20</v>
      </c>
      <c r="AP128" s="38">
        <f t="shared" si="19"/>
        <v>6.7215707596859131E-2</v>
      </c>
      <c r="AQ128">
        <v>20</v>
      </c>
      <c r="AR128" s="8">
        <v>44439</v>
      </c>
      <c r="AS128">
        <v>0</v>
      </c>
      <c r="AT128" t="s">
        <v>58</v>
      </c>
      <c r="AU128" t="s">
        <v>205</v>
      </c>
      <c r="AV128" s="11" t="s">
        <v>106</v>
      </c>
      <c r="AW128" s="3">
        <v>0</v>
      </c>
      <c r="AX128" s="3">
        <v>0</v>
      </c>
      <c r="AY128">
        <v>0</v>
      </c>
      <c r="AZ128">
        <v>0</v>
      </c>
      <c r="BA128" s="38">
        <f t="shared" si="17"/>
        <v>0</v>
      </c>
      <c r="BB128">
        <v>0</v>
      </c>
      <c r="BC128" s="8">
        <v>0</v>
      </c>
      <c r="BD128">
        <v>0</v>
      </c>
      <c r="BE128" t="s">
        <v>46</v>
      </c>
      <c r="BF128">
        <v>0</v>
      </c>
      <c r="BG128" s="11" t="s">
        <v>106</v>
      </c>
      <c r="BH128" s="3">
        <v>0</v>
      </c>
      <c r="BI128" s="3">
        <v>0</v>
      </c>
      <c r="BJ128">
        <v>0</v>
      </c>
      <c r="BK128">
        <v>0</v>
      </c>
      <c r="BL128" s="38">
        <f t="shared" si="18"/>
        <v>0</v>
      </c>
      <c r="BM128">
        <v>0</v>
      </c>
      <c r="BN128" s="8">
        <v>0</v>
      </c>
      <c r="BO128">
        <v>0</v>
      </c>
      <c r="BP128" t="s">
        <v>46</v>
      </c>
      <c r="BQ128">
        <v>0</v>
      </c>
      <c r="BR128" s="3">
        <v>1717118</v>
      </c>
      <c r="BS128">
        <v>0</v>
      </c>
      <c r="BT128" s="19">
        <f t="shared" si="10"/>
        <v>635000</v>
      </c>
      <c r="BU128" s="19">
        <f t="shared" si="11"/>
        <v>1667650</v>
      </c>
      <c r="BV128" s="13">
        <f t="shared" si="12"/>
        <v>0.97119126350081941</v>
      </c>
    </row>
    <row r="129" spans="1:74" hidden="1" x14ac:dyDescent="0.25">
      <c r="A129" t="s">
        <v>35</v>
      </c>
      <c r="B129" t="s">
        <v>36</v>
      </c>
      <c r="C129">
        <v>20</v>
      </c>
      <c r="D129" t="s">
        <v>64</v>
      </c>
      <c r="E129" s="8">
        <v>37531</v>
      </c>
      <c r="F129" s="3">
        <v>0</v>
      </c>
      <c r="G129" s="3">
        <v>0</v>
      </c>
      <c r="H129" s="3">
        <v>0</v>
      </c>
      <c r="I129" t="s">
        <v>141</v>
      </c>
      <c r="J129">
        <v>0</v>
      </c>
      <c r="K129">
        <v>0</v>
      </c>
      <c r="L129" t="s">
        <v>41</v>
      </c>
      <c r="M129">
        <v>0</v>
      </c>
      <c r="N129">
        <v>0</v>
      </c>
      <c r="O129">
        <v>0</v>
      </c>
      <c r="P129">
        <v>0</v>
      </c>
      <c r="Q129">
        <v>0</v>
      </c>
      <c r="S129">
        <v>0</v>
      </c>
      <c r="T129" s="16">
        <f t="shared" si="13"/>
        <v>0</v>
      </c>
      <c r="U129" s="3">
        <v>2035507</v>
      </c>
      <c r="V129" s="3">
        <v>2646159</v>
      </c>
      <c r="W129" s="14">
        <f t="shared" si="14"/>
        <v>1.2999999508721907</v>
      </c>
      <c r="X129" s="3">
        <v>0</v>
      </c>
      <c r="Y129" s="18">
        <f t="shared" si="15"/>
        <v>0</v>
      </c>
      <c r="Z129" s="8">
        <v>37740</v>
      </c>
      <c r="AA129" s="9">
        <v>114000</v>
      </c>
      <c r="AB129" s="9">
        <v>4915.76</v>
      </c>
      <c r="AC129">
        <v>6.5000000000000002E-2</v>
      </c>
      <c r="AD129">
        <v>15</v>
      </c>
      <c r="AE129" s="38">
        <f t="shared" si="16"/>
        <v>0.10635278296506247</v>
      </c>
      <c r="AF129">
        <v>15</v>
      </c>
      <c r="AG129" s="10">
        <v>43221</v>
      </c>
      <c r="AH129">
        <v>0</v>
      </c>
      <c r="AI129" t="s">
        <v>43</v>
      </c>
      <c r="AJ129" t="s">
        <v>270</v>
      </c>
      <c r="AK129" s="8">
        <v>37197</v>
      </c>
      <c r="AL129" s="3">
        <v>630000</v>
      </c>
      <c r="AM129" s="3">
        <v>613000</v>
      </c>
      <c r="AN129">
        <v>0</v>
      </c>
      <c r="AO129">
        <v>50</v>
      </c>
      <c r="AP129" s="38">
        <f t="shared" si="19"/>
        <v>0.02</v>
      </c>
      <c r="AQ129">
        <v>30</v>
      </c>
      <c r="AR129" s="8">
        <v>55519</v>
      </c>
      <c r="AS129">
        <v>0</v>
      </c>
      <c r="AT129">
        <v>0</v>
      </c>
      <c r="AU129" t="s">
        <v>142</v>
      </c>
      <c r="AV129" s="11">
        <v>37431</v>
      </c>
      <c r="AW129" s="3">
        <v>100000</v>
      </c>
      <c r="AX129" s="3">
        <v>100000</v>
      </c>
      <c r="AY129">
        <v>0</v>
      </c>
      <c r="AZ129">
        <v>15</v>
      </c>
      <c r="BA129" s="38">
        <f t="shared" si="17"/>
        <v>6.6666666666666666E-2</v>
      </c>
      <c r="BB129">
        <v>0</v>
      </c>
      <c r="BC129" s="8">
        <v>42917</v>
      </c>
      <c r="BD129">
        <v>0</v>
      </c>
      <c r="BE129" t="s">
        <v>100</v>
      </c>
      <c r="BF129">
        <v>0</v>
      </c>
      <c r="BG129" s="11">
        <v>37740</v>
      </c>
      <c r="BH129" s="3">
        <v>120000</v>
      </c>
      <c r="BI129" s="3">
        <v>0</v>
      </c>
      <c r="BJ129">
        <v>6.25E-2</v>
      </c>
      <c r="BK129">
        <v>14</v>
      </c>
      <c r="BL129" s="38">
        <f t="shared" si="18"/>
        <v>0.10925652777692882</v>
      </c>
      <c r="BM129">
        <v>14</v>
      </c>
      <c r="BN129" s="8">
        <v>42870</v>
      </c>
      <c r="BO129">
        <v>0</v>
      </c>
      <c r="BP129" t="s">
        <v>43</v>
      </c>
      <c r="BQ129" t="s">
        <v>271</v>
      </c>
      <c r="BR129" s="3">
        <v>0</v>
      </c>
      <c r="BS129">
        <v>0</v>
      </c>
      <c r="BT129" s="19">
        <f t="shared" si="10"/>
        <v>964000</v>
      </c>
      <c r="BU129" s="19">
        <f t="shared" si="11"/>
        <v>964000</v>
      </c>
      <c r="BV129" s="13">
        <f t="shared" si="12"/>
        <v>0.4735920829552539</v>
      </c>
    </row>
    <row r="130" spans="1:74" hidden="1" x14ac:dyDescent="0.25">
      <c r="A130" t="s">
        <v>192</v>
      </c>
      <c r="B130" t="s">
        <v>113</v>
      </c>
      <c r="C130">
        <v>16</v>
      </c>
      <c r="D130" t="s">
        <v>37</v>
      </c>
      <c r="E130" s="8">
        <v>37529</v>
      </c>
      <c r="F130" s="3">
        <v>157460</v>
      </c>
      <c r="G130" s="3">
        <v>0</v>
      </c>
      <c r="H130" s="3">
        <v>157460</v>
      </c>
      <c r="I130">
        <v>15</v>
      </c>
      <c r="J130">
        <v>30</v>
      </c>
      <c r="K130">
        <v>45</v>
      </c>
      <c r="L130" t="s">
        <v>41</v>
      </c>
      <c r="M130">
        <v>0</v>
      </c>
      <c r="N130">
        <v>0</v>
      </c>
      <c r="O130">
        <v>0</v>
      </c>
      <c r="P130">
        <v>2</v>
      </c>
      <c r="Q130">
        <v>14</v>
      </c>
      <c r="S130">
        <v>16</v>
      </c>
      <c r="T130" s="16">
        <f t="shared" si="13"/>
        <v>0</v>
      </c>
      <c r="U130" s="3">
        <v>0</v>
      </c>
      <c r="V130" s="3">
        <v>0</v>
      </c>
      <c r="W130" s="14">
        <f t="shared" si="14"/>
        <v>0</v>
      </c>
      <c r="X130" s="3">
        <v>0</v>
      </c>
      <c r="Y130" s="18">
        <f t="shared" si="15"/>
        <v>0</v>
      </c>
      <c r="Z130" s="8">
        <v>41009</v>
      </c>
      <c r="AA130" s="9">
        <v>275000</v>
      </c>
      <c r="AB130" s="9">
        <v>251313</v>
      </c>
      <c r="AC130">
        <v>5.3499999999999999E-2</v>
      </c>
      <c r="AD130">
        <v>10</v>
      </c>
      <c r="AE130" s="38">
        <f t="shared" si="16"/>
        <v>0.1317149056147163</v>
      </c>
      <c r="AF130">
        <v>20</v>
      </c>
      <c r="AG130" s="10">
        <v>44661</v>
      </c>
      <c r="AH130">
        <v>0</v>
      </c>
      <c r="AI130" t="s">
        <v>43</v>
      </c>
      <c r="AJ130">
        <v>0</v>
      </c>
      <c r="AK130" s="8">
        <v>32904</v>
      </c>
      <c r="AL130" s="3">
        <v>364706</v>
      </c>
      <c r="AM130" s="3">
        <v>554408</v>
      </c>
      <c r="AN130">
        <v>0.03</v>
      </c>
      <c r="AO130">
        <v>40</v>
      </c>
      <c r="AP130" s="38">
        <f t="shared" si="19"/>
        <v>4.3262377890462875E-2</v>
      </c>
      <c r="AQ130">
        <v>40</v>
      </c>
      <c r="AR130" s="8">
        <v>43861</v>
      </c>
      <c r="AS130">
        <v>0</v>
      </c>
      <c r="AT130" t="s">
        <v>58</v>
      </c>
      <c r="AU130">
        <v>0</v>
      </c>
      <c r="AV130" s="11" t="s">
        <v>106</v>
      </c>
      <c r="AW130" s="3">
        <v>0</v>
      </c>
      <c r="AX130" s="3">
        <v>0</v>
      </c>
      <c r="AY130">
        <v>0</v>
      </c>
      <c r="AZ130">
        <v>0</v>
      </c>
      <c r="BA130" s="38">
        <f t="shared" si="17"/>
        <v>0</v>
      </c>
      <c r="BB130">
        <v>0</v>
      </c>
      <c r="BC130" s="8">
        <v>0</v>
      </c>
      <c r="BD130">
        <v>0</v>
      </c>
      <c r="BE130" t="s">
        <v>46</v>
      </c>
      <c r="BF130">
        <v>0</v>
      </c>
      <c r="BG130" s="11" t="s">
        <v>106</v>
      </c>
      <c r="BH130" s="3">
        <v>0</v>
      </c>
      <c r="BI130" s="3">
        <v>0</v>
      </c>
      <c r="BJ130">
        <v>0</v>
      </c>
      <c r="BK130">
        <v>0</v>
      </c>
      <c r="BL130" s="38">
        <f t="shared" si="18"/>
        <v>0</v>
      </c>
      <c r="BM130">
        <v>0</v>
      </c>
      <c r="BN130" s="8">
        <v>0</v>
      </c>
      <c r="BO130">
        <v>0</v>
      </c>
      <c r="BP130" t="s">
        <v>46</v>
      </c>
      <c r="BQ130">
        <v>0</v>
      </c>
      <c r="BR130" s="3">
        <v>0</v>
      </c>
      <c r="BS130">
        <v>0</v>
      </c>
      <c r="BT130" s="19">
        <f t="shared" si="10"/>
        <v>639706</v>
      </c>
      <c r="BU130" s="19">
        <f t="shared" si="11"/>
        <v>639706</v>
      </c>
      <c r="BV130" s="13">
        <f t="shared" si="12"/>
        <v>0</v>
      </c>
    </row>
    <row r="131" spans="1:74" x14ac:dyDescent="0.25">
      <c r="A131" t="s">
        <v>272</v>
      </c>
      <c r="B131" t="s">
        <v>273</v>
      </c>
      <c r="C131">
        <v>8</v>
      </c>
      <c r="D131" t="s">
        <v>64</v>
      </c>
      <c r="E131" s="8">
        <v>37438</v>
      </c>
      <c r="F131" s="3">
        <v>54733</v>
      </c>
      <c r="G131" s="3">
        <v>0</v>
      </c>
      <c r="H131" s="3">
        <v>54733</v>
      </c>
      <c r="I131">
        <v>15</v>
      </c>
      <c r="J131">
        <v>30</v>
      </c>
      <c r="K131">
        <v>45</v>
      </c>
      <c r="L131" t="s">
        <v>41</v>
      </c>
      <c r="M131">
        <v>0</v>
      </c>
      <c r="N131">
        <v>0</v>
      </c>
      <c r="O131">
        <v>0</v>
      </c>
      <c r="P131">
        <v>8</v>
      </c>
      <c r="Q131">
        <v>0</v>
      </c>
      <c r="S131">
        <v>8</v>
      </c>
      <c r="T131" s="16">
        <f t="shared" si="13"/>
        <v>7.4407950188966523E-2</v>
      </c>
      <c r="U131" s="3">
        <v>735580</v>
      </c>
      <c r="V131" s="3">
        <v>667473</v>
      </c>
      <c r="W131" s="14">
        <f t="shared" si="14"/>
        <v>0.90741047880584025</v>
      </c>
      <c r="X131" s="3">
        <v>436865</v>
      </c>
      <c r="Y131" s="18">
        <f t="shared" si="15"/>
        <v>0.59390548954566469</v>
      </c>
      <c r="Z131" s="8">
        <v>37104</v>
      </c>
      <c r="AA131" s="9">
        <v>221500</v>
      </c>
      <c r="AB131" s="9">
        <v>329370</v>
      </c>
      <c r="AC131">
        <v>0.03</v>
      </c>
      <c r="AD131">
        <v>20</v>
      </c>
      <c r="AE131" s="38">
        <f t="shared" si="16"/>
        <v>6.7215707596859131E-2</v>
      </c>
      <c r="AF131">
        <v>20</v>
      </c>
      <c r="AG131" s="10">
        <v>44409</v>
      </c>
      <c r="AH131">
        <v>0</v>
      </c>
      <c r="AI131" t="s">
        <v>58</v>
      </c>
      <c r="AJ131" t="s">
        <v>274</v>
      </c>
      <c r="AK131" s="8">
        <v>38412</v>
      </c>
      <c r="AL131" s="3">
        <v>77215</v>
      </c>
      <c r="AM131" s="3">
        <v>56727</v>
      </c>
      <c r="AN131">
        <v>4.7500000000000001E-2</v>
      </c>
      <c r="AO131">
        <v>10</v>
      </c>
      <c r="AP131" s="38">
        <f t="shared" si="19"/>
        <v>0.12793699085374205</v>
      </c>
      <c r="AQ131">
        <v>360</v>
      </c>
      <c r="AR131" s="8">
        <v>46631</v>
      </c>
      <c r="AS131" t="s">
        <v>63</v>
      </c>
      <c r="AT131" t="s">
        <v>43</v>
      </c>
      <c r="AU131" t="s">
        <v>275</v>
      </c>
      <c r="AV131" s="11" t="s">
        <v>106</v>
      </c>
      <c r="AW131" s="3">
        <v>0</v>
      </c>
      <c r="AX131" s="3">
        <v>0</v>
      </c>
      <c r="AY131">
        <v>0</v>
      </c>
      <c r="AZ131">
        <v>0</v>
      </c>
      <c r="BA131" s="38">
        <f t="shared" si="17"/>
        <v>0</v>
      </c>
      <c r="BB131">
        <v>0</v>
      </c>
      <c r="BC131" s="8">
        <v>0</v>
      </c>
      <c r="BD131">
        <v>0</v>
      </c>
      <c r="BE131" t="s">
        <v>46</v>
      </c>
      <c r="BF131">
        <v>0</v>
      </c>
      <c r="BG131" s="11" t="s">
        <v>106</v>
      </c>
      <c r="BH131" s="3">
        <v>0</v>
      </c>
      <c r="BI131" s="3">
        <v>0</v>
      </c>
      <c r="BJ131">
        <v>0</v>
      </c>
      <c r="BK131">
        <v>0</v>
      </c>
      <c r="BL131" s="38">
        <f t="shared" si="18"/>
        <v>0</v>
      </c>
      <c r="BM131">
        <v>0</v>
      </c>
      <c r="BN131" s="8">
        <v>0</v>
      </c>
      <c r="BO131">
        <v>0</v>
      </c>
      <c r="BP131" t="s">
        <v>46</v>
      </c>
      <c r="BQ131">
        <v>0</v>
      </c>
      <c r="BR131" s="3">
        <v>735580</v>
      </c>
      <c r="BS131" t="s">
        <v>62</v>
      </c>
      <c r="BT131" s="19">
        <f t="shared" ref="BT131:BT194" si="20">+AA131+AL131+AW131+BH131</f>
        <v>298715</v>
      </c>
      <c r="BU131" s="19">
        <f t="shared" ref="BU131:BU194" si="21">+BT131+X131</f>
        <v>735580</v>
      </c>
      <c r="BV131" s="13">
        <f t="shared" ref="BV131:BV194" si="22">IFERROR(+BU131/U131,0)</f>
        <v>1</v>
      </c>
    </row>
    <row r="132" spans="1:74" x14ac:dyDescent="0.25">
      <c r="A132" t="s">
        <v>95</v>
      </c>
      <c r="B132" t="s">
        <v>95</v>
      </c>
      <c r="C132">
        <v>16</v>
      </c>
      <c r="D132" t="s">
        <v>64</v>
      </c>
      <c r="E132" s="8">
        <v>37653</v>
      </c>
      <c r="F132" s="3">
        <v>107029</v>
      </c>
      <c r="G132" s="3">
        <v>0</v>
      </c>
      <c r="H132" s="3">
        <v>107029</v>
      </c>
      <c r="I132">
        <v>15</v>
      </c>
      <c r="J132">
        <v>30</v>
      </c>
      <c r="K132">
        <v>45</v>
      </c>
      <c r="L132" t="s">
        <v>41</v>
      </c>
      <c r="M132">
        <v>0</v>
      </c>
      <c r="N132">
        <v>0</v>
      </c>
      <c r="O132">
        <v>0</v>
      </c>
      <c r="P132">
        <v>16</v>
      </c>
      <c r="Q132">
        <v>0</v>
      </c>
      <c r="S132">
        <v>16</v>
      </c>
      <c r="T132" s="16">
        <f t="shared" ref="T132:T195" si="23">IFERROR(H132/U132,0)</f>
        <v>7.1370509293990164E-2</v>
      </c>
      <c r="U132" s="3">
        <v>1499625</v>
      </c>
      <c r="V132" s="3">
        <v>1347972</v>
      </c>
      <c r="W132" s="14">
        <f t="shared" ref="W132:W195" si="24">IFERROR(+V132/U132,0)</f>
        <v>0.89887271817954484</v>
      </c>
      <c r="X132" s="3">
        <v>886625</v>
      </c>
      <c r="Y132" s="18">
        <f t="shared" ref="Y132:Y195" si="25">IFERROR(X132/U132,0)</f>
        <v>0.59123114111861297</v>
      </c>
      <c r="Z132" s="8">
        <v>40434</v>
      </c>
      <c r="AA132" s="9">
        <v>373000</v>
      </c>
      <c r="AB132" s="9">
        <v>562826</v>
      </c>
      <c r="AC132">
        <v>0.03</v>
      </c>
      <c r="AD132">
        <v>11</v>
      </c>
      <c r="AE132" s="38">
        <f t="shared" ref="AE132:AE195" si="26">-IFERROR(PMT(AC132,AD132,1), )</f>
        <v>0.10807744784039244</v>
      </c>
      <c r="AF132">
        <v>11</v>
      </c>
      <c r="AG132" s="10">
        <v>44457</v>
      </c>
      <c r="AH132">
        <v>0</v>
      </c>
      <c r="AI132" t="s">
        <v>58</v>
      </c>
      <c r="AJ132" t="s">
        <v>229</v>
      </c>
      <c r="AK132" s="8">
        <v>37959</v>
      </c>
      <c r="AL132" s="3">
        <v>240000</v>
      </c>
      <c r="AM132" s="3">
        <v>178158</v>
      </c>
      <c r="AN132">
        <v>5.5E-2</v>
      </c>
      <c r="AO132">
        <v>15</v>
      </c>
      <c r="AP132" s="38">
        <f t="shared" si="19"/>
        <v>9.962559760481117E-2</v>
      </c>
      <c r="AQ132">
        <v>15</v>
      </c>
      <c r="AR132" s="8">
        <v>43419</v>
      </c>
      <c r="AS132" t="s">
        <v>63</v>
      </c>
      <c r="AT132" t="s">
        <v>43</v>
      </c>
      <c r="AU132" t="s">
        <v>244</v>
      </c>
      <c r="AV132" s="11" t="s">
        <v>106</v>
      </c>
      <c r="AW132" s="3">
        <v>0</v>
      </c>
      <c r="AX132" s="3">
        <v>0</v>
      </c>
      <c r="AY132">
        <v>0</v>
      </c>
      <c r="AZ132">
        <v>0</v>
      </c>
      <c r="BA132" s="38">
        <f t="shared" ref="BA132:BA195" si="27">-IFERROR(PMT(AY132,AZ132,1),0)</f>
        <v>0</v>
      </c>
      <c r="BB132">
        <v>0</v>
      </c>
      <c r="BC132" s="8">
        <v>0</v>
      </c>
      <c r="BD132">
        <v>0</v>
      </c>
      <c r="BE132" t="s">
        <v>46</v>
      </c>
      <c r="BF132" t="s">
        <v>276</v>
      </c>
      <c r="BG132" s="11" t="s">
        <v>106</v>
      </c>
      <c r="BH132" s="3">
        <v>0</v>
      </c>
      <c r="BI132" s="3">
        <v>0</v>
      </c>
      <c r="BJ132">
        <v>0</v>
      </c>
      <c r="BK132">
        <v>0</v>
      </c>
      <c r="BL132" s="38">
        <f t="shared" ref="BL132:BL195" si="28">-IFERROR(PMT(BJ132,BK132,1),0)</f>
        <v>0</v>
      </c>
      <c r="BM132">
        <v>0</v>
      </c>
      <c r="BN132" s="8">
        <v>0</v>
      </c>
      <c r="BO132">
        <v>0</v>
      </c>
      <c r="BP132" t="s">
        <v>46</v>
      </c>
      <c r="BQ132">
        <v>0</v>
      </c>
      <c r="BR132" s="3">
        <v>1499625</v>
      </c>
      <c r="BS132" t="s">
        <v>62</v>
      </c>
      <c r="BT132" s="19">
        <f t="shared" si="20"/>
        <v>613000</v>
      </c>
      <c r="BU132" s="19">
        <f t="shared" si="21"/>
        <v>1499625</v>
      </c>
      <c r="BV132" s="13">
        <f t="shared" si="22"/>
        <v>1</v>
      </c>
    </row>
    <row r="133" spans="1:74" hidden="1" x14ac:dyDescent="0.25">
      <c r="A133" t="s">
        <v>35</v>
      </c>
      <c r="B133" t="s">
        <v>36</v>
      </c>
      <c r="C133">
        <v>22</v>
      </c>
      <c r="D133" t="s">
        <v>37</v>
      </c>
      <c r="E133" s="8">
        <v>37622</v>
      </c>
      <c r="F133" s="3">
        <v>0</v>
      </c>
      <c r="G133" s="3">
        <v>234535</v>
      </c>
      <c r="H133" s="3">
        <v>234535</v>
      </c>
      <c r="I133" t="s">
        <v>69</v>
      </c>
      <c r="J133" t="s">
        <v>69</v>
      </c>
      <c r="K133" t="s">
        <v>40</v>
      </c>
      <c r="L133" t="s">
        <v>41</v>
      </c>
      <c r="M133">
        <v>0</v>
      </c>
      <c r="N133">
        <v>0</v>
      </c>
      <c r="O133">
        <v>2</v>
      </c>
      <c r="P133">
        <v>17</v>
      </c>
      <c r="Q133">
        <v>3</v>
      </c>
      <c r="S133">
        <v>22</v>
      </c>
      <c r="T133" s="16">
        <f t="shared" si="23"/>
        <v>8.097672706732599E-2</v>
      </c>
      <c r="U133" s="3">
        <v>2896326</v>
      </c>
      <c r="V133" s="3">
        <v>3038145</v>
      </c>
      <c r="W133" s="14">
        <f t="shared" si="24"/>
        <v>1.0489651372117641</v>
      </c>
      <c r="X133" s="3">
        <v>0</v>
      </c>
      <c r="Y133" s="18">
        <f t="shared" si="25"/>
        <v>0</v>
      </c>
      <c r="Z133" s="8">
        <v>39637</v>
      </c>
      <c r="AA133" s="9">
        <v>400000</v>
      </c>
      <c r="AB133" s="9">
        <v>315367</v>
      </c>
      <c r="AC133">
        <v>7.0999999999999994E-2</v>
      </c>
      <c r="AD133">
        <v>15</v>
      </c>
      <c r="AE133" s="38">
        <f t="shared" si="26"/>
        <v>0.11048911948747585</v>
      </c>
      <c r="AF133">
        <v>30</v>
      </c>
      <c r="AG133" s="10">
        <v>43200</v>
      </c>
      <c r="AH133" t="s">
        <v>54</v>
      </c>
      <c r="AI133" t="s">
        <v>43</v>
      </c>
      <c r="AJ133" t="s">
        <v>122</v>
      </c>
      <c r="AK133" s="8">
        <v>37772</v>
      </c>
      <c r="AL133" s="3">
        <v>400000</v>
      </c>
      <c r="AM133" s="3">
        <v>400000</v>
      </c>
      <c r="AN133">
        <v>5.3900000000000003E-2</v>
      </c>
      <c r="AO133">
        <v>45</v>
      </c>
      <c r="AP133" s="38">
        <f t="shared" ref="AP133:AP196" si="29">-IFERROR(PMT(AN133,AO133,1),0)</f>
        <v>5.9505066105379582E-2</v>
      </c>
      <c r="AQ133">
        <v>30</v>
      </c>
      <c r="AR133" s="8">
        <v>54393</v>
      </c>
      <c r="AS133">
        <v>0</v>
      </c>
      <c r="AT133" t="s">
        <v>100</v>
      </c>
      <c r="AU133" t="s">
        <v>126</v>
      </c>
      <c r="AV133" s="11" t="s">
        <v>106</v>
      </c>
      <c r="AW133" s="3">
        <v>152121</v>
      </c>
      <c r="AX133" s="3">
        <v>152121</v>
      </c>
      <c r="AY133">
        <v>7.0000000000000007E-2</v>
      </c>
      <c r="AZ133">
        <v>0</v>
      </c>
      <c r="BA133" s="38">
        <f t="shared" si="27"/>
        <v>0</v>
      </c>
      <c r="BB133">
        <v>0</v>
      </c>
      <c r="BC133" s="8">
        <v>0</v>
      </c>
      <c r="BD133">
        <v>0</v>
      </c>
      <c r="BE133" t="s">
        <v>58</v>
      </c>
      <c r="BF133" t="s">
        <v>277</v>
      </c>
      <c r="BG133" s="11" t="s">
        <v>106</v>
      </c>
      <c r="BH133" s="3">
        <v>0</v>
      </c>
      <c r="BI133" s="3">
        <v>0</v>
      </c>
      <c r="BJ133">
        <v>0</v>
      </c>
      <c r="BK133">
        <v>0</v>
      </c>
      <c r="BL133" s="38">
        <f t="shared" si="28"/>
        <v>0</v>
      </c>
      <c r="BM133">
        <v>0</v>
      </c>
      <c r="BN133" s="8">
        <v>0</v>
      </c>
      <c r="BO133">
        <v>0</v>
      </c>
      <c r="BP133" t="s">
        <v>46</v>
      </c>
      <c r="BQ133">
        <v>0</v>
      </c>
      <c r="BR133" s="3">
        <v>800000</v>
      </c>
      <c r="BS133" t="s">
        <v>62</v>
      </c>
      <c r="BT133" s="19">
        <f t="shared" si="20"/>
        <v>952121</v>
      </c>
      <c r="BU133" s="19">
        <f t="shared" si="21"/>
        <v>952121</v>
      </c>
      <c r="BV133" s="13">
        <f t="shared" si="22"/>
        <v>0.32873405825172997</v>
      </c>
    </row>
    <row r="134" spans="1:74" hidden="1" x14ac:dyDescent="0.25">
      <c r="A134" t="s">
        <v>35</v>
      </c>
      <c r="B134" t="s">
        <v>36</v>
      </c>
      <c r="C134">
        <v>16</v>
      </c>
      <c r="D134" t="s">
        <v>159</v>
      </c>
      <c r="E134" s="8">
        <v>37590</v>
      </c>
      <c r="F134" s="3">
        <v>205421</v>
      </c>
      <c r="G134" s="3">
        <v>205421</v>
      </c>
      <c r="H134" s="3">
        <v>0</v>
      </c>
      <c r="I134">
        <v>15</v>
      </c>
      <c r="J134">
        <v>30</v>
      </c>
      <c r="K134">
        <v>45</v>
      </c>
      <c r="L134" t="s">
        <v>41</v>
      </c>
      <c r="M134">
        <v>0</v>
      </c>
      <c r="N134">
        <v>0</v>
      </c>
      <c r="O134">
        <v>0</v>
      </c>
      <c r="P134">
        <v>16</v>
      </c>
      <c r="Q134">
        <v>0</v>
      </c>
      <c r="S134">
        <v>16</v>
      </c>
      <c r="T134" s="16">
        <f t="shared" si="23"/>
        <v>0</v>
      </c>
      <c r="U134" s="3">
        <v>2063838</v>
      </c>
      <c r="V134" s="3">
        <v>2525780</v>
      </c>
      <c r="W134" s="14">
        <f t="shared" si="24"/>
        <v>1.223826676318587</v>
      </c>
      <c r="X134" s="3">
        <v>71954</v>
      </c>
      <c r="Y134" s="18">
        <f t="shared" si="25"/>
        <v>3.4864170540517228E-2</v>
      </c>
      <c r="Z134" s="8" t="s">
        <v>106</v>
      </c>
      <c r="AA134" s="9">
        <v>220000</v>
      </c>
      <c r="AB134" s="9">
        <v>253</v>
      </c>
      <c r="AC134">
        <v>0.01</v>
      </c>
      <c r="AD134">
        <v>0</v>
      </c>
      <c r="AE134" s="38">
        <f t="shared" si="26"/>
        <v>0</v>
      </c>
      <c r="AF134">
        <v>0</v>
      </c>
      <c r="AG134" s="10">
        <v>53662</v>
      </c>
      <c r="AH134">
        <v>0</v>
      </c>
      <c r="AI134" t="s">
        <v>46</v>
      </c>
      <c r="AJ134">
        <v>0</v>
      </c>
      <c r="AK134" s="8" t="s">
        <v>106</v>
      </c>
      <c r="AL134" s="3">
        <v>185000</v>
      </c>
      <c r="AM134" s="3">
        <v>79519</v>
      </c>
      <c r="AN134">
        <v>7.0000000000000007E-2</v>
      </c>
      <c r="AO134" t="s">
        <v>45</v>
      </c>
      <c r="AP134" s="38">
        <f t="shared" si="29"/>
        <v>0</v>
      </c>
      <c r="AQ134">
        <v>0</v>
      </c>
      <c r="AR134" s="8">
        <v>44927</v>
      </c>
      <c r="AS134">
        <v>0</v>
      </c>
      <c r="AT134" t="s">
        <v>46</v>
      </c>
      <c r="AU134">
        <v>0</v>
      </c>
      <c r="AV134" s="11" t="s">
        <v>106</v>
      </c>
      <c r="AW134" s="3">
        <v>1586883</v>
      </c>
      <c r="AX134" s="3">
        <v>0</v>
      </c>
      <c r="AY134">
        <v>0</v>
      </c>
      <c r="AZ134">
        <v>0</v>
      </c>
      <c r="BA134" s="38">
        <f t="shared" si="27"/>
        <v>0</v>
      </c>
      <c r="BB134">
        <v>0</v>
      </c>
      <c r="BC134" s="8">
        <v>0</v>
      </c>
      <c r="BD134">
        <v>0</v>
      </c>
      <c r="BE134" t="s">
        <v>46</v>
      </c>
      <c r="BF134">
        <v>0</v>
      </c>
      <c r="BG134" s="11" t="s">
        <v>106</v>
      </c>
      <c r="BH134" s="3">
        <v>0</v>
      </c>
      <c r="BI134" s="3">
        <v>0</v>
      </c>
      <c r="BJ134">
        <v>0</v>
      </c>
      <c r="BK134">
        <v>0</v>
      </c>
      <c r="BL134" s="38">
        <f t="shared" si="28"/>
        <v>0</v>
      </c>
      <c r="BM134">
        <v>0</v>
      </c>
      <c r="BN134" s="8">
        <v>0</v>
      </c>
      <c r="BO134">
        <v>0</v>
      </c>
      <c r="BP134" t="s">
        <v>46</v>
      </c>
      <c r="BQ134">
        <v>0</v>
      </c>
      <c r="BR134" s="3">
        <v>2063837</v>
      </c>
      <c r="BS134">
        <v>0</v>
      </c>
      <c r="BT134" s="19">
        <f t="shared" si="20"/>
        <v>1991883</v>
      </c>
      <c r="BU134" s="19">
        <f t="shared" si="21"/>
        <v>2063837</v>
      </c>
      <c r="BV134" s="13">
        <f t="shared" si="22"/>
        <v>0.99999951546584565</v>
      </c>
    </row>
    <row r="135" spans="1:74" hidden="1" x14ac:dyDescent="0.25">
      <c r="A135" t="s">
        <v>35</v>
      </c>
      <c r="B135" t="s">
        <v>36</v>
      </c>
      <c r="C135">
        <v>15</v>
      </c>
      <c r="D135" t="s">
        <v>37</v>
      </c>
      <c r="E135" s="8">
        <v>37653</v>
      </c>
      <c r="F135" s="3">
        <v>0</v>
      </c>
      <c r="G135" s="3">
        <v>0</v>
      </c>
      <c r="H135" s="3">
        <v>0</v>
      </c>
      <c r="I135" t="s">
        <v>141</v>
      </c>
      <c r="J135">
        <v>0</v>
      </c>
      <c r="K135">
        <v>0</v>
      </c>
      <c r="L135" t="s">
        <v>41</v>
      </c>
      <c r="M135">
        <v>0</v>
      </c>
      <c r="N135">
        <v>0</v>
      </c>
      <c r="O135">
        <v>0</v>
      </c>
      <c r="P135">
        <v>0</v>
      </c>
      <c r="Q135">
        <v>0</v>
      </c>
      <c r="S135">
        <v>0</v>
      </c>
      <c r="T135" s="16">
        <f t="shared" si="23"/>
        <v>0</v>
      </c>
      <c r="U135" s="3">
        <v>2305379</v>
      </c>
      <c r="V135" s="3">
        <v>2754193</v>
      </c>
      <c r="W135" s="14">
        <f t="shared" si="24"/>
        <v>1.1946812216125853</v>
      </c>
      <c r="X135" s="3">
        <v>0</v>
      </c>
      <c r="Y135" s="18">
        <f t="shared" si="25"/>
        <v>0</v>
      </c>
      <c r="Z135" s="8">
        <v>37937</v>
      </c>
      <c r="AA135" s="9">
        <v>150000</v>
      </c>
      <c r="AB135" s="9">
        <v>15116.52</v>
      </c>
      <c r="AC135">
        <v>6.5000000000000002E-2</v>
      </c>
      <c r="AD135">
        <v>15</v>
      </c>
      <c r="AE135" s="38">
        <f t="shared" si="26"/>
        <v>0.10635278296506247</v>
      </c>
      <c r="AF135">
        <v>15</v>
      </c>
      <c r="AG135" s="10">
        <v>43435</v>
      </c>
      <c r="AH135">
        <v>0</v>
      </c>
      <c r="AI135" t="s">
        <v>43</v>
      </c>
      <c r="AJ135" t="s">
        <v>214</v>
      </c>
      <c r="AK135" s="8">
        <v>37242</v>
      </c>
      <c r="AL135" s="3">
        <v>375000</v>
      </c>
      <c r="AM135" s="3">
        <v>375000</v>
      </c>
      <c r="AN135">
        <v>0.01</v>
      </c>
      <c r="AO135">
        <v>50</v>
      </c>
      <c r="AP135" s="38">
        <f t="shared" si="29"/>
        <v>2.5512730928169743E-2</v>
      </c>
      <c r="AQ135">
        <v>30</v>
      </c>
      <c r="AR135" s="8">
        <v>55519</v>
      </c>
      <c r="AS135">
        <v>0</v>
      </c>
      <c r="AT135" t="s">
        <v>100</v>
      </c>
      <c r="AU135" t="s">
        <v>142</v>
      </c>
      <c r="AV135" s="11" t="s">
        <v>106</v>
      </c>
      <c r="AW135" s="3">
        <v>0</v>
      </c>
      <c r="AX135" s="3">
        <v>0</v>
      </c>
      <c r="AY135">
        <v>0</v>
      </c>
      <c r="AZ135">
        <v>0</v>
      </c>
      <c r="BA135" s="38">
        <f t="shared" si="27"/>
        <v>0</v>
      </c>
      <c r="BB135">
        <v>0</v>
      </c>
      <c r="BC135" s="8">
        <v>0</v>
      </c>
      <c r="BD135">
        <v>0</v>
      </c>
      <c r="BE135" t="s">
        <v>46</v>
      </c>
      <c r="BF135">
        <v>0</v>
      </c>
      <c r="BG135" s="11" t="s">
        <v>106</v>
      </c>
      <c r="BH135" s="3">
        <v>0</v>
      </c>
      <c r="BI135" s="3">
        <v>0</v>
      </c>
      <c r="BJ135">
        <v>0</v>
      </c>
      <c r="BK135">
        <v>0</v>
      </c>
      <c r="BL135" s="38">
        <f t="shared" si="28"/>
        <v>0</v>
      </c>
      <c r="BM135">
        <v>0</v>
      </c>
      <c r="BN135" s="8">
        <v>0</v>
      </c>
      <c r="BO135">
        <v>0</v>
      </c>
      <c r="BP135" t="s">
        <v>46</v>
      </c>
      <c r="BQ135">
        <v>0</v>
      </c>
      <c r="BR135" s="3">
        <v>0</v>
      </c>
      <c r="BS135">
        <v>0</v>
      </c>
      <c r="BT135" s="19">
        <f t="shared" si="20"/>
        <v>525000</v>
      </c>
      <c r="BU135" s="19">
        <f t="shared" si="21"/>
        <v>525000</v>
      </c>
      <c r="BV135" s="13">
        <f t="shared" si="22"/>
        <v>0.2277282824212418</v>
      </c>
    </row>
    <row r="136" spans="1:74" hidden="1" x14ac:dyDescent="0.25">
      <c r="A136" t="s">
        <v>35</v>
      </c>
      <c r="B136" t="s">
        <v>36</v>
      </c>
      <c r="C136">
        <v>27</v>
      </c>
      <c r="D136" t="s">
        <v>159</v>
      </c>
      <c r="E136" s="8">
        <v>37771</v>
      </c>
      <c r="F136" s="3">
        <v>318722</v>
      </c>
      <c r="G136" s="3">
        <v>0</v>
      </c>
      <c r="H136" s="3">
        <v>318722</v>
      </c>
      <c r="I136">
        <v>15</v>
      </c>
      <c r="J136">
        <v>30</v>
      </c>
      <c r="K136">
        <v>45</v>
      </c>
      <c r="L136" t="s">
        <v>46</v>
      </c>
      <c r="M136">
        <v>0</v>
      </c>
      <c r="N136">
        <v>0</v>
      </c>
      <c r="O136">
        <v>0</v>
      </c>
      <c r="P136">
        <v>27</v>
      </c>
      <c r="Q136">
        <v>0</v>
      </c>
      <c r="S136">
        <v>27</v>
      </c>
      <c r="T136" s="16">
        <f t="shared" si="23"/>
        <v>9.0399149790439906E-2</v>
      </c>
      <c r="U136" s="3">
        <v>3525719</v>
      </c>
      <c r="V136" s="3">
        <v>3112746</v>
      </c>
      <c r="W136" s="14">
        <f t="shared" si="24"/>
        <v>0.8828684305243838</v>
      </c>
      <c r="X136" s="3">
        <v>2801870</v>
      </c>
      <c r="Y136" s="18">
        <f t="shared" si="25"/>
        <v>0.79469464242612642</v>
      </c>
      <c r="Z136" s="8">
        <v>37519</v>
      </c>
      <c r="AA136" s="9">
        <v>94500</v>
      </c>
      <c r="AB136" s="9">
        <v>94500</v>
      </c>
      <c r="AC136">
        <v>0</v>
      </c>
      <c r="AD136">
        <v>0</v>
      </c>
      <c r="AE136" s="38">
        <f t="shared" si="26"/>
        <v>0</v>
      </c>
      <c r="AF136">
        <v>0</v>
      </c>
      <c r="AG136" s="10">
        <v>43250</v>
      </c>
      <c r="AH136" t="s">
        <v>75</v>
      </c>
      <c r="AI136" t="s">
        <v>278</v>
      </c>
      <c r="AJ136" t="s">
        <v>55</v>
      </c>
      <c r="AK136" s="8" t="s">
        <v>106</v>
      </c>
      <c r="AL136" s="3">
        <v>170000</v>
      </c>
      <c r="AM136" s="3">
        <v>0</v>
      </c>
      <c r="AN136">
        <v>6.7500000000000004E-2</v>
      </c>
      <c r="AO136">
        <v>15</v>
      </c>
      <c r="AP136" s="38">
        <f t="shared" si="29"/>
        <v>0.10806729129838037</v>
      </c>
      <c r="AQ136">
        <v>15</v>
      </c>
      <c r="AR136" s="8">
        <v>43070</v>
      </c>
      <c r="AS136" t="s">
        <v>71</v>
      </c>
      <c r="AT136" t="s">
        <v>58</v>
      </c>
      <c r="AU136" t="s">
        <v>55</v>
      </c>
      <c r="AV136" s="11" t="s">
        <v>106</v>
      </c>
      <c r="AW136" s="3">
        <v>770622</v>
      </c>
      <c r="AX136" s="3">
        <v>624045</v>
      </c>
      <c r="AY136">
        <v>6.3200000000000006E-2</v>
      </c>
      <c r="AZ136">
        <v>9</v>
      </c>
      <c r="BA136" s="38">
        <f t="shared" si="27"/>
        <v>0.14907656555380305</v>
      </c>
      <c r="BB136">
        <v>0</v>
      </c>
      <c r="BC136" s="8">
        <v>43565</v>
      </c>
      <c r="BD136" t="s">
        <v>54</v>
      </c>
      <c r="BE136" t="s">
        <v>43</v>
      </c>
      <c r="BF136" t="s">
        <v>55</v>
      </c>
      <c r="BG136" s="11" t="s">
        <v>106</v>
      </c>
      <c r="BH136" s="3">
        <v>0</v>
      </c>
      <c r="BI136" s="3">
        <v>0</v>
      </c>
      <c r="BJ136">
        <v>0</v>
      </c>
      <c r="BK136">
        <v>0</v>
      </c>
      <c r="BL136" s="38">
        <f t="shared" si="28"/>
        <v>0</v>
      </c>
      <c r="BM136">
        <v>0</v>
      </c>
      <c r="BN136" s="8">
        <v>0</v>
      </c>
      <c r="BO136">
        <v>0</v>
      </c>
      <c r="BP136" t="s">
        <v>46</v>
      </c>
      <c r="BQ136">
        <v>0</v>
      </c>
      <c r="BR136" s="3">
        <v>3525719</v>
      </c>
      <c r="BS136" t="s">
        <v>47</v>
      </c>
      <c r="BT136" s="19">
        <f t="shared" si="20"/>
        <v>1035122</v>
      </c>
      <c r="BU136" s="19">
        <f t="shared" si="21"/>
        <v>3836992</v>
      </c>
      <c r="BV136" s="13">
        <f t="shared" si="22"/>
        <v>1.0882863892442931</v>
      </c>
    </row>
    <row r="137" spans="1:74" hidden="1" x14ac:dyDescent="0.25">
      <c r="A137" t="s">
        <v>78</v>
      </c>
      <c r="B137" t="s">
        <v>48</v>
      </c>
      <c r="C137">
        <v>49</v>
      </c>
      <c r="D137" t="s">
        <v>159</v>
      </c>
      <c r="E137" s="8">
        <v>38169</v>
      </c>
      <c r="F137" s="3">
        <v>3250000</v>
      </c>
      <c r="G137" s="3">
        <v>0</v>
      </c>
      <c r="H137" s="3">
        <v>325000</v>
      </c>
      <c r="I137" t="s">
        <v>69</v>
      </c>
      <c r="J137" t="s">
        <v>40</v>
      </c>
      <c r="K137" t="s">
        <v>141</v>
      </c>
      <c r="L137" t="s">
        <v>41</v>
      </c>
      <c r="M137">
        <v>0</v>
      </c>
      <c r="N137">
        <v>0</v>
      </c>
      <c r="O137">
        <v>49</v>
      </c>
      <c r="P137">
        <v>0</v>
      </c>
      <c r="Q137">
        <v>0</v>
      </c>
      <c r="S137">
        <v>49</v>
      </c>
      <c r="T137" s="16">
        <f t="shared" si="23"/>
        <v>7.3410509990718659E-2</v>
      </c>
      <c r="U137" s="3">
        <v>4427159</v>
      </c>
      <c r="V137" s="3">
        <v>4193059</v>
      </c>
      <c r="W137" s="14">
        <f t="shared" si="24"/>
        <v>0.94712184495745466</v>
      </c>
      <c r="X137" s="3">
        <v>275902</v>
      </c>
      <c r="Y137" s="18">
        <f t="shared" si="25"/>
        <v>6.2320327776797718E-2</v>
      </c>
      <c r="Z137" s="8">
        <v>38266</v>
      </c>
      <c r="AA137" s="9">
        <v>1267734</v>
      </c>
      <c r="AB137" s="9">
        <v>1050111</v>
      </c>
      <c r="AC137">
        <v>6.59E-2</v>
      </c>
      <c r="AD137">
        <v>18</v>
      </c>
      <c r="AE137" s="38">
        <f t="shared" si="26"/>
        <v>9.6490671361383187E-2</v>
      </c>
      <c r="AF137">
        <v>0</v>
      </c>
      <c r="AG137" s="10">
        <v>44866</v>
      </c>
      <c r="AH137" t="s">
        <v>279</v>
      </c>
      <c r="AI137" t="s">
        <v>43</v>
      </c>
      <c r="AJ137">
        <v>0</v>
      </c>
      <c r="AK137" s="8">
        <v>37726</v>
      </c>
      <c r="AL137" s="3">
        <v>400000</v>
      </c>
      <c r="AM137" s="3">
        <v>400000</v>
      </c>
      <c r="AN137" t="s">
        <v>280</v>
      </c>
      <c r="AO137">
        <v>35</v>
      </c>
      <c r="AP137" s="38">
        <f t="shared" si="29"/>
        <v>0</v>
      </c>
      <c r="AQ137">
        <v>0</v>
      </c>
      <c r="AR137" s="8">
        <v>50510</v>
      </c>
      <c r="AS137" t="s">
        <v>281</v>
      </c>
      <c r="AT137" t="s">
        <v>58</v>
      </c>
      <c r="AU137">
        <v>0</v>
      </c>
      <c r="AV137" s="11" t="s">
        <v>106</v>
      </c>
      <c r="AW137" s="3">
        <v>0</v>
      </c>
      <c r="AX137" s="3">
        <v>0</v>
      </c>
      <c r="AY137">
        <v>0</v>
      </c>
      <c r="AZ137">
        <v>0</v>
      </c>
      <c r="BA137" s="38">
        <f t="shared" si="27"/>
        <v>0</v>
      </c>
      <c r="BB137">
        <v>0</v>
      </c>
      <c r="BC137" s="8">
        <v>0</v>
      </c>
      <c r="BD137">
        <v>0</v>
      </c>
      <c r="BE137" t="s">
        <v>46</v>
      </c>
      <c r="BF137">
        <v>0</v>
      </c>
      <c r="BG137" s="11" t="s">
        <v>106</v>
      </c>
      <c r="BH137" s="3">
        <v>0</v>
      </c>
      <c r="BI137" s="3">
        <v>0</v>
      </c>
      <c r="BJ137">
        <v>0</v>
      </c>
      <c r="BK137">
        <v>0</v>
      </c>
      <c r="BL137" s="38">
        <f t="shared" si="28"/>
        <v>0</v>
      </c>
      <c r="BM137">
        <v>0</v>
      </c>
      <c r="BN137" s="8">
        <v>0</v>
      </c>
      <c r="BO137">
        <v>0</v>
      </c>
      <c r="BP137" t="s">
        <v>46</v>
      </c>
      <c r="BQ137">
        <v>0</v>
      </c>
      <c r="BR137" s="3">
        <v>4427159</v>
      </c>
      <c r="BS137" t="s">
        <v>62</v>
      </c>
      <c r="BT137" s="19">
        <f t="shared" si="20"/>
        <v>1667734</v>
      </c>
      <c r="BU137" s="19">
        <f t="shared" si="21"/>
        <v>1943636</v>
      </c>
      <c r="BV137" s="13">
        <f t="shared" si="22"/>
        <v>0.43902556921944752</v>
      </c>
    </row>
    <row r="138" spans="1:74" x14ac:dyDescent="0.25">
      <c r="A138" t="s">
        <v>124</v>
      </c>
      <c r="B138" t="s">
        <v>125</v>
      </c>
      <c r="C138">
        <v>16</v>
      </c>
      <c r="D138" t="s">
        <v>159</v>
      </c>
      <c r="E138" s="8">
        <v>37784</v>
      </c>
      <c r="F138" s="3">
        <v>147245</v>
      </c>
      <c r="G138" s="3">
        <v>0</v>
      </c>
      <c r="H138" s="3">
        <v>147245</v>
      </c>
      <c r="I138" t="s">
        <v>69</v>
      </c>
      <c r="J138" t="s">
        <v>40</v>
      </c>
      <c r="K138" t="s">
        <v>141</v>
      </c>
      <c r="L138" t="s">
        <v>41</v>
      </c>
      <c r="M138">
        <v>0</v>
      </c>
      <c r="N138">
        <v>7</v>
      </c>
      <c r="O138">
        <v>0</v>
      </c>
      <c r="P138">
        <v>9</v>
      </c>
      <c r="Q138">
        <v>0</v>
      </c>
      <c r="S138">
        <v>16</v>
      </c>
      <c r="T138" s="16">
        <f t="shared" si="23"/>
        <v>7.0287757444097418E-2</v>
      </c>
      <c r="U138" s="3">
        <v>2094888.29</v>
      </c>
      <c r="V138" s="3">
        <v>1863133.92</v>
      </c>
      <c r="W138" s="14">
        <f t="shared" si="24"/>
        <v>0.88937149006642258</v>
      </c>
      <c r="X138" s="3">
        <v>1316391</v>
      </c>
      <c r="Y138" s="18">
        <f t="shared" si="25"/>
        <v>0.62838243274537564</v>
      </c>
      <c r="Z138" s="8">
        <v>37880</v>
      </c>
      <c r="AA138" s="9">
        <v>193497</v>
      </c>
      <c r="AB138" s="9">
        <v>172389.92</v>
      </c>
      <c r="AC138">
        <v>6.59E-2</v>
      </c>
      <c r="AD138">
        <v>15</v>
      </c>
      <c r="AE138" s="38">
        <f t="shared" si="26"/>
        <v>0.10696852023932002</v>
      </c>
      <c r="AF138">
        <v>15</v>
      </c>
      <c r="AG138" s="10">
        <v>43358</v>
      </c>
      <c r="AH138">
        <v>1</v>
      </c>
      <c r="AI138" t="s">
        <v>43</v>
      </c>
      <c r="AJ138" t="s">
        <v>233</v>
      </c>
      <c r="AK138" s="8">
        <v>37586</v>
      </c>
      <c r="AL138" s="3">
        <v>585000</v>
      </c>
      <c r="AM138" s="3">
        <v>985154.53</v>
      </c>
      <c r="AN138">
        <v>4.5999999999999999E-2</v>
      </c>
      <c r="AO138">
        <v>20</v>
      </c>
      <c r="AP138" s="38">
        <f t="shared" si="29"/>
        <v>7.7543723904589801E-2</v>
      </c>
      <c r="AQ138">
        <v>20</v>
      </c>
      <c r="AR138" s="8">
        <v>44891</v>
      </c>
      <c r="AS138">
        <v>2</v>
      </c>
      <c r="AT138" t="s">
        <v>58</v>
      </c>
      <c r="AU138">
        <v>0</v>
      </c>
      <c r="AV138" s="11" t="s">
        <v>106</v>
      </c>
      <c r="AW138" s="3">
        <v>0</v>
      </c>
      <c r="AX138" s="3">
        <v>0</v>
      </c>
      <c r="AY138">
        <v>0</v>
      </c>
      <c r="AZ138">
        <v>0</v>
      </c>
      <c r="BA138" s="38">
        <f t="shared" si="27"/>
        <v>0</v>
      </c>
      <c r="BB138">
        <v>0</v>
      </c>
      <c r="BC138" s="8">
        <v>0</v>
      </c>
      <c r="BD138">
        <v>0</v>
      </c>
      <c r="BE138" t="s">
        <v>46</v>
      </c>
      <c r="BF138">
        <v>0</v>
      </c>
      <c r="BG138" s="11" t="s">
        <v>106</v>
      </c>
      <c r="BH138" s="3">
        <v>0</v>
      </c>
      <c r="BI138" s="3">
        <v>0</v>
      </c>
      <c r="BJ138">
        <v>0</v>
      </c>
      <c r="BK138">
        <v>0</v>
      </c>
      <c r="BL138" s="38">
        <f t="shared" si="28"/>
        <v>0</v>
      </c>
      <c r="BM138">
        <v>0</v>
      </c>
      <c r="BN138" s="8">
        <v>0</v>
      </c>
      <c r="BO138">
        <v>0</v>
      </c>
      <c r="BP138" t="s">
        <v>46</v>
      </c>
      <c r="BQ138">
        <v>0</v>
      </c>
      <c r="BR138" s="3">
        <v>2094888</v>
      </c>
      <c r="BS138">
        <v>0</v>
      </c>
      <c r="BT138" s="19">
        <f t="shared" si="20"/>
        <v>778497</v>
      </c>
      <c r="BU138" s="19">
        <f t="shared" si="21"/>
        <v>2094888</v>
      </c>
      <c r="BV138" s="13">
        <f t="shared" si="22"/>
        <v>0.99999986156779752</v>
      </c>
    </row>
    <row r="139" spans="1:74" x14ac:dyDescent="0.25">
      <c r="A139" t="s">
        <v>252</v>
      </c>
      <c r="B139" t="s">
        <v>253</v>
      </c>
      <c r="C139">
        <v>11</v>
      </c>
      <c r="D139" t="s">
        <v>159</v>
      </c>
      <c r="E139" s="8">
        <v>37860</v>
      </c>
      <c r="F139" s="3">
        <v>92833</v>
      </c>
      <c r="G139" s="3">
        <v>0</v>
      </c>
      <c r="H139" s="3">
        <v>92833</v>
      </c>
      <c r="I139" t="s">
        <v>51</v>
      </c>
      <c r="J139" t="s">
        <v>52</v>
      </c>
      <c r="K139" t="s">
        <v>136</v>
      </c>
      <c r="L139" t="s">
        <v>41</v>
      </c>
      <c r="M139">
        <v>0</v>
      </c>
      <c r="N139">
        <v>0</v>
      </c>
      <c r="O139">
        <v>5</v>
      </c>
      <c r="P139">
        <v>6</v>
      </c>
      <c r="Q139">
        <v>0</v>
      </c>
      <c r="S139">
        <v>11</v>
      </c>
      <c r="T139" s="16">
        <f t="shared" si="23"/>
        <v>7.5738761524027087E-2</v>
      </c>
      <c r="U139" s="3">
        <v>1225700</v>
      </c>
      <c r="V139" s="3">
        <v>1178598</v>
      </c>
      <c r="W139" s="14">
        <f t="shared" si="24"/>
        <v>0.96157134698539615</v>
      </c>
      <c r="X139" s="3">
        <v>780409</v>
      </c>
      <c r="Y139" s="18">
        <f t="shared" si="25"/>
        <v>0.63670474014848655</v>
      </c>
      <c r="Z139" s="8">
        <v>37902</v>
      </c>
      <c r="AA139" s="9">
        <v>170291</v>
      </c>
      <c r="AB139" s="9">
        <v>111290.8</v>
      </c>
      <c r="AC139">
        <v>7.2499999999999995E-2</v>
      </c>
      <c r="AD139">
        <v>25</v>
      </c>
      <c r="AE139" s="38">
        <f t="shared" si="26"/>
        <v>8.7751902465868767E-2</v>
      </c>
      <c r="AF139">
        <v>25</v>
      </c>
      <c r="AG139" s="10" t="s">
        <v>282</v>
      </c>
      <c r="AH139" t="s">
        <v>63</v>
      </c>
      <c r="AI139" t="s">
        <v>43</v>
      </c>
      <c r="AJ139">
        <v>0</v>
      </c>
      <c r="AK139" s="8">
        <v>37603</v>
      </c>
      <c r="AL139" s="3">
        <v>275000</v>
      </c>
      <c r="AM139" s="3">
        <v>521861.19</v>
      </c>
      <c r="AN139">
        <v>4.9200000000000001E-2</v>
      </c>
      <c r="AO139">
        <v>15</v>
      </c>
      <c r="AP139" s="38">
        <f t="shared" si="29"/>
        <v>9.5822021412474298E-2</v>
      </c>
      <c r="AQ139">
        <v>15</v>
      </c>
      <c r="AR139" s="8" t="s">
        <v>283</v>
      </c>
      <c r="AS139" t="s">
        <v>206</v>
      </c>
      <c r="AT139" t="s">
        <v>58</v>
      </c>
      <c r="AU139" t="s">
        <v>284</v>
      </c>
      <c r="AV139" s="11" t="s">
        <v>106</v>
      </c>
      <c r="AW139" s="3">
        <v>0</v>
      </c>
      <c r="AX139" s="3">
        <v>0</v>
      </c>
      <c r="AY139">
        <v>0</v>
      </c>
      <c r="AZ139">
        <v>0</v>
      </c>
      <c r="BA139" s="38">
        <f t="shared" si="27"/>
        <v>0</v>
      </c>
      <c r="BB139">
        <v>0</v>
      </c>
      <c r="BC139" s="8">
        <v>0</v>
      </c>
      <c r="BD139">
        <v>0</v>
      </c>
      <c r="BE139" t="s">
        <v>46</v>
      </c>
      <c r="BF139">
        <v>0</v>
      </c>
      <c r="BG139" s="11" t="s">
        <v>106</v>
      </c>
      <c r="BH139" s="3">
        <v>0</v>
      </c>
      <c r="BI139" s="3">
        <v>0</v>
      </c>
      <c r="BJ139">
        <v>0</v>
      </c>
      <c r="BK139">
        <v>0</v>
      </c>
      <c r="BL139" s="38">
        <f t="shared" si="28"/>
        <v>0</v>
      </c>
      <c r="BM139">
        <v>0</v>
      </c>
      <c r="BN139" s="8">
        <v>0</v>
      </c>
      <c r="BO139">
        <v>0</v>
      </c>
      <c r="BP139" t="s">
        <v>46</v>
      </c>
      <c r="BQ139">
        <v>0</v>
      </c>
      <c r="BR139" s="3">
        <v>1225700</v>
      </c>
      <c r="BS139" t="s">
        <v>62</v>
      </c>
      <c r="BT139" s="19">
        <f t="shared" si="20"/>
        <v>445291</v>
      </c>
      <c r="BU139" s="19">
        <f t="shared" si="21"/>
        <v>1225700</v>
      </c>
      <c r="BV139" s="13">
        <f t="shared" si="22"/>
        <v>1</v>
      </c>
    </row>
    <row r="140" spans="1:74" hidden="1" x14ac:dyDescent="0.25">
      <c r="A140" t="s">
        <v>285</v>
      </c>
      <c r="B140" t="s">
        <v>286</v>
      </c>
      <c r="C140">
        <v>26</v>
      </c>
      <c r="D140" t="s">
        <v>64</v>
      </c>
      <c r="E140" s="8">
        <v>38640</v>
      </c>
      <c r="F140" s="3">
        <v>290030</v>
      </c>
      <c r="G140" s="3">
        <v>0</v>
      </c>
      <c r="H140" s="3">
        <v>290030</v>
      </c>
      <c r="I140" t="s">
        <v>127</v>
      </c>
      <c r="J140" t="s">
        <v>127</v>
      </c>
      <c r="K140" t="s">
        <v>128</v>
      </c>
      <c r="L140" t="s">
        <v>41</v>
      </c>
      <c r="M140">
        <v>0</v>
      </c>
      <c r="N140">
        <v>0</v>
      </c>
      <c r="O140">
        <v>13</v>
      </c>
      <c r="P140">
        <v>13</v>
      </c>
      <c r="Q140">
        <v>0</v>
      </c>
      <c r="S140">
        <v>26</v>
      </c>
      <c r="T140" s="16">
        <f t="shared" si="23"/>
        <v>6.6710246185948688E-2</v>
      </c>
      <c r="U140" s="3">
        <v>4347608</v>
      </c>
      <c r="V140" s="3">
        <v>3667252</v>
      </c>
      <c r="W140" s="14">
        <f t="shared" si="24"/>
        <v>0.84351027047516702</v>
      </c>
      <c r="X140" s="3">
        <v>2531280</v>
      </c>
      <c r="Y140" s="18">
        <f t="shared" si="25"/>
        <v>0.58222360433599352</v>
      </c>
      <c r="Z140" s="8">
        <v>38274</v>
      </c>
      <c r="AA140" s="9">
        <v>115000</v>
      </c>
      <c r="AB140" s="9">
        <v>115000</v>
      </c>
      <c r="AC140">
        <v>0</v>
      </c>
      <c r="AD140">
        <v>30</v>
      </c>
      <c r="AE140" s="38">
        <f t="shared" si="26"/>
        <v>3.3333333333333333E-2</v>
      </c>
      <c r="AF140">
        <v>0</v>
      </c>
      <c r="AG140" s="10">
        <v>49596</v>
      </c>
      <c r="AH140">
        <v>0</v>
      </c>
      <c r="AI140" t="s">
        <v>100</v>
      </c>
      <c r="AJ140" t="s">
        <v>287</v>
      </c>
      <c r="AK140" s="8">
        <v>38322</v>
      </c>
      <c r="AL140" s="3">
        <v>345000</v>
      </c>
      <c r="AM140" s="3">
        <v>345000</v>
      </c>
      <c r="AN140">
        <v>0.01</v>
      </c>
      <c r="AO140">
        <v>30</v>
      </c>
      <c r="AP140" s="38">
        <f t="shared" si="29"/>
        <v>3.8748113215847139E-2</v>
      </c>
      <c r="AQ140">
        <v>0</v>
      </c>
      <c r="AR140" s="8">
        <v>49263</v>
      </c>
      <c r="AS140" t="s">
        <v>54</v>
      </c>
      <c r="AT140" t="s">
        <v>100</v>
      </c>
      <c r="AU140" t="s">
        <v>288</v>
      </c>
      <c r="AV140" s="11">
        <v>38322</v>
      </c>
      <c r="AW140" s="3">
        <v>152000</v>
      </c>
      <c r="AX140" s="3">
        <v>152000</v>
      </c>
      <c r="AY140">
        <v>0.01</v>
      </c>
      <c r="AZ140">
        <v>30</v>
      </c>
      <c r="BA140" s="38">
        <f t="shared" si="27"/>
        <v>3.8748113215847139E-2</v>
      </c>
      <c r="BB140">
        <v>0</v>
      </c>
      <c r="BC140" s="8">
        <v>49263</v>
      </c>
      <c r="BD140">
        <v>0</v>
      </c>
      <c r="BE140" t="s">
        <v>100</v>
      </c>
      <c r="BF140" t="s">
        <v>289</v>
      </c>
      <c r="BG140" s="11">
        <v>38322</v>
      </c>
      <c r="BH140" s="3">
        <v>202000</v>
      </c>
      <c r="BI140" s="3">
        <v>202000</v>
      </c>
      <c r="BJ140">
        <v>0.01</v>
      </c>
      <c r="BK140">
        <v>30</v>
      </c>
      <c r="BL140" s="38">
        <f t="shared" si="28"/>
        <v>3.8748113215847139E-2</v>
      </c>
      <c r="BM140">
        <v>0</v>
      </c>
      <c r="BN140" s="8">
        <v>49263</v>
      </c>
      <c r="BO140">
        <v>0</v>
      </c>
      <c r="BP140" t="s">
        <v>100</v>
      </c>
      <c r="BQ140" t="s">
        <v>289</v>
      </c>
      <c r="BR140" s="3">
        <v>0</v>
      </c>
      <c r="BS140">
        <v>0</v>
      </c>
      <c r="BT140" s="19">
        <f t="shared" si="20"/>
        <v>814000</v>
      </c>
      <c r="BU140" s="19">
        <f t="shared" si="21"/>
        <v>3345280</v>
      </c>
      <c r="BV140" s="13">
        <f t="shared" si="22"/>
        <v>0.76945299576226744</v>
      </c>
    </row>
    <row r="141" spans="1:74" x14ac:dyDescent="0.25">
      <c r="A141" t="s">
        <v>219</v>
      </c>
      <c r="B141" t="s">
        <v>220</v>
      </c>
      <c r="C141">
        <v>16</v>
      </c>
      <c r="D141" t="s">
        <v>64</v>
      </c>
      <c r="E141" s="8">
        <v>37865</v>
      </c>
      <c r="F141" s="3">
        <v>119528</v>
      </c>
      <c r="G141" s="3">
        <v>0</v>
      </c>
      <c r="H141" s="3">
        <v>119528</v>
      </c>
      <c r="I141">
        <v>15</v>
      </c>
      <c r="J141">
        <v>30</v>
      </c>
      <c r="K141">
        <v>45</v>
      </c>
      <c r="L141" t="s">
        <v>41</v>
      </c>
      <c r="M141">
        <v>0</v>
      </c>
      <c r="N141">
        <v>0</v>
      </c>
      <c r="O141">
        <v>0</v>
      </c>
      <c r="P141">
        <v>16</v>
      </c>
      <c r="Q141">
        <v>0</v>
      </c>
      <c r="S141">
        <v>16</v>
      </c>
      <c r="T141" s="16">
        <f t="shared" si="23"/>
        <v>7.9499833721316929E-2</v>
      </c>
      <c r="U141" s="3">
        <v>1503500</v>
      </c>
      <c r="V141" s="3">
        <v>1699421</v>
      </c>
      <c r="W141" s="14">
        <f t="shared" si="24"/>
        <v>1.1303099434652477</v>
      </c>
      <c r="X141" s="3">
        <v>797000</v>
      </c>
      <c r="Y141" s="18">
        <f t="shared" si="25"/>
        <v>0.53009644163618219</v>
      </c>
      <c r="Z141" s="8">
        <v>37894</v>
      </c>
      <c r="AA141" s="9">
        <v>400000</v>
      </c>
      <c r="AB141" s="9">
        <v>400000</v>
      </c>
      <c r="AC141">
        <v>0.03</v>
      </c>
      <c r="AD141">
        <v>19</v>
      </c>
      <c r="AE141" s="38">
        <f t="shared" si="26"/>
        <v>6.9813880562058769E-2</v>
      </c>
      <c r="AF141">
        <v>19</v>
      </c>
      <c r="AG141" s="10">
        <v>44913</v>
      </c>
      <c r="AH141">
        <v>0</v>
      </c>
      <c r="AI141" t="s">
        <v>58</v>
      </c>
      <c r="AJ141">
        <v>0</v>
      </c>
      <c r="AK141" s="8">
        <v>37894</v>
      </c>
      <c r="AL141" s="3">
        <v>126500</v>
      </c>
      <c r="AM141" s="3">
        <v>12882</v>
      </c>
      <c r="AN141">
        <v>0.06</v>
      </c>
      <c r="AO141">
        <v>15</v>
      </c>
      <c r="AP141" s="38">
        <f t="shared" si="29"/>
        <v>0.10296276395531272</v>
      </c>
      <c r="AQ141">
        <v>15</v>
      </c>
      <c r="AR141" s="8">
        <v>43449</v>
      </c>
      <c r="AS141">
        <v>0</v>
      </c>
      <c r="AT141" t="s">
        <v>46</v>
      </c>
      <c r="AU141" t="s">
        <v>290</v>
      </c>
      <c r="AV141" s="11">
        <v>38625</v>
      </c>
      <c r="AW141" s="3">
        <v>180000</v>
      </c>
      <c r="AX141" s="3">
        <v>109096</v>
      </c>
      <c r="AY141">
        <v>6.5000000000000002E-2</v>
      </c>
      <c r="AZ141">
        <v>14</v>
      </c>
      <c r="BA141" s="38">
        <f t="shared" si="27"/>
        <v>0.11094048058054966</v>
      </c>
      <c r="BB141">
        <v>14</v>
      </c>
      <c r="BC141" s="8">
        <v>43770</v>
      </c>
      <c r="BD141" t="s">
        <v>63</v>
      </c>
      <c r="BE141" t="s">
        <v>43</v>
      </c>
      <c r="BF141" t="s">
        <v>291</v>
      </c>
      <c r="BG141" s="11" t="s">
        <v>106</v>
      </c>
      <c r="BH141" s="3">
        <v>0</v>
      </c>
      <c r="BI141" s="3">
        <v>0</v>
      </c>
      <c r="BJ141">
        <v>0</v>
      </c>
      <c r="BK141">
        <v>0</v>
      </c>
      <c r="BL141" s="38">
        <f t="shared" si="28"/>
        <v>0</v>
      </c>
      <c r="BM141">
        <v>0</v>
      </c>
      <c r="BN141" s="8">
        <v>0</v>
      </c>
      <c r="BO141">
        <v>0</v>
      </c>
      <c r="BP141" t="s">
        <v>46</v>
      </c>
      <c r="BQ141">
        <v>0</v>
      </c>
      <c r="BR141" s="3">
        <v>1503500</v>
      </c>
      <c r="BS141" t="s">
        <v>255</v>
      </c>
      <c r="BT141" s="19">
        <f t="shared" si="20"/>
        <v>706500</v>
      </c>
      <c r="BU141" s="19">
        <f t="shared" si="21"/>
        <v>1503500</v>
      </c>
      <c r="BV141" s="13">
        <f t="shared" si="22"/>
        <v>1</v>
      </c>
    </row>
    <row r="142" spans="1:74" x14ac:dyDescent="0.25">
      <c r="A142" t="s">
        <v>292</v>
      </c>
      <c r="B142" t="s">
        <v>293</v>
      </c>
      <c r="C142">
        <v>16</v>
      </c>
      <c r="D142" t="s">
        <v>123</v>
      </c>
      <c r="E142" s="8">
        <v>37681</v>
      </c>
      <c r="F142" s="3">
        <v>101643</v>
      </c>
      <c r="G142" s="3">
        <v>0</v>
      </c>
      <c r="H142" s="3">
        <v>101643</v>
      </c>
      <c r="I142">
        <v>15</v>
      </c>
      <c r="J142">
        <v>30</v>
      </c>
      <c r="K142">
        <v>45</v>
      </c>
      <c r="L142" t="s">
        <v>41</v>
      </c>
      <c r="M142">
        <v>0</v>
      </c>
      <c r="N142">
        <v>0</v>
      </c>
      <c r="O142">
        <v>0</v>
      </c>
      <c r="P142">
        <v>16</v>
      </c>
      <c r="Q142">
        <v>0</v>
      </c>
      <c r="S142">
        <v>16</v>
      </c>
      <c r="T142" s="16">
        <f t="shared" si="23"/>
        <v>7.461093571419658E-2</v>
      </c>
      <c r="U142" s="3">
        <v>1362307</v>
      </c>
      <c r="V142" s="3">
        <v>1288249</v>
      </c>
      <c r="W142" s="14">
        <f t="shared" si="24"/>
        <v>0.94563780410729736</v>
      </c>
      <c r="X142" s="3">
        <v>816198</v>
      </c>
      <c r="Y142" s="18">
        <f t="shared" si="25"/>
        <v>0.59912927115547376</v>
      </c>
      <c r="Z142" s="8">
        <v>2003</v>
      </c>
      <c r="AA142" s="9">
        <v>401400</v>
      </c>
      <c r="AB142" s="9">
        <v>604207</v>
      </c>
      <c r="AC142">
        <v>0.03</v>
      </c>
      <c r="AD142">
        <v>19</v>
      </c>
      <c r="AE142" s="38">
        <f t="shared" si="26"/>
        <v>6.9813880562058769E-2</v>
      </c>
      <c r="AF142">
        <v>19</v>
      </c>
      <c r="AG142" s="10">
        <v>44786</v>
      </c>
      <c r="AH142">
        <v>0</v>
      </c>
      <c r="AI142" t="s">
        <v>100</v>
      </c>
      <c r="AJ142" t="s">
        <v>229</v>
      </c>
      <c r="AK142" s="8">
        <v>37722</v>
      </c>
      <c r="AL142" s="3">
        <v>144709</v>
      </c>
      <c r="AM142" s="3">
        <v>108205</v>
      </c>
      <c r="AN142">
        <v>7.0000000000000007E-2</v>
      </c>
      <c r="AO142">
        <v>15</v>
      </c>
      <c r="AP142" s="38">
        <f t="shared" si="29"/>
        <v>0.10979462470100654</v>
      </c>
      <c r="AQ142">
        <v>15</v>
      </c>
      <c r="AR142" s="8">
        <v>43205</v>
      </c>
      <c r="AS142" t="s">
        <v>63</v>
      </c>
      <c r="AT142" t="s">
        <v>43</v>
      </c>
      <c r="AU142" t="s">
        <v>244</v>
      </c>
      <c r="AV142" s="11" t="s">
        <v>106</v>
      </c>
      <c r="AW142" s="3">
        <v>0</v>
      </c>
      <c r="AX142" s="3">
        <v>0</v>
      </c>
      <c r="AY142">
        <v>0</v>
      </c>
      <c r="AZ142">
        <v>0</v>
      </c>
      <c r="BA142" s="38">
        <f t="shared" si="27"/>
        <v>0</v>
      </c>
      <c r="BB142">
        <v>0</v>
      </c>
      <c r="BC142" s="8">
        <v>0</v>
      </c>
      <c r="BD142">
        <v>0</v>
      </c>
      <c r="BE142" t="s">
        <v>46</v>
      </c>
      <c r="BF142">
        <v>0</v>
      </c>
      <c r="BG142" s="11" t="s">
        <v>106</v>
      </c>
      <c r="BH142" s="3">
        <v>0</v>
      </c>
      <c r="BI142" s="3">
        <v>0</v>
      </c>
      <c r="BJ142">
        <v>0</v>
      </c>
      <c r="BK142">
        <v>0</v>
      </c>
      <c r="BL142" s="38">
        <f t="shared" si="28"/>
        <v>0</v>
      </c>
      <c r="BM142">
        <v>0</v>
      </c>
      <c r="BN142" s="8">
        <v>0</v>
      </c>
      <c r="BO142">
        <v>0</v>
      </c>
      <c r="BP142" t="s">
        <v>46</v>
      </c>
      <c r="BQ142">
        <v>0</v>
      </c>
      <c r="BR142" s="3">
        <v>1362307</v>
      </c>
      <c r="BS142" t="s">
        <v>62</v>
      </c>
      <c r="BT142" s="19">
        <f t="shared" si="20"/>
        <v>546109</v>
      </c>
      <c r="BU142" s="19">
        <f t="shared" si="21"/>
        <v>1362307</v>
      </c>
      <c r="BV142" s="13">
        <f t="shared" si="22"/>
        <v>1</v>
      </c>
    </row>
    <row r="143" spans="1:74" x14ac:dyDescent="0.25">
      <c r="A143" t="s">
        <v>241</v>
      </c>
      <c r="B143" t="s">
        <v>242</v>
      </c>
      <c r="C143">
        <v>24</v>
      </c>
      <c r="D143" t="s">
        <v>64</v>
      </c>
      <c r="E143" s="8">
        <v>37926</v>
      </c>
      <c r="F143" s="3">
        <v>171380</v>
      </c>
      <c r="G143" s="3">
        <v>0</v>
      </c>
      <c r="H143" s="3">
        <v>171380</v>
      </c>
      <c r="I143">
        <v>15</v>
      </c>
      <c r="J143">
        <v>30</v>
      </c>
      <c r="K143">
        <v>45</v>
      </c>
      <c r="L143" t="s">
        <v>41</v>
      </c>
      <c r="M143">
        <v>0</v>
      </c>
      <c r="N143">
        <v>0</v>
      </c>
      <c r="O143">
        <v>0</v>
      </c>
      <c r="P143">
        <v>24</v>
      </c>
      <c r="Q143">
        <v>0</v>
      </c>
      <c r="S143">
        <v>24</v>
      </c>
      <c r="T143" s="16">
        <f t="shared" si="23"/>
        <v>7.250432686429574E-2</v>
      </c>
      <c r="U143" s="3">
        <v>2363721</v>
      </c>
      <c r="V143" s="3">
        <v>2155691</v>
      </c>
      <c r="W143" s="14">
        <f t="shared" si="24"/>
        <v>0.91199045911086796</v>
      </c>
      <c r="X143" s="3">
        <v>1405721</v>
      </c>
      <c r="Y143" s="18">
        <f t="shared" si="25"/>
        <v>0.59470682030578059</v>
      </c>
      <c r="Z143" s="8">
        <v>37636</v>
      </c>
      <c r="AA143" s="9">
        <v>400000</v>
      </c>
      <c r="AB143" s="9">
        <v>751058</v>
      </c>
      <c r="AC143">
        <v>4.9000000000000002E-2</v>
      </c>
      <c r="AD143">
        <v>16</v>
      </c>
      <c r="AE143" s="38">
        <f t="shared" si="26"/>
        <v>9.161431790362462E-2</v>
      </c>
      <c r="AF143">
        <v>16</v>
      </c>
      <c r="AG143" s="10">
        <v>43480</v>
      </c>
      <c r="AH143">
        <v>0</v>
      </c>
      <c r="AI143" t="s">
        <v>58</v>
      </c>
      <c r="AJ143" t="s">
        <v>243</v>
      </c>
      <c r="AK143" s="8">
        <v>38329</v>
      </c>
      <c r="AL143" s="3">
        <v>108000</v>
      </c>
      <c r="AM143" s="3">
        <v>112259</v>
      </c>
      <c r="AN143">
        <v>0.01</v>
      </c>
      <c r="AO143">
        <v>30</v>
      </c>
      <c r="AP143" s="38">
        <f t="shared" si="29"/>
        <v>3.8748113215847139E-2</v>
      </c>
      <c r="AQ143">
        <v>30</v>
      </c>
      <c r="AR143" s="8">
        <v>49309</v>
      </c>
      <c r="AS143">
        <v>0</v>
      </c>
      <c r="AT143" t="s">
        <v>58</v>
      </c>
      <c r="AU143" t="s">
        <v>240</v>
      </c>
      <c r="AV143" s="11">
        <v>37968</v>
      </c>
      <c r="AW143" s="3">
        <v>450000</v>
      </c>
      <c r="AX143" s="3">
        <v>348168</v>
      </c>
      <c r="AY143">
        <v>7.2499999999999995E-2</v>
      </c>
      <c r="AZ143">
        <v>15</v>
      </c>
      <c r="BA143" s="38">
        <f t="shared" si="27"/>
        <v>0.11153465086684602</v>
      </c>
      <c r="BB143">
        <v>15</v>
      </c>
      <c r="BC143" s="8">
        <v>43475</v>
      </c>
      <c r="BD143" t="s">
        <v>63</v>
      </c>
      <c r="BE143" t="s">
        <v>43</v>
      </c>
      <c r="BF143" t="s">
        <v>294</v>
      </c>
      <c r="BG143" s="11" t="s">
        <v>106</v>
      </c>
      <c r="BH143" s="3">
        <v>0</v>
      </c>
      <c r="BI143" s="3">
        <v>0</v>
      </c>
      <c r="BJ143">
        <v>0</v>
      </c>
      <c r="BK143">
        <v>0</v>
      </c>
      <c r="BL143" s="38">
        <f t="shared" si="28"/>
        <v>0</v>
      </c>
      <c r="BM143">
        <v>0</v>
      </c>
      <c r="BN143" s="8">
        <v>0</v>
      </c>
      <c r="BO143">
        <v>0</v>
      </c>
      <c r="BP143" t="s">
        <v>46</v>
      </c>
      <c r="BQ143">
        <v>0</v>
      </c>
      <c r="BR143" s="3">
        <v>2363721</v>
      </c>
      <c r="BS143" t="s">
        <v>62</v>
      </c>
      <c r="BT143" s="19">
        <f t="shared" si="20"/>
        <v>958000</v>
      </c>
      <c r="BU143" s="19">
        <f t="shared" si="21"/>
        <v>2363721</v>
      </c>
      <c r="BV143" s="13">
        <f t="shared" si="22"/>
        <v>1</v>
      </c>
    </row>
    <row r="144" spans="1:74" hidden="1" x14ac:dyDescent="0.25">
      <c r="A144" t="s">
        <v>35</v>
      </c>
      <c r="B144" t="s">
        <v>36</v>
      </c>
      <c r="C144">
        <v>102</v>
      </c>
      <c r="D144" t="s">
        <v>37</v>
      </c>
      <c r="E144" s="8">
        <v>38142</v>
      </c>
      <c r="F144" s="3">
        <v>850000</v>
      </c>
      <c r="G144" s="3">
        <v>0</v>
      </c>
      <c r="H144" s="3">
        <v>850000</v>
      </c>
      <c r="I144" t="s">
        <v>40</v>
      </c>
      <c r="J144">
        <v>0</v>
      </c>
      <c r="K144">
        <v>0</v>
      </c>
      <c r="L144" t="s">
        <v>41</v>
      </c>
      <c r="M144">
        <v>0</v>
      </c>
      <c r="N144">
        <v>0</v>
      </c>
      <c r="O144">
        <v>0</v>
      </c>
      <c r="P144">
        <v>0</v>
      </c>
      <c r="Q144">
        <v>0</v>
      </c>
      <c r="S144">
        <v>0</v>
      </c>
      <c r="T144" s="16">
        <f t="shared" si="23"/>
        <v>5.4557124518613609E-2</v>
      </c>
      <c r="U144" s="3">
        <v>15580000</v>
      </c>
      <c r="V144" s="3">
        <v>10690183</v>
      </c>
      <c r="W144" s="14">
        <f t="shared" si="24"/>
        <v>0.6861478177150192</v>
      </c>
      <c r="X144" s="3">
        <v>0</v>
      </c>
      <c r="Y144" s="18">
        <f t="shared" si="25"/>
        <v>0</v>
      </c>
      <c r="Z144" s="8" t="s">
        <v>106</v>
      </c>
      <c r="AA144" s="9">
        <v>2750000</v>
      </c>
      <c r="AB144" s="9">
        <v>2190645</v>
      </c>
      <c r="AC144">
        <v>6.7500000000000004E-2</v>
      </c>
      <c r="AD144">
        <v>0</v>
      </c>
      <c r="AE144" s="38">
        <f t="shared" si="26"/>
        <v>0</v>
      </c>
      <c r="AF144">
        <v>0</v>
      </c>
      <c r="AG144" s="10">
        <v>44409</v>
      </c>
      <c r="AH144">
        <v>0</v>
      </c>
      <c r="AI144" t="s">
        <v>43</v>
      </c>
      <c r="AJ144" t="s">
        <v>295</v>
      </c>
      <c r="AK144" s="8" t="s">
        <v>106</v>
      </c>
      <c r="AL144" s="3">
        <v>1800000</v>
      </c>
      <c r="AM144" s="3">
        <v>390470.33</v>
      </c>
      <c r="AN144">
        <v>6.4699999999999994E-2</v>
      </c>
      <c r="AO144" t="s">
        <v>45</v>
      </c>
      <c r="AP144" s="38">
        <f t="shared" si="29"/>
        <v>0</v>
      </c>
      <c r="AQ144">
        <v>0</v>
      </c>
      <c r="AR144" s="8">
        <v>43862</v>
      </c>
      <c r="AS144">
        <v>0</v>
      </c>
      <c r="AT144">
        <v>0</v>
      </c>
      <c r="AU144" t="s">
        <v>295</v>
      </c>
      <c r="AV144" s="11" t="s">
        <v>106</v>
      </c>
      <c r="AW144" s="3">
        <v>129600</v>
      </c>
      <c r="AX144" s="3">
        <v>129600</v>
      </c>
      <c r="AY144">
        <v>5.0799999999999998E-2</v>
      </c>
      <c r="AZ144">
        <v>0</v>
      </c>
      <c r="BA144" s="38">
        <f t="shared" si="27"/>
        <v>0</v>
      </c>
      <c r="BB144">
        <v>0</v>
      </c>
      <c r="BC144" s="8">
        <v>54176</v>
      </c>
      <c r="BD144">
        <v>0</v>
      </c>
      <c r="BE144" t="s">
        <v>100</v>
      </c>
      <c r="BF144" t="s">
        <v>295</v>
      </c>
      <c r="BG144" s="11" t="s">
        <v>106</v>
      </c>
      <c r="BH144" s="3">
        <v>880000</v>
      </c>
      <c r="BI144" s="3">
        <v>880000</v>
      </c>
      <c r="BJ144">
        <v>0</v>
      </c>
      <c r="BK144">
        <v>0</v>
      </c>
      <c r="BL144" s="38">
        <f t="shared" si="28"/>
        <v>0</v>
      </c>
      <c r="BM144">
        <v>0</v>
      </c>
      <c r="BN144" s="8">
        <v>56219</v>
      </c>
      <c r="BO144">
        <v>0</v>
      </c>
      <c r="BP144" t="s">
        <v>46</v>
      </c>
      <c r="BQ144" t="s">
        <v>296</v>
      </c>
      <c r="BR144" s="3">
        <v>0</v>
      </c>
      <c r="BS144">
        <v>0</v>
      </c>
      <c r="BT144" s="19">
        <f t="shared" si="20"/>
        <v>5559600</v>
      </c>
      <c r="BU144" s="19">
        <f t="shared" si="21"/>
        <v>5559600</v>
      </c>
      <c r="BV144" s="13">
        <f t="shared" si="22"/>
        <v>0.3568421052631579</v>
      </c>
    </row>
    <row r="145" spans="1:74" hidden="1" x14ac:dyDescent="0.25">
      <c r="A145" t="s">
        <v>297</v>
      </c>
      <c r="B145" t="s">
        <v>84</v>
      </c>
      <c r="C145">
        <v>12</v>
      </c>
      <c r="D145" t="s">
        <v>64</v>
      </c>
      <c r="E145" s="8">
        <v>38198</v>
      </c>
      <c r="F145" s="3">
        <v>86712</v>
      </c>
      <c r="G145" s="3">
        <v>0</v>
      </c>
      <c r="H145" s="3">
        <v>0</v>
      </c>
      <c r="I145" t="s">
        <v>141</v>
      </c>
      <c r="J145" t="s">
        <v>141</v>
      </c>
      <c r="K145" t="s">
        <v>141</v>
      </c>
      <c r="L145" t="s">
        <v>46</v>
      </c>
      <c r="M145">
        <v>0</v>
      </c>
      <c r="N145">
        <v>12</v>
      </c>
      <c r="O145">
        <v>0</v>
      </c>
      <c r="P145">
        <v>0</v>
      </c>
      <c r="Q145">
        <v>0</v>
      </c>
      <c r="S145">
        <v>12</v>
      </c>
      <c r="T145" s="16">
        <f t="shared" si="23"/>
        <v>0</v>
      </c>
      <c r="U145" s="3">
        <v>1156100</v>
      </c>
      <c r="V145" s="3">
        <v>1076000</v>
      </c>
      <c r="W145" s="14">
        <f t="shared" si="24"/>
        <v>0.9307153360435948</v>
      </c>
      <c r="X145" s="3">
        <v>0</v>
      </c>
      <c r="Y145" s="18">
        <f t="shared" si="25"/>
        <v>0</v>
      </c>
      <c r="Z145" s="8">
        <v>38261</v>
      </c>
      <c r="AA145" s="9">
        <v>210000</v>
      </c>
      <c r="AB145" s="9">
        <v>160637.37</v>
      </c>
      <c r="AC145">
        <v>5.2499999999999998E-2</v>
      </c>
      <c r="AD145">
        <v>15</v>
      </c>
      <c r="AE145" s="38">
        <f t="shared" si="26"/>
        <v>9.7977148946865864E-2</v>
      </c>
      <c r="AF145">
        <v>15</v>
      </c>
      <c r="AG145" s="10">
        <v>43709</v>
      </c>
      <c r="AH145" t="s">
        <v>63</v>
      </c>
      <c r="AI145" t="s">
        <v>43</v>
      </c>
      <c r="AJ145">
        <v>0</v>
      </c>
      <c r="AK145" s="8" t="s">
        <v>106</v>
      </c>
      <c r="AL145" s="3">
        <v>0</v>
      </c>
      <c r="AM145" s="3">
        <v>0</v>
      </c>
      <c r="AN145">
        <v>0</v>
      </c>
      <c r="AO145" t="s">
        <v>45</v>
      </c>
      <c r="AP145" s="38">
        <f t="shared" si="29"/>
        <v>0</v>
      </c>
      <c r="AQ145">
        <v>0</v>
      </c>
      <c r="AR145" s="8">
        <v>0</v>
      </c>
      <c r="AS145">
        <v>0</v>
      </c>
      <c r="AT145" t="s">
        <v>46</v>
      </c>
      <c r="AU145">
        <v>0</v>
      </c>
      <c r="AV145" s="11" t="s">
        <v>106</v>
      </c>
      <c r="AW145" s="3">
        <v>0</v>
      </c>
      <c r="AX145" s="3">
        <v>0</v>
      </c>
      <c r="AY145">
        <v>0</v>
      </c>
      <c r="AZ145">
        <v>0</v>
      </c>
      <c r="BA145" s="38">
        <f t="shared" si="27"/>
        <v>0</v>
      </c>
      <c r="BB145">
        <v>0</v>
      </c>
      <c r="BC145" s="8">
        <v>0</v>
      </c>
      <c r="BD145">
        <v>0</v>
      </c>
      <c r="BE145" t="s">
        <v>46</v>
      </c>
      <c r="BF145">
        <v>0</v>
      </c>
      <c r="BG145" s="11" t="s">
        <v>106</v>
      </c>
      <c r="BH145" s="3">
        <v>0</v>
      </c>
      <c r="BI145" s="3">
        <v>0</v>
      </c>
      <c r="BJ145">
        <v>0</v>
      </c>
      <c r="BK145">
        <v>0</v>
      </c>
      <c r="BL145" s="38">
        <f t="shared" si="28"/>
        <v>0</v>
      </c>
      <c r="BM145">
        <v>0</v>
      </c>
      <c r="BN145" s="8">
        <v>0</v>
      </c>
      <c r="BO145">
        <v>0</v>
      </c>
      <c r="BP145" t="s">
        <v>46</v>
      </c>
      <c r="BQ145">
        <v>0</v>
      </c>
      <c r="BR145" s="3">
        <v>0</v>
      </c>
      <c r="BS145">
        <v>0</v>
      </c>
      <c r="BT145" s="19">
        <f t="shared" si="20"/>
        <v>210000</v>
      </c>
      <c r="BU145" s="19">
        <f t="shared" si="21"/>
        <v>210000</v>
      </c>
      <c r="BV145" s="13">
        <f t="shared" si="22"/>
        <v>0.18164518640256033</v>
      </c>
    </row>
    <row r="146" spans="1:74" hidden="1" x14ac:dyDescent="0.25">
      <c r="A146" t="s">
        <v>297</v>
      </c>
      <c r="B146" t="s">
        <v>84</v>
      </c>
      <c r="C146">
        <v>12</v>
      </c>
      <c r="D146" t="s">
        <v>64</v>
      </c>
      <c r="E146" s="8">
        <v>38198</v>
      </c>
      <c r="F146" s="3">
        <v>86712</v>
      </c>
      <c r="G146" s="3">
        <v>0</v>
      </c>
      <c r="H146" s="3">
        <v>86712</v>
      </c>
      <c r="I146" t="s">
        <v>136</v>
      </c>
      <c r="J146" t="s">
        <v>136</v>
      </c>
      <c r="K146" t="s">
        <v>136</v>
      </c>
      <c r="L146" t="s">
        <v>41</v>
      </c>
      <c r="M146">
        <v>0</v>
      </c>
      <c r="N146">
        <v>12</v>
      </c>
      <c r="O146">
        <v>0</v>
      </c>
      <c r="P146">
        <v>0</v>
      </c>
      <c r="Q146">
        <v>0</v>
      </c>
      <c r="S146">
        <v>12</v>
      </c>
      <c r="T146" s="16">
        <f t="shared" si="23"/>
        <v>7.5003892396851485E-2</v>
      </c>
      <c r="U146" s="3">
        <v>1156100</v>
      </c>
      <c r="V146" s="3">
        <v>1076000</v>
      </c>
      <c r="W146" s="14">
        <f t="shared" si="24"/>
        <v>0.9307153360435948</v>
      </c>
      <c r="X146" s="3">
        <v>0</v>
      </c>
      <c r="Y146" s="18">
        <f t="shared" si="25"/>
        <v>0</v>
      </c>
      <c r="Z146" s="8">
        <v>38261</v>
      </c>
      <c r="AA146" s="9">
        <v>210000</v>
      </c>
      <c r="AB146" s="9">
        <v>160637.37</v>
      </c>
      <c r="AC146">
        <v>5.2499999999999998E-2</v>
      </c>
      <c r="AD146">
        <v>15</v>
      </c>
      <c r="AE146" s="38">
        <f t="shared" si="26"/>
        <v>9.7977148946865864E-2</v>
      </c>
      <c r="AF146">
        <v>15</v>
      </c>
      <c r="AG146" s="10">
        <v>43709</v>
      </c>
      <c r="AH146" t="s">
        <v>63</v>
      </c>
      <c r="AI146" t="s">
        <v>298</v>
      </c>
      <c r="AJ146" t="s">
        <v>299</v>
      </c>
      <c r="AK146" s="8" t="s">
        <v>106</v>
      </c>
      <c r="AL146" s="3">
        <v>0</v>
      </c>
      <c r="AM146" s="3">
        <v>0</v>
      </c>
      <c r="AN146">
        <v>0</v>
      </c>
      <c r="AO146" t="s">
        <v>45</v>
      </c>
      <c r="AP146" s="38">
        <f t="shared" si="29"/>
        <v>0</v>
      </c>
      <c r="AQ146">
        <v>0</v>
      </c>
      <c r="AR146" s="8">
        <v>0</v>
      </c>
      <c r="AS146">
        <v>0</v>
      </c>
      <c r="AT146" t="s">
        <v>46</v>
      </c>
      <c r="AU146">
        <v>0</v>
      </c>
      <c r="AV146" s="11" t="s">
        <v>106</v>
      </c>
      <c r="AW146" s="3">
        <v>0</v>
      </c>
      <c r="AX146" s="3">
        <v>0</v>
      </c>
      <c r="AY146">
        <v>0</v>
      </c>
      <c r="AZ146">
        <v>0</v>
      </c>
      <c r="BA146" s="38">
        <f t="shared" si="27"/>
        <v>0</v>
      </c>
      <c r="BB146">
        <v>0</v>
      </c>
      <c r="BC146" s="8">
        <v>0</v>
      </c>
      <c r="BD146">
        <v>0</v>
      </c>
      <c r="BE146" t="s">
        <v>46</v>
      </c>
      <c r="BF146">
        <v>0</v>
      </c>
      <c r="BG146" s="11" t="s">
        <v>106</v>
      </c>
      <c r="BH146" s="3">
        <v>0</v>
      </c>
      <c r="BI146" s="3">
        <v>0</v>
      </c>
      <c r="BJ146">
        <v>0</v>
      </c>
      <c r="BK146">
        <v>0</v>
      </c>
      <c r="BL146" s="38">
        <f t="shared" si="28"/>
        <v>0</v>
      </c>
      <c r="BM146">
        <v>0</v>
      </c>
      <c r="BN146" s="8">
        <v>0</v>
      </c>
      <c r="BO146">
        <v>0</v>
      </c>
      <c r="BP146" t="s">
        <v>46</v>
      </c>
      <c r="BQ146">
        <v>0</v>
      </c>
      <c r="BR146" s="3">
        <v>0</v>
      </c>
      <c r="BS146" t="s">
        <v>300</v>
      </c>
      <c r="BT146" s="19">
        <f t="shared" si="20"/>
        <v>210000</v>
      </c>
      <c r="BU146" s="19">
        <f t="shared" si="21"/>
        <v>210000</v>
      </c>
      <c r="BV146" s="13">
        <f t="shared" si="22"/>
        <v>0.18164518640256033</v>
      </c>
    </row>
    <row r="147" spans="1:74" hidden="1" x14ac:dyDescent="0.25">
      <c r="A147" t="s">
        <v>35</v>
      </c>
      <c r="B147" t="s">
        <v>36</v>
      </c>
      <c r="C147">
        <v>36</v>
      </c>
      <c r="D147" t="s">
        <v>64</v>
      </c>
      <c r="E147" s="8" t="s">
        <v>106</v>
      </c>
      <c r="F147" s="3">
        <v>0</v>
      </c>
      <c r="G147" s="3">
        <v>0</v>
      </c>
      <c r="H147" s="3">
        <v>0</v>
      </c>
      <c r="I147" t="s">
        <v>141</v>
      </c>
      <c r="J147">
        <v>0</v>
      </c>
      <c r="K147">
        <v>0</v>
      </c>
      <c r="L147" t="s">
        <v>41</v>
      </c>
      <c r="M147">
        <v>0</v>
      </c>
      <c r="N147">
        <v>0</v>
      </c>
      <c r="O147">
        <v>0</v>
      </c>
      <c r="P147">
        <v>0</v>
      </c>
      <c r="Q147">
        <v>0</v>
      </c>
      <c r="S147">
        <v>0</v>
      </c>
      <c r="T147" s="16">
        <f t="shared" si="23"/>
        <v>0</v>
      </c>
      <c r="U147" s="3">
        <v>0</v>
      </c>
      <c r="V147" s="3">
        <v>0</v>
      </c>
      <c r="W147" s="14">
        <f t="shared" si="24"/>
        <v>0</v>
      </c>
      <c r="X147" s="3">
        <v>0</v>
      </c>
      <c r="Y147" s="18">
        <f t="shared" si="25"/>
        <v>0</v>
      </c>
      <c r="Z147" s="8">
        <v>38264</v>
      </c>
      <c r="AA147" s="9">
        <v>600000</v>
      </c>
      <c r="AB147" s="9">
        <v>295621.17</v>
      </c>
      <c r="AC147">
        <v>6.3E-2</v>
      </c>
      <c r="AD147">
        <v>15</v>
      </c>
      <c r="AE147" s="38">
        <f t="shared" si="26"/>
        <v>0.10499049840831309</v>
      </c>
      <c r="AF147">
        <v>20</v>
      </c>
      <c r="AG147" s="10">
        <v>43770</v>
      </c>
      <c r="AH147">
        <v>0</v>
      </c>
      <c r="AI147" t="s">
        <v>43</v>
      </c>
      <c r="AJ147" t="s">
        <v>214</v>
      </c>
      <c r="AK147" s="8">
        <v>37895</v>
      </c>
      <c r="AL147" s="3">
        <v>900000</v>
      </c>
      <c r="AM147" s="3">
        <v>900000</v>
      </c>
      <c r="AN147">
        <v>0.01</v>
      </c>
      <c r="AO147">
        <v>50</v>
      </c>
      <c r="AP147" s="38">
        <f t="shared" si="29"/>
        <v>2.5512730928169743E-2</v>
      </c>
      <c r="AQ147">
        <v>30</v>
      </c>
      <c r="AR147" s="8">
        <v>56158</v>
      </c>
      <c r="AS147">
        <v>56158</v>
      </c>
      <c r="AT147" t="s">
        <v>100</v>
      </c>
      <c r="AU147" t="s">
        <v>142</v>
      </c>
      <c r="AV147" s="11">
        <v>37782</v>
      </c>
      <c r="AW147" s="3">
        <v>180000</v>
      </c>
      <c r="AX147" s="3">
        <v>180000</v>
      </c>
      <c r="AY147">
        <v>0</v>
      </c>
      <c r="AZ147">
        <v>15</v>
      </c>
      <c r="BA147" s="38">
        <f t="shared" si="27"/>
        <v>6.6666666666666666E-2</v>
      </c>
      <c r="BB147">
        <v>0</v>
      </c>
      <c r="BC147" s="8">
        <v>43261</v>
      </c>
      <c r="BD147">
        <v>0</v>
      </c>
      <c r="BE147" t="s">
        <v>100</v>
      </c>
      <c r="BF147">
        <v>0</v>
      </c>
      <c r="BG147" s="11" t="s">
        <v>106</v>
      </c>
      <c r="BH147" s="3">
        <v>0</v>
      </c>
      <c r="BI147" s="3">
        <v>0</v>
      </c>
      <c r="BJ147">
        <v>0</v>
      </c>
      <c r="BK147">
        <v>0</v>
      </c>
      <c r="BL147" s="38">
        <f t="shared" si="28"/>
        <v>0</v>
      </c>
      <c r="BM147">
        <v>0</v>
      </c>
      <c r="BN147" s="8">
        <v>0</v>
      </c>
      <c r="BO147">
        <v>0</v>
      </c>
      <c r="BP147" t="s">
        <v>46</v>
      </c>
      <c r="BQ147">
        <v>0</v>
      </c>
      <c r="BR147" s="3">
        <v>0</v>
      </c>
      <c r="BS147">
        <v>0</v>
      </c>
      <c r="BT147" s="19">
        <f t="shared" si="20"/>
        <v>1680000</v>
      </c>
      <c r="BU147" s="19">
        <f t="shared" si="21"/>
        <v>1680000</v>
      </c>
      <c r="BV147" s="13">
        <f t="shared" si="22"/>
        <v>0</v>
      </c>
    </row>
    <row r="148" spans="1:74" hidden="1" x14ac:dyDescent="0.25">
      <c r="A148" t="s">
        <v>301</v>
      </c>
      <c r="B148" t="s">
        <v>302</v>
      </c>
      <c r="C148">
        <v>49</v>
      </c>
      <c r="D148" t="s">
        <v>159</v>
      </c>
      <c r="E148" s="8">
        <v>38200</v>
      </c>
      <c r="F148" s="3">
        <v>3250000</v>
      </c>
      <c r="G148" s="3">
        <v>0</v>
      </c>
      <c r="H148" s="3">
        <v>3250000</v>
      </c>
      <c r="I148" t="s">
        <v>40</v>
      </c>
      <c r="J148" t="s">
        <v>69</v>
      </c>
      <c r="K148" t="s">
        <v>141</v>
      </c>
      <c r="L148" t="s">
        <v>41</v>
      </c>
      <c r="M148">
        <v>0</v>
      </c>
      <c r="N148">
        <v>0</v>
      </c>
      <c r="O148">
        <v>7</v>
      </c>
      <c r="P148">
        <v>42</v>
      </c>
      <c r="Q148">
        <v>0</v>
      </c>
      <c r="S148">
        <v>49</v>
      </c>
      <c r="T148" s="16">
        <f t="shared" si="23"/>
        <v>0.73994707898491097</v>
      </c>
      <c r="U148" s="3">
        <v>4392206</v>
      </c>
      <c r="V148" s="3">
        <v>4052450</v>
      </c>
      <c r="W148" s="14">
        <f t="shared" si="24"/>
        <v>0.92264570468689311</v>
      </c>
      <c r="X148" s="3">
        <v>2826588</v>
      </c>
      <c r="Y148" s="18">
        <f t="shared" si="25"/>
        <v>0.64354631818270824</v>
      </c>
      <c r="Z148" s="8">
        <v>38250</v>
      </c>
      <c r="AA148" s="9">
        <v>1141500</v>
      </c>
      <c r="AB148" s="9">
        <v>0</v>
      </c>
      <c r="AC148">
        <v>6.6500000000000004E-2</v>
      </c>
      <c r="AD148">
        <v>18</v>
      </c>
      <c r="AE148" s="38">
        <f t="shared" si="26"/>
        <v>9.6915786229061995E-2</v>
      </c>
      <c r="AF148">
        <v>30</v>
      </c>
      <c r="AG148" s="10">
        <v>44824</v>
      </c>
      <c r="AH148" t="s">
        <v>279</v>
      </c>
      <c r="AI148" t="s">
        <v>43</v>
      </c>
      <c r="AJ148">
        <v>0</v>
      </c>
      <c r="AK148" s="8">
        <v>38001</v>
      </c>
      <c r="AL148" s="3">
        <v>350000</v>
      </c>
      <c r="AM148" s="3">
        <v>0</v>
      </c>
      <c r="AN148">
        <v>5.0099999999999999E-2</v>
      </c>
      <c r="AO148">
        <v>30</v>
      </c>
      <c r="AP148" s="38">
        <f t="shared" si="29"/>
        <v>6.5125607190114856E-2</v>
      </c>
      <c r="AQ148">
        <v>30</v>
      </c>
      <c r="AR148" s="8">
        <v>48959</v>
      </c>
      <c r="AS148" t="s">
        <v>281</v>
      </c>
      <c r="AT148" t="s">
        <v>58</v>
      </c>
      <c r="AU148">
        <v>0</v>
      </c>
      <c r="AV148" s="11" t="s">
        <v>106</v>
      </c>
      <c r="AW148" s="3">
        <v>0</v>
      </c>
      <c r="AX148" s="3">
        <v>0</v>
      </c>
      <c r="AY148">
        <v>0</v>
      </c>
      <c r="AZ148">
        <v>0</v>
      </c>
      <c r="BA148" s="38">
        <f t="shared" si="27"/>
        <v>0</v>
      </c>
      <c r="BB148">
        <v>0</v>
      </c>
      <c r="BC148" s="8">
        <v>0</v>
      </c>
      <c r="BD148">
        <v>0</v>
      </c>
      <c r="BE148" t="s">
        <v>46</v>
      </c>
      <c r="BF148">
        <v>0</v>
      </c>
      <c r="BG148" s="11" t="s">
        <v>106</v>
      </c>
      <c r="BH148" s="3">
        <v>0</v>
      </c>
      <c r="BI148" s="3">
        <v>0</v>
      </c>
      <c r="BJ148">
        <v>0</v>
      </c>
      <c r="BK148">
        <v>0</v>
      </c>
      <c r="BL148" s="38">
        <f t="shared" si="28"/>
        <v>0</v>
      </c>
      <c r="BM148">
        <v>0</v>
      </c>
      <c r="BN148" s="8">
        <v>0</v>
      </c>
      <c r="BO148">
        <v>0</v>
      </c>
      <c r="BP148" t="s">
        <v>46</v>
      </c>
      <c r="BQ148">
        <v>0</v>
      </c>
      <c r="BR148" s="3">
        <v>4392206</v>
      </c>
      <c r="BS148" t="s">
        <v>62</v>
      </c>
      <c r="BT148" s="19">
        <f t="shared" si="20"/>
        <v>1491500</v>
      </c>
      <c r="BU148" s="19">
        <f t="shared" si="21"/>
        <v>4318088</v>
      </c>
      <c r="BV148" s="13">
        <f t="shared" si="22"/>
        <v>0.98312510843070655</v>
      </c>
    </row>
    <row r="149" spans="1:74" hidden="1" x14ac:dyDescent="0.25">
      <c r="A149" t="s">
        <v>35</v>
      </c>
      <c r="B149" t="s">
        <v>36</v>
      </c>
      <c r="C149">
        <v>15</v>
      </c>
      <c r="D149" t="s">
        <v>159</v>
      </c>
      <c r="E149" s="8">
        <v>38278</v>
      </c>
      <c r="F149" s="3">
        <v>190125</v>
      </c>
      <c r="G149" s="3">
        <v>0</v>
      </c>
      <c r="H149" s="3">
        <v>190125</v>
      </c>
      <c r="I149">
        <v>15</v>
      </c>
      <c r="J149">
        <v>15</v>
      </c>
      <c r="K149">
        <v>30</v>
      </c>
      <c r="L149" t="s">
        <v>41</v>
      </c>
      <c r="M149">
        <v>0</v>
      </c>
      <c r="N149">
        <v>0</v>
      </c>
      <c r="O149">
        <v>0</v>
      </c>
      <c r="P149">
        <v>15</v>
      </c>
      <c r="Q149">
        <v>0</v>
      </c>
      <c r="S149">
        <v>15</v>
      </c>
      <c r="T149" s="16">
        <f t="shared" si="23"/>
        <v>8.8784959442610237E-2</v>
      </c>
      <c r="U149" s="3">
        <v>2141410</v>
      </c>
      <c r="V149" s="3">
        <v>2364426</v>
      </c>
      <c r="W149" s="14">
        <f t="shared" si="24"/>
        <v>1.1041444655624097</v>
      </c>
      <c r="X149" s="3">
        <v>1612931</v>
      </c>
      <c r="Y149" s="18">
        <f t="shared" si="25"/>
        <v>0.75320980101895485</v>
      </c>
      <c r="Z149" s="8">
        <v>38379</v>
      </c>
      <c r="AA149" s="9">
        <v>56000</v>
      </c>
      <c r="AB149" s="9">
        <v>11574</v>
      </c>
      <c r="AC149">
        <v>6.7500000000000004E-2</v>
      </c>
      <c r="AD149">
        <v>15</v>
      </c>
      <c r="AE149" s="38">
        <f t="shared" si="26"/>
        <v>0.10806729129838037</v>
      </c>
      <c r="AF149">
        <v>15</v>
      </c>
      <c r="AG149" s="10">
        <v>43800</v>
      </c>
      <c r="AH149" t="s">
        <v>71</v>
      </c>
      <c r="AI149" t="s">
        <v>58</v>
      </c>
      <c r="AJ149" t="s">
        <v>55</v>
      </c>
      <c r="AK149" s="8" t="s">
        <v>106</v>
      </c>
      <c r="AL149" s="3">
        <v>580000</v>
      </c>
      <c r="AM149" s="3">
        <v>461275</v>
      </c>
      <c r="AN149">
        <v>7.3999999999999996E-2</v>
      </c>
      <c r="AO149">
        <v>15</v>
      </c>
      <c r="AP149" s="38">
        <f t="shared" si="29"/>
        <v>0.11258470358779432</v>
      </c>
      <c r="AQ149">
        <v>30</v>
      </c>
      <c r="AR149" s="8">
        <v>43718</v>
      </c>
      <c r="AS149" t="s">
        <v>54</v>
      </c>
      <c r="AT149" t="s">
        <v>43</v>
      </c>
      <c r="AU149" t="s">
        <v>55</v>
      </c>
      <c r="AV149" s="11" t="s">
        <v>106</v>
      </c>
      <c r="AW149" s="3">
        <v>0</v>
      </c>
      <c r="AX149" s="3">
        <v>0</v>
      </c>
      <c r="AY149">
        <v>0</v>
      </c>
      <c r="AZ149">
        <v>0</v>
      </c>
      <c r="BA149" s="38">
        <f t="shared" si="27"/>
        <v>0</v>
      </c>
      <c r="BB149">
        <v>0</v>
      </c>
      <c r="BC149" s="8">
        <v>0</v>
      </c>
      <c r="BD149">
        <v>0</v>
      </c>
      <c r="BE149" t="s">
        <v>46</v>
      </c>
      <c r="BF149">
        <v>0</v>
      </c>
      <c r="BG149" s="11" t="s">
        <v>106</v>
      </c>
      <c r="BH149" s="3">
        <v>0</v>
      </c>
      <c r="BI149" s="3">
        <v>0</v>
      </c>
      <c r="BJ149">
        <v>0</v>
      </c>
      <c r="BK149">
        <v>0</v>
      </c>
      <c r="BL149" s="38">
        <f t="shared" si="28"/>
        <v>0</v>
      </c>
      <c r="BM149">
        <v>0</v>
      </c>
      <c r="BN149" s="8">
        <v>0</v>
      </c>
      <c r="BO149">
        <v>0</v>
      </c>
      <c r="BP149" t="s">
        <v>46</v>
      </c>
      <c r="BQ149">
        <v>0</v>
      </c>
      <c r="BR149" s="3">
        <v>2141410</v>
      </c>
      <c r="BS149" t="s">
        <v>47</v>
      </c>
      <c r="BT149" s="19">
        <f t="shared" si="20"/>
        <v>636000</v>
      </c>
      <c r="BU149" s="19">
        <f t="shared" si="21"/>
        <v>2248931</v>
      </c>
      <c r="BV149" s="13">
        <f t="shared" si="22"/>
        <v>1.0502103754068581</v>
      </c>
    </row>
    <row r="150" spans="1:74" hidden="1" x14ac:dyDescent="0.25">
      <c r="A150" t="s">
        <v>303</v>
      </c>
      <c r="B150" t="s">
        <v>304</v>
      </c>
      <c r="C150">
        <v>24</v>
      </c>
      <c r="D150" t="s">
        <v>37</v>
      </c>
      <c r="E150" s="8">
        <v>38743</v>
      </c>
      <c r="F150" s="3">
        <v>1818650</v>
      </c>
      <c r="G150" s="3">
        <v>0</v>
      </c>
      <c r="H150" s="3">
        <v>1818650</v>
      </c>
      <c r="I150">
        <v>15</v>
      </c>
      <c r="J150">
        <v>15</v>
      </c>
      <c r="K150">
        <v>30</v>
      </c>
      <c r="L150" t="s">
        <v>41</v>
      </c>
      <c r="M150">
        <v>0</v>
      </c>
      <c r="N150">
        <v>0</v>
      </c>
      <c r="O150">
        <v>20</v>
      </c>
      <c r="P150">
        <v>4</v>
      </c>
      <c r="Q150">
        <v>0</v>
      </c>
      <c r="S150">
        <v>24</v>
      </c>
      <c r="T150" s="16">
        <f t="shared" si="23"/>
        <v>0.77213643164407131</v>
      </c>
      <c r="U150" s="3">
        <v>2355348</v>
      </c>
      <c r="V150" s="3">
        <v>2253591</v>
      </c>
      <c r="W150" s="14">
        <f t="shared" si="24"/>
        <v>0.95679746687113754</v>
      </c>
      <c r="X150" s="3">
        <v>1300367</v>
      </c>
      <c r="Y150" s="18">
        <f t="shared" si="25"/>
        <v>0.55209124086971439</v>
      </c>
      <c r="Z150" s="8">
        <v>38777</v>
      </c>
      <c r="AA150" s="9">
        <v>200000</v>
      </c>
      <c r="AB150" s="9">
        <v>62360</v>
      </c>
      <c r="AC150">
        <v>7.0000000000000007E-2</v>
      </c>
      <c r="AD150">
        <v>15</v>
      </c>
      <c r="AE150" s="38">
        <f t="shared" si="26"/>
        <v>0.10979462470100654</v>
      </c>
      <c r="AF150">
        <v>15</v>
      </c>
      <c r="AG150" s="10">
        <v>44256</v>
      </c>
      <c r="AH150">
        <v>0</v>
      </c>
      <c r="AI150" t="s">
        <v>58</v>
      </c>
      <c r="AJ150" t="s">
        <v>205</v>
      </c>
      <c r="AK150" s="8">
        <v>38777</v>
      </c>
      <c r="AL150" s="3">
        <v>65000</v>
      </c>
      <c r="AM150" s="3">
        <v>59462</v>
      </c>
      <c r="AN150">
        <v>7.7399999999999997E-2</v>
      </c>
      <c r="AO150">
        <v>15</v>
      </c>
      <c r="AP150" s="38">
        <f t="shared" si="29"/>
        <v>0.11498140893472064</v>
      </c>
      <c r="AQ150">
        <v>30</v>
      </c>
      <c r="AR150" s="8">
        <v>44256</v>
      </c>
      <c r="AS150">
        <v>0</v>
      </c>
      <c r="AT150" t="s">
        <v>58</v>
      </c>
      <c r="AU150" t="s">
        <v>205</v>
      </c>
      <c r="AV150" s="11">
        <v>38336</v>
      </c>
      <c r="AW150" s="3">
        <v>300000</v>
      </c>
      <c r="AX150" s="3">
        <v>300000</v>
      </c>
      <c r="AY150">
        <v>5.3400000000000003E-2</v>
      </c>
      <c r="AZ150">
        <v>30</v>
      </c>
      <c r="BA150" s="38">
        <f t="shared" si="27"/>
        <v>6.7594162414095021E-2</v>
      </c>
      <c r="BB150">
        <v>50</v>
      </c>
      <c r="BC150" s="8">
        <v>49293</v>
      </c>
      <c r="BD150">
        <v>0</v>
      </c>
      <c r="BE150" t="s">
        <v>100</v>
      </c>
      <c r="BF150" t="s">
        <v>205</v>
      </c>
      <c r="BG150" s="11">
        <v>38336</v>
      </c>
      <c r="BH150" s="3">
        <v>260000</v>
      </c>
      <c r="BI150" s="3">
        <v>260000</v>
      </c>
      <c r="BJ150">
        <v>5.3400000000000003E-2</v>
      </c>
      <c r="BK150">
        <v>30</v>
      </c>
      <c r="BL150" s="38">
        <f t="shared" si="28"/>
        <v>6.7594162414095021E-2</v>
      </c>
      <c r="BM150">
        <v>30</v>
      </c>
      <c r="BN150" s="8">
        <v>49293</v>
      </c>
      <c r="BO150">
        <v>0</v>
      </c>
      <c r="BP150" t="s">
        <v>100</v>
      </c>
      <c r="BQ150" t="s">
        <v>205</v>
      </c>
      <c r="BR150" s="3">
        <v>2355348</v>
      </c>
      <c r="BS150">
        <v>0</v>
      </c>
      <c r="BT150" s="19">
        <f t="shared" si="20"/>
        <v>825000</v>
      </c>
      <c r="BU150" s="19">
        <f t="shared" si="21"/>
        <v>2125367</v>
      </c>
      <c r="BV150" s="13">
        <f t="shared" si="22"/>
        <v>0.90235795304982536</v>
      </c>
    </row>
    <row r="151" spans="1:74" hidden="1" x14ac:dyDescent="0.25">
      <c r="A151" t="s">
        <v>305</v>
      </c>
      <c r="B151" t="s">
        <v>36</v>
      </c>
      <c r="C151">
        <v>97</v>
      </c>
      <c r="D151" t="s">
        <v>37</v>
      </c>
      <c r="E151" s="8">
        <v>38466</v>
      </c>
      <c r="F151" s="3">
        <v>588000</v>
      </c>
      <c r="G151" s="3">
        <v>0</v>
      </c>
      <c r="H151" s="3">
        <v>588000</v>
      </c>
      <c r="I151" t="s">
        <v>40</v>
      </c>
      <c r="J151" t="s">
        <v>69</v>
      </c>
      <c r="K151">
        <v>0</v>
      </c>
      <c r="L151" t="s">
        <v>41</v>
      </c>
      <c r="M151">
        <v>0</v>
      </c>
      <c r="N151">
        <v>0</v>
      </c>
      <c r="O151">
        <v>92</v>
      </c>
      <c r="P151">
        <v>0</v>
      </c>
      <c r="Q151">
        <v>5</v>
      </c>
      <c r="S151">
        <v>97</v>
      </c>
      <c r="T151" s="16">
        <f t="shared" si="23"/>
        <v>5.9622208136869879E-2</v>
      </c>
      <c r="U151" s="3">
        <v>9862097</v>
      </c>
      <c r="V151" s="3">
        <v>7517472</v>
      </c>
      <c r="W151" s="14">
        <f t="shared" si="24"/>
        <v>0.76225898001206027</v>
      </c>
      <c r="X151" s="3">
        <v>0</v>
      </c>
      <c r="Y151" s="18">
        <f t="shared" si="25"/>
        <v>0</v>
      </c>
      <c r="Z151" s="8">
        <v>41334</v>
      </c>
      <c r="AA151" s="9">
        <v>4800600</v>
      </c>
      <c r="AB151" s="9">
        <v>4475845.4800000004</v>
      </c>
      <c r="AC151">
        <v>2.8000000000000001E-2</v>
      </c>
      <c r="AD151">
        <v>40</v>
      </c>
      <c r="AE151" s="38">
        <f t="shared" si="26"/>
        <v>4.187486821806051E-2</v>
      </c>
      <c r="AF151">
        <v>40</v>
      </c>
      <c r="AG151" s="10">
        <v>55975</v>
      </c>
      <c r="AH151">
        <v>0</v>
      </c>
      <c r="AI151" t="s">
        <v>43</v>
      </c>
      <c r="AJ151">
        <v>0</v>
      </c>
      <c r="AK151" s="8" t="s">
        <v>106</v>
      </c>
      <c r="AL151" s="3">
        <v>0</v>
      </c>
      <c r="AM151" s="3">
        <v>0</v>
      </c>
      <c r="AN151">
        <v>0</v>
      </c>
      <c r="AO151" t="s">
        <v>45</v>
      </c>
      <c r="AP151" s="38">
        <f t="shared" si="29"/>
        <v>0</v>
      </c>
      <c r="AQ151">
        <v>0</v>
      </c>
      <c r="AR151" s="8">
        <v>0</v>
      </c>
      <c r="AS151">
        <v>0</v>
      </c>
      <c r="AT151" t="s">
        <v>46</v>
      </c>
      <c r="AU151">
        <v>0</v>
      </c>
      <c r="AV151" s="11" t="s">
        <v>106</v>
      </c>
      <c r="AW151" s="3">
        <v>0</v>
      </c>
      <c r="AX151" s="3">
        <v>0</v>
      </c>
      <c r="AY151">
        <v>0</v>
      </c>
      <c r="AZ151">
        <v>0</v>
      </c>
      <c r="BA151" s="38">
        <f t="shared" si="27"/>
        <v>0</v>
      </c>
      <c r="BB151">
        <v>0</v>
      </c>
      <c r="BC151" s="8">
        <v>0</v>
      </c>
      <c r="BD151">
        <v>0</v>
      </c>
      <c r="BE151" t="s">
        <v>46</v>
      </c>
      <c r="BF151">
        <v>0</v>
      </c>
      <c r="BG151" s="11" t="s">
        <v>106</v>
      </c>
      <c r="BH151" s="3">
        <v>0</v>
      </c>
      <c r="BI151" s="3">
        <v>0</v>
      </c>
      <c r="BJ151">
        <v>0</v>
      </c>
      <c r="BK151">
        <v>0</v>
      </c>
      <c r="BL151" s="38">
        <f t="shared" si="28"/>
        <v>0</v>
      </c>
      <c r="BM151">
        <v>0</v>
      </c>
      <c r="BN151" s="8">
        <v>0</v>
      </c>
      <c r="BO151">
        <v>0</v>
      </c>
      <c r="BP151" t="s">
        <v>46</v>
      </c>
      <c r="BQ151">
        <v>0</v>
      </c>
      <c r="BR151" s="3">
        <v>0</v>
      </c>
      <c r="BS151">
        <v>0</v>
      </c>
      <c r="BT151" s="19">
        <f t="shared" si="20"/>
        <v>4800600</v>
      </c>
      <c r="BU151" s="19">
        <f t="shared" si="21"/>
        <v>4800600</v>
      </c>
      <c r="BV151" s="13">
        <f t="shared" si="22"/>
        <v>0.48677274214601618</v>
      </c>
    </row>
    <row r="152" spans="1:74" hidden="1" x14ac:dyDescent="0.25">
      <c r="A152" t="s">
        <v>96</v>
      </c>
      <c r="B152" t="s">
        <v>97</v>
      </c>
      <c r="C152">
        <v>89</v>
      </c>
      <c r="D152" t="s">
        <v>37</v>
      </c>
      <c r="E152" s="8">
        <v>38473</v>
      </c>
      <c r="F152" s="3">
        <v>400899</v>
      </c>
      <c r="G152" s="3">
        <v>0</v>
      </c>
      <c r="H152" s="3">
        <v>400899</v>
      </c>
      <c r="I152">
        <v>15</v>
      </c>
      <c r="J152">
        <v>30</v>
      </c>
      <c r="K152">
        <v>45</v>
      </c>
      <c r="L152" t="s">
        <v>41</v>
      </c>
      <c r="M152">
        <v>0</v>
      </c>
      <c r="N152">
        <v>0</v>
      </c>
      <c r="O152">
        <v>89</v>
      </c>
      <c r="P152">
        <v>0</v>
      </c>
      <c r="Q152">
        <v>0</v>
      </c>
      <c r="S152">
        <v>89</v>
      </c>
      <c r="T152" s="16">
        <f t="shared" si="23"/>
        <v>0</v>
      </c>
      <c r="U152" s="3">
        <v>0</v>
      </c>
      <c r="V152" s="3">
        <v>0</v>
      </c>
      <c r="W152" s="14">
        <f t="shared" si="24"/>
        <v>0</v>
      </c>
      <c r="X152" s="3">
        <v>0</v>
      </c>
      <c r="Y152" s="18">
        <f t="shared" si="25"/>
        <v>0</v>
      </c>
      <c r="Z152" s="8">
        <v>38503</v>
      </c>
      <c r="AA152" s="9">
        <v>1209790</v>
      </c>
      <c r="AB152" s="9">
        <v>1209790</v>
      </c>
      <c r="AC152">
        <v>6.4000000000000001E-2</v>
      </c>
      <c r="AD152">
        <v>15</v>
      </c>
      <c r="AE152" s="38">
        <f t="shared" si="26"/>
        <v>0.1056706000358157</v>
      </c>
      <c r="AF152">
        <v>15</v>
      </c>
      <c r="AG152" s="10">
        <v>43982</v>
      </c>
      <c r="AH152">
        <v>0</v>
      </c>
      <c r="AI152" t="s">
        <v>43</v>
      </c>
      <c r="AJ152">
        <v>0</v>
      </c>
      <c r="AK152" s="8" t="s">
        <v>306</v>
      </c>
      <c r="AL152" s="3">
        <v>668000</v>
      </c>
      <c r="AM152" s="3">
        <v>137454</v>
      </c>
      <c r="AN152">
        <v>6.7400000000000002E-2</v>
      </c>
      <c r="AO152" t="s">
        <v>45</v>
      </c>
      <c r="AP152" s="38">
        <f t="shared" si="29"/>
        <v>0</v>
      </c>
      <c r="AQ152">
        <v>0</v>
      </c>
      <c r="AR152" s="8">
        <v>43800</v>
      </c>
      <c r="AS152">
        <v>0</v>
      </c>
      <c r="AT152" t="s">
        <v>43</v>
      </c>
      <c r="AU152">
        <v>0</v>
      </c>
      <c r="AV152" s="11" t="s">
        <v>106</v>
      </c>
      <c r="AW152" s="3">
        <v>300000</v>
      </c>
      <c r="AX152" s="3">
        <v>300000</v>
      </c>
      <c r="AY152">
        <v>0</v>
      </c>
      <c r="AZ152">
        <v>0</v>
      </c>
      <c r="BA152" s="38">
        <f t="shared" si="27"/>
        <v>0</v>
      </c>
      <c r="BB152">
        <v>0</v>
      </c>
      <c r="BC152" s="8">
        <v>43830</v>
      </c>
      <c r="BD152">
        <v>0</v>
      </c>
      <c r="BE152" t="s">
        <v>46</v>
      </c>
      <c r="BF152">
        <v>0</v>
      </c>
      <c r="BG152" s="11" t="s">
        <v>106</v>
      </c>
      <c r="BH152" s="3">
        <v>150000</v>
      </c>
      <c r="BI152" s="3">
        <v>0</v>
      </c>
      <c r="BJ152">
        <v>0</v>
      </c>
      <c r="BK152">
        <v>0</v>
      </c>
      <c r="BL152" s="38">
        <f t="shared" si="28"/>
        <v>0</v>
      </c>
      <c r="BM152">
        <v>0</v>
      </c>
      <c r="BN152" s="8">
        <v>43982</v>
      </c>
      <c r="BO152">
        <v>0</v>
      </c>
      <c r="BP152" t="s">
        <v>46</v>
      </c>
      <c r="BQ152">
        <v>0</v>
      </c>
      <c r="BR152" s="3">
        <v>0</v>
      </c>
      <c r="BS152">
        <v>0</v>
      </c>
      <c r="BT152" s="19">
        <f t="shared" si="20"/>
        <v>2327790</v>
      </c>
      <c r="BU152" s="19">
        <f t="shared" si="21"/>
        <v>2327790</v>
      </c>
      <c r="BV152" s="13">
        <f t="shared" si="22"/>
        <v>0</v>
      </c>
    </row>
    <row r="153" spans="1:74" x14ac:dyDescent="0.25">
      <c r="A153" t="s">
        <v>301</v>
      </c>
      <c r="B153" t="s">
        <v>302</v>
      </c>
      <c r="C153">
        <v>6</v>
      </c>
      <c r="D153" t="s">
        <v>123</v>
      </c>
      <c r="E153" s="8">
        <v>38826</v>
      </c>
      <c r="F153" s="3">
        <v>56393</v>
      </c>
      <c r="G153" s="3">
        <v>0</v>
      </c>
      <c r="H153" s="3">
        <v>56393</v>
      </c>
      <c r="I153">
        <v>30</v>
      </c>
      <c r="J153">
        <v>15</v>
      </c>
      <c r="K153">
        <v>45</v>
      </c>
      <c r="L153" t="s">
        <v>41</v>
      </c>
      <c r="M153">
        <v>0</v>
      </c>
      <c r="N153">
        <v>0</v>
      </c>
      <c r="O153">
        <v>6</v>
      </c>
      <c r="P153">
        <v>0</v>
      </c>
      <c r="Q153">
        <v>0</v>
      </c>
      <c r="S153">
        <v>6</v>
      </c>
      <c r="T153" s="16">
        <f t="shared" si="23"/>
        <v>7.0431911114885712E-2</v>
      </c>
      <c r="U153" s="3">
        <v>800674</v>
      </c>
      <c r="V153" s="3">
        <v>736050</v>
      </c>
      <c r="W153" s="14">
        <f t="shared" si="24"/>
        <v>0.91928799986011789</v>
      </c>
      <c r="X153" s="3">
        <v>458363</v>
      </c>
      <c r="Y153" s="18">
        <f t="shared" si="25"/>
        <v>0.57247144280943307</v>
      </c>
      <c r="Z153" s="8">
        <v>38128</v>
      </c>
      <c r="AA153" s="9">
        <v>312311</v>
      </c>
      <c r="AB153" s="9">
        <v>500469</v>
      </c>
      <c r="AC153">
        <v>4.4999999999999998E-2</v>
      </c>
      <c r="AD153">
        <v>15</v>
      </c>
      <c r="AE153" s="38">
        <f t="shared" si="26"/>
        <v>9.3113808114768812E-2</v>
      </c>
      <c r="AF153">
        <v>0</v>
      </c>
      <c r="AG153" s="10">
        <v>44337</v>
      </c>
      <c r="AH153">
        <v>0</v>
      </c>
      <c r="AI153" t="s">
        <v>100</v>
      </c>
      <c r="AJ153">
        <v>0</v>
      </c>
      <c r="AK153" s="8">
        <v>38275</v>
      </c>
      <c r="AL153" s="3">
        <v>30000</v>
      </c>
      <c r="AM153" s="3">
        <v>30000</v>
      </c>
      <c r="AN153">
        <v>0</v>
      </c>
      <c r="AO153">
        <v>15</v>
      </c>
      <c r="AP153" s="38">
        <f t="shared" si="29"/>
        <v>6.6666666666666666E-2</v>
      </c>
      <c r="AQ153">
        <v>0</v>
      </c>
      <c r="AR153" s="8">
        <v>43753</v>
      </c>
      <c r="AS153">
        <v>0</v>
      </c>
      <c r="AT153" t="s">
        <v>100</v>
      </c>
      <c r="AU153">
        <v>0</v>
      </c>
      <c r="AV153" s="11" t="s">
        <v>106</v>
      </c>
      <c r="AW153" s="3">
        <v>0</v>
      </c>
      <c r="AX153" s="3">
        <v>0</v>
      </c>
      <c r="AY153">
        <v>0</v>
      </c>
      <c r="AZ153">
        <v>0</v>
      </c>
      <c r="BA153" s="38">
        <f t="shared" si="27"/>
        <v>0</v>
      </c>
      <c r="BB153">
        <v>0</v>
      </c>
      <c r="BC153" s="8">
        <v>0</v>
      </c>
      <c r="BD153">
        <v>0</v>
      </c>
      <c r="BE153" t="s">
        <v>46</v>
      </c>
      <c r="BF153">
        <v>0</v>
      </c>
      <c r="BG153" s="11" t="s">
        <v>106</v>
      </c>
      <c r="BH153" s="3">
        <v>0</v>
      </c>
      <c r="BI153" s="3">
        <v>0</v>
      </c>
      <c r="BJ153">
        <v>0</v>
      </c>
      <c r="BK153">
        <v>0</v>
      </c>
      <c r="BL153" s="38">
        <f t="shared" si="28"/>
        <v>0</v>
      </c>
      <c r="BM153">
        <v>0</v>
      </c>
      <c r="BN153" s="8">
        <v>0</v>
      </c>
      <c r="BO153">
        <v>0</v>
      </c>
      <c r="BP153" t="s">
        <v>46</v>
      </c>
      <c r="BQ153">
        <v>0</v>
      </c>
      <c r="BR153" s="3">
        <v>800674</v>
      </c>
      <c r="BS153" t="s">
        <v>47</v>
      </c>
      <c r="BT153" s="19">
        <f t="shared" si="20"/>
        <v>342311</v>
      </c>
      <c r="BU153" s="19">
        <f t="shared" si="21"/>
        <v>800674</v>
      </c>
      <c r="BV153" s="13">
        <f t="shared" si="22"/>
        <v>1</v>
      </c>
    </row>
    <row r="154" spans="1:74" x14ac:dyDescent="0.25">
      <c r="A154" t="s">
        <v>307</v>
      </c>
      <c r="B154" t="s">
        <v>308</v>
      </c>
      <c r="C154">
        <v>6</v>
      </c>
      <c r="D154" t="s">
        <v>123</v>
      </c>
      <c r="E154" s="8">
        <v>38828</v>
      </c>
      <c r="F154" s="3">
        <v>56554</v>
      </c>
      <c r="G154" s="3">
        <v>0</v>
      </c>
      <c r="H154" s="3">
        <v>56554</v>
      </c>
      <c r="I154">
        <v>30</v>
      </c>
      <c r="J154">
        <v>15</v>
      </c>
      <c r="K154">
        <v>45</v>
      </c>
      <c r="L154" t="s">
        <v>41</v>
      </c>
      <c r="M154">
        <v>0</v>
      </c>
      <c r="N154">
        <v>0</v>
      </c>
      <c r="O154">
        <v>6</v>
      </c>
      <c r="P154">
        <v>0</v>
      </c>
      <c r="Q154">
        <v>0</v>
      </c>
      <c r="S154">
        <v>6</v>
      </c>
      <c r="T154" s="16">
        <f t="shared" si="23"/>
        <v>7.2265724829539066E-2</v>
      </c>
      <c r="U154" s="3">
        <v>782584</v>
      </c>
      <c r="V154" s="3">
        <v>729313</v>
      </c>
      <c r="W154" s="14">
        <f t="shared" si="24"/>
        <v>0.93192935199288507</v>
      </c>
      <c r="X154" s="3">
        <v>459363</v>
      </c>
      <c r="Y154" s="18">
        <f t="shared" si="25"/>
        <v>0.58698235588767467</v>
      </c>
      <c r="Z154" s="8">
        <v>38127</v>
      </c>
      <c r="AA154" s="9">
        <v>293211</v>
      </c>
      <c r="AB154" s="9">
        <v>469862</v>
      </c>
      <c r="AC154">
        <v>4.4999999999999998E-2</v>
      </c>
      <c r="AD154">
        <v>30</v>
      </c>
      <c r="AE154" s="38">
        <f t="shared" si="26"/>
        <v>6.1391542908593145E-2</v>
      </c>
      <c r="AF154">
        <v>20</v>
      </c>
      <c r="AG154" s="10">
        <v>49084</v>
      </c>
      <c r="AH154">
        <v>0</v>
      </c>
      <c r="AI154" t="s">
        <v>58</v>
      </c>
      <c r="AJ154">
        <v>0</v>
      </c>
      <c r="AK154" s="8">
        <v>38275</v>
      </c>
      <c r="AL154" s="3">
        <v>30000</v>
      </c>
      <c r="AM154" s="3">
        <v>0</v>
      </c>
      <c r="AN154">
        <v>0</v>
      </c>
      <c r="AO154">
        <v>15</v>
      </c>
      <c r="AP154" s="38">
        <f t="shared" si="29"/>
        <v>6.6666666666666666E-2</v>
      </c>
      <c r="AQ154">
        <v>0</v>
      </c>
      <c r="AR154" s="8">
        <v>43753</v>
      </c>
      <c r="AS154">
        <v>0</v>
      </c>
      <c r="AT154" t="s">
        <v>100</v>
      </c>
      <c r="AU154">
        <v>0</v>
      </c>
      <c r="AV154" s="11" t="s">
        <v>106</v>
      </c>
      <c r="AW154" s="3">
        <v>0</v>
      </c>
      <c r="AX154" s="3">
        <v>0</v>
      </c>
      <c r="AY154">
        <v>0</v>
      </c>
      <c r="AZ154">
        <v>0</v>
      </c>
      <c r="BA154" s="38">
        <f t="shared" si="27"/>
        <v>0</v>
      </c>
      <c r="BB154">
        <v>0</v>
      </c>
      <c r="BC154" s="8">
        <v>0</v>
      </c>
      <c r="BD154">
        <v>0</v>
      </c>
      <c r="BE154" t="s">
        <v>46</v>
      </c>
      <c r="BF154">
        <v>0</v>
      </c>
      <c r="BG154" s="11" t="s">
        <v>106</v>
      </c>
      <c r="BH154" s="3">
        <v>0</v>
      </c>
      <c r="BI154" s="3">
        <v>0</v>
      </c>
      <c r="BJ154">
        <v>0</v>
      </c>
      <c r="BK154">
        <v>0</v>
      </c>
      <c r="BL154" s="38">
        <f t="shared" si="28"/>
        <v>0</v>
      </c>
      <c r="BM154">
        <v>0</v>
      </c>
      <c r="BN154" s="8">
        <v>0</v>
      </c>
      <c r="BO154">
        <v>0</v>
      </c>
      <c r="BP154" t="s">
        <v>46</v>
      </c>
      <c r="BQ154">
        <v>0</v>
      </c>
      <c r="BR154" s="3">
        <v>782584</v>
      </c>
      <c r="BS154" t="s">
        <v>47</v>
      </c>
      <c r="BT154" s="19">
        <f t="shared" si="20"/>
        <v>323211</v>
      </c>
      <c r="BU154" s="19">
        <f t="shared" si="21"/>
        <v>782574</v>
      </c>
      <c r="BV154" s="13">
        <f t="shared" si="22"/>
        <v>0.99998722181899957</v>
      </c>
    </row>
    <row r="155" spans="1:74" x14ac:dyDescent="0.25">
      <c r="A155" t="s">
        <v>265</v>
      </c>
      <c r="B155" t="s">
        <v>265</v>
      </c>
      <c r="C155">
        <v>12</v>
      </c>
      <c r="D155" t="s">
        <v>159</v>
      </c>
      <c r="E155" s="8">
        <v>38656</v>
      </c>
      <c r="F155" s="3">
        <v>147557</v>
      </c>
      <c r="G155" s="3">
        <v>0</v>
      </c>
      <c r="H155" s="3">
        <v>147557</v>
      </c>
      <c r="I155" t="s">
        <v>69</v>
      </c>
      <c r="J155" t="s">
        <v>69</v>
      </c>
      <c r="K155" t="s">
        <v>40</v>
      </c>
      <c r="L155" t="s">
        <v>41</v>
      </c>
      <c r="M155">
        <v>0</v>
      </c>
      <c r="N155">
        <v>4</v>
      </c>
      <c r="O155">
        <v>0</v>
      </c>
      <c r="P155">
        <v>4</v>
      </c>
      <c r="Q155">
        <v>0</v>
      </c>
      <c r="S155">
        <v>8</v>
      </c>
      <c r="T155" s="16">
        <f t="shared" si="23"/>
        <v>7.2281336673482161E-2</v>
      </c>
      <c r="U155" s="3">
        <v>2041426</v>
      </c>
      <c r="V155" s="3">
        <v>1849048</v>
      </c>
      <c r="W155" s="14">
        <f t="shared" si="24"/>
        <v>0.90576293238158034</v>
      </c>
      <c r="X155" s="3">
        <v>1335196</v>
      </c>
      <c r="Y155" s="18">
        <f t="shared" si="25"/>
        <v>0.65405064890914488</v>
      </c>
      <c r="Z155" s="8">
        <v>38343</v>
      </c>
      <c r="AA155" s="9">
        <v>171230</v>
      </c>
      <c r="AB155" s="9">
        <v>131384.84</v>
      </c>
      <c r="AC155">
        <v>6.2300000000000001E-2</v>
      </c>
      <c r="AD155">
        <v>25</v>
      </c>
      <c r="AE155" s="38">
        <f t="shared" si="26"/>
        <v>7.9944484235370997E-2</v>
      </c>
      <c r="AF155">
        <v>25</v>
      </c>
      <c r="AG155" s="10">
        <v>47480</v>
      </c>
      <c r="AH155">
        <v>1</v>
      </c>
      <c r="AI155" t="s">
        <v>43</v>
      </c>
      <c r="AJ155" t="s">
        <v>309</v>
      </c>
      <c r="AK155" s="8" t="s">
        <v>106</v>
      </c>
      <c r="AL155" s="3">
        <v>500000</v>
      </c>
      <c r="AM155" s="3">
        <v>833384.07</v>
      </c>
      <c r="AN155">
        <v>4.6800000000000001E-2</v>
      </c>
      <c r="AO155">
        <v>15</v>
      </c>
      <c r="AP155" s="38">
        <f t="shared" si="29"/>
        <v>9.4269684240541204E-2</v>
      </c>
      <c r="AQ155">
        <v>15</v>
      </c>
      <c r="AR155" s="8">
        <v>44227</v>
      </c>
      <c r="AS155">
        <v>2</v>
      </c>
      <c r="AT155" t="s">
        <v>58</v>
      </c>
      <c r="AU155" t="s">
        <v>240</v>
      </c>
      <c r="AV155" s="11">
        <v>38700</v>
      </c>
      <c r="AW155" s="3">
        <v>35000</v>
      </c>
      <c r="AX155" s="3">
        <v>15837.4</v>
      </c>
      <c r="AY155">
        <v>0.02</v>
      </c>
      <c r="AZ155">
        <v>20</v>
      </c>
      <c r="BA155" s="38">
        <f t="shared" si="27"/>
        <v>6.1156718125290395E-2</v>
      </c>
      <c r="BB155">
        <v>20</v>
      </c>
      <c r="BC155" s="8">
        <v>45658</v>
      </c>
      <c r="BD155">
        <v>2</v>
      </c>
      <c r="BE155" t="s">
        <v>43</v>
      </c>
      <c r="BF155">
        <v>0</v>
      </c>
      <c r="BG155" s="11" t="s">
        <v>106</v>
      </c>
      <c r="BH155" s="3">
        <v>0</v>
      </c>
      <c r="BI155" s="3">
        <v>0</v>
      </c>
      <c r="BJ155">
        <v>0</v>
      </c>
      <c r="BK155">
        <v>0</v>
      </c>
      <c r="BL155" s="38">
        <f t="shared" si="28"/>
        <v>0</v>
      </c>
      <c r="BM155">
        <v>0</v>
      </c>
      <c r="BN155" s="8">
        <v>0</v>
      </c>
      <c r="BO155">
        <v>0</v>
      </c>
      <c r="BP155" t="s">
        <v>46</v>
      </c>
      <c r="BQ155">
        <v>0</v>
      </c>
      <c r="BR155" s="3">
        <v>2041426</v>
      </c>
      <c r="BS155">
        <v>0</v>
      </c>
      <c r="BT155" s="19">
        <f t="shared" si="20"/>
        <v>706230</v>
      </c>
      <c r="BU155" s="19">
        <f t="shared" si="21"/>
        <v>2041426</v>
      </c>
      <c r="BV155" s="13">
        <f t="shared" si="22"/>
        <v>1</v>
      </c>
    </row>
    <row r="156" spans="1:74" hidden="1" x14ac:dyDescent="0.25">
      <c r="A156" t="s">
        <v>310</v>
      </c>
      <c r="B156" t="s">
        <v>311</v>
      </c>
      <c r="C156">
        <v>12</v>
      </c>
      <c r="D156" t="s">
        <v>159</v>
      </c>
      <c r="E156" s="8" t="s">
        <v>193</v>
      </c>
      <c r="F156" s="3">
        <v>0</v>
      </c>
      <c r="G156" s="3">
        <v>134046</v>
      </c>
      <c r="H156" s="3">
        <v>134046</v>
      </c>
      <c r="I156" t="s">
        <v>312</v>
      </c>
      <c r="J156">
        <v>15</v>
      </c>
      <c r="K156">
        <v>30</v>
      </c>
      <c r="L156" t="s">
        <v>41</v>
      </c>
      <c r="M156">
        <v>0</v>
      </c>
      <c r="N156">
        <v>0</v>
      </c>
      <c r="O156">
        <v>0</v>
      </c>
      <c r="P156">
        <v>12</v>
      </c>
      <c r="Q156">
        <v>0</v>
      </c>
      <c r="S156">
        <v>12</v>
      </c>
      <c r="T156" s="16">
        <f t="shared" si="23"/>
        <v>7.1012330714901747E-2</v>
      </c>
      <c r="U156" s="3">
        <v>1887644</v>
      </c>
      <c r="V156" s="3">
        <v>100</v>
      </c>
      <c r="W156" s="14">
        <f t="shared" si="24"/>
        <v>5.2976090830686297E-5</v>
      </c>
      <c r="X156" s="3">
        <v>143209</v>
      </c>
      <c r="Y156" s="18">
        <f t="shared" si="25"/>
        <v>7.5866529917717529E-2</v>
      </c>
      <c r="Z156" s="8">
        <v>38443</v>
      </c>
      <c r="AA156" s="9">
        <v>188457</v>
      </c>
      <c r="AB156" s="9">
        <v>129627.24</v>
      </c>
      <c r="AC156">
        <v>0.05</v>
      </c>
      <c r="AD156">
        <v>15</v>
      </c>
      <c r="AE156" s="38">
        <f t="shared" si="26"/>
        <v>9.6342287609244376E-2</v>
      </c>
      <c r="AF156">
        <v>30</v>
      </c>
      <c r="AG156" s="10">
        <v>43922</v>
      </c>
      <c r="AH156" t="s">
        <v>54</v>
      </c>
      <c r="AI156" t="s">
        <v>313</v>
      </c>
      <c r="AJ156" t="s">
        <v>44</v>
      </c>
      <c r="AK156" s="8">
        <v>38443</v>
      </c>
      <c r="AL156" s="3">
        <v>450000</v>
      </c>
      <c r="AM156" s="3">
        <v>450000</v>
      </c>
      <c r="AN156">
        <v>0.05</v>
      </c>
      <c r="AO156">
        <v>20</v>
      </c>
      <c r="AP156" s="38">
        <f t="shared" si="29"/>
        <v>8.0242587190691328E-2</v>
      </c>
      <c r="AQ156">
        <v>20</v>
      </c>
      <c r="AR156" s="8">
        <v>45748</v>
      </c>
      <c r="AS156" t="s">
        <v>71</v>
      </c>
      <c r="AT156" t="s">
        <v>100</v>
      </c>
      <c r="AU156" t="s">
        <v>194</v>
      </c>
      <c r="AV156" s="11">
        <v>38443</v>
      </c>
      <c r="AW156" s="3">
        <v>143209</v>
      </c>
      <c r="AX156" s="3">
        <v>143209</v>
      </c>
      <c r="AY156">
        <v>0.05</v>
      </c>
      <c r="AZ156">
        <v>15</v>
      </c>
      <c r="BA156" s="38">
        <f t="shared" si="27"/>
        <v>9.6342287609244376E-2</v>
      </c>
      <c r="BB156">
        <v>15</v>
      </c>
      <c r="BC156" s="8">
        <v>45748</v>
      </c>
      <c r="BD156" t="s">
        <v>75</v>
      </c>
      <c r="BE156" t="s">
        <v>100</v>
      </c>
      <c r="BF156" t="s">
        <v>194</v>
      </c>
      <c r="BG156" s="11">
        <v>38443</v>
      </c>
      <c r="BH156" s="3">
        <v>1105978</v>
      </c>
      <c r="BI156" s="3">
        <v>0</v>
      </c>
      <c r="BJ156">
        <v>0</v>
      </c>
      <c r="BK156">
        <v>10</v>
      </c>
      <c r="BL156" s="38">
        <f t="shared" si="28"/>
        <v>0.1</v>
      </c>
      <c r="BM156">
        <v>10</v>
      </c>
      <c r="BN156" s="8">
        <v>42095</v>
      </c>
      <c r="BO156">
        <v>0</v>
      </c>
      <c r="BP156" t="s">
        <v>100</v>
      </c>
      <c r="BQ156" t="s">
        <v>194</v>
      </c>
      <c r="BR156" s="3">
        <v>1887644</v>
      </c>
      <c r="BS156">
        <v>0</v>
      </c>
      <c r="BT156" s="19">
        <f t="shared" si="20"/>
        <v>1887644</v>
      </c>
      <c r="BU156" s="19">
        <f t="shared" si="21"/>
        <v>2030853</v>
      </c>
      <c r="BV156" s="13">
        <f t="shared" si="22"/>
        <v>1.0758665299177175</v>
      </c>
    </row>
    <row r="157" spans="1:74" x14ac:dyDescent="0.25">
      <c r="A157" t="s">
        <v>310</v>
      </c>
      <c r="B157" t="s">
        <v>311</v>
      </c>
      <c r="C157">
        <v>10</v>
      </c>
      <c r="D157" t="s">
        <v>159</v>
      </c>
      <c r="E157" s="8">
        <v>38504</v>
      </c>
      <c r="F157" s="3">
        <v>134046</v>
      </c>
      <c r="G157" s="3">
        <v>0</v>
      </c>
      <c r="H157" s="3">
        <v>134046</v>
      </c>
      <c r="I157">
        <v>15</v>
      </c>
      <c r="J157">
        <v>15</v>
      </c>
      <c r="K157">
        <v>30</v>
      </c>
      <c r="L157" t="s">
        <v>41</v>
      </c>
      <c r="M157">
        <v>0</v>
      </c>
      <c r="N157">
        <v>0</v>
      </c>
      <c r="O157">
        <v>0</v>
      </c>
      <c r="P157">
        <v>10</v>
      </c>
      <c r="Q157">
        <v>0</v>
      </c>
      <c r="S157">
        <v>10</v>
      </c>
      <c r="T157" s="16">
        <f t="shared" si="23"/>
        <v>7.1012330714901747E-2</v>
      </c>
      <c r="U157" s="3">
        <v>1887644</v>
      </c>
      <c r="V157" s="3">
        <v>169887.96</v>
      </c>
      <c r="W157" s="14">
        <f t="shared" si="24"/>
        <v>0.09</v>
      </c>
      <c r="X157" s="3">
        <v>1105978</v>
      </c>
      <c r="Y157" s="18">
        <f t="shared" si="25"/>
        <v>0.5859039098474077</v>
      </c>
      <c r="Z157" s="8" t="s">
        <v>314</v>
      </c>
      <c r="AA157" s="9">
        <v>188457</v>
      </c>
      <c r="AB157" s="9">
        <v>129627.24</v>
      </c>
      <c r="AC157">
        <v>0.05</v>
      </c>
      <c r="AD157">
        <v>15</v>
      </c>
      <c r="AE157" s="38">
        <f t="shared" si="26"/>
        <v>9.6342287609244376E-2</v>
      </c>
      <c r="AF157">
        <v>30</v>
      </c>
      <c r="AG157" s="10">
        <v>43922</v>
      </c>
      <c r="AH157" t="s">
        <v>54</v>
      </c>
      <c r="AI157" t="s">
        <v>115</v>
      </c>
      <c r="AJ157" t="s">
        <v>44</v>
      </c>
      <c r="AK157" s="8">
        <v>38443</v>
      </c>
      <c r="AL157" s="3">
        <v>450000</v>
      </c>
      <c r="AM157" s="3">
        <v>450000</v>
      </c>
      <c r="AN157">
        <v>0.05</v>
      </c>
      <c r="AO157">
        <v>20</v>
      </c>
      <c r="AP157" s="38">
        <f t="shared" si="29"/>
        <v>8.0242587190691328E-2</v>
      </c>
      <c r="AQ157">
        <v>20</v>
      </c>
      <c r="AR157" s="8">
        <v>45748</v>
      </c>
      <c r="AS157" t="s">
        <v>71</v>
      </c>
      <c r="AT157" t="s">
        <v>100</v>
      </c>
      <c r="AU157" t="s">
        <v>194</v>
      </c>
      <c r="AV157" s="11">
        <v>38443</v>
      </c>
      <c r="AW157" s="3">
        <v>143209</v>
      </c>
      <c r="AX157" s="3">
        <v>143209</v>
      </c>
      <c r="AY157">
        <v>0.05</v>
      </c>
      <c r="AZ157">
        <v>15</v>
      </c>
      <c r="BA157" s="38">
        <f t="shared" si="27"/>
        <v>9.6342287609244376E-2</v>
      </c>
      <c r="BB157">
        <v>15</v>
      </c>
      <c r="BC157" s="8">
        <v>45748</v>
      </c>
      <c r="BD157" t="s">
        <v>75</v>
      </c>
      <c r="BE157" t="s">
        <v>100</v>
      </c>
      <c r="BF157" t="s">
        <v>194</v>
      </c>
      <c r="BG157" s="11" t="s">
        <v>106</v>
      </c>
      <c r="BH157" s="3">
        <v>0</v>
      </c>
      <c r="BI157" s="3">
        <v>0</v>
      </c>
      <c r="BJ157">
        <v>0</v>
      </c>
      <c r="BK157">
        <v>0</v>
      </c>
      <c r="BL157" s="38">
        <f t="shared" si="28"/>
        <v>0</v>
      </c>
      <c r="BM157">
        <v>0</v>
      </c>
      <c r="BN157" s="8">
        <v>0</v>
      </c>
      <c r="BO157">
        <v>0</v>
      </c>
      <c r="BP157" t="s">
        <v>46</v>
      </c>
      <c r="BQ157">
        <v>0</v>
      </c>
      <c r="BR157" s="3">
        <v>1887644</v>
      </c>
      <c r="BS157">
        <v>0</v>
      </c>
      <c r="BT157" s="19">
        <f t="shared" si="20"/>
        <v>781666</v>
      </c>
      <c r="BU157" s="19">
        <f t="shared" si="21"/>
        <v>1887644</v>
      </c>
      <c r="BV157" s="13">
        <f t="shared" si="22"/>
        <v>1</v>
      </c>
    </row>
    <row r="158" spans="1:74" hidden="1" x14ac:dyDescent="0.25">
      <c r="A158" t="s">
        <v>78</v>
      </c>
      <c r="B158" t="s">
        <v>48</v>
      </c>
      <c r="C158">
        <v>54</v>
      </c>
      <c r="D158" t="s">
        <v>123</v>
      </c>
      <c r="E158" s="8">
        <v>38552</v>
      </c>
      <c r="F158" s="3">
        <v>476544</v>
      </c>
      <c r="G158" s="3">
        <v>0</v>
      </c>
      <c r="H158" s="3">
        <v>476544</v>
      </c>
      <c r="I158">
        <v>15</v>
      </c>
      <c r="J158">
        <v>25</v>
      </c>
      <c r="K158">
        <v>40</v>
      </c>
      <c r="L158" t="s">
        <v>41</v>
      </c>
      <c r="M158">
        <v>0</v>
      </c>
      <c r="N158">
        <v>0</v>
      </c>
      <c r="O158">
        <v>0</v>
      </c>
      <c r="P158">
        <v>54</v>
      </c>
      <c r="Q158">
        <v>0</v>
      </c>
      <c r="S158">
        <v>54</v>
      </c>
      <c r="T158" s="16">
        <f t="shared" si="23"/>
        <v>7.5986824638761052E-2</v>
      </c>
      <c r="U158" s="3">
        <v>6271403</v>
      </c>
      <c r="V158" s="3">
        <v>5981870</v>
      </c>
      <c r="W158" s="14">
        <f t="shared" si="24"/>
        <v>0.95383281858939695</v>
      </c>
      <c r="X158" s="3">
        <v>4437098</v>
      </c>
      <c r="Y158" s="18">
        <f t="shared" si="25"/>
        <v>0.70751281651011744</v>
      </c>
      <c r="Z158" s="8">
        <v>38285</v>
      </c>
      <c r="AA158" s="9">
        <v>100000</v>
      </c>
      <c r="AB158" s="9">
        <v>0</v>
      </c>
      <c r="AC158">
        <v>0.05</v>
      </c>
      <c r="AD158">
        <v>11</v>
      </c>
      <c r="AE158" s="38">
        <f t="shared" si="26"/>
        <v>0.12038889149066806</v>
      </c>
      <c r="AF158">
        <v>11</v>
      </c>
      <c r="AG158" s="10">
        <v>42369</v>
      </c>
      <c r="AH158">
        <v>0</v>
      </c>
      <c r="AI158" t="s">
        <v>43</v>
      </c>
      <c r="AJ158" t="s">
        <v>315</v>
      </c>
      <c r="AK158" s="8" t="s">
        <v>106</v>
      </c>
      <c r="AL158" s="3">
        <v>275000</v>
      </c>
      <c r="AM158" s="3">
        <v>476222</v>
      </c>
      <c r="AN158">
        <v>0.05</v>
      </c>
      <c r="AO158" t="s">
        <v>45</v>
      </c>
      <c r="AP158" s="38">
        <f t="shared" si="29"/>
        <v>0</v>
      </c>
      <c r="AQ158">
        <v>0</v>
      </c>
      <c r="AR158" s="8">
        <v>44208</v>
      </c>
      <c r="AS158">
        <v>0</v>
      </c>
      <c r="AT158" t="s">
        <v>100</v>
      </c>
      <c r="AU158" t="s">
        <v>316</v>
      </c>
      <c r="AV158" s="11" t="s">
        <v>106</v>
      </c>
      <c r="AW158" s="3">
        <v>194875</v>
      </c>
      <c r="AX158" s="3">
        <v>194875</v>
      </c>
      <c r="AY158">
        <v>0</v>
      </c>
      <c r="AZ158">
        <v>0</v>
      </c>
      <c r="BA158" s="38">
        <f t="shared" si="27"/>
        <v>0</v>
      </c>
      <c r="BB158">
        <v>0</v>
      </c>
      <c r="BC158" s="8">
        <v>42369</v>
      </c>
      <c r="BD158">
        <v>0</v>
      </c>
      <c r="BE158" t="s">
        <v>58</v>
      </c>
      <c r="BF158" t="s">
        <v>317</v>
      </c>
      <c r="BG158" s="11">
        <v>38649</v>
      </c>
      <c r="BH158" s="3">
        <v>1459305</v>
      </c>
      <c r="BI158" s="3">
        <v>1103936</v>
      </c>
      <c r="BJ158">
        <v>4.7500000000000001E-2</v>
      </c>
      <c r="BK158">
        <v>15</v>
      </c>
      <c r="BL158" s="38">
        <f t="shared" si="28"/>
        <v>9.472113441086942E-2</v>
      </c>
      <c r="BM158">
        <v>15</v>
      </c>
      <c r="BN158" s="8">
        <v>44136</v>
      </c>
      <c r="BO158" t="s">
        <v>63</v>
      </c>
      <c r="BP158" t="s">
        <v>43</v>
      </c>
      <c r="BQ158" t="s">
        <v>309</v>
      </c>
      <c r="BR158" s="3">
        <v>6466278</v>
      </c>
      <c r="BS158" t="s">
        <v>62</v>
      </c>
      <c r="BT158" s="19">
        <f t="shared" si="20"/>
        <v>2029180</v>
      </c>
      <c r="BU158" s="19">
        <f t="shared" si="21"/>
        <v>6466278</v>
      </c>
      <c r="BV158" s="13">
        <f t="shared" si="22"/>
        <v>1.0310735891155456</v>
      </c>
    </row>
    <row r="159" spans="1:74" hidden="1" x14ac:dyDescent="0.25">
      <c r="A159" t="s">
        <v>96</v>
      </c>
      <c r="B159" t="s">
        <v>97</v>
      </c>
      <c r="C159">
        <v>56</v>
      </c>
      <c r="D159" t="s">
        <v>37</v>
      </c>
      <c r="E159" s="8">
        <v>38354</v>
      </c>
      <c r="F159" s="3">
        <v>195676</v>
      </c>
      <c r="G159" s="3">
        <v>0</v>
      </c>
      <c r="H159" s="3">
        <v>195676</v>
      </c>
      <c r="I159" t="s">
        <v>318</v>
      </c>
      <c r="J159" t="s">
        <v>69</v>
      </c>
      <c r="K159">
        <v>0</v>
      </c>
      <c r="L159" t="s">
        <v>41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 s="16">
        <f t="shared" si="23"/>
        <v>6.1192694003381176E-2</v>
      </c>
      <c r="U159" s="3">
        <v>3197702</v>
      </c>
      <c r="V159" s="3">
        <v>2050502</v>
      </c>
      <c r="W159" s="14">
        <f t="shared" si="24"/>
        <v>0.64124236717492744</v>
      </c>
      <c r="X159" s="3">
        <v>0</v>
      </c>
      <c r="Y159" s="18">
        <f t="shared" si="25"/>
        <v>0</v>
      </c>
      <c r="Z159" s="8">
        <v>38259</v>
      </c>
      <c r="AA159" s="9">
        <v>1500000</v>
      </c>
      <c r="AB159" s="9">
        <v>1237595.32</v>
      </c>
      <c r="AC159">
        <v>7.5329999999999994E-2</v>
      </c>
      <c r="AD159">
        <v>15</v>
      </c>
      <c r="AE159" s="38">
        <f t="shared" si="26"/>
        <v>0.11351950871144534</v>
      </c>
      <c r="AF159">
        <v>15</v>
      </c>
      <c r="AG159" s="10">
        <v>44013</v>
      </c>
      <c r="AH159">
        <v>0</v>
      </c>
      <c r="AI159" t="s">
        <v>43</v>
      </c>
      <c r="AJ159" t="s">
        <v>44</v>
      </c>
      <c r="AK159" s="8" t="s">
        <v>106</v>
      </c>
      <c r="AL159" s="3">
        <v>0</v>
      </c>
      <c r="AM159" s="3">
        <v>0</v>
      </c>
      <c r="AN159">
        <v>0</v>
      </c>
      <c r="AO159">
        <v>0</v>
      </c>
      <c r="AP159" s="38">
        <f t="shared" si="29"/>
        <v>0</v>
      </c>
      <c r="AQ159">
        <v>0</v>
      </c>
      <c r="AR159" s="8">
        <v>0</v>
      </c>
      <c r="AS159">
        <v>0</v>
      </c>
      <c r="AT159">
        <v>0</v>
      </c>
      <c r="AU159">
        <v>0</v>
      </c>
      <c r="AV159" s="11" t="s">
        <v>106</v>
      </c>
      <c r="AW159" s="3">
        <v>0</v>
      </c>
      <c r="AX159" s="3">
        <v>0</v>
      </c>
      <c r="AY159">
        <v>0</v>
      </c>
      <c r="AZ159">
        <v>0</v>
      </c>
      <c r="BA159" s="38">
        <f t="shared" si="27"/>
        <v>0</v>
      </c>
      <c r="BB159">
        <v>0</v>
      </c>
      <c r="BC159" s="8">
        <v>0</v>
      </c>
      <c r="BD159">
        <v>0</v>
      </c>
      <c r="BE159" t="s">
        <v>46</v>
      </c>
      <c r="BF159">
        <v>0</v>
      </c>
      <c r="BG159" s="11" t="s">
        <v>106</v>
      </c>
      <c r="BH159" s="3">
        <v>0</v>
      </c>
      <c r="BI159" s="3">
        <v>0</v>
      </c>
      <c r="BJ159">
        <v>0</v>
      </c>
      <c r="BK159">
        <v>0</v>
      </c>
      <c r="BL159" s="38">
        <f t="shared" si="28"/>
        <v>0</v>
      </c>
      <c r="BM159">
        <v>0</v>
      </c>
      <c r="BN159" s="8">
        <v>0</v>
      </c>
      <c r="BO159">
        <v>0</v>
      </c>
      <c r="BP159" t="s">
        <v>46</v>
      </c>
      <c r="BQ159">
        <v>0</v>
      </c>
      <c r="BR159" s="3">
        <v>0</v>
      </c>
      <c r="BS159">
        <v>0</v>
      </c>
      <c r="BT159" s="19">
        <f t="shared" si="20"/>
        <v>1500000</v>
      </c>
      <c r="BU159" s="19">
        <f t="shared" si="21"/>
        <v>1500000</v>
      </c>
      <c r="BV159" s="13">
        <f t="shared" si="22"/>
        <v>0.46908686300349439</v>
      </c>
    </row>
    <row r="160" spans="1:74" hidden="1" x14ac:dyDescent="0.25">
      <c r="A160" t="s">
        <v>35</v>
      </c>
      <c r="B160" t="s">
        <v>36</v>
      </c>
      <c r="C160">
        <v>36</v>
      </c>
      <c r="D160" t="s">
        <v>159</v>
      </c>
      <c r="E160" s="8">
        <v>39052</v>
      </c>
      <c r="F160" s="3">
        <v>6000000</v>
      </c>
      <c r="G160" s="3">
        <v>6000000</v>
      </c>
      <c r="H160" s="3">
        <v>0</v>
      </c>
      <c r="I160" t="s">
        <v>318</v>
      </c>
      <c r="J160" t="s">
        <v>69</v>
      </c>
      <c r="K160" t="s">
        <v>141</v>
      </c>
      <c r="L160" t="s">
        <v>41</v>
      </c>
      <c r="M160">
        <v>0</v>
      </c>
      <c r="N160">
        <v>7</v>
      </c>
      <c r="O160">
        <v>28</v>
      </c>
      <c r="P160">
        <v>0</v>
      </c>
      <c r="Q160">
        <v>0</v>
      </c>
      <c r="S160">
        <v>36</v>
      </c>
      <c r="T160" s="16">
        <f t="shared" si="23"/>
        <v>0</v>
      </c>
      <c r="U160" s="3">
        <v>7171212</v>
      </c>
      <c r="V160" s="3">
        <v>7450720</v>
      </c>
      <c r="W160" s="14">
        <f t="shared" si="24"/>
        <v>1.0389763961796137</v>
      </c>
      <c r="X160" s="3">
        <v>5403608</v>
      </c>
      <c r="Y160" s="18">
        <f t="shared" si="25"/>
        <v>0.75351391089818565</v>
      </c>
      <c r="Z160" s="8">
        <v>41828</v>
      </c>
      <c r="AA160" s="9">
        <v>1400000</v>
      </c>
      <c r="AB160" s="9">
        <v>1361005.68</v>
      </c>
      <c r="AC160">
        <v>4.7E-2</v>
      </c>
      <c r="AD160">
        <v>20</v>
      </c>
      <c r="AE160" s="38">
        <f t="shared" si="26"/>
        <v>7.8214171923740833E-2</v>
      </c>
      <c r="AF160">
        <v>30</v>
      </c>
      <c r="AG160" s="10">
        <v>49143</v>
      </c>
      <c r="AH160" t="s">
        <v>279</v>
      </c>
      <c r="AI160" t="s">
        <v>43</v>
      </c>
      <c r="AJ160" t="s">
        <v>319</v>
      </c>
      <c r="AK160" s="8">
        <v>38443</v>
      </c>
      <c r="AL160" s="3">
        <v>400000</v>
      </c>
      <c r="AM160" s="3">
        <v>400000</v>
      </c>
      <c r="AN160">
        <v>0</v>
      </c>
      <c r="AO160">
        <v>20</v>
      </c>
      <c r="AP160" s="38">
        <f t="shared" si="29"/>
        <v>0.05</v>
      </c>
      <c r="AQ160">
        <v>0</v>
      </c>
      <c r="AR160" s="8">
        <v>45748</v>
      </c>
      <c r="AS160">
        <v>0</v>
      </c>
      <c r="AT160" t="s">
        <v>100</v>
      </c>
      <c r="AU160">
        <v>0</v>
      </c>
      <c r="AV160" s="11">
        <v>38650</v>
      </c>
      <c r="AW160" s="3">
        <v>350828</v>
      </c>
      <c r="AX160" s="3" t="s">
        <v>320</v>
      </c>
      <c r="AY160">
        <v>0.08</v>
      </c>
      <c r="AZ160">
        <v>13</v>
      </c>
      <c r="BA160" s="38">
        <f t="shared" si="27"/>
        <v>0.1265218051965557</v>
      </c>
      <c r="BB160">
        <v>0</v>
      </c>
      <c r="BC160" s="8">
        <v>43388</v>
      </c>
      <c r="BD160" t="s">
        <v>321</v>
      </c>
      <c r="BE160" t="s">
        <v>58</v>
      </c>
      <c r="BF160">
        <v>0</v>
      </c>
      <c r="BG160" s="11" t="s">
        <v>106</v>
      </c>
      <c r="BH160" s="3">
        <v>0</v>
      </c>
      <c r="BI160" s="3">
        <v>0</v>
      </c>
      <c r="BJ160">
        <v>0</v>
      </c>
      <c r="BK160">
        <v>0</v>
      </c>
      <c r="BL160" s="38">
        <f t="shared" si="28"/>
        <v>0</v>
      </c>
      <c r="BM160">
        <v>0</v>
      </c>
      <c r="BN160" s="8">
        <v>0</v>
      </c>
      <c r="BO160">
        <v>0</v>
      </c>
      <c r="BP160" t="s">
        <v>46</v>
      </c>
      <c r="BQ160">
        <v>0</v>
      </c>
      <c r="BR160" s="3">
        <v>7171212</v>
      </c>
      <c r="BS160" t="s">
        <v>62</v>
      </c>
      <c r="BT160" s="19">
        <f t="shared" si="20"/>
        <v>2150828</v>
      </c>
      <c r="BU160" s="19">
        <f t="shared" si="21"/>
        <v>7554436</v>
      </c>
      <c r="BV160" s="13">
        <f t="shared" si="22"/>
        <v>1.0534392233837182</v>
      </c>
    </row>
    <row r="161" spans="1:74" hidden="1" x14ac:dyDescent="0.25">
      <c r="A161" t="s">
        <v>35</v>
      </c>
      <c r="B161" t="s">
        <v>36</v>
      </c>
      <c r="C161">
        <v>37</v>
      </c>
      <c r="D161" t="s">
        <v>64</v>
      </c>
      <c r="E161" s="8">
        <v>38353</v>
      </c>
      <c r="F161" s="3">
        <v>81816</v>
      </c>
      <c r="G161" s="3">
        <v>0</v>
      </c>
      <c r="H161" s="3">
        <v>81816</v>
      </c>
      <c r="I161">
        <v>30</v>
      </c>
      <c r="J161">
        <v>15</v>
      </c>
      <c r="K161">
        <v>45</v>
      </c>
      <c r="L161" t="s">
        <v>41</v>
      </c>
      <c r="M161">
        <v>0</v>
      </c>
      <c r="N161">
        <v>0</v>
      </c>
      <c r="O161">
        <v>0</v>
      </c>
      <c r="P161">
        <v>37</v>
      </c>
      <c r="Q161">
        <v>0</v>
      </c>
      <c r="S161">
        <v>37</v>
      </c>
      <c r="T161" s="16">
        <f t="shared" si="23"/>
        <v>6.4189700744627515E-2</v>
      </c>
      <c r="U161" s="3">
        <v>1274597</v>
      </c>
      <c r="V161" s="3">
        <v>1340033</v>
      </c>
      <c r="W161" s="14">
        <f t="shared" si="24"/>
        <v>1.0513385799589987</v>
      </c>
      <c r="X161" s="3">
        <v>76096</v>
      </c>
      <c r="Y161" s="18">
        <f t="shared" si="25"/>
        <v>5.9702007771868286E-2</v>
      </c>
      <c r="Z161" s="8" t="s">
        <v>106</v>
      </c>
      <c r="AA161" s="9">
        <v>400000</v>
      </c>
      <c r="AB161" s="9">
        <v>312436</v>
      </c>
      <c r="AC161">
        <v>7.4999999999999997E-2</v>
      </c>
      <c r="AD161">
        <v>15</v>
      </c>
      <c r="AE161" s="38">
        <f t="shared" si="26"/>
        <v>0.11328723625419035</v>
      </c>
      <c r="AF161">
        <v>0</v>
      </c>
      <c r="AG161" s="10">
        <v>0</v>
      </c>
      <c r="AH161">
        <v>0</v>
      </c>
      <c r="AI161" t="s">
        <v>43</v>
      </c>
      <c r="AJ161">
        <v>0</v>
      </c>
      <c r="AK161" s="8" t="s">
        <v>106</v>
      </c>
      <c r="AL161" s="3">
        <v>143972.51999999999</v>
      </c>
      <c r="AM161" s="3">
        <v>0</v>
      </c>
      <c r="AN161">
        <v>5.5E-2</v>
      </c>
      <c r="AO161">
        <v>10</v>
      </c>
      <c r="AP161" s="38">
        <f t="shared" si="29"/>
        <v>0.13266776870339805</v>
      </c>
      <c r="AQ161">
        <v>0</v>
      </c>
      <c r="AR161" s="8">
        <v>0</v>
      </c>
      <c r="AS161">
        <v>0</v>
      </c>
      <c r="AT161" t="s">
        <v>46</v>
      </c>
      <c r="AU161">
        <v>0</v>
      </c>
      <c r="AV161" s="11" t="s">
        <v>106</v>
      </c>
      <c r="AW161" s="3">
        <v>654528</v>
      </c>
      <c r="AX161" s="3">
        <v>0</v>
      </c>
      <c r="AY161">
        <v>0</v>
      </c>
      <c r="AZ161">
        <v>0</v>
      </c>
      <c r="BA161" s="38">
        <f t="shared" si="27"/>
        <v>0</v>
      </c>
      <c r="BB161">
        <v>0</v>
      </c>
      <c r="BC161" s="8">
        <v>0</v>
      </c>
      <c r="BD161">
        <v>0</v>
      </c>
      <c r="BE161" t="s">
        <v>46</v>
      </c>
      <c r="BF161">
        <v>0</v>
      </c>
      <c r="BG161" s="11" t="s">
        <v>106</v>
      </c>
      <c r="BH161" s="3">
        <v>0</v>
      </c>
      <c r="BI161" s="3">
        <v>0</v>
      </c>
      <c r="BJ161">
        <v>0</v>
      </c>
      <c r="BK161">
        <v>0</v>
      </c>
      <c r="BL161" s="38">
        <f t="shared" si="28"/>
        <v>0</v>
      </c>
      <c r="BM161">
        <v>0</v>
      </c>
      <c r="BN161" s="8">
        <v>0</v>
      </c>
      <c r="BO161">
        <v>0</v>
      </c>
      <c r="BP161" t="s">
        <v>46</v>
      </c>
      <c r="BQ161">
        <v>0</v>
      </c>
      <c r="BR161" s="3">
        <v>1274596.52</v>
      </c>
      <c r="BS161">
        <v>0</v>
      </c>
      <c r="BT161" s="19">
        <f t="shared" si="20"/>
        <v>1198500.52</v>
      </c>
      <c r="BU161" s="19">
        <f t="shared" si="21"/>
        <v>1274596.52</v>
      </c>
      <c r="BV161" s="13">
        <f t="shared" si="22"/>
        <v>0.99999962341037996</v>
      </c>
    </row>
    <row r="162" spans="1:74" hidden="1" x14ac:dyDescent="0.25">
      <c r="A162" t="s">
        <v>35</v>
      </c>
      <c r="B162" t="s">
        <v>36</v>
      </c>
      <c r="C162">
        <v>12</v>
      </c>
      <c r="D162" t="s">
        <v>159</v>
      </c>
      <c r="E162" s="8">
        <v>38463</v>
      </c>
      <c r="F162" s="3">
        <v>181212</v>
      </c>
      <c r="G162" s="3">
        <v>0</v>
      </c>
      <c r="H162" s="3">
        <v>181212</v>
      </c>
      <c r="I162">
        <v>15</v>
      </c>
      <c r="J162">
        <v>30</v>
      </c>
      <c r="K162">
        <v>45</v>
      </c>
      <c r="L162" t="s">
        <v>41</v>
      </c>
      <c r="M162">
        <v>0</v>
      </c>
      <c r="N162">
        <v>0</v>
      </c>
      <c r="O162">
        <v>0</v>
      </c>
      <c r="P162">
        <v>12</v>
      </c>
      <c r="Q162">
        <v>0</v>
      </c>
      <c r="S162">
        <v>12</v>
      </c>
      <c r="T162" s="16">
        <f t="shared" si="23"/>
        <v>9.941277929191189E-2</v>
      </c>
      <c r="U162" s="3">
        <v>1822824</v>
      </c>
      <c r="V162" s="3">
        <v>2256690</v>
      </c>
      <c r="W162" s="14">
        <f t="shared" si="24"/>
        <v>1.2380185909336283</v>
      </c>
      <c r="X162" s="3">
        <v>15007</v>
      </c>
      <c r="Y162" s="18">
        <f t="shared" si="25"/>
        <v>8.2328299386007654E-3</v>
      </c>
      <c r="Z162" s="8" t="s">
        <v>106</v>
      </c>
      <c r="AA162" s="9">
        <v>220000</v>
      </c>
      <c r="AB162" s="9">
        <v>220000</v>
      </c>
      <c r="AC162">
        <v>0.01</v>
      </c>
      <c r="AD162">
        <v>0</v>
      </c>
      <c r="AE162" s="38">
        <f t="shared" si="26"/>
        <v>0</v>
      </c>
      <c r="AF162">
        <v>0</v>
      </c>
      <c r="AG162" s="10">
        <v>55123</v>
      </c>
      <c r="AH162">
        <v>0</v>
      </c>
      <c r="AI162" t="s">
        <v>46</v>
      </c>
      <c r="AJ162">
        <v>0</v>
      </c>
      <c r="AK162" s="8" t="s">
        <v>106</v>
      </c>
      <c r="AL162" s="3">
        <v>1467817</v>
      </c>
      <c r="AM162" s="3">
        <v>97857</v>
      </c>
      <c r="AN162">
        <v>7.0000000000000007E-2</v>
      </c>
      <c r="AO162" t="s">
        <v>45</v>
      </c>
      <c r="AP162" s="38">
        <f t="shared" si="29"/>
        <v>0</v>
      </c>
      <c r="AQ162">
        <v>0</v>
      </c>
      <c r="AR162" s="8">
        <v>45962</v>
      </c>
      <c r="AS162">
        <v>0</v>
      </c>
      <c r="AT162" t="s">
        <v>46</v>
      </c>
      <c r="AU162">
        <v>0</v>
      </c>
      <c r="AV162" s="11" t="s">
        <v>106</v>
      </c>
      <c r="AW162" s="3">
        <v>1467817</v>
      </c>
      <c r="AX162" s="3">
        <v>0</v>
      </c>
      <c r="AY162">
        <v>0</v>
      </c>
      <c r="AZ162">
        <v>0</v>
      </c>
      <c r="BA162" s="38">
        <f t="shared" si="27"/>
        <v>0</v>
      </c>
      <c r="BB162">
        <v>0</v>
      </c>
      <c r="BC162" s="8">
        <v>0</v>
      </c>
      <c r="BD162">
        <v>0</v>
      </c>
      <c r="BE162" t="s">
        <v>46</v>
      </c>
      <c r="BF162">
        <v>0</v>
      </c>
      <c r="BG162" s="11" t="s">
        <v>106</v>
      </c>
      <c r="BH162" s="3">
        <v>0</v>
      </c>
      <c r="BI162" s="3">
        <v>0</v>
      </c>
      <c r="BJ162">
        <v>0</v>
      </c>
      <c r="BK162">
        <v>0</v>
      </c>
      <c r="BL162" s="38">
        <f t="shared" si="28"/>
        <v>0</v>
      </c>
      <c r="BM162">
        <v>0</v>
      </c>
      <c r="BN162" s="8">
        <v>0</v>
      </c>
      <c r="BO162">
        <v>0</v>
      </c>
      <c r="BP162" t="s">
        <v>46</v>
      </c>
      <c r="BQ162">
        <v>0</v>
      </c>
      <c r="BR162" s="3">
        <v>1822824</v>
      </c>
      <c r="BS162">
        <v>0</v>
      </c>
      <c r="BT162" s="19">
        <f t="shared" si="20"/>
        <v>3155634</v>
      </c>
      <c r="BU162" s="19">
        <f t="shared" si="21"/>
        <v>3170641</v>
      </c>
      <c r="BV162" s="13">
        <f t="shared" si="22"/>
        <v>1.7394114845975257</v>
      </c>
    </row>
    <row r="163" spans="1:74" hidden="1" x14ac:dyDescent="0.25">
      <c r="A163" t="s">
        <v>322</v>
      </c>
      <c r="B163" t="s">
        <v>323</v>
      </c>
      <c r="C163">
        <v>15</v>
      </c>
      <c r="D163" t="s">
        <v>159</v>
      </c>
      <c r="E163" s="8" t="s">
        <v>193</v>
      </c>
      <c r="F163" s="3">
        <v>0</v>
      </c>
      <c r="G163" s="3">
        <v>188192</v>
      </c>
      <c r="H163" s="3">
        <v>188192</v>
      </c>
      <c r="I163">
        <v>44558</v>
      </c>
      <c r="J163">
        <v>30</v>
      </c>
      <c r="K163">
        <v>30</v>
      </c>
      <c r="L163" t="s">
        <v>41</v>
      </c>
      <c r="M163">
        <v>0</v>
      </c>
      <c r="N163">
        <v>0</v>
      </c>
      <c r="O163">
        <v>0</v>
      </c>
      <c r="P163">
        <v>15</v>
      </c>
      <c r="Q163">
        <v>0</v>
      </c>
      <c r="S163">
        <v>15</v>
      </c>
      <c r="T163" s="16">
        <f t="shared" si="23"/>
        <v>6.753838672573835E-2</v>
      </c>
      <c r="U163" s="3">
        <v>2786445</v>
      </c>
      <c r="V163" s="3">
        <v>2329110</v>
      </c>
      <c r="W163" s="14">
        <f t="shared" si="24"/>
        <v>0.8358715137029441</v>
      </c>
      <c r="X163" s="3">
        <v>235025</v>
      </c>
      <c r="Y163" s="18">
        <f t="shared" si="25"/>
        <v>8.4345824159457655E-2</v>
      </c>
      <c r="Z163" s="8">
        <v>39057</v>
      </c>
      <c r="AA163" s="9">
        <v>251413</v>
      </c>
      <c r="AB163" s="9">
        <v>222158.16</v>
      </c>
      <c r="AC163">
        <v>0.05</v>
      </c>
      <c r="AD163">
        <v>15</v>
      </c>
      <c r="AE163" s="38">
        <f t="shared" si="26"/>
        <v>9.6342287609244376E-2</v>
      </c>
      <c r="AF163">
        <v>30</v>
      </c>
      <c r="AG163" s="10">
        <v>44536</v>
      </c>
      <c r="AH163" t="s">
        <v>63</v>
      </c>
      <c r="AI163" t="s">
        <v>313</v>
      </c>
      <c r="AJ163" t="s">
        <v>44</v>
      </c>
      <c r="AK163" s="8">
        <v>39057</v>
      </c>
      <c r="AL163" s="3">
        <v>1706889</v>
      </c>
      <c r="AM163" s="3">
        <v>0</v>
      </c>
      <c r="AN163">
        <v>0</v>
      </c>
      <c r="AO163">
        <v>10</v>
      </c>
      <c r="AP163" s="38">
        <f t="shared" si="29"/>
        <v>0.1</v>
      </c>
      <c r="AQ163">
        <v>10</v>
      </c>
      <c r="AR163" s="8">
        <v>42344</v>
      </c>
      <c r="AS163">
        <v>0</v>
      </c>
      <c r="AT163" t="s">
        <v>46</v>
      </c>
      <c r="AU163" t="s">
        <v>324</v>
      </c>
      <c r="AV163" s="11">
        <v>39057</v>
      </c>
      <c r="AW163" s="3">
        <v>550000</v>
      </c>
      <c r="AX163" s="3">
        <v>550000</v>
      </c>
      <c r="AY163">
        <v>0.05</v>
      </c>
      <c r="AZ163">
        <v>20</v>
      </c>
      <c r="BA163" s="38">
        <f t="shared" si="27"/>
        <v>8.0242587190691328E-2</v>
      </c>
      <c r="BB163">
        <v>30</v>
      </c>
      <c r="BC163" s="8">
        <v>46362</v>
      </c>
      <c r="BD163" t="s">
        <v>71</v>
      </c>
      <c r="BE163" t="s">
        <v>100</v>
      </c>
      <c r="BF163" t="s">
        <v>325</v>
      </c>
      <c r="BG163" s="11">
        <v>39057</v>
      </c>
      <c r="BH163" s="3">
        <v>278143</v>
      </c>
      <c r="BI163" s="3">
        <v>217598.47</v>
      </c>
      <c r="BJ163">
        <v>0.05</v>
      </c>
      <c r="BK163">
        <v>15</v>
      </c>
      <c r="BL163" s="38">
        <f t="shared" si="28"/>
        <v>9.6342287609244376E-2</v>
      </c>
      <c r="BM163">
        <v>30</v>
      </c>
      <c r="BN163" s="8">
        <v>44536</v>
      </c>
      <c r="BO163" t="s">
        <v>75</v>
      </c>
      <c r="BP163" t="s">
        <v>100</v>
      </c>
      <c r="BQ163" t="s">
        <v>194</v>
      </c>
      <c r="BR163" s="3">
        <v>2786445</v>
      </c>
      <c r="BS163">
        <v>0</v>
      </c>
      <c r="BT163" s="19">
        <f t="shared" si="20"/>
        <v>2786445</v>
      </c>
      <c r="BU163" s="19">
        <f t="shared" si="21"/>
        <v>3021470</v>
      </c>
      <c r="BV163" s="13">
        <f t="shared" si="22"/>
        <v>1.0843458241594577</v>
      </c>
    </row>
    <row r="164" spans="1:74" hidden="1" x14ac:dyDescent="0.25">
      <c r="A164" t="s">
        <v>322</v>
      </c>
      <c r="B164" t="s">
        <v>323</v>
      </c>
      <c r="C164">
        <v>15</v>
      </c>
      <c r="D164" t="s">
        <v>264</v>
      </c>
      <c r="E164" s="8">
        <v>38808</v>
      </c>
      <c r="F164" s="3">
        <v>0</v>
      </c>
      <c r="G164" s="3">
        <v>188192</v>
      </c>
      <c r="H164" s="3">
        <v>188192</v>
      </c>
      <c r="I164">
        <v>44558</v>
      </c>
      <c r="J164">
        <v>15</v>
      </c>
      <c r="K164">
        <v>30</v>
      </c>
      <c r="L164" t="s">
        <v>41</v>
      </c>
      <c r="M164">
        <v>0</v>
      </c>
      <c r="N164">
        <v>0</v>
      </c>
      <c r="O164">
        <v>0</v>
      </c>
      <c r="P164">
        <v>15</v>
      </c>
      <c r="Q164">
        <v>0</v>
      </c>
      <c r="S164">
        <v>15</v>
      </c>
      <c r="T164" s="16">
        <f t="shared" si="23"/>
        <v>6.753838672573835E-2</v>
      </c>
      <c r="U164" s="3">
        <v>2786445</v>
      </c>
      <c r="V164" s="3">
        <v>2329110</v>
      </c>
      <c r="W164" s="14">
        <f t="shared" si="24"/>
        <v>0.8358715137029441</v>
      </c>
      <c r="X164" s="3">
        <v>1706889</v>
      </c>
      <c r="Y164" s="18">
        <f t="shared" si="25"/>
        <v>0.61256870313248601</v>
      </c>
      <c r="Z164" s="8">
        <v>251413</v>
      </c>
      <c r="AA164" s="9">
        <v>251413</v>
      </c>
      <c r="AB164" s="9">
        <v>217598.47</v>
      </c>
      <c r="AC164">
        <v>0.05</v>
      </c>
      <c r="AD164">
        <v>15</v>
      </c>
      <c r="AE164" s="38">
        <f t="shared" si="26"/>
        <v>9.6342287609244376E-2</v>
      </c>
      <c r="AF164">
        <v>30</v>
      </c>
      <c r="AG164" s="10">
        <v>44536</v>
      </c>
      <c r="AH164" t="s">
        <v>54</v>
      </c>
      <c r="AI164" t="s">
        <v>115</v>
      </c>
      <c r="AJ164" t="s">
        <v>44</v>
      </c>
      <c r="AK164" s="8">
        <v>39057</v>
      </c>
      <c r="AL164" s="3">
        <v>1706889</v>
      </c>
      <c r="AM164" s="3">
        <v>0</v>
      </c>
      <c r="AN164">
        <v>0</v>
      </c>
      <c r="AO164">
        <v>10</v>
      </c>
      <c r="AP164" s="38">
        <f t="shared" si="29"/>
        <v>0.1</v>
      </c>
      <c r="AQ164">
        <v>10</v>
      </c>
      <c r="AR164" s="8">
        <v>42344</v>
      </c>
      <c r="AS164">
        <v>0</v>
      </c>
      <c r="AT164" t="s">
        <v>100</v>
      </c>
      <c r="AU164" t="s">
        <v>326</v>
      </c>
      <c r="AV164" s="11">
        <v>39057</v>
      </c>
      <c r="AW164" s="3">
        <v>550000</v>
      </c>
      <c r="AX164" s="3">
        <v>550000</v>
      </c>
      <c r="AY164">
        <v>0.05</v>
      </c>
      <c r="AZ164">
        <v>20</v>
      </c>
      <c r="BA164" s="38">
        <f t="shared" si="27"/>
        <v>8.0242587190691328E-2</v>
      </c>
      <c r="BB164">
        <v>30</v>
      </c>
      <c r="BC164" s="8">
        <v>46362</v>
      </c>
      <c r="BD164" t="s">
        <v>71</v>
      </c>
      <c r="BE164" t="s">
        <v>100</v>
      </c>
      <c r="BF164" t="s">
        <v>71</v>
      </c>
      <c r="BG164" s="11">
        <v>39057</v>
      </c>
      <c r="BH164" s="3">
        <v>278143</v>
      </c>
      <c r="BI164" s="3">
        <v>278143</v>
      </c>
      <c r="BJ164">
        <v>0.05</v>
      </c>
      <c r="BK164">
        <v>15</v>
      </c>
      <c r="BL164" s="38">
        <f t="shared" si="28"/>
        <v>9.6342287609244376E-2</v>
      </c>
      <c r="BM164">
        <v>30</v>
      </c>
      <c r="BN164" s="8">
        <v>44536</v>
      </c>
      <c r="BO164" t="s">
        <v>75</v>
      </c>
      <c r="BP164" t="s">
        <v>100</v>
      </c>
      <c r="BQ164" t="s">
        <v>327</v>
      </c>
      <c r="BR164" s="3">
        <v>2786445</v>
      </c>
      <c r="BS164">
        <v>0</v>
      </c>
      <c r="BT164" s="19">
        <f t="shared" si="20"/>
        <v>2786445</v>
      </c>
      <c r="BU164" s="19">
        <f t="shared" si="21"/>
        <v>4493334</v>
      </c>
      <c r="BV164" s="13">
        <f t="shared" si="22"/>
        <v>1.612568703132486</v>
      </c>
    </row>
    <row r="165" spans="1:74" hidden="1" x14ac:dyDescent="0.25">
      <c r="A165" t="s">
        <v>85</v>
      </c>
      <c r="B165" t="s">
        <v>86</v>
      </c>
      <c r="C165">
        <v>49</v>
      </c>
      <c r="D165" t="s">
        <v>159</v>
      </c>
      <c r="E165" s="8">
        <v>39203</v>
      </c>
      <c r="F165" s="3">
        <v>4495010</v>
      </c>
      <c r="G165" s="3">
        <v>0</v>
      </c>
      <c r="H165" s="3">
        <v>4495010</v>
      </c>
      <c r="I165" t="s">
        <v>318</v>
      </c>
      <c r="J165" t="s">
        <v>69</v>
      </c>
      <c r="K165" t="s">
        <v>328</v>
      </c>
      <c r="L165" t="s">
        <v>41</v>
      </c>
      <c r="M165">
        <v>0</v>
      </c>
      <c r="N165">
        <v>0</v>
      </c>
      <c r="O165">
        <v>49</v>
      </c>
      <c r="P165">
        <v>0</v>
      </c>
      <c r="Q165">
        <v>0</v>
      </c>
      <c r="S165">
        <v>49</v>
      </c>
      <c r="T165" s="16">
        <f t="shared" si="23"/>
        <v>0.72548523071912296</v>
      </c>
      <c r="U165" s="3">
        <v>6195867</v>
      </c>
      <c r="V165" s="3">
        <v>5538886</v>
      </c>
      <c r="W165" s="14">
        <f t="shared" si="24"/>
        <v>0.89396463804016446</v>
      </c>
      <c r="X165" s="3">
        <v>4405000</v>
      </c>
      <c r="Y165" s="18">
        <f t="shared" si="25"/>
        <v>0.71095780461394664</v>
      </c>
      <c r="Z165" s="8">
        <v>41443</v>
      </c>
      <c r="AA165" s="9">
        <v>925000</v>
      </c>
      <c r="AB165" s="9">
        <v>873499.38</v>
      </c>
      <c r="AC165">
        <v>4.4999999999999998E-2</v>
      </c>
      <c r="AD165">
        <v>20</v>
      </c>
      <c r="AE165" s="38">
        <f t="shared" si="26"/>
        <v>7.6876144324048032E-2</v>
      </c>
      <c r="AF165">
        <v>30</v>
      </c>
      <c r="AG165" s="10">
        <v>48748</v>
      </c>
      <c r="AH165" t="s">
        <v>279</v>
      </c>
      <c r="AI165" t="s">
        <v>43</v>
      </c>
      <c r="AJ165">
        <v>0</v>
      </c>
      <c r="AK165" s="8">
        <v>38929</v>
      </c>
      <c r="AL165" s="3">
        <v>300000</v>
      </c>
      <c r="AM165" s="3">
        <v>0</v>
      </c>
      <c r="AN165">
        <v>2.5000000000000001E-2</v>
      </c>
      <c r="AO165">
        <v>30</v>
      </c>
      <c r="AP165" s="38">
        <f t="shared" si="29"/>
        <v>4.7777640736176463E-2</v>
      </c>
      <c r="AQ165">
        <v>30</v>
      </c>
      <c r="AR165" s="8">
        <v>49887</v>
      </c>
      <c r="AS165">
        <v>0</v>
      </c>
      <c r="AT165" t="s">
        <v>58</v>
      </c>
      <c r="AU165" t="s">
        <v>329</v>
      </c>
      <c r="AV165" s="11" t="s">
        <v>106</v>
      </c>
      <c r="AW165" s="3">
        <v>0</v>
      </c>
      <c r="AX165" s="3">
        <v>0</v>
      </c>
      <c r="AY165">
        <v>0</v>
      </c>
      <c r="AZ165">
        <v>0</v>
      </c>
      <c r="BA165" s="38">
        <f t="shared" si="27"/>
        <v>0</v>
      </c>
      <c r="BB165">
        <v>0</v>
      </c>
      <c r="BC165" s="8">
        <v>0</v>
      </c>
      <c r="BD165">
        <v>0</v>
      </c>
      <c r="BE165" t="s">
        <v>46</v>
      </c>
      <c r="BF165">
        <v>0</v>
      </c>
      <c r="BG165" s="11" t="s">
        <v>106</v>
      </c>
      <c r="BH165" s="3">
        <v>0</v>
      </c>
      <c r="BI165" s="3">
        <v>0</v>
      </c>
      <c r="BJ165">
        <v>0</v>
      </c>
      <c r="BK165">
        <v>0</v>
      </c>
      <c r="BL165" s="38">
        <f t="shared" si="28"/>
        <v>0</v>
      </c>
      <c r="BM165">
        <v>0</v>
      </c>
      <c r="BN165" s="8">
        <v>0</v>
      </c>
      <c r="BO165">
        <v>0</v>
      </c>
      <c r="BP165" t="s">
        <v>46</v>
      </c>
      <c r="BQ165">
        <v>0</v>
      </c>
      <c r="BR165" s="3">
        <v>6195867</v>
      </c>
      <c r="BS165" t="s">
        <v>496</v>
      </c>
      <c r="BT165" s="19">
        <f t="shared" si="20"/>
        <v>1225000</v>
      </c>
      <c r="BU165" s="19">
        <f t="shared" si="21"/>
        <v>5630000</v>
      </c>
      <c r="BV165" s="13">
        <f t="shared" si="22"/>
        <v>0.90867024744075364</v>
      </c>
    </row>
    <row r="166" spans="1:74" x14ac:dyDescent="0.25">
      <c r="A166" t="s">
        <v>330</v>
      </c>
      <c r="B166" t="s">
        <v>331</v>
      </c>
      <c r="C166">
        <v>10</v>
      </c>
      <c r="D166" t="s">
        <v>64</v>
      </c>
      <c r="E166" s="8">
        <v>38888</v>
      </c>
      <c r="F166" s="3">
        <v>68761</v>
      </c>
      <c r="G166" s="3">
        <v>0</v>
      </c>
      <c r="H166" s="3">
        <v>68761</v>
      </c>
      <c r="I166" t="s">
        <v>69</v>
      </c>
      <c r="J166" t="s">
        <v>318</v>
      </c>
      <c r="K166" t="s">
        <v>328</v>
      </c>
      <c r="L166" t="s">
        <v>41</v>
      </c>
      <c r="M166">
        <v>0</v>
      </c>
      <c r="N166">
        <v>0</v>
      </c>
      <c r="O166">
        <v>0</v>
      </c>
      <c r="P166">
        <v>8</v>
      </c>
      <c r="Q166">
        <v>2</v>
      </c>
      <c r="S166">
        <v>10</v>
      </c>
      <c r="T166" s="16">
        <f t="shared" si="23"/>
        <v>6.0571225210511899E-2</v>
      </c>
      <c r="U166" s="3">
        <v>1135209</v>
      </c>
      <c r="V166" s="3">
        <v>861687</v>
      </c>
      <c r="W166" s="14">
        <f t="shared" si="24"/>
        <v>0.75905582143904782</v>
      </c>
      <c r="X166" s="3">
        <v>608380</v>
      </c>
      <c r="Y166" s="18">
        <f t="shared" si="25"/>
        <v>0.53591893651301215</v>
      </c>
      <c r="Z166" s="8">
        <v>38636</v>
      </c>
      <c r="AA166" s="9">
        <v>64229</v>
      </c>
      <c r="AB166" s="9">
        <v>51990.29</v>
      </c>
      <c r="AC166">
        <v>6.3299999999999995E-2</v>
      </c>
      <c r="AD166">
        <v>15</v>
      </c>
      <c r="AE166" s="38">
        <f t="shared" si="26"/>
        <v>0.10519430986639479</v>
      </c>
      <c r="AF166">
        <v>15</v>
      </c>
      <c r="AG166" s="10">
        <v>44366</v>
      </c>
      <c r="AH166" t="s">
        <v>54</v>
      </c>
      <c r="AI166" t="s">
        <v>43</v>
      </c>
      <c r="AJ166" t="s">
        <v>55</v>
      </c>
      <c r="AK166" s="8">
        <v>38679</v>
      </c>
      <c r="AL166" s="3">
        <v>120000</v>
      </c>
      <c r="AM166" s="3">
        <v>83474.19</v>
      </c>
      <c r="AN166">
        <v>0.02</v>
      </c>
      <c r="AO166">
        <v>30</v>
      </c>
      <c r="AP166" s="38">
        <f t="shared" si="29"/>
        <v>4.4649922293402956E-2</v>
      </c>
      <c r="AQ166">
        <v>30</v>
      </c>
      <c r="AR166" s="8">
        <v>13111</v>
      </c>
      <c r="AS166" t="s">
        <v>71</v>
      </c>
      <c r="AT166" t="s">
        <v>43</v>
      </c>
      <c r="AU166" t="s">
        <v>55</v>
      </c>
      <c r="AV166" s="11">
        <v>38679</v>
      </c>
      <c r="AW166" s="3">
        <v>337000</v>
      </c>
      <c r="AX166" s="3">
        <v>337000</v>
      </c>
      <c r="AY166">
        <v>0</v>
      </c>
      <c r="AZ166">
        <v>15</v>
      </c>
      <c r="BA166" s="38">
        <f t="shared" si="27"/>
        <v>6.6666666666666666E-2</v>
      </c>
      <c r="BB166">
        <v>0</v>
      </c>
      <c r="BC166" s="8">
        <v>44158</v>
      </c>
      <c r="BD166" t="s">
        <v>75</v>
      </c>
      <c r="BE166" t="s">
        <v>100</v>
      </c>
      <c r="BF166" t="s">
        <v>55</v>
      </c>
      <c r="BG166" s="11">
        <v>38888</v>
      </c>
      <c r="BH166" s="3">
        <v>5600</v>
      </c>
      <c r="BI166" s="3">
        <v>0</v>
      </c>
      <c r="BJ166">
        <v>0</v>
      </c>
      <c r="BK166">
        <v>0</v>
      </c>
      <c r="BL166" s="38">
        <f t="shared" si="28"/>
        <v>0</v>
      </c>
      <c r="BM166">
        <v>0</v>
      </c>
      <c r="BN166" s="8">
        <v>0</v>
      </c>
      <c r="BO166">
        <v>0</v>
      </c>
      <c r="BP166" t="s">
        <v>58</v>
      </c>
      <c r="BQ166">
        <v>0</v>
      </c>
      <c r="BR166" s="3">
        <v>1135209</v>
      </c>
      <c r="BS166" t="s">
        <v>255</v>
      </c>
      <c r="BT166" s="19">
        <f t="shared" si="20"/>
        <v>526829</v>
      </c>
      <c r="BU166" s="19">
        <f t="shared" si="21"/>
        <v>1135209</v>
      </c>
      <c r="BV166" s="13">
        <f t="shared" si="22"/>
        <v>1</v>
      </c>
    </row>
    <row r="167" spans="1:74" x14ac:dyDescent="0.25">
      <c r="A167" t="s">
        <v>332</v>
      </c>
      <c r="B167" t="s">
        <v>57</v>
      </c>
      <c r="C167">
        <v>80</v>
      </c>
      <c r="D167" t="s">
        <v>37</v>
      </c>
      <c r="E167" s="8">
        <v>39038</v>
      </c>
      <c r="F167" s="3">
        <v>4500000</v>
      </c>
      <c r="G167" s="3">
        <v>0</v>
      </c>
      <c r="H167" s="3">
        <v>4500000</v>
      </c>
      <c r="I167">
        <v>25</v>
      </c>
      <c r="J167">
        <v>15</v>
      </c>
      <c r="K167">
        <v>40</v>
      </c>
      <c r="L167" t="s">
        <v>41</v>
      </c>
      <c r="M167">
        <v>0</v>
      </c>
      <c r="N167">
        <v>0</v>
      </c>
      <c r="O167">
        <v>0</v>
      </c>
      <c r="P167">
        <v>80</v>
      </c>
      <c r="Q167">
        <v>0</v>
      </c>
      <c r="S167">
        <v>80</v>
      </c>
      <c r="T167" s="16">
        <f t="shared" si="23"/>
        <v>0.59951287580464618</v>
      </c>
      <c r="U167" s="3">
        <v>7506094</v>
      </c>
      <c r="V167" s="3">
        <v>6071056</v>
      </c>
      <c r="W167" s="14">
        <f t="shared" si="24"/>
        <v>0.80881694260690051</v>
      </c>
      <c r="X167" s="3">
        <v>4319136</v>
      </c>
      <c r="Y167" s="18">
        <f t="shared" si="25"/>
        <v>0.57541725430030588</v>
      </c>
      <c r="Z167" s="8">
        <v>42628</v>
      </c>
      <c r="AA167" s="9">
        <v>2350000</v>
      </c>
      <c r="AB167" s="9">
        <v>2029178.17</v>
      </c>
      <c r="AC167">
        <v>6.3399999999999998E-2</v>
      </c>
      <c r="AD167">
        <v>15</v>
      </c>
      <c r="AE167" s="38">
        <f t="shared" si="26"/>
        <v>0.10526228877223555</v>
      </c>
      <c r="AF167">
        <v>30</v>
      </c>
      <c r="AG167" s="10">
        <v>44819</v>
      </c>
      <c r="AH167" t="s">
        <v>63</v>
      </c>
      <c r="AI167" t="s">
        <v>43</v>
      </c>
      <c r="AJ167" t="s">
        <v>44</v>
      </c>
      <c r="AK167" s="8">
        <v>42628</v>
      </c>
      <c r="AL167" s="3">
        <v>836958</v>
      </c>
      <c r="AM167" s="3">
        <v>385850.58</v>
      </c>
      <c r="AN167">
        <v>0</v>
      </c>
      <c r="AO167" t="s">
        <v>45</v>
      </c>
      <c r="AP167" s="38">
        <f t="shared" si="29"/>
        <v>0</v>
      </c>
      <c r="AQ167">
        <v>0</v>
      </c>
      <c r="AR167" s="8">
        <v>0</v>
      </c>
      <c r="AS167">
        <v>0</v>
      </c>
      <c r="AT167" t="s">
        <v>58</v>
      </c>
      <c r="AU167" t="s">
        <v>98</v>
      </c>
      <c r="AV167" s="11" t="s">
        <v>106</v>
      </c>
      <c r="AW167" s="3">
        <v>0</v>
      </c>
      <c r="AX167" s="3">
        <v>0</v>
      </c>
      <c r="AY167">
        <v>0</v>
      </c>
      <c r="AZ167">
        <v>0</v>
      </c>
      <c r="BA167" s="38">
        <f t="shared" si="27"/>
        <v>0</v>
      </c>
      <c r="BB167">
        <v>0</v>
      </c>
      <c r="BC167" s="8">
        <v>0</v>
      </c>
      <c r="BD167">
        <v>0</v>
      </c>
      <c r="BE167" t="s">
        <v>46</v>
      </c>
      <c r="BF167">
        <v>0</v>
      </c>
      <c r="BG167" s="11" t="s">
        <v>106</v>
      </c>
      <c r="BH167" s="3">
        <v>0</v>
      </c>
      <c r="BI167" s="3">
        <v>0</v>
      </c>
      <c r="BJ167">
        <v>0</v>
      </c>
      <c r="BK167">
        <v>0</v>
      </c>
      <c r="BL167" s="38">
        <f t="shared" si="28"/>
        <v>0</v>
      </c>
      <c r="BM167">
        <v>0</v>
      </c>
      <c r="BN167" s="8">
        <v>0</v>
      </c>
      <c r="BO167">
        <v>0</v>
      </c>
      <c r="BP167" t="s">
        <v>46</v>
      </c>
      <c r="BQ167">
        <v>0</v>
      </c>
      <c r="BR167" s="3">
        <v>7506094</v>
      </c>
      <c r="BS167" t="s">
        <v>47</v>
      </c>
      <c r="BT167" s="19">
        <f t="shared" si="20"/>
        <v>3186958</v>
      </c>
      <c r="BU167" s="19">
        <f t="shared" si="21"/>
        <v>7506094</v>
      </c>
      <c r="BV167" s="13">
        <f t="shared" si="22"/>
        <v>1</v>
      </c>
    </row>
    <row r="168" spans="1:74" hidden="1" x14ac:dyDescent="0.25">
      <c r="A168" t="s">
        <v>35</v>
      </c>
      <c r="B168" t="s">
        <v>36</v>
      </c>
      <c r="C168">
        <v>16</v>
      </c>
      <c r="D168" t="s">
        <v>37</v>
      </c>
      <c r="E168" s="8">
        <v>38924</v>
      </c>
      <c r="F168" s="3">
        <v>393403</v>
      </c>
      <c r="G168" s="3">
        <v>0</v>
      </c>
      <c r="H168" s="3">
        <v>393403</v>
      </c>
      <c r="I168" t="s">
        <v>69</v>
      </c>
      <c r="J168" t="s">
        <v>69</v>
      </c>
      <c r="K168" t="s">
        <v>40</v>
      </c>
      <c r="L168" t="s">
        <v>41</v>
      </c>
      <c r="M168">
        <v>0</v>
      </c>
      <c r="N168">
        <v>0</v>
      </c>
      <c r="O168">
        <v>0</v>
      </c>
      <c r="P168">
        <v>16</v>
      </c>
      <c r="Q168">
        <v>0</v>
      </c>
      <c r="S168">
        <v>16</v>
      </c>
      <c r="T168" s="16">
        <f t="shared" si="23"/>
        <v>9.6796988932896386E-2</v>
      </c>
      <c r="U168" s="3">
        <v>4064207</v>
      </c>
      <c r="V168" s="3">
        <v>4944893</v>
      </c>
      <c r="W168" s="14">
        <f t="shared" si="24"/>
        <v>1.2166931950070456</v>
      </c>
      <c r="X168" s="3">
        <v>3476207</v>
      </c>
      <c r="Y168" s="18">
        <f t="shared" si="25"/>
        <v>0.85532232979274925</v>
      </c>
      <c r="Z168" s="8">
        <v>38642</v>
      </c>
      <c r="AA168" s="9">
        <v>150000</v>
      </c>
      <c r="AB168" s="9">
        <v>24919.89</v>
      </c>
      <c r="AC168">
        <v>7.0000000000000007E-2</v>
      </c>
      <c r="AD168">
        <v>15</v>
      </c>
      <c r="AE168" s="38">
        <f t="shared" si="26"/>
        <v>0.10979462470100654</v>
      </c>
      <c r="AF168">
        <v>15</v>
      </c>
      <c r="AG168" s="10">
        <v>44136</v>
      </c>
      <c r="AH168" t="s">
        <v>54</v>
      </c>
      <c r="AI168" t="s">
        <v>43</v>
      </c>
      <c r="AJ168" t="s">
        <v>122</v>
      </c>
      <c r="AK168" s="8">
        <v>38707</v>
      </c>
      <c r="AL168" s="3">
        <v>190000</v>
      </c>
      <c r="AM168" s="3">
        <v>190000</v>
      </c>
      <c r="AN168">
        <v>0</v>
      </c>
      <c r="AO168">
        <v>20</v>
      </c>
      <c r="AP168" s="38">
        <f t="shared" si="29"/>
        <v>0.05</v>
      </c>
      <c r="AQ168">
        <v>0</v>
      </c>
      <c r="AR168" s="8">
        <v>46012</v>
      </c>
      <c r="AS168" t="s">
        <v>71</v>
      </c>
      <c r="AT168" t="s">
        <v>100</v>
      </c>
      <c r="AU168" t="s">
        <v>171</v>
      </c>
      <c r="AV168" s="11">
        <v>38839</v>
      </c>
      <c r="AW168" s="3">
        <v>100000</v>
      </c>
      <c r="AX168" s="3">
        <v>100000</v>
      </c>
      <c r="AY168">
        <v>0</v>
      </c>
      <c r="AZ168">
        <v>45</v>
      </c>
      <c r="BA168" s="38">
        <f t="shared" si="27"/>
        <v>2.2222222222222223E-2</v>
      </c>
      <c r="BB168" t="s">
        <v>333</v>
      </c>
      <c r="BC168" s="8">
        <v>55885</v>
      </c>
      <c r="BD168" t="s">
        <v>75</v>
      </c>
      <c r="BE168" t="s">
        <v>100</v>
      </c>
      <c r="BF168" t="s">
        <v>334</v>
      </c>
      <c r="BG168" s="11">
        <v>38702</v>
      </c>
      <c r="BH168" s="3">
        <v>148000</v>
      </c>
      <c r="BI168" s="3">
        <v>148000</v>
      </c>
      <c r="BJ168">
        <v>0</v>
      </c>
      <c r="BK168">
        <v>15</v>
      </c>
      <c r="BL168" s="38">
        <f t="shared" si="28"/>
        <v>6.6666666666666666E-2</v>
      </c>
      <c r="BM168">
        <v>0</v>
      </c>
      <c r="BN168" s="8">
        <v>44378</v>
      </c>
      <c r="BO168">
        <v>0</v>
      </c>
      <c r="BP168" t="s">
        <v>100</v>
      </c>
      <c r="BQ168" t="s">
        <v>122</v>
      </c>
      <c r="BR168" s="3">
        <v>4064207</v>
      </c>
      <c r="BS168" t="s">
        <v>47</v>
      </c>
      <c r="BT168" s="19">
        <f t="shared" si="20"/>
        <v>588000</v>
      </c>
      <c r="BU168" s="19">
        <f t="shared" si="21"/>
        <v>4064207</v>
      </c>
      <c r="BV168" s="13">
        <f t="shared" si="22"/>
        <v>1</v>
      </c>
    </row>
    <row r="169" spans="1:74" hidden="1" x14ac:dyDescent="0.25">
      <c r="A169" t="s">
        <v>241</v>
      </c>
      <c r="B169" t="s">
        <v>242</v>
      </c>
      <c r="C169">
        <v>35</v>
      </c>
      <c r="D169" t="s">
        <v>37</v>
      </c>
      <c r="E169" s="8">
        <v>40834</v>
      </c>
      <c r="F169" s="3">
        <v>0</v>
      </c>
      <c r="G169" s="3">
        <v>0</v>
      </c>
      <c r="H169" s="3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S169">
        <v>0</v>
      </c>
      <c r="T169" s="16">
        <f t="shared" si="23"/>
        <v>0</v>
      </c>
      <c r="U169" s="3">
        <v>9358549</v>
      </c>
      <c r="V169" s="3">
        <v>10087907</v>
      </c>
      <c r="W169" s="14">
        <f t="shared" si="24"/>
        <v>1.0779349448295885</v>
      </c>
      <c r="X169" s="3">
        <v>0</v>
      </c>
      <c r="Y169" s="18">
        <f t="shared" si="25"/>
        <v>0</v>
      </c>
      <c r="Z169" s="8">
        <v>40824</v>
      </c>
      <c r="AA169" s="9">
        <v>232470</v>
      </c>
      <c r="AB169" s="9">
        <v>232470</v>
      </c>
      <c r="AC169">
        <v>0.01</v>
      </c>
      <c r="AD169">
        <v>16</v>
      </c>
      <c r="AE169" s="38">
        <f t="shared" si="26"/>
        <v>6.7944596820894362E-2</v>
      </c>
      <c r="AF169">
        <v>0</v>
      </c>
      <c r="AG169" s="10">
        <v>46661</v>
      </c>
      <c r="AH169">
        <v>0</v>
      </c>
      <c r="AI169" t="s">
        <v>58</v>
      </c>
      <c r="AJ169" t="s">
        <v>335</v>
      </c>
      <c r="AK169" s="8">
        <v>40834</v>
      </c>
      <c r="AL169" s="3">
        <v>300000</v>
      </c>
      <c r="AM169" s="3">
        <v>300000</v>
      </c>
      <c r="AN169">
        <v>0</v>
      </c>
      <c r="AO169">
        <v>15</v>
      </c>
      <c r="AP169" s="38">
        <f t="shared" si="29"/>
        <v>6.6666666666666666E-2</v>
      </c>
      <c r="AQ169">
        <v>0</v>
      </c>
      <c r="AR169" s="8">
        <v>46296</v>
      </c>
      <c r="AS169">
        <v>0</v>
      </c>
      <c r="AT169" t="s">
        <v>100</v>
      </c>
      <c r="AU169" t="s">
        <v>336</v>
      </c>
      <c r="AV169" s="11" t="s">
        <v>106</v>
      </c>
      <c r="AW169" s="3">
        <v>30000</v>
      </c>
      <c r="AX169" s="3">
        <v>24596</v>
      </c>
      <c r="AY169">
        <v>0.01</v>
      </c>
      <c r="AZ169">
        <v>26</v>
      </c>
      <c r="BA169" s="38">
        <f t="shared" si="27"/>
        <v>4.386887762622086E-2</v>
      </c>
      <c r="BB169">
        <v>0</v>
      </c>
      <c r="BC169" s="8">
        <v>42916</v>
      </c>
      <c r="BD169">
        <v>0</v>
      </c>
      <c r="BE169" t="s">
        <v>46</v>
      </c>
      <c r="BF169">
        <v>0</v>
      </c>
      <c r="BG169" s="11">
        <v>40834</v>
      </c>
      <c r="BH169" s="3">
        <v>871791</v>
      </c>
      <c r="BI169" s="3">
        <v>871791</v>
      </c>
      <c r="BJ169">
        <v>4.2999999999999997E-2</v>
      </c>
      <c r="BK169">
        <v>16</v>
      </c>
      <c r="BL169" s="38">
        <f t="shared" si="28"/>
        <v>8.7730062275378023E-2</v>
      </c>
      <c r="BM169">
        <v>0</v>
      </c>
      <c r="BN169" s="8">
        <v>46661</v>
      </c>
      <c r="BO169">
        <v>0</v>
      </c>
      <c r="BP169" t="s">
        <v>58</v>
      </c>
      <c r="BQ169" t="s">
        <v>337</v>
      </c>
      <c r="BR169" s="3">
        <v>0</v>
      </c>
      <c r="BS169">
        <v>0</v>
      </c>
      <c r="BT169" s="19">
        <f t="shared" si="20"/>
        <v>1434261</v>
      </c>
      <c r="BU169" s="19">
        <f t="shared" si="21"/>
        <v>1434261</v>
      </c>
      <c r="BV169" s="13">
        <f t="shared" si="22"/>
        <v>0.15325677089471884</v>
      </c>
    </row>
    <row r="170" spans="1:74" x14ac:dyDescent="0.25">
      <c r="A170" t="s">
        <v>338</v>
      </c>
      <c r="B170" t="s">
        <v>220</v>
      </c>
      <c r="C170">
        <v>16</v>
      </c>
      <c r="D170" t="s">
        <v>64</v>
      </c>
      <c r="E170" s="8">
        <v>38833</v>
      </c>
      <c r="F170" s="3">
        <v>164664</v>
      </c>
      <c r="G170" s="3">
        <v>0</v>
      </c>
      <c r="H170" s="3">
        <v>164664</v>
      </c>
      <c r="I170">
        <v>15</v>
      </c>
      <c r="J170">
        <v>10</v>
      </c>
      <c r="K170">
        <v>25</v>
      </c>
      <c r="L170" t="s">
        <v>41</v>
      </c>
      <c r="M170">
        <v>0</v>
      </c>
      <c r="N170">
        <v>0</v>
      </c>
      <c r="O170">
        <v>0</v>
      </c>
      <c r="P170">
        <v>16</v>
      </c>
      <c r="Q170">
        <v>0</v>
      </c>
      <c r="S170">
        <v>16</v>
      </c>
      <c r="T170" s="16">
        <f t="shared" si="23"/>
        <v>7.5471559747401454E-2</v>
      </c>
      <c r="U170" s="3">
        <v>2181802</v>
      </c>
      <c r="V170" s="3">
        <v>2055728</v>
      </c>
      <c r="W170" s="14">
        <f t="shared" si="24"/>
        <v>0.94221565476610614</v>
      </c>
      <c r="X170" s="3">
        <v>1482759</v>
      </c>
      <c r="Y170" s="18">
        <f t="shared" si="25"/>
        <v>0.6796029153882891</v>
      </c>
      <c r="Z170" s="8">
        <v>38625</v>
      </c>
      <c r="AA170" s="9">
        <v>101293</v>
      </c>
      <c r="AB170" s="9">
        <v>81014</v>
      </c>
      <c r="AC170">
        <v>6.7599999999999993E-2</v>
      </c>
      <c r="AD170">
        <v>15</v>
      </c>
      <c r="AE170" s="38">
        <f t="shared" si="26"/>
        <v>0.10813613926956309</v>
      </c>
      <c r="AF170">
        <v>15</v>
      </c>
      <c r="AG170" s="10">
        <v>44104</v>
      </c>
      <c r="AH170" t="s">
        <v>63</v>
      </c>
      <c r="AI170" t="s">
        <v>43</v>
      </c>
      <c r="AJ170" t="s">
        <v>244</v>
      </c>
      <c r="AK170" s="8">
        <v>38625</v>
      </c>
      <c r="AL170" s="3">
        <v>429000</v>
      </c>
      <c r="AM170" s="3">
        <v>687615</v>
      </c>
      <c r="AN170">
        <v>4.5199999999999997E-2</v>
      </c>
      <c r="AO170">
        <v>20</v>
      </c>
      <c r="AP170" s="38">
        <f t="shared" si="29"/>
        <v>7.7009430102652876E-2</v>
      </c>
      <c r="AQ170">
        <v>20</v>
      </c>
      <c r="AR170" s="8">
        <v>45930</v>
      </c>
      <c r="AS170">
        <v>0</v>
      </c>
      <c r="AT170" t="s">
        <v>58</v>
      </c>
      <c r="AU170" t="s">
        <v>339</v>
      </c>
      <c r="AV170" s="11">
        <v>38701</v>
      </c>
      <c r="AW170" s="3">
        <v>168750</v>
      </c>
      <c r="AX170" s="3">
        <v>50823</v>
      </c>
      <c r="AY170">
        <v>7.0000000000000007E-2</v>
      </c>
      <c r="AZ170">
        <v>15</v>
      </c>
      <c r="BA170" s="38">
        <f t="shared" si="27"/>
        <v>0.10979462470100654</v>
      </c>
      <c r="BB170">
        <v>15</v>
      </c>
      <c r="BC170" s="8">
        <v>44180</v>
      </c>
      <c r="BD170">
        <v>0</v>
      </c>
      <c r="BE170" t="s">
        <v>46</v>
      </c>
      <c r="BF170" t="s">
        <v>340</v>
      </c>
      <c r="BG170" s="11" t="s">
        <v>106</v>
      </c>
      <c r="BH170" s="3">
        <v>0</v>
      </c>
      <c r="BI170" s="3">
        <v>0</v>
      </c>
      <c r="BJ170">
        <v>0</v>
      </c>
      <c r="BK170">
        <v>0</v>
      </c>
      <c r="BL170" s="38">
        <f t="shared" si="28"/>
        <v>0</v>
      </c>
      <c r="BM170">
        <v>0</v>
      </c>
      <c r="BN170" s="8">
        <v>0</v>
      </c>
      <c r="BO170">
        <v>0</v>
      </c>
      <c r="BP170" t="s">
        <v>46</v>
      </c>
      <c r="BQ170">
        <v>0</v>
      </c>
      <c r="BR170" s="3">
        <v>2181802</v>
      </c>
      <c r="BS170" t="s">
        <v>62</v>
      </c>
      <c r="BT170" s="19">
        <f t="shared" si="20"/>
        <v>699043</v>
      </c>
      <c r="BU170" s="19">
        <f t="shared" si="21"/>
        <v>2181802</v>
      </c>
      <c r="BV170" s="13">
        <f t="shared" si="22"/>
        <v>1</v>
      </c>
    </row>
    <row r="171" spans="1:74" hidden="1" x14ac:dyDescent="0.25">
      <c r="A171" t="s">
        <v>35</v>
      </c>
      <c r="B171" t="s">
        <v>36</v>
      </c>
      <c r="C171">
        <v>51</v>
      </c>
      <c r="D171" t="s">
        <v>64</v>
      </c>
      <c r="E171" s="8">
        <v>39353</v>
      </c>
      <c r="F171" s="3">
        <v>0</v>
      </c>
      <c r="G171" s="3">
        <v>810302</v>
      </c>
      <c r="H171" s="3">
        <v>810302</v>
      </c>
      <c r="I171" t="s">
        <v>69</v>
      </c>
      <c r="J171" t="s">
        <v>69</v>
      </c>
      <c r="K171" t="s">
        <v>40</v>
      </c>
      <c r="L171" t="s">
        <v>41</v>
      </c>
      <c r="M171">
        <v>0</v>
      </c>
      <c r="N171">
        <v>0</v>
      </c>
      <c r="O171">
        <v>11</v>
      </c>
      <c r="P171">
        <v>40</v>
      </c>
      <c r="Q171">
        <v>0</v>
      </c>
      <c r="S171">
        <v>51</v>
      </c>
      <c r="T171" s="16">
        <f t="shared" si="23"/>
        <v>9.5037691271238289E-2</v>
      </c>
      <c r="U171" s="3">
        <v>8526112</v>
      </c>
      <c r="V171" s="3">
        <v>10457910</v>
      </c>
      <c r="W171" s="14">
        <f t="shared" si="24"/>
        <v>1.226574316640457</v>
      </c>
      <c r="X171" s="3">
        <v>7482403</v>
      </c>
      <c r="Y171" s="18">
        <f t="shared" si="25"/>
        <v>0.87758675935760633</v>
      </c>
      <c r="Z171" s="8" t="s">
        <v>106</v>
      </c>
      <c r="AA171" s="9">
        <v>685349</v>
      </c>
      <c r="AB171" s="9">
        <v>592809</v>
      </c>
      <c r="AC171">
        <v>6.9500000000000006E-2</v>
      </c>
      <c r="AD171">
        <v>0</v>
      </c>
      <c r="AE171" s="38">
        <f t="shared" si="26"/>
        <v>0</v>
      </c>
      <c r="AF171">
        <v>0</v>
      </c>
      <c r="AG171" s="10">
        <v>44916</v>
      </c>
      <c r="AH171" t="s">
        <v>341</v>
      </c>
      <c r="AI171" t="s">
        <v>43</v>
      </c>
      <c r="AJ171" t="s">
        <v>122</v>
      </c>
      <c r="AK171" s="8" t="s">
        <v>106</v>
      </c>
      <c r="AL171" s="3">
        <v>300000</v>
      </c>
      <c r="AM171" s="3">
        <v>300000</v>
      </c>
      <c r="AN171">
        <v>0.06</v>
      </c>
      <c r="AO171">
        <v>0</v>
      </c>
      <c r="AP171" s="38">
        <f t="shared" si="29"/>
        <v>0</v>
      </c>
      <c r="AQ171">
        <v>0</v>
      </c>
      <c r="AR171" s="8" t="s">
        <v>342</v>
      </c>
      <c r="AS171">
        <v>0</v>
      </c>
      <c r="AT171" t="s">
        <v>100</v>
      </c>
      <c r="AU171" t="s">
        <v>343</v>
      </c>
      <c r="AV171" s="11" t="s">
        <v>106</v>
      </c>
      <c r="AW171" s="3">
        <v>200000</v>
      </c>
      <c r="AX171" s="3">
        <v>200000</v>
      </c>
      <c r="AY171">
        <v>0</v>
      </c>
      <c r="AZ171">
        <v>0</v>
      </c>
      <c r="BA171" s="38">
        <f t="shared" si="27"/>
        <v>0</v>
      </c>
      <c r="BB171">
        <v>0</v>
      </c>
      <c r="BC171" s="8">
        <v>44926</v>
      </c>
      <c r="BD171">
        <v>0</v>
      </c>
      <c r="BE171" t="s">
        <v>100</v>
      </c>
      <c r="BF171" t="s">
        <v>344</v>
      </c>
      <c r="BG171" s="11" t="s">
        <v>106</v>
      </c>
      <c r="BH171" s="3">
        <v>0</v>
      </c>
      <c r="BI171" s="3">
        <v>0</v>
      </c>
      <c r="BJ171">
        <v>0</v>
      </c>
      <c r="BK171">
        <v>0</v>
      </c>
      <c r="BL171" s="38">
        <f t="shared" si="28"/>
        <v>0</v>
      </c>
      <c r="BM171">
        <v>0</v>
      </c>
      <c r="BN171" s="8">
        <v>0</v>
      </c>
      <c r="BO171">
        <v>0</v>
      </c>
      <c r="BP171" t="s">
        <v>46</v>
      </c>
      <c r="BQ171">
        <v>0</v>
      </c>
      <c r="BR171" s="3">
        <v>1185349</v>
      </c>
      <c r="BS171" t="s">
        <v>62</v>
      </c>
      <c r="BT171" s="19">
        <f t="shared" si="20"/>
        <v>1185349</v>
      </c>
      <c r="BU171" s="19">
        <f t="shared" si="21"/>
        <v>8667752</v>
      </c>
      <c r="BV171" s="13">
        <f t="shared" si="22"/>
        <v>1.0166124958245915</v>
      </c>
    </row>
    <row r="172" spans="1:74" hidden="1" x14ac:dyDescent="0.25">
      <c r="A172" t="s">
        <v>124</v>
      </c>
      <c r="B172" t="s">
        <v>125</v>
      </c>
      <c r="C172">
        <v>24</v>
      </c>
      <c r="D172" t="s">
        <v>64</v>
      </c>
      <c r="E172" s="8">
        <v>39295</v>
      </c>
      <c r="F172" s="3">
        <v>156008</v>
      </c>
      <c r="G172" s="3">
        <v>0</v>
      </c>
      <c r="H172" s="3">
        <v>156008</v>
      </c>
      <c r="I172" t="s">
        <v>318</v>
      </c>
      <c r="J172" t="s">
        <v>69</v>
      </c>
      <c r="K172" t="s">
        <v>328</v>
      </c>
      <c r="L172" t="s">
        <v>41</v>
      </c>
      <c r="M172">
        <v>0</v>
      </c>
      <c r="N172">
        <v>0</v>
      </c>
      <c r="O172">
        <v>0</v>
      </c>
      <c r="P172">
        <v>100</v>
      </c>
      <c r="Q172">
        <v>0</v>
      </c>
      <c r="S172">
        <v>100</v>
      </c>
      <c r="T172" s="16">
        <f t="shared" si="23"/>
        <v>4.9064812866650251E-2</v>
      </c>
      <c r="U172" s="3">
        <v>3179631</v>
      </c>
      <c r="V172" s="3">
        <v>1</v>
      </c>
      <c r="W172" s="14">
        <f t="shared" si="24"/>
        <v>3.1450190289376347E-7</v>
      </c>
      <c r="X172" s="3">
        <v>1448050</v>
      </c>
      <c r="Y172" s="18">
        <f t="shared" si="25"/>
        <v>0.45541448048531419</v>
      </c>
      <c r="Z172" s="8">
        <v>39356</v>
      </c>
      <c r="AA172" s="9">
        <v>735594</v>
      </c>
      <c r="AB172" s="9">
        <v>669227.77</v>
      </c>
      <c r="AC172">
        <v>5.3749999999999999E-2</v>
      </c>
      <c r="AD172">
        <v>50</v>
      </c>
      <c r="AE172" s="38">
        <f t="shared" si="26"/>
        <v>5.7980614275691233E-2</v>
      </c>
      <c r="AF172">
        <v>30</v>
      </c>
      <c r="AG172" s="10">
        <v>50314</v>
      </c>
      <c r="AH172" t="s">
        <v>54</v>
      </c>
      <c r="AI172" t="s">
        <v>115</v>
      </c>
      <c r="AJ172" t="s">
        <v>44</v>
      </c>
      <c r="AK172" s="8">
        <v>39356</v>
      </c>
      <c r="AL172" s="3">
        <v>282490</v>
      </c>
      <c r="AM172" s="3">
        <v>229565.05</v>
      </c>
      <c r="AN172">
        <v>0.08</v>
      </c>
      <c r="AO172" t="s">
        <v>69</v>
      </c>
      <c r="AP172" s="38">
        <f t="shared" si="29"/>
        <v>0</v>
      </c>
      <c r="AQ172" t="s">
        <v>40</v>
      </c>
      <c r="AR172" s="8">
        <v>44835</v>
      </c>
      <c r="AS172" t="s">
        <v>345</v>
      </c>
      <c r="AT172" t="s">
        <v>43</v>
      </c>
      <c r="AU172" t="s">
        <v>44</v>
      </c>
      <c r="AV172" s="11">
        <v>39356</v>
      </c>
      <c r="AW172" s="3">
        <v>108000</v>
      </c>
      <c r="AX172" s="3">
        <v>108000</v>
      </c>
      <c r="AY172">
        <v>0.05</v>
      </c>
      <c r="AZ172">
        <v>20</v>
      </c>
      <c r="BA172" s="38">
        <f t="shared" si="27"/>
        <v>8.0242587190691328E-2</v>
      </c>
      <c r="BB172">
        <v>20</v>
      </c>
      <c r="BC172" s="8">
        <v>46661</v>
      </c>
      <c r="BD172" t="s">
        <v>75</v>
      </c>
      <c r="BE172" t="s">
        <v>100</v>
      </c>
      <c r="BF172" t="s">
        <v>194</v>
      </c>
      <c r="BG172" s="11">
        <v>39356</v>
      </c>
      <c r="BH172" s="3">
        <v>432551</v>
      </c>
      <c r="BI172" s="3">
        <v>432551</v>
      </c>
      <c r="BJ172">
        <v>5.3499999999999999E-2</v>
      </c>
      <c r="BK172" t="s">
        <v>160</v>
      </c>
      <c r="BL172" s="38">
        <f t="shared" si="28"/>
        <v>0</v>
      </c>
      <c r="BM172" t="s">
        <v>160</v>
      </c>
      <c r="BN172" s="8">
        <v>46661</v>
      </c>
      <c r="BO172" t="s">
        <v>346</v>
      </c>
      <c r="BP172" t="s">
        <v>100</v>
      </c>
      <c r="BQ172" t="s">
        <v>194</v>
      </c>
      <c r="BR172" s="3">
        <v>3179631</v>
      </c>
      <c r="BS172" t="s">
        <v>347</v>
      </c>
      <c r="BT172" s="19">
        <f t="shared" si="20"/>
        <v>1558635</v>
      </c>
      <c r="BU172" s="19">
        <f t="shared" si="21"/>
        <v>3006685</v>
      </c>
      <c r="BV172" s="13">
        <f t="shared" si="22"/>
        <v>0.94560815390213515</v>
      </c>
    </row>
    <row r="173" spans="1:74" hidden="1" x14ac:dyDescent="0.25">
      <c r="A173" t="s">
        <v>124</v>
      </c>
      <c r="B173" t="s">
        <v>125</v>
      </c>
      <c r="C173">
        <v>24</v>
      </c>
      <c r="D173" t="s">
        <v>64</v>
      </c>
      <c r="E173" s="8">
        <v>39295</v>
      </c>
      <c r="F173" s="3">
        <v>156008</v>
      </c>
      <c r="G173" s="3">
        <v>0</v>
      </c>
      <c r="H173" s="3">
        <v>156008</v>
      </c>
      <c r="I173">
        <v>25</v>
      </c>
      <c r="J173">
        <v>15</v>
      </c>
      <c r="K173">
        <v>40</v>
      </c>
      <c r="L173" t="s">
        <v>41</v>
      </c>
      <c r="M173">
        <v>0</v>
      </c>
      <c r="N173">
        <v>0</v>
      </c>
      <c r="O173">
        <v>0</v>
      </c>
      <c r="P173">
        <v>100</v>
      </c>
      <c r="Q173">
        <v>0</v>
      </c>
      <c r="S173">
        <v>24</v>
      </c>
      <c r="T173" s="16">
        <f t="shared" si="23"/>
        <v>4.9064812866650251E-2</v>
      </c>
      <c r="U173" s="3">
        <v>3179631</v>
      </c>
      <c r="V173" s="3">
        <v>100</v>
      </c>
      <c r="W173" s="14">
        <f t="shared" si="24"/>
        <v>3.1450190289376343E-5</v>
      </c>
      <c r="X173" s="3">
        <v>1448050</v>
      </c>
      <c r="Y173" s="18">
        <f t="shared" si="25"/>
        <v>0.45541448048531419</v>
      </c>
      <c r="Z173" s="8">
        <v>39356</v>
      </c>
      <c r="AA173" s="9">
        <v>735594</v>
      </c>
      <c r="AB173" s="9">
        <v>669227.77</v>
      </c>
      <c r="AC173">
        <v>0.01</v>
      </c>
      <c r="AD173">
        <v>50</v>
      </c>
      <c r="AE173" s="38">
        <f t="shared" si="26"/>
        <v>2.5512730928169743E-2</v>
      </c>
      <c r="AF173">
        <v>30</v>
      </c>
      <c r="AG173" s="10">
        <v>50314</v>
      </c>
      <c r="AH173" t="s">
        <v>54</v>
      </c>
      <c r="AI173" t="s">
        <v>115</v>
      </c>
      <c r="AJ173" t="s">
        <v>44</v>
      </c>
      <c r="AK173" s="8">
        <v>39356</v>
      </c>
      <c r="AL173" s="3">
        <v>282490</v>
      </c>
      <c r="AM173" s="3">
        <v>229565.05</v>
      </c>
      <c r="AN173">
        <v>0.08</v>
      </c>
      <c r="AO173">
        <v>15</v>
      </c>
      <c r="AP173" s="38">
        <f t="shared" si="29"/>
        <v>0.11682954493602005</v>
      </c>
      <c r="AQ173">
        <v>30</v>
      </c>
      <c r="AR173" s="8">
        <v>44835</v>
      </c>
      <c r="AS173" t="s">
        <v>71</v>
      </c>
      <c r="AT173" t="s">
        <v>43</v>
      </c>
      <c r="AU173" t="s">
        <v>44</v>
      </c>
      <c r="AV173" s="11">
        <v>39356</v>
      </c>
      <c r="AW173" s="3">
        <v>108000</v>
      </c>
      <c r="AX173" s="3">
        <v>5</v>
      </c>
      <c r="AY173">
        <v>0.2</v>
      </c>
      <c r="AZ173">
        <v>20</v>
      </c>
      <c r="BA173" s="38">
        <f t="shared" si="27"/>
        <v>0.20535653069304277</v>
      </c>
      <c r="BB173">
        <v>20</v>
      </c>
      <c r="BC173" s="8">
        <v>46661</v>
      </c>
      <c r="BD173" t="s">
        <v>75</v>
      </c>
      <c r="BE173" t="s">
        <v>100</v>
      </c>
      <c r="BF173" t="s">
        <v>194</v>
      </c>
      <c r="BG173" s="11">
        <v>39356</v>
      </c>
      <c r="BH173" s="3">
        <v>432551</v>
      </c>
      <c r="BI173" s="3">
        <v>432551</v>
      </c>
      <c r="BJ173">
        <v>5.3499999999999999E-2</v>
      </c>
      <c r="BK173">
        <v>20</v>
      </c>
      <c r="BL173" s="38">
        <f t="shared" si="28"/>
        <v>8.2641032540790874E-2</v>
      </c>
      <c r="BM173">
        <v>20</v>
      </c>
      <c r="BN173" s="8">
        <v>46661</v>
      </c>
      <c r="BO173" t="s">
        <v>346</v>
      </c>
      <c r="BP173" t="s">
        <v>100</v>
      </c>
      <c r="BQ173" t="s">
        <v>194</v>
      </c>
      <c r="BR173" s="3">
        <v>3179631</v>
      </c>
      <c r="BS173" t="s">
        <v>348</v>
      </c>
      <c r="BT173" s="19">
        <f t="shared" si="20"/>
        <v>1558635</v>
      </c>
      <c r="BU173" s="19">
        <f t="shared" si="21"/>
        <v>3006685</v>
      </c>
      <c r="BV173" s="13">
        <f t="shared" si="22"/>
        <v>0.94560815390213515</v>
      </c>
    </row>
    <row r="174" spans="1:74" hidden="1" x14ac:dyDescent="0.25">
      <c r="A174" t="s">
        <v>35</v>
      </c>
      <c r="B174" t="s">
        <v>36</v>
      </c>
      <c r="C174">
        <v>13</v>
      </c>
      <c r="D174" t="s">
        <v>123</v>
      </c>
      <c r="E174" s="8">
        <v>39030</v>
      </c>
      <c r="F174" s="3">
        <v>232670</v>
      </c>
      <c r="G174" s="3">
        <v>0</v>
      </c>
      <c r="H174" s="3">
        <v>232670</v>
      </c>
      <c r="I174">
        <v>25</v>
      </c>
      <c r="J174">
        <v>15</v>
      </c>
      <c r="K174">
        <v>40</v>
      </c>
      <c r="L174" t="s">
        <v>41</v>
      </c>
      <c r="M174">
        <v>0</v>
      </c>
      <c r="N174">
        <v>0</v>
      </c>
      <c r="O174">
        <v>0</v>
      </c>
      <c r="P174">
        <v>13</v>
      </c>
      <c r="Q174">
        <v>0</v>
      </c>
      <c r="S174">
        <v>13</v>
      </c>
      <c r="T174" s="16">
        <f t="shared" si="23"/>
        <v>9.5665470591306923E-2</v>
      </c>
      <c r="U174" s="3">
        <v>2432121</v>
      </c>
      <c r="V174" s="3">
        <v>2879575</v>
      </c>
      <c r="W174" s="14">
        <f t="shared" si="24"/>
        <v>1.1839768662825574</v>
      </c>
      <c r="X174" s="3">
        <v>2045991</v>
      </c>
      <c r="Y174" s="18">
        <f t="shared" si="25"/>
        <v>0.84123733975406656</v>
      </c>
      <c r="Z174" s="8" t="s">
        <v>106</v>
      </c>
      <c r="AA174" s="9">
        <v>225000</v>
      </c>
      <c r="AB174" s="9">
        <v>193091</v>
      </c>
      <c r="AC174">
        <v>7.8799999999999995E-2</v>
      </c>
      <c r="AD174">
        <v>0</v>
      </c>
      <c r="AE174" s="38">
        <f t="shared" si="26"/>
        <v>0</v>
      </c>
      <c r="AF174">
        <v>0</v>
      </c>
      <c r="AG174" s="10">
        <v>50010</v>
      </c>
      <c r="AH174">
        <v>0</v>
      </c>
      <c r="AI174" t="s">
        <v>43</v>
      </c>
      <c r="AJ174" t="s">
        <v>349</v>
      </c>
      <c r="AK174" s="8" t="s">
        <v>106</v>
      </c>
      <c r="AL174" s="3">
        <v>104000</v>
      </c>
      <c r="AM174" s="3">
        <v>40429</v>
      </c>
      <c r="AN174">
        <v>7.7299999999999994E-2</v>
      </c>
      <c r="AO174" t="s">
        <v>45</v>
      </c>
      <c r="AP174" s="38">
        <f t="shared" si="29"/>
        <v>0</v>
      </c>
      <c r="AQ174">
        <v>0</v>
      </c>
      <c r="AR174" s="8">
        <v>44501</v>
      </c>
      <c r="AS174">
        <v>0</v>
      </c>
      <c r="AT174" t="s">
        <v>46</v>
      </c>
      <c r="AU174" t="s">
        <v>350</v>
      </c>
      <c r="AV174" s="11" t="s">
        <v>106</v>
      </c>
      <c r="AW174" s="3">
        <v>57130</v>
      </c>
      <c r="AX174" s="3">
        <v>57130</v>
      </c>
      <c r="AY174">
        <v>0</v>
      </c>
      <c r="AZ174">
        <v>0</v>
      </c>
      <c r="BA174" s="38">
        <f t="shared" si="27"/>
        <v>0</v>
      </c>
      <c r="BB174">
        <v>0</v>
      </c>
      <c r="BC174" s="8" t="s">
        <v>351</v>
      </c>
      <c r="BD174">
        <v>0</v>
      </c>
      <c r="BE174" t="s">
        <v>100</v>
      </c>
      <c r="BF174" t="s">
        <v>266</v>
      </c>
      <c r="BG174" s="11" t="s">
        <v>106</v>
      </c>
      <c r="BH174" s="3">
        <v>0</v>
      </c>
      <c r="BI174" s="3">
        <v>0</v>
      </c>
      <c r="BJ174">
        <v>0</v>
      </c>
      <c r="BK174">
        <v>0</v>
      </c>
      <c r="BL174" s="38">
        <f t="shared" si="28"/>
        <v>0</v>
      </c>
      <c r="BM174">
        <v>0</v>
      </c>
      <c r="BN174" s="8">
        <v>0</v>
      </c>
      <c r="BO174">
        <v>0</v>
      </c>
      <c r="BP174" t="s">
        <v>46</v>
      </c>
      <c r="BQ174">
        <v>0</v>
      </c>
      <c r="BR174" s="3">
        <v>2432121</v>
      </c>
      <c r="BS174" t="s">
        <v>62</v>
      </c>
      <c r="BT174" s="19">
        <f t="shared" si="20"/>
        <v>386130</v>
      </c>
      <c r="BU174" s="19">
        <f t="shared" si="21"/>
        <v>2432121</v>
      </c>
      <c r="BV174" s="13">
        <f t="shared" si="22"/>
        <v>1</v>
      </c>
    </row>
    <row r="175" spans="1:74" hidden="1" x14ac:dyDescent="0.25">
      <c r="A175" t="s">
        <v>35</v>
      </c>
      <c r="B175" t="s">
        <v>36</v>
      </c>
      <c r="C175">
        <v>36</v>
      </c>
      <c r="D175" t="s">
        <v>37</v>
      </c>
      <c r="E175" s="8">
        <v>39017</v>
      </c>
      <c r="F175" s="3">
        <v>0</v>
      </c>
      <c r="G175" s="3">
        <v>0</v>
      </c>
      <c r="H175" s="3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S175">
        <v>0</v>
      </c>
      <c r="T175" s="16">
        <f t="shared" si="23"/>
        <v>0</v>
      </c>
      <c r="U175" s="3">
        <v>4922744</v>
      </c>
      <c r="V175" s="3">
        <v>4579642</v>
      </c>
      <c r="W175" s="14">
        <f t="shared" si="24"/>
        <v>0.9303026929696121</v>
      </c>
      <c r="X175" s="3">
        <v>0</v>
      </c>
      <c r="Y175" s="18">
        <f t="shared" si="25"/>
        <v>0</v>
      </c>
      <c r="Z175" s="8">
        <v>39079</v>
      </c>
      <c r="AA175" s="9">
        <v>875000</v>
      </c>
      <c r="AB175" s="9">
        <v>707951.04</v>
      </c>
      <c r="AC175">
        <v>7.1499999999999994E-2</v>
      </c>
      <c r="AD175">
        <v>17</v>
      </c>
      <c r="AE175" s="38">
        <f t="shared" si="26"/>
        <v>0.103491830178478</v>
      </c>
      <c r="AF175">
        <v>25</v>
      </c>
      <c r="AG175" s="10">
        <v>44927</v>
      </c>
      <c r="AH175">
        <v>0</v>
      </c>
      <c r="AI175" t="s">
        <v>43</v>
      </c>
      <c r="AJ175" t="s">
        <v>214</v>
      </c>
      <c r="AK175" s="8">
        <v>38972</v>
      </c>
      <c r="AL175" s="3">
        <v>250000</v>
      </c>
      <c r="AM175" s="3">
        <v>415000</v>
      </c>
      <c r="AN175">
        <v>0.01</v>
      </c>
      <c r="AO175">
        <v>50</v>
      </c>
      <c r="AP175" s="38">
        <f t="shared" si="29"/>
        <v>2.5512730928169743E-2</v>
      </c>
      <c r="AQ175">
        <v>30</v>
      </c>
      <c r="AR175" s="8">
        <v>58075</v>
      </c>
      <c r="AS175">
        <v>0</v>
      </c>
      <c r="AT175">
        <v>0</v>
      </c>
      <c r="AU175" t="s">
        <v>183</v>
      </c>
      <c r="AV175" s="11">
        <v>39059</v>
      </c>
      <c r="AW175" s="3">
        <v>180000</v>
      </c>
      <c r="AX175" s="3">
        <v>180000</v>
      </c>
      <c r="AY175">
        <v>0</v>
      </c>
      <c r="AZ175">
        <v>15</v>
      </c>
      <c r="BA175" s="38">
        <f t="shared" si="27"/>
        <v>6.6666666666666666E-2</v>
      </c>
      <c r="BB175">
        <v>0</v>
      </c>
      <c r="BC175" s="8">
        <v>44926</v>
      </c>
      <c r="BD175">
        <v>0</v>
      </c>
      <c r="BE175" t="s">
        <v>100</v>
      </c>
      <c r="BF175" t="s">
        <v>214</v>
      </c>
      <c r="BG175" s="11" t="s">
        <v>106</v>
      </c>
      <c r="BH175" s="3">
        <v>0</v>
      </c>
      <c r="BI175" s="3">
        <v>0</v>
      </c>
      <c r="BJ175">
        <v>0</v>
      </c>
      <c r="BK175">
        <v>0</v>
      </c>
      <c r="BL175" s="38">
        <f t="shared" si="28"/>
        <v>0</v>
      </c>
      <c r="BM175">
        <v>0</v>
      </c>
      <c r="BN175" s="8">
        <v>0</v>
      </c>
      <c r="BO175">
        <v>0</v>
      </c>
      <c r="BP175" t="s">
        <v>46</v>
      </c>
      <c r="BQ175">
        <v>0</v>
      </c>
      <c r="BR175" s="3">
        <v>0</v>
      </c>
      <c r="BS175">
        <v>0</v>
      </c>
      <c r="BT175" s="19">
        <f t="shared" si="20"/>
        <v>1305000</v>
      </c>
      <c r="BU175" s="19">
        <f t="shared" si="21"/>
        <v>1305000</v>
      </c>
      <c r="BV175" s="13">
        <f t="shared" si="22"/>
        <v>0.26509605212052467</v>
      </c>
    </row>
    <row r="176" spans="1:74" hidden="1" x14ac:dyDescent="0.25">
      <c r="A176" t="s">
        <v>332</v>
      </c>
      <c r="B176" t="s">
        <v>57</v>
      </c>
      <c r="C176">
        <v>4</v>
      </c>
      <c r="D176" t="s">
        <v>159</v>
      </c>
      <c r="E176" s="8">
        <v>39448</v>
      </c>
      <c r="F176" s="3">
        <v>826840</v>
      </c>
      <c r="G176" s="3">
        <v>0</v>
      </c>
      <c r="H176" s="3">
        <v>826840</v>
      </c>
      <c r="I176" t="s">
        <v>318</v>
      </c>
      <c r="J176" t="s">
        <v>69</v>
      </c>
      <c r="K176" t="s">
        <v>328</v>
      </c>
      <c r="L176" t="s">
        <v>41</v>
      </c>
      <c r="M176">
        <v>0</v>
      </c>
      <c r="N176">
        <v>0</v>
      </c>
      <c r="O176">
        <v>4</v>
      </c>
      <c r="P176">
        <v>0</v>
      </c>
      <c r="Q176">
        <v>0</v>
      </c>
      <c r="S176">
        <v>4</v>
      </c>
      <c r="T176" s="16">
        <f t="shared" si="23"/>
        <v>0.91714890081671996</v>
      </c>
      <c r="U176" s="3">
        <v>901533</v>
      </c>
      <c r="V176" s="3">
        <v>1055597</v>
      </c>
      <c r="W176" s="14">
        <f t="shared" si="24"/>
        <v>1.1708911376510898</v>
      </c>
      <c r="X176" s="3">
        <v>679534</v>
      </c>
      <c r="Y176" s="18">
        <f t="shared" si="25"/>
        <v>0.75375388366260576</v>
      </c>
      <c r="Z176" s="8">
        <v>39570</v>
      </c>
      <c r="AA176" s="9">
        <v>103000</v>
      </c>
      <c r="AB176" s="9">
        <v>93242</v>
      </c>
      <c r="AC176">
        <v>7.0000000000000007E-2</v>
      </c>
      <c r="AD176">
        <v>16</v>
      </c>
      <c r="AE176" s="38">
        <f t="shared" si="26"/>
        <v>0.10585764772624282</v>
      </c>
      <c r="AF176">
        <v>0</v>
      </c>
      <c r="AG176" s="10">
        <v>45048</v>
      </c>
      <c r="AH176" t="s">
        <v>279</v>
      </c>
      <c r="AI176" t="s">
        <v>43</v>
      </c>
      <c r="AJ176">
        <v>0</v>
      </c>
      <c r="AK176" s="8" t="s">
        <v>106</v>
      </c>
      <c r="AL176" s="3">
        <v>0</v>
      </c>
      <c r="AM176" s="3">
        <v>0</v>
      </c>
      <c r="AN176">
        <v>0</v>
      </c>
      <c r="AO176" t="s">
        <v>45</v>
      </c>
      <c r="AP176" s="38">
        <f t="shared" si="29"/>
        <v>0</v>
      </c>
      <c r="AQ176">
        <v>0</v>
      </c>
      <c r="AR176" s="8">
        <v>0</v>
      </c>
      <c r="AS176">
        <v>0</v>
      </c>
      <c r="AT176" t="s">
        <v>46</v>
      </c>
      <c r="AU176">
        <v>0</v>
      </c>
      <c r="AV176" s="11" t="s">
        <v>106</v>
      </c>
      <c r="AW176" s="3">
        <v>0</v>
      </c>
      <c r="AX176" s="3">
        <v>0</v>
      </c>
      <c r="AY176">
        <v>0</v>
      </c>
      <c r="AZ176">
        <v>0</v>
      </c>
      <c r="BA176" s="38">
        <f t="shared" si="27"/>
        <v>0</v>
      </c>
      <c r="BB176">
        <v>0</v>
      </c>
      <c r="BC176" s="8">
        <v>0</v>
      </c>
      <c r="BD176">
        <v>0</v>
      </c>
      <c r="BE176" t="s">
        <v>46</v>
      </c>
      <c r="BF176">
        <v>0</v>
      </c>
      <c r="BG176" s="11" t="s">
        <v>106</v>
      </c>
      <c r="BH176" s="3">
        <v>0</v>
      </c>
      <c r="BI176" s="3">
        <v>0</v>
      </c>
      <c r="BJ176">
        <v>0</v>
      </c>
      <c r="BK176">
        <v>0</v>
      </c>
      <c r="BL176" s="38">
        <f t="shared" si="28"/>
        <v>0</v>
      </c>
      <c r="BM176">
        <v>0</v>
      </c>
      <c r="BN176" s="8">
        <v>0</v>
      </c>
      <c r="BO176">
        <v>0</v>
      </c>
      <c r="BP176" t="s">
        <v>46</v>
      </c>
      <c r="BQ176">
        <v>0</v>
      </c>
      <c r="BR176" s="3">
        <v>901533</v>
      </c>
      <c r="BS176">
        <v>0</v>
      </c>
      <c r="BT176" s="19">
        <f t="shared" si="20"/>
        <v>103000</v>
      </c>
      <c r="BU176" s="19">
        <f t="shared" si="21"/>
        <v>782534</v>
      </c>
      <c r="BV176" s="13">
        <f t="shared" si="22"/>
        <v>0.8680037225481485</v>
      </c>
    </row>
    <row r="177" spans="1:74" x14ac:dyDescent="0.25">
      <c r="A177" t="s">
        <v>96</v>
      </c>
      <c r="B177" t="s">
        <v>97</v>
      </c>
      <c r="C177">
        <v>96</v>
      </c>
      <c r="D177" t="s">
        <v>37</v>
      </c>
      <c r="E177" s="8">
        <v>39461</v>
      </c>
      <c r="F177" s="3">
        <v>5818200</v>
      </c>
      <c r="G177" s="3">
        <v>0</v>
      </c>
      <c r="H177" s="3">
        <v>5818200</v>
      </c>
      <c r="I177">
        <v>25</v>
      </c>
      <c r="J177">
        <v>15</v>
      </c>
      <c r="K177">
        <v>40</v>
      </c>
      <c r="L177" t="s">
        <v>41</v>
      </c>
      <c r="M177">
        <v>0</v>
      </c>
      <c r="N177">
        <v>0</v>
      </c>
      <c r="O177">
        <v>0</v>
      </c>
      <c r="P177">
        <v>81</v>
      </c>
      <c r="Q177">
        <v>15</v>
      </c>
      <c r="S177">
        <v>96</v>
      </c>
      <c r="T177" s="16">
        <f t="shared" si="23"/>
        <v>0.62687136434110202</v>
      </c>
      <c r="U177" s="3">
        <v>9281330</v>
      </c>
      <c r="V177" s="3">
        <v>9049575</v>
      </c>
      <c r="W177" s="14">
        <f t="shared" si="24"/>
        <v>0.97502997953957027</v>
      </c>
      <c r="X177" s="3">
        <v>5643200</v>
      </c>
      <c r="Y177" s="18">
        <f t="shared" si="25"/>
        <v>0.60801630800758077</v>
      </c>
      <c r="Z177" s="8">
        <v>39014</v>
      </c>
      <c r="AA177" s="9">
        <v>2600000</v>
      </c>
      <c r="AB177" s="9">
        <v>2379574.88</v>
      </c>
      <c r="AC177">
        <v>5.1700000000000003E-2</v>
      </c>
      <c r="AD177">
        <v>2</v>
      </c>
      <c r="AE177" s="38">
        <f t="shared" si="26"/>
        <v>0.53910069210898282</v>
      </c>
      <c r="AF177">
        <v>0</v>
      </c>
      <c r="AG177" s="10" t="s">
        <v>353</v>
      </c>
      <c r="AH177" t="s">
        <v>63</v>
      </c>
      <c r="AI177" t="s">
        <v>100</v>
      </c>
      <c r="AJ177" t="s">
        <v>44</v>
      </c>
      <c r="AK177" s="8">
        <v>39014</v>
      </c>
      <c r="AL177" s="3">
        <v>1038029</v>
      </c>
      <c r="AM177" s="3">
        <v>8719.6200000000008</v>
      </c>
      <c r="AN177">
        <v>0</v>
      </c>
      <c r="AO177" t="s">
        <v>45</v>
      </c>
      <c r="AP177" s="38">
        <f t="shared" si="29"/>
        <v>0</v>
      </c>
      <c r="AQ177">
        <v>0</v>
      </c>
      <c r="AR177" s="8">
        <v>0</v>
      </c>
      <c r="AS177">
        <v>0</v>
      </c>
      <c r="AT177" t="s">
        <v>58</v>
      </c>
      <c r="AU177" t="s">
        <v>98</v>
      </c>
      <c r="AV177" s="11" t="s">
        <v>106</v>
      </c>
      <c r="AW177" s="3">
        <v>0</v>
      </c>
      <c r="AX177" s="3">
        <v>0</v>
      </c>
      <c r="AY177">
        <v>0</v>
      </c>
      <c r="AZ177">
        <v>0</v>
      </c>
      <c r="BA177" s="38">
        <f t="shared" si="27"/>
        <v>0</v>
      </c>
      <c r="BB177">
        <v>0</v>
      </c>
      <c r="BC177" s="8">
        <v>0</v>
      </c>
      <c r="BD177">
        <v>0</v>
      </c>
      <c r="BE177" t="s">
        <v>46</v>
      </c>
      <c r="BF177">
        <v>0</v>
      </c>
      <c r="BG177" s="11" t="s">
        <v>106</v>
      </c>
      <c r="BH177" s="3">
        <v>0</v>
      </c>
      <c r="BI177" s="3">
        <v>0</v>
      </c>
      <c r="BJ177">
        <v>0</v>
      </c>
      <c r="BK177">
        <v>0</v>
      </c>
      <c r="BL177" s="38">
        <f t="shared" si="28"/>
        <v>0</v>
      </c>
      <c r="BM177">
        <v>0</v>
      </c>
      <c r="BN177" s="8">
        <v>0</v>
      </c>
      <c r="BO177">
        <v>0</v>
      </c>
      <c r="BP177" t="s">
        <v>46</v>
      </c>
      <c r="BQ177">
        <v>0</v>
      </c>
      <c r="BR177" s="3">
        <v>9281330</v>
      </c>
      <c r="BS177" t="s">
        <v>47</v>
      </c>
      <c r="BT177" s="19">
        <f t="shared" si="20"/>
        <v>3638029</v>
      </c>
      <c r="BU177" s="19">
        <f t="shared" si="21"/>
        <v>9281229</v>
      </c>
      <c r="BV177" s="13">
        <f t="shared" si="22"/>
        <v>0.99998911793891609</v>
      </c>
    </row>
    <row r="178" spans="1:74" hidden="1" x14ac:dyDescent="0.25">
      <c r="A178" t="s">
        <v>332</v>
      </c>
      <c r="B178" t="s">
        <v>57</v>
      </c>
      <c r="C178">
        <v>24</v>
      </c>
      <c r="D178" t="s">
        <v>37</v>
      </c>
      <c r="E178" s="8">
        <v>40455</v>
      </c>
      <c r="F178" s="3">
        <v>3417870</v>
      </c>
      <c r="G178" s="3">
        <v>0</v>
      </c>
      <c r="H178" s="3">
        <v>3417870</v>
      </c>
      <c r="I178">
        <v>30</v>
      </c>
      <c r="J178">
        <v>15</v>
      </c>
      <c r="K178">
        <v>45</v>
      </c>
      <c r="L178" t="s">
        <v>41</v>
      </c>
      <c r="M178">
        <v>0</v>
      </c>
      <c r="N178">
        <v>0</v>
      </c>
      <c r="O178">
        <v>0</v>
      </c>
      <c r="P178">
        <v>24</v>
      </c>
      <c r="Q178">
        <v>0</v>
      </c>
      <c r="S178">
        <v>24</v>
      </c>
      <c r="T178" s="16">
        <f t="shared" si="23"/>
        <v>0.82145033076770557</v>
      </c>
      <c r="U178" s="3">
        <v>4160775</v>
      </c>
      <c r="V178" s="3">
        <v>4694352</v>
      </c>
      <c r="W178" s="14">
        <f t="shared" si="24"/>
        <v>1.1282398110928853</v>
      </c>
      <c r="X178" s="3">
        <v>2000000</v>
      </c>
      <c r="Y178" s="18">
        <f t="shared" si="25"/>
        <v>0.48067968106903158</v>
      </c>
      <c r="Z178" s="8">
        <v>40701</v>
      </c>
      <c r="AA178" s="9">
        <v>450000</v>
      </c>
      <c r="AB178" s="9">
        <v>413253.17</v>
      </c>
      <c r="AC178">
        <v>6.1199999999999997E-2</v>
      </c>
      <c r="AD178">
        <v>15</v>
      </c>
      <c r="AE178" s="38">
        <f t="shared" si="26"/>
        <v>0.10377158676873832</v>
      </c>
      <c r="AF178">
        <v>30</v>
      </c>
      <c r="AG178" s="10">
        <v>46180</v>
      </c>
      <c r="AH178" t="s">
        <v>63</v>
      </c>
      <c r="AI178" t="s">
        <v>43</v>
      </c>
      <c r="AJ178" t="s">
        <v>44</v>
      </c>
      <c r="AK178" s="8">
        <v>40247</v>
      </c>
      <c r="AL178" s="3">
        <v>1287456</v>
      </c>
      <c r="AM178" s="3">
        <v>1286367</v>
      </c>
      <c r="AN178">
        <v>0</v>
      </c>
      <c r="AO178">
        <v>30</v>
      </c>
      <c r="AP178" s="38">
        <f t="shared" si="29"/>
        <v>3.3333333333333333E-2</v>
      </c>
      <c r="AQ178">
        <v>0</v>
      </c>
      <c r="AR178" s="8">
        <v>51204</v>
      </c>
      <c r="AS178" t="s">
        <v>206</v>
      </c>
      <c r="AT178" t="s">
        <v>58</v>
      </c>
      <c r="AU178" t="s">
        <v>98</v>
      </c>
      <c r="AV178" s="11" t="s">
        <v>106</v>
      </c>
      <c r="AW178" s="3">
        <v>0</v>
      </c>
      <c r="AX178" s="3">
        <v>0</v>
      </c>
      <c r="AY178">
        <v>0</v>
      </c>
      <c r="AZ178">
        <v>0</v>
      </c>
      <c r="BA178" s="38">
        <f t="shared" si="27"/>
        <v>0</v>
      </c>
      <c r="BB178">
        <v>0</v>
      </c>
      <c r="BC178" s="8">
        <v>0</v>
      </c>
      <c r="BD178">
        <v>0</v>
      </c>
      <c r="BE178">
        <v>0</v>
      </c>
      <c r="BF178">
        <v>0</v>
      </c>
      <c r="BG178" s="11" t="s">
        <v>106</v>
      </c>
      <c r="BH178" s="3">
        <v>0</v>
      </c>
      <c r="BI178" s="3">
        <v>0</v>
      </c>
      <c r="BJ178">
        <v>0</v>
      </c>
      <c r="BK178">
        <v>0</v>
      </c>
      <c r="BL178" s="38">
        <f t="shared" si="28"/>
        <v>0</v>
      </c>
      <c r="BM178">
        <v>0</v>
      </c>
      <c r="BN178" s="8">
        <v>0</v>
      </c>
      <c r="BO178">
        <v>0</v>
      </c>
      <c r="BP178" t="s">
        <v>46</v>
      </c>
      <c r="BQ178">
        <v>0</v>
      </c>
      <c r="BR178" s="3">
        <v>4160775</v>
      </c>
      <c r="BS178" t="s">
        <v>47</v>
      </c>
      <c r="BT178" s="19">
        <f t="shared" si="20"/>
        <v>1737456</v>
      </c>
      <c r="BU178" s="19">
        <f t="shared" si="21"/>
        <v>3737456</v>
      </c>
      <c r="BV178" s="13">
        <f t="shared" si="22"/>
        <v>0.89825957904476927</v>
      </c>
    </row>
    <row r="179" spans="1:74" x14ac:dyDescent="0.25">
      <c r="A179" t="s">
        <v>67</v>
      </c>
      <c r="B179" t="s">
        <v>68</v>
      </c>
      <c r="C179">
        <v>10</v>
      </c>
      <c r="D179" t="s">
        <v>159</v>
      </c>
      <c r="E179" s="8">
        <v>39264</v>
      </c>
      <c r="F179" s="3">
        <v>1764220</v>
      </c>
      <c r="G179" s="3">
        <v>0</v>
      </c>
      <c r="H179" s="3">
        <v>1764220</v>
      </c>
      <c r="I179" t="s">
        <v>69</v>
      </c>
      <c r="J179" t="s">
        <v>69</v>
      </c>
      <c r="K179" t="s">
        <v>40</v>
      </c>
      <c r="L179" t="s">
        <v>41</v>
      </c>
      <c r="M179">
        <v>0</v>
      </c>
      <c r="N179">
        <v>0</v>
      </c>
      <c r="O179">
        <v>10</v>
      </c>
      <c r="P179">
        <v>0</v>
      </c>
      <c r="Q179">
        <v>0</v>
      </c>
      <c r="S179">
        <v>10</v>
      </c>
      <c r="T179" s="16">
        <f t="shared" si="23"/>
        <v>0.73622299600385921</v>
      </c>
      <c r="U179" s="3">
        <v>2396312</v>
      </c>
      <c r="V179" s="3">
        <v>2191832</v>
      </c>
      <c r="W179" s="14">
        <f t="shared" si="24"/>
        <v>0.91466887450382084</v>
      </c>
      <c r="X179" s="3">
        <v>1711000</v>
      </c>
      <c r="Y179" s="18">
        <f t="shared" si="25"/>
        <v>0.71401386797712485</v>
      </c>
      <c r="Z179" s="8">
        <v>39647</v>
      </c>
      <c r="AA179" s="9">
        <v>125000</v>
      </c>
      <c r="AB179" s="9">
        <v>113740</v>
      </c>
      <c r="AC179">
        <v>7.5999999999999998E-2</v>
      </c>
      <c r="AD179">
        <v>18</v>
      </c>
      <c r="AE179" s="38">
        <f t="shared" si="26"/>
        <v>0.10375909395264575</v>
      </c>
      <c r="AF179">
        <v>0</v>
      </c>
      <c r="AG179" s="10">
        <v>46221</v>
      </c>
      <c r="AH179" t="s">
        <v>279</v>
      </c>
      <c r="AI179" t="s">
        <v>43</v>
      </c>
      <c r="AJ179">
        <v>0</v>
      </c>
      <c r="AK179" s="8">
        <v>39041</v>
      </c>
      <c r="AL179" s="3">
        <v>558000</v>
      </c>
      <c r="AM179" s="3">
        <v>558000</v>
      </c>
      <c r="AN179">
        <v>5.0000000000000001E-3</v>
      </c>
      <c r="AO179">
        <v>30</v>
      </c>
      <c r="AP179" s="38">
        <f t="shared" si="29"/>
        <v>3.5978918413828026E-2</v>
      </c>
      <c r="AQ179">
        <v>0</v>
      </c>
      <c r="AR179" s="8">
        <v>49999</v>
      </c>
      <c r="AS179" t="s">
        <v>238</v>
      </c>
      <c r="AT179" t="s">
        <v>100</v>
      </c>
      <c r="AU179">
        <v>0</v>
      </c>
      <c r="AV179" s="11" t="s">
        <v>106</v>
      </c>
      <c r="AW179" s="3">
        <v>0</v>
      </c>
      <c r="AX179" s="3">
        <v>0</v>
      </c>
      <c r="AY179">
        <v>0</v>
      </c>
      <c r="AZ179">
        <v>0</v>
      </c>
      <c r="BA179" s="38">
        <f t="shared" si="27"/>
        <v>0</v>
      </c>
      <c r="BB179">
        <v>0</v>
      </c>
      <c r="BC179" s="8">
        <v>0</v>
      </c>
      <c r="BD179">
        <v>0</v>
      </c>
      <c r="BE179" t="s">
        <v>46</v>
      </c>
      <c r="BF179">
        <v>0</v>
      </c>
      <c r="BG179" s="11" t="s">
        <v>106</v>
      </c>
      <c r="BH179" s="3">
        <v>0</v>
      </c>
      <c r="BI179" s="3">
        <v>0</v>
      </c>
      <c r="BJ179">
        <v>0</v>
      </c>
      <c r="BK179">
        <v>0</v>
      </c>
      <c r="BL179" s="38">
        <f t="shared" si="28"/>
        <v>0</v>
      </c>
      <c r="BM179">
        <v>0</v>
      </c>
      <c r="BN179" s="8">
        <v>0</v>
      </c>
      <c r="BO179">
        <v>0</v>
      </c>
      <c r="BP179" t="s">
        <v>46</v>
      </c>
      <c r="BQ179">
        <v>0</v>
      </c>
      <c r="BR179" s="3">
        <v>2396312</v>
      </c>
      <c r="BS179">
        <v>0</v>
      </c>
      <c r="BT179" s="19">
        <f t="shared" si="20"/>
        <v>683000</v>
      </c>
      <c r="BU179" s="19">
        <f t="shared" si="21"/>
        <v>2394000</v>
      </c>
      <c r="BV179" s="13">
        <f t="shared" si="22"/>
        <v>0.99903518406618175</v>
      </c>
    </row>
    <row r="180" spans="1:74" hidden="1" x14ac:dyDescent="0.25">
      <c r="A180" t="s">
        <v>48</v>
      </c>
      <c r="B180" t="s">
        <v>49</v>
      </c>
      <c r="C180">
        <v>12</v>
      </c>
      <c r="D180" t="s">
        <v>159</v>
      </c>
      <c r="E180" s="8" t="s">
        <v>106</v>
      </c>
      <c r="F180" s="3">
        <v>0</v>
      </c>
      <c r="G180" s="3">
        <v>0</v>
      </c>
      <c r="H180" s="3">
        <v>0</v>
      </c>
      <c r="I180">
        <v>0</v>
      </c>
      <c r="J180">
        <v>0</v>
      </c>
      <c r="K180">
        <v>0</v>
      </c>
      <c r="L180" t="s">
        <v>46</v>
      </c>
      <c r="M180">
        <v>0</v>
      </c>
      <c r="N180">
        <v>0</v>
      </c>
      <c r="O180">
        <v>0</v>
      </c>
      <c r="P180">
        <v>0</v>
      </c>
      <c r="Q180">
        <v>0</v>
      </c>
      <c r="S180">
        <v>0</v>
      </c>
      <c r="T180" s="16">
        <f t="shared" si="23"/>
        <v>0</v>
      </c>
      <c r="U180" s="3">
        <v>0</v>
      </c>
      <c r="V180" s="3">
        <v>0</v>
      </c>
      <c r="W180" s="14">
        <f t="shared" si="24"/>
        <v>0</v>
      </c>
      <c r="X180" s="3">
        <v>0</v>
      </c>
      <c r="Y180" s="18">
        <f t="shared" si="25"/>
        <v>0</v>
      </c>
      <c r="Z180" s="8">
        <v>39381</v>
      </c>
      <c r="AA180" s="9">
        <v>0</v>
      </c>
      <c r="AB180" s="9">
        <v>150463.76999999999</v>
      </c>
      <c r="AC180">
        <v>6.6600000000000006E-2</v>
      </c>
      <c r="AD180">
        <v>15</v>
      </c>
      <c r="AE180" s="38">
        <f t="shared" si="26"/>
        <v>0.10744858398097097</v>
      </c>
      <c r="AF180">
        <v>15</v>
      </c>
      <c r="AG180" s="10">
        <v>44860</v>
      </c>
      <c r="AH180">
        <v>0</v>
      </c>
      <c r="AI180" t="s">
        <v>46</v>
      </c>
      <c r="AJ180">
        <v>0</v>
      </c>
      <c r="AK180" s="8" t="s">
        <v>106</v>
      </c>
      <c r="AL180" s="3">
        <v>0</v>
      </c>
      <c r="AM180" s="3">
        <v>932760</v>
      </c>
      <c r="AN180">
        <v>0</v>
      </c>
      <c r="AO180" t="s">
        <v>45</v>
      </c>
      <c r="AP180" s="38">
        <f t="shared" si="29"/>
        <v>0</v>
      </c>
      <c r="AQ180">
        <v>0</v>
      </c>
      <c r="AR180" s="8">
        <v>0</v>
      </c>
      <c r="AS180">
        <v>0</v>
      </c>
      <c r="AT180" t="s">
        <v>46</v>
      </c>
      <c r="AU180">
        <v>0</v>
      </c>
      <c r="AV180" s="11" t="s">
        <v>106</v>
      </c>
      <c r="AW180" s="3">
        <v>0</v>
      </c>
      <c r="AX180" s="3">
        <v>0</v>
      </c>
      <c r="AY180">
        <v>0</v>
      </c>
      <c r="AZ180">
        <v>0</v>
      </c>
      <c r="BA180" s="38">
        <f t="shared" si="27"/>
        <v>0</v>
      </c>
      <c r="BB180">
        <v>0</v>
      </c>
      <c r="BC180" s="8">
        <v>0</v>
      </c>
      <c r="BD180">
        <v>0</v>
      </c>
      <c r="BE180" t="s">
        <v>46</v>
      </c>
      <c r="BF180">
        <v>0</v>
      </c>
      <c r="BG180" s="11" t="s">
        <v>106</v>
      </c>
      <c r="BH180" s="3">
        <v>0</v>
      </c>
      <c r="BI180" s="3">
        <v>0</v>
      </c>
      <c r="BJ180">
        <v>0</v>
      </c>
      <c r="BK180">
        <v>0</v>
      </c>
      <c r="BL180" s="38">
        <f t="shared" si="28"/>
        <v>0</v>
      </c>
      <c r="BM180">
        <v>0</v>
      </c>
      <c r="BN180" s="8">
        <v>0</v>
      </c>
      <c r="BO180">
        <v>0</v>
      </c>
      <c r="BP180" t="s">
        <v>46</v>
      </c>
      <c r="BQ180">
        <v>0</v>
      </c>
      <c r="BR180" s="3">
        <v>0</v>
      </c>
      <c r="BS180">
        <v>0</v>
      </c>
      <c r="BT180" s="19">
        <f t="shared" si="20"/>
        <v>0</v>
      </c>
      <c r="BU180" s="19">
        <f t="shared" si="21"/>
        <v>0</v>
      </c>
      <c r="BV180" s="13">
        <f t="shared" si="22"/>
        <v>0</v>
      </c>
    </row>
    <row r="181" spans="1:74" hidden="1" x14ac:dyDescent="0.25">
      <c r="A181" t="s">
        <v>35</v>
      </c>
      <c r="B181" t="s">
        <v>36</v>
      </c>
      <c r="C181">
        <v>28</v>
      </c>
      <c r="D181" t="s">
        <v>64</v>
      </c>
      <c r="E181" s="8">
        <v>39233</v>
      </c>
      <c r="F181" s="3">
        <v>298611</v>
      </c>
      <c r="G181" s="3">
        <v>0</v>
      </c>
      <c r="H181" s="3">
        <v>298611</v>
      </c>
      <c r="I181">
        <v>25</v>
      </c>
      <c r="J181">
        <v>15</v>
      </c>
      <c r="K181">
        <v>40</v>
      </c>
      <c r="L181" t="s">
        <v>41</v>
      </c>
      <c r="M181">
        <v>0</v>
      </c>
      <c r="N181">
        <v>0</v>
      </c>
      <c r="O181">
        <v>0</v>
      </c>
      <c r="P181">
        <v>28</v>
      </c>
      <c r="Q181">
        <v>0</v>
      </c>
      <c r="S181">
        <v>28</v>
      </c>
      <c r="T181" s="16">
        <f t="shared" si="23"/>
        <v>7.6147778369676455E-2</v>
      </c>
      <c r="U181" s="3">
        <v>3921467</v>
      </c>
      <c r="V181" s="3">
        <v>3646040</v>
      </c>
      <c r="W181" s="14">
        <f t="shared" si="24"/>
        <v>0.92976429484170087</v>
      </c>
      <c r="X181" s="3">
        <v>2789538</v>
      </c>
      <c r="Y181" s="18">
        <f t="shared" si="25"/>
        <v>0.71135062465143784</v>
      </c>
      <c r="Z181" s="8">
        <v>39448</v>
      </c>
      <c r="AA181" s="9">
        <v>290000</v>
      </c>
      <c r="AB181" s="9">
        <v>453329</v>
      </c>
      <c r="AC181">
        <v>4.9000000000000002E-2</v>
      </c>
      <c r="AD181">
        <v>50</v>
      </c>
      <c r="AE181" s="38">
        <f t="shared" si="26"/>
        <v>5.3932613115296804E-2</v>
      </c>
      <c r="AF181">
        <v>50</v>
      </c>
      <c r="AG181" s="10">
        <v>58075</v>
      </c>
      <c r="AH181">
        <v>0</v>
      </c>
      <c r="AI181" t="s">
        <v>58</v>
      </c>
      <c r="AJ181" t="s">
        <v>339</v>
      </c>
      <c r="AK181" s="8">
        <v>39288</v>
      </c>
      <c r="AL181" s="3">
        <v>300000</v>
      </c>
      <c r="AM181" s="3">
        <v>146633</v>
      </c>
      <c r="AN181">
        <v>7.5749999999999998E-2</v>
      </c>
      <c r="AO181">
        <v>15</v>
      </c>
      <c r="AP181" s="38">
        <f t="shared" si="29"/>
        <v>0.1138154408121302</v>
      </c>
      <c r="AQ181">
        <v>15</v>
      </c>
      <c r="AR181" s="8">
        <v>44788</v>
      </c>
      <c r="AS181">
        <v>0</v>
      </c>
      <c r="AT181" t="s">
        <v>46</v>
      </c>
      <c r="AU181" t="s">
        <v>354</v>
      </c>
      <c r="AV181" s="11">
        <v>39036</v>
      </c>
      <c r="AW181" s="3">
        <v>541929</v>
      </c>
      <c r="AX181" s="3">
        <v>462798</v>
      </c>
      <c r="AY181">
        <v>7.1110000000000007E-2</v>
      </c>
      <c r="AZ181">
        <v>16</v>
      </c>
      <c r="BA181" s="38">
        <f t="shared" si="27"/>
        <v>0.10663751516758724</v>
      </c>
      <c r="BB181">
        <v>16</v>
      </c>
      <c r="BC181" s="8">
        <v>44783</v>
      </c>
      <c r="BD181" t="s">
        <v>63</v>
      </c>
      <c r="BE181" t="s">
        <v>43</v>
      </c>
      <c r="BF181" t="s">
        <v>244</v>
      </c>
      <c r="BG181" s="11" t="s">
        <v>106</v>
      </c>
      <c r="BH181" s="3">
        <v>0</v>
      </c>
      <c r="BI181" s="3">
        <v>0</v>
      </c>
      <c r="BJ181">
        <v>0</v>
      </c>
      <c r="BK181">
        <v>0</v>
      </c>
      <c r="BL181" s="38">
        <f t="shared" si="28"/>
        <v>0</v>
      </c>
      <c r="BM181">
        <v>0</v>
      </c>
      <c r="BN181" s="8">
        <v>0</v>
      </c>
      <c r="BO181">
        <v>0</v>
      </c>
      <c r="BP181" t="s">
        <v>46</v>
      </c>
      <c r="BQ181">
        <v>0</v>
      </c>
      <c r="BR181" s="3">
        <v>3921467</v>
      </c>
      <c r="BS181" t="s">
        <v>62</v>
      </c>
      <c r="BT181" s="19">
        <f t="shared" si="20"/>
        <v>1131929</v>
      </c>
      <c r="BU181" s="19">
        <f t="shared" si="21"/>
        <v>3921467</v>
      </c>
      <c r="BV181" s="13">
        <f t="shared" si="22"/>
        <v>1</v>
      </c>
    </row>
    <row r="182" spans="1:74" x14ac:dyDescent="0.25">
      <c r="A182" t="s">
        <v>355</v>
      </c>
      <c r="B182" t="s">
        <v>293</v>
      </c>
      <c r="C182">
        <v>16</v>
      </c>
      <c r="D182" t="s">
        <v>37</v>
      </c>
      <c r="E182" s="8">
        <v>39112</v>
      </c>
      <c r="F182" s="3">
        <v>219665</v>
      </c>
      <c r="G182" s="3">
        <v>0</v>
      </c>
      <c r="H182" s="3">
        <v>219665</v>
      </c>
      <c r="I182">
        <v>25</v>
      </c>
      <c r="J182">
        <v>15</v>
      </c>
      <c r="K182">
        <v>40</v>
      </c>
      <c r="L182" t="s">
        <v>41</v>
      </c>
      <c r="M182">
        <v>0</v>
      </c>
      <c r="N182">
        <v>0</v>
      </c>
      <c r="O182">
        <v>0</v>
      </c>
      <c r="P182">
        <v>16</v>
      </c>
      <c r="Q182">
        <v>0</v>
      </c>
      <c r="S182">
        <v>16</v>
      </c>
      <c r="T182" s="16">
        <f t="shared" si="23"/>
        <v>7.2342464580465407E-2</v>
      </c>
      <c r="U182" s="3">
        <v>3036460</v>
      </c>
      <c r="V182" s="3">
        <v>2695274</v>
      </c>
      <c r="W182" s="14">
        <f t="shared" si="24"/>
        <v>0.88763691930735134</v>
      </c>
      <c r="X182" s="3">
        <v>2147073</v>
      </c>
      <c r="Y182" s="18">
        <f t="shared" si="25"/>
        <v>0.7070974094834116</v>
      </c>
      <c r="Z182" s="8">
        <v>38926</v>
      </c>
      <c r="AA182" s="9">
        <v>592000</v>
      </c>
      <c r="AB182" s="9">
        <v>987122</v>
      </c>
      <c r="AC182">
        <v>5.2900000000000003E-2</v>
      </c>
      <c r="AD182">
        <v>20</v>
      </c>
      <c r="AE182" s="38">
        <f t="shared" si="26"/>
        <v>8.2227450583440623E-2</v>
      </c>
      <c r="AF182">
        <v>20</v>
      </c>
      <c r="AG182" s="10">
        <v>46323</v>
      </c>
      <c r="AH182">
        <v>0</v>
      </c>
      <c r="AI182" t="s">
        <v>58</v>
      </c>
      <c r="AJ182" t="s">
        <v>240</v>
      </c>
      <c r="AK182" s="8">
        <v>38926</v>
      </c>
      <c r="AL182" s="3">
        <v>240000</v>
      </c>
      <c r="AM182" s="3">
        <v>94822</v>
      </c>
      <c r="AN182">
        <v>6.5570000000000003E-2</v>
      </c>
      <c r="AO182">
        <v>16</v>
      </c>
      <c r="AP182" s="38">
        <f t="shared" si="29"/>
        <v>0.10277156519482902</v>
      </c>
      <c r="AQ182">
        <v>16</v>
      </c>
      <c r="AR182" s="8">
        <v>44682</v>
      </c>
      <c r="AS182">
        <v>0</v>
      </c>
      <c r="AT182" t="s">
        <v>43</v>
      </c>
      <c r="AU182" t="s">
        <v>356</v>
      </c>
      <c r="AV182" s="11">
        <v>39184</v>
      </c>
      <c r="AW182" s="3">
        <v>32188.959999999999</v>
      </c>
      <c r="AX182" s="3">
        <v>12923</v>
      </c>
      <c r="AY182">
        <v>7.4999999999999997E-2</v>
      </c>
      <c r="AZ182">
        <v>15</v>
      </c>
      <c r="BA182" s="38">
        <f t="shared" si="27"/>
        <v>0.11328723625419035</v>
      </c>
      <c r="BB182">
        <v>15</v>
      </c>
      <c r="BC182" s="8">
        <v>44682</v>
      </c>
      <c r="BD182" t="s">
        <v>63</v>
      </c>
      <c r="BE182" t="s">
        <v>43</v>
      </c>
      <c r="BF182" t="s">
        <v>44</v>
      </c>
      <c r="BG182" s="11">
        <v>39294</v>
      </c>
      <c r="BH182" s="3">
        <v>40000</v>
      </c>
      <c r="BI182" s="3">
        <v>40000</v>
      </c>
      <c r="BJ182">
        <v>0</v>
      </c>
      <c r="BK182">
        <v>10</v>
      </c>
      <c r="BL182" s="38">
        <f t="shared" si="28"/>
        <v>0.1</v>
      </c>
      <c r="BM182">
        <v>10</v>
      </c>
      <c r="BN182" s="8">
        <v>43100</v>
      </c>
      <c r="BO182">
        <v>0</v>
      </c>
      <c r="BP182" t="s">
        <v>58</v>
      </c>
      <c r="BQ182" t="s">
        <v>357</v>
      </c>
      <c r="BR182" s="3">
        <v>3051261.96</v>
      </c>
      <c r="BS182" t="s">
        <v>62</v>
      </c>
      <c r="BT182" s="19">
        <f t="shared" si="20"/>
        <v>904188.96</v>
      </c>
      <c r="BU182" s="19">
        <f t="shared" si="21"/>
        <v>3051261.96</v>
      </c>
      <c r="BV182" s="13">
        <f t="shared" si="22"/>
        <v>1.0048747422985977</v>
      </c>
    </row>
    <row r="183" spans="1:74" hidden="1" x14ac:dyDescent="0.25">
      <c r="A183" t="s">
        <v>35</v>
      </c>
      <c r="B183" t="s">
        <v>36</v>
      </c>
      <c r="C183">
        <v>24</v>
      </c>
      <c r="D183" t="s">
        <v>159</v>
      </c>
      <c r="E183" s="8">
        <v>39234</v>
      </c>
      <c r="F183" s="3">
        <v>373135</v>
      </c>
      <c r="G183" s="3">
        <v>0</v>
      </c>
      <c r="H183" s="3">
        <v>373135</v>
      </c>
      <c r="I183">
        <v>15</v>
      </c>
      <c r="J183">
        <v>15</v>
      </c>
      <c r="K183">
        <v>30</v>
      </c>
      <c r="L183" t="s">
        <v>41</v>
      </c>
      <c r="M183">
        <v>0</v>
      </c>
      <c r="N183">
        <v>0</v>
      </c>
      <c r="O183">
        <v>0</v>
      </c>
      <c r="P183">
        <v>24</v>
      </c>
      <c r="Q183">
        <v>0</v>
      </c>
      <c r="S183">
        <v>24</v>
      </c>
      <c r="T183" s="16">
        <f t="shared" si="23"/>
        <v>9.5448400410816814E-2</v>
      </c>
      <c r="U183" s="3">
        <v>3909285</v>
      </c>
      <c r="V183" s="3">
        <v>4623724</v>
      </c>
      <c r="W183" s="14">
        <f t="shared" si="24"/>
        <v>1.1827543911482534</v>
      </c>
      <c r="X183" s="3">
        <v>6212</v>
      </c>
      <c r="Y183" s="18">
        <f t="shared" si="25"/>
        <v>1.5890373815160572E-3</v>
      </c>
      <c r="Z183" s="8" t="s">
        <v>106</v>
      </c>
      <c r="AA183" s="9">
        <v>300000</v>
      </c>
      <c r="AB183" s="9">
        <v>468577</v>
      </c>
      <c r="AC183">
        <v>0.05</v>
      </c>
      <c r="AD183">
        <v>0</v>
      </c>
      <c r="AE183" s="38">
        <f t="shared" si="26"/>
        <v>0</v>
      </c>
      <c r="AF183">
        <v>0</v>
      </c>
      <c r="AG183" s="10">
        <v>44727</v>
      </c>
      <c r="AH183">
        <v>0</v>
      </c>
      <c r="AI183" t="s">
        <v>58</v>
      </c>
      <c r="AJ183">
        <v>0</v>
      </c>
      <c r="AK183" s="8" t="s">
        <v>106</v>
      </c>
      <c r="AL183" s="3">
        <v>200000</v>
      </c>
      <c r="AM183" s="3">
        <v>165533</v>
      </c>
      <c r="AN183">
        <v>8.5000000000000006E-2</v>
      </c>
      <c r="AO183" t="s">
        <v>45</v>
      </c>
      <c r="AP183" s="38">
        <f t="shared" si="29"/>
        <v>0</v>
      </c>
      <c r="AQ183">
        <v>0</v>
      </c>
      <c r="AR183" s="8">
        <v>46631</v>
      </c>
      <c r="AS183">
        <v>0</v>
      </c>
      <c r="AT183" t="s">
        <v>43</v>
      </c>
      <c r="AU183">
        <v>0</v>
      </c>
      <c r="AV183" s="11" t="s">
        <v>106</v>
      </c>
      <c r="AW183" s="3">
        <v>3403073</v>
      </c>
      <c r="AX183" s="3">
        <v>0</v>
      </c>
      <c r="AY183">
        <v>0</v>
      </c>
      <c r="AZ183">
        <v>0</v>
      </c>
      <c r="BA183" s="38">
        <f t="shared" si="27"/>
        <v>0</v>
      </c>
      <c r="BB183">
        <v>0</v>
      </c>
      <c r="BC183" s="8">
        <v>0</v>
      </c>
      <c r="BD183">
        <v>0</v>
      </c>
      <c r="BE183" t="s">
        <v>46</v>
      </c>
      <c r="BF183">
        <v>0</v>
      </c>
      <c r="BG183" s="11" t="s">
        <v>106</v>
      </c>
      <c r="BH183" s="3">
        <v>0</v>
      </c>
      <c r="BI183" s="3">
        <v>0</v>
      </c>
      <c r="BJ183">
        <v>0</v>
      </c>
      <c r="BK183">
        <v>0</v>
      </c>
      <c r="BL183" s="38">
        <f t="shared" si="28"/>
        <v>0</v>
      </c>
      <c r="BM183">
        <v>0</v>
      </c>
      <c r="BN183" s="8">
        <v>0</v>
      </c>
      <c r="BO183">
        <v>0</v>
      </c>
      <c r="BP183" t="s">
        <v>46</v>
      </c>
      <c r="BQ183">
        <v>0</v>
      </c>
      <c r="BR183" s="3">
        <v>3909285</v>
      </c>
      <c r="BS183">
        <v>0</v>
      </c>
      <c r="BT183" s="19">
        <f t="shared" si="20"/>
        <v>3903073</v>
      </c>
      <c r="BU183" s="19">
        <f t="shared" si="21"/>
        <v>3909285</v>
      </c>
      <c r="BV183" s="13">
        <f t="shared" si="22"/>
        <v>1</v>
      </c>
    </row>
    <row r="184" spans="1:74" x14ac:dyDescent="0.25">
      <c r="A184" t="s">
        <v>96</v>
      </c>
      <c r="B184" t="s">
        <v>97</v>
      </c>
      <c r="C184">
        <v>40</v>
      </c>
      <c r="D184" t="s">
        <v>123</v>
      </c>
      <c r="E184" s="8">
        <v>39813</v>
      </c>
      <c r="F184" s="3">
        <v>446788</v>
      </c>
      <c r="G184" s="3">
        <v>0</v>
      </c>
      <c r="H184" s="3">
        <v>446788</v>
      </c>
      <c r="I184" t="s">
        <v>40</v>
      </c>
      <c r="J184" t="s">
        <v>69</v>
      </c>
      <c r="K184" t="s">
        <v>141</v>
      </c>
      <c r="L184" t="s">
        <v>41</v>
      </c>
      <c r="M184">
        <v>0</v>
      </c>
      <c r="N184">
        <v>0</v>
      </c>
      <c r="O184">
        <v>8</v>
      </c>
      <c r="P184">
        <v>32</v>
      </c>
      <c r="Q184">
        <v>0</v>
      </c>
      <c r="S184">
        <v>40</v>
      </c>
      <c r="T184" s="16">
        <f t="shared" si="23"/>
        <v>7.9195825268188233E-2</v>
      </c>
      <c r="U184" s="3">
        <v>5641560</v>
      </c>
      <c r="V184" s="3">
        <v>5343338</v>
      </c>
      <c r="W184" s="14">
        <f t="shared" si="24"/>
        <v>0.9471383801643517</v>
      </c>
      <c r="X184" s="3">
        <v>4221911</v>
      </c>
      <c r="Y184" s="18">
        <f t="shared" si="25"/>
        <v>0.7483587872857862</v>
      </c>
      <c r="Z184" s="8">
        <v>39337</v>
      </c>
      <c r="AA184" s="9">
        <v>782649</v>
      </c>
      <c r="AB184" s="9">
        <v>702026.07</v>
      </c>
      <c r="AC184">
        <v>7.6600000000000001E-2</v>
      </c>
      <c r="AD184">
        <v>17</v>
      </c>
      <c r="AE184" s="38">
        <f t="shared" si="26"/>
        <v>0.10715556783081624</v>
      </c>
      <c r="AF184">
        <v>30</v>
      </c>
      <c r="AG184" s="10">
        <v>45301</v>
      </c>
      <c r="AH184" t="s">
        <v>54</v>
      </c>
      <c r="AI184" t="s">
        <v>43</v>
      </c>
      <c r="AJ184" t="s">
        <v>55</v>
      </c>
      <c r="AK184" s="8">
        <v>39337</v>
      </c>
      <c r="AL184" s="3">
        <v>240000</v>
      </c>
      <c r="AM184" s="3">
        <v>240000</v>
      </c>
      <c r="AN184" t="s">
        <v>254</v>
      </c>
      <c r="AO184">
        <v>17</v>
      </c>
      <c r="AP184" s="38">
        <f t="shared" si="29"/>
        <v>0</v>
      </c>
      <c r="AQ184" t="s">
        <v>358</v>
      </c>
      <c r="AR184" s="8">
        <v>45519</v>
      </c>
      <c r="AS184" t="s">
        <v>71</v>
      </c>
      <c r="AT184" t="s">
        <v>100</v>
      </c>
      <c r="AU184" t="s">
        <v>55</v>
      </c>
      <c r="AV184" s="11">
        <v>39337</v>
      </c>
      <c r="AW184" s="3">
        <v>397000</v>
      </c>
      <c r="AX184" s="3">
        <v>674494.27</v>
      </c>
      <c r="AY184">
        <v>0.06</v>
      </c>
      <c r="AZ184">
        <v>17</v>
      </c>
      <c r="BA184" s="38">
        <f t="shared" si="27"/>
        <v>9.5444804231549885E-2</v>
      </c>
      <c r="BB184" t="s">
        <v>358</v>
      </c>
      <c r="BC184" s="8">
        <v>45413</v>
      </c>
      <c r="BD184" t="s">
        <v>75</v>
      </c>
      <c r="BE184" t="s">
        <v>100</v>
      </c>
      <c r="BF184" t="s">
        <v>55</v>
      </c>
      <c r="BG184" s="11" t="s">
        <v>106</v>
      </c>
      <c r="BH184" s="3">
        <v>0</v>
      </c>
      <c r="BI184" s="3">
        <v>0</v>
      </c>
      <c r="BJ184">
        <v>0</v>
      </c>
      <c r="BK184">
        <v>0</v>
      </c>
      <c r="BL184" s="38">
        <f t="shared" si="28"/>
        <v>0</v>
      </c>
      <c r="BM184">
        <v>0</v>
      </c>
      <c r="BN184" s="8">
        <v>0</v>
      </c>
      <c r="BO184">
        <v>0</v>
      </c>
      <c r="BP184" t="s">
        <v>46</v>
      </c>
      <c r="BQ184">
        <v>0</v>
      </c>
      <c r="BR184" s="3">
        <v>5641560</v>
      </c>
      <c r="BS184" t="s">
        <v>47</v>
      </c>
      <c r="BT184" s="19">
        <f t="shared" si="20"/>
        <v>1419649</v>
      </c>
      <c r="BU184" s="19">
        <f t="shared" si="21"/>
        <v>5641560</v>
      </c>
      <c r="BV184" s="13">
        <f t="shared" si="22"/>
        <v>1</v>
      </c>
    </row>
    <row r="185" spans="1:74" hidden="1" x14ac:dyDescent="0.25">
      <c r="A185" t="s">
        <v>35</v>
      </c>
      <c r="B185" t="s">
        <v>36</v>
      </c>
      <c r="C185">
        <v>82</v>
      </c>
      <c r="D185" t="s">
        <v>37</v>
      </c>
      <c r="E185" s="8">
        <v>40142</v>
      </c>
      <c r="F185" s="3">
        <v>785250</v>
      </c>
      <c r="G185" s="3">
        <v>0</v>
      </c>
      <c r="H185" s="3">
        <v>785250</v>
      </c>
      <c r="I185" t="s">
        <v>103</v>
      </c>
      <c r="J185" t="s">
        <v>103</v>
      </c>
      <c r="K185" t="s">
        <v>359</v>
      </c>
      <c r="L185" t="s">
        <v>41</v>
      </c>
      <c r="M185">
        <v>0</v>
      </c>
      <c r="N185">
        <v>0</v>
      </c>
      <c r="O185">
        <v>82</v>
      </c>
      <c r="P185">
        <v>0</v>
      </c>
      <c r="Q185">
        <v>0</v>
      </c>
      <c r="S185">
        <v>82</v>
      </c>
      <c r="T185" s="16">
        <f t="shared" si="23"/>
        <v>7.1439313156378539E-2</v>
      </c>
      <c r="U185" s="3">
        <v>10991847</v>
      </c>
      <c r="V185" s="3">
        <v>13601436</v>
      </c>
      <c r="W185" s="14">
        <f t="shared" si="24"/>
        <v>1.2374113285965498</v>
      </c>
      <c r="X185" s="3">
        <v>8641847</v>
      </c>
      <c r="Y185" s="18">
        <f t="shared" si="25"/>
        <v>0.78620517552691549</v>
      </c>
      <c r="Z185" s="8">
        <v>39801</v>
      </c>
      <c r="AA185" s="9">
        <v>450000</v>
      </c>
      <c r="AB185" s="9">
        <v>450000</v>
      </c>
      <c r="AC185">
        <v>0</v>
      </c>
      <c r="AD185">
        <v>16</v>
      </c>
      <c r="AE185" s="38">
        <f t="shared" si="26"/>
        <v>6.25E-2</v>
      </c>
      <c r="AF185">
        <v>192</v>
      </c>
      <c r="AG185" s="10">
        <v>45901</v>
      </c>
      <c r="AH185">
        <v>0</v>
      </c>
      <c r="AI185" t="s">
        <v>100</v>
      </c>
      <c r="AJ185" t="s">
        <v>259</v>
      </c>
      <c r="AK185" s="8">
        <v>39708</v>
      </c>
      <c r="AL185" s="3">
        <v>450000</v>
      </c>
      <c r="AM185" s="3">
        <v>562569</v>
      </c>
      <c r="AN185">
        <v>4.58E-2</v>
      </c>
      <c r="AO185">
        <v>50</v>
      </c>
      <c r="AP185" s="38">
        <f t="shared" si="29"/>
        <v>5.1262168581346385E-2</v>
      </c>
      <c r="AQ185">
        <v>360</v>
      </c>
      <c r="AR185" s="8">
        <v>58441</v>
      </c>
      <c r="AS185">
        <v>0</v>
      </c>
      <c r="AT185" t="s">
        <v>100</v>
      </c>
      <c r="AU185" t="s">
        <v>214</v>
      </c>
      <c r="AV185" s="11">
        <v>39708</v>
      </c>
      <c r="AW185" s="3">
        <v>250000</v>
      </c>
      <c r="AX185" s="3">
        <v>316445</v>
      </c>
      <c r="AY185">
        <v>4.58E-2</v>
      </c>
      <c r="AZ185">
        <v>50</v>
      </c>
      <c r="BA185" s="38">
        <f t="shared" si="27"/>
        <v>5.1262168581346385E-2</v>
      </c>
      <c r="BB185">
        <v>360</v>
      </c>
      <c r="BC185" s="8">
        <v>58441</v>
      </c>
      <c r="BD185">
        <v>0</v>
      </c>
      <c r="BE185" t="s">
        <v>100</v>
      </c>
      <c r="BF185" t="s">
        <v>214</v>
      </c>
      <c r="BG185" s="11">
        <v>40165</v>
      </c>
      <c r="BH185" s="3">
        <v>1200000</v>
      </c>
      <c r="BI185" s="3">
        <v>888749</v>
      </c>
      <c r="BJ185">
        <v>6.0569999999999999E-2</v>
      </c>
      <c r="BK185">
        <v>15</v>
      </c>
      <c r="BL185" s="38">
        <f t="shared" si="28"/>
        <v>0.10334657605214292</v>
      </c>
      <c r="BM185">
        <v>180</v>
      </c>
      <c r="BN185" s="8">
        <v>45550</v>
      </c>
      <c r="BO185" t="s">
        <v>360</v>
      </c>
      <c r="BP185" t="s">
        <v>43</v>
      </c>
      <c r="BQ185" t="s">
        <v>361</v>
      </c>
      <c r="BR185" s="3">
        <v>10991847</v>
      </c>
      <c r="BS185" t="s">
        <v>47</v>
      </c>
      <c r="BT185" s="19">
        <f t="shared" si="20"/>
        <v>2350000</v>
      </c>
      <c r="BU185" s="19">
        <f t="shared" si="21"/>
        <v>10991847</v>
      </c>
      <c r="BV185" s="13">
        <f t="shared" si="22"/>
        <v>1</v>
      </c>
    </row>
    <row r="186" spans="1:74" hidden="1" x14ac:dyDescent="0.25">
      <c r="A186" t="s">
        <v>48</v>
      </c>
      <c r="B186" t="s">
        <v>49</v>
      </c>
      <c r="C186">
        <v>60</v>
      </c>
      <c r="D186" t="s">
        <v>37</v>
      </c>
      <c r="E186" s="8">
        <v>39506</v>
      </c>
      <c r="F186" s="3">
        <v>0</v>
      </c>
      <c r="G186" s="3">
        <v>373987</v>
      </c>
      <c r="H186" s="3">
        <v>373987</v>
      </c>
      <c r="I186" t="s">
        <v>51</v>
      </c>
      <c r="J186" t="s">
        <v>51</v>
      </c>
      <c r="K186" t="s">
        <v>52</v>
      </c>
      <c r="L186" t="s">
        <v>41</v>
      </c>
      <c r="M186">
        <v>0</v>
      </c>
      <c r="N186">
        <v>0</v>
      </c>
      <c r="O186">
        <v>0</v>
      </c>
      <c r="P186">
        <v>60</v>
      </c>
      <c r="Q186">
        <v>0</v>
      </c>
      <c r="S186">
        <v>60</v>
      </c>
      <c r="T186" s="16">
        <f t="shared" si="23"/>
        <v>0.10231939315377388</v>
      </c>
      <c r="U186" s="3">
        <v>3655094</v>
      </c>
      <c r="V186" s="3">
        <v>4640597</v>
      </c>
      <c r="W186" s="14">
        <f t="shared" si="24"/>
        <v>1.2696245294922648</v>
      </c>
      <c r="X186" s="3">
        <v>3403282</v>
      </c>
      <c r="Y186" s="18">
        <f t="shared" si="25"/>
        <v>0.93110655977657486</v>
      </c>
      <c r="Z186" s="8">
        <v>39203</v>
      </c>
      <c r="AA186" s="9">
        <v>251812</v>
      </c>
      <c r="AB186" s="9">
        <v>481449</v>
      </c>
      <c r="AC186">
        <v>7.4999999999999997E-2</v>
      </c>
      <c r="AD186">
        <v>20</v>
      </c>
      <c r="AE186" s="38">
        <f t="shared" si="26"/>
        <v>9.8092191632331419E-2</v>
      </c>
      <c r="AF186">
        <v>20</v>
      </c>
      <c r="AG186" s="10">
        <v>42855</v>
      </c>
      <c r="AH186">
        <v>0</v>
      </c>
      <c r="AI186" t="s">
        <v>58</v>
      </c>
      <c r="AJ186">
        <v>0</v>
      </c>
      <c r="AK186" s="8" t="s">
        <v>106</v>
      </c>
      <c r="AL186" s="3">
        <v>0</v>
      </c>
      <c r="AM186" s="3">
        <v>0</v>
      </c>
      <c r="AN186">
        <v>0</v>
      </c>
      <c r="AO186" t="s">
        <v>45</v>
      </c>
      <c r="AP186" s="38">
        <f t="shared" si="29"/>
        <v>0</v>
      </c>
      <c r="AQ186">
        <v>0</v>
      </c>
      <c r="AR186" s="8">
        <v>0</v>
      </c>
      <c r="AS186">
        <v>0</v>
      </c>
      <c r="AT186" t="s">
        <v>46</v>
      </c>
      <c r="AU186">
        <v>0</v>
      </c>
      <c r="AV186" s="11" t="s">
        <v>106</v>
      </c>
      <c r="AW186" s="3">
        <v>0</v>
      </c>
      <c r="AX186" s="3">
        <v>0</v>
      </c>
      <c r="AY186">
        <v>0</v>
      </c>
      <c r="AZ186">
        <v>0</v>
      </c>
      <c r="BA186" s="38">
        <f t="shared" si="27"/>
        <v>0</v>
      </c>
      <c r="BB186">
        <v>0</v>
      </c>
      <c r="BC186" s="8">
        <v>0</v>
      </c>
      <c r="BD186">
        <v>0</v>
      </c>
      <c r="BE186" t="s">
        <v>46</v>
      </c>
      <c r="BF186">
        <v>0</v>
      </c>
      <c r="BG186" s="11" t="s">
        <v>106</v>
      </c>
      <c r="BH186" s="3">
        <v>0</v>
      </c>
      <c r="BI186" s="3">
        <v>0</v>
      </c>
      <c r="BJ186">
        <v>0</v>
      </c>
      <c r="BK186">
        <v>0</v>
      </c>
      <c r="BL186" s="38">
        <f t="shared" si="28"/>
        <v>0</v>
      </c>
      <c r="BM186">
        <v>0</v>
      </c>
      <c r="BN186" s="8">
        <v>0</v>
      </c>
      <c r="BO186">
        <v>0</v>
      </c>
      <c r="BP186" t="s">
        <v>46</v>
      </c>
      <c r="BQ186">
        <v>0</v>
      </c>
      <c r="BR186" s="3">
        <v>3655094</v>
      </c>
      <c r="BS186">
        <v>0</v>
      </c>
      <c r="BT186" s="19">
        <f t="shared" si="20"/>
        <v>251812</v>
      </c>
      <c r="BU186" s="19">
        <f t="shared" si="21"/>
        <v>3655094</v>
      </c>
      <c r="BV186" s="13">
        <f t="shared" si="22"/>
        <v>1</v>
      </c>
    </row>
    <row r="187" spans="1:74" hidden="1" x14ac:dyDescent="0.25">
      <c r="A187" t="s">
        <v>362</v>
      </c>
      <c r="B187" t="s">
        <v>36</v>
      </c>
      <c r="C187">
        <v>12</v>
      </c>
      <c r="D187" t="s">
        <v>159</v>
      </c>
      <c r="E187" s="8">
        <v>39386</v>
      </c>
      <c r="F187" s="3">
        <v>154343</v>
      </c>
      <c r="G187" s="3">
        <v>0</v>
      </c>
      <c r="H187" s="3">
        <v>154343</v>
      </c>
      <c r="I187" t="s">
        <v>69</v>
      </c>
      <c r="J187" t="s">
        <v>69</v>
      </c>
      <c r="K187" t="s">
        <v>40</v>
      </c>
      <c r="L187" t="s">
        <v>46</v>
      </c>
      <c r="M187">
        <v>0</v>
      </c>
      <c r="N187">
        <v>0</v>
      </c>
      <c r="O187">
        <v>0</v>
      </c>
      <c r="P187">
        <v>12</v>
      </c>
      <c r="Q187">
        <v>0</v>
      </c>
      <c r="S187">
        <v>12</v>
      </c>
      <c r="T187" s="16">
        <f t="shared" si="23"/>
        <v>6.7902383312369974E-2</v>
      </c>
      <c r="U187" s="3">
        <v>2273013</v>
      </c>
      <c r="V187" s="3">
        <v>1903115</v>
      </c>
      <c r="W187" s="14">
        <f t="shared" si="24"/>
        <v>0.83726533900158073</v>
      </c>
      <c r="X187" s="3">
        <v>1483013</v>
      </c>
      <c r="Y187" s="18">
        <f t="shared" si="25"/>
        <v>0.65244369477869246</v>
      </c>
      <c r="Z187" s="8">
        <v>40423</v>
      </c>
      <c r="AA187" s="9">
        <v>190000</v>
      </c>
      <c r="AB187" s="9">
        <v>162039</v>
      </c>
      <c r="AC187">
        <v>5.3999999999999999E-2</v>
      </c>
      <c r="AD187">
        <v>14</v>
      </c>
      <c r="AE187" s="38">
        <f t="shared" si="26"/>
        <v>0.10362400703617654</v>
      </c>
      <c r="AF187">
        <v>30</v>
      </c>
      <c r="AG187" s="10">
        <v>45171</v>
      </c>
      <c r="AH187" t="s">
        <v>63</v>
      </c>
      <c r="AI187" t="s">
        <v>43</v>
      </c>
      <c r="AJ187" t="s">
        <v>55</v>
      </c>
      <c r="AK187" s="8">
        <v>39692</v>
      </c>
      <c r="AL187" s="3">
        <v>600000</v>
      </c>
      <c r="AM187" s="3">
        <v>931180</v>
      </c>
      <c r="AN187">
        <v>4.9099999999999998E-2</v>
      </c>
      <c r="AO187">
        <v>20</v>
      </c>
      <c r="AP187" s="38">
        <f t="shared" si="29"/>
        <v>7.9631387625462083E-2</v>
      </c>
      <c r="AQ187" t="s">
        <v>165</v>
      </c>
      <c r="AR187" s="8">
        <v>46997</v>
      </c>
      <c r="AS187" t="s">
        <v>206</v>
      </c>
      <c r="AT187" t="s">
        <v>100</v>
      </c>
      <c r="AU187" t="s">
        <v>55</v>
      </c>
      <c r="AV187" s="11" t="s">
        <v>106</v>
      </c>
      <c r="AW187" s="3">
        <v>0</v>
      </c>
      <c r="AX187" s="3">
        <v>0</v>
      </c>
      <c r="AY187">
        <v>0</v>
      </c>
      <c r="AZ187">
        <v>0</v>
      </c>
      <c r="BA187" s="38">
        <f t="shared" si="27"/>
        <v>0</v>
      </c>
      <c r="BB187">
        <v>0</v>
      </c>
      <c r="BC187" s="8">
        <v>0</v>
      </c>
      <c r="BD187">
        <v>0</v>
      </c>
      <c r="BE187" t="s">
        <v>46</v>
      </c>
      <c r="BF187">
        <v>0</v>
      </c>
      <c r="BG187" s="11" t="s">
        <v>106</v>
      </c>
      <c r="BH187" s="3">
        <v>0</v>
      </c>
      <c r="BI187" s="3">
        <v>0</v>
      </c>
      <c r="BJ187">
        <v>0</v>
      </c>
      <c r="BK187">
        <v>0</v>
      </c>
      <c r="BL187" s="38">
        <f t="shared" si="28"/>
        <v>0</v>
      </c>
      <c r="BM187">
        <v>0</v>
      </c>
      <c r="BN187" s="8">
        <v>0</v>
      </c>
      <c r="BO187">
        <v>0</v>
      </c>
      <c r="BP187" t="s">
        <v>46</v>
      </c>
      <c r="BQ187">
        <v>0</v>
      </c>
      <c r="BR187" s="3">
        <v>2273013</v>
      </c>
      <c r="BS187" t="s">
        <v>47</v>
      </c>
      <c r="BT187" s="19">
        <f t="shared" si="20"/>
        <v>790000</v>
      </c>
      <c r="BU187" s="19">
        <f t="shared" si="21"/>
        <v>2273013</v>
      </c>
      <c r="BV187" s="13">
        <f t="shared" si="22"/>
        <v>1</v>
      </c>
    </row>
    <row r="188" spans="1:74" x14ac:dyDescent="0.25">
      <c r="A188" t="s">
        <v>265</v>
      </c>
      <c r="B188" t="s">
        <v>265</v>
      </c>
      <c r="C188">
        <v>18</v>
      </c>
      <c r="D188" t="s">
        <v>64</v>
      </c>
      <c r="E188" s="8">
        <v>39416</v>
      </c>
      <c r="F188" s="3">
        <v>0</v>
      </c>
      <c r="G188" s="3">
        <v>0</v>
      </c>
      <c r="H188" s="3">
        <v>0</v>
      </c>
      <c r="I188">
        <v>15</v>
      </c>
      <c r="J188">
        <v>30</v>
      </c>
      <c r="K188">
        <v>45</v>
      </c>
      <c r="L188" t="s">
        <v>41</v>
      </c>
      <c r="M188">
        <v>0</v>
      </c>
      <c r="N188">
        <v>0</v>
      </c>
      <c r="O188">
        <v>0</v>
      </c>
      <c r="P188">
        <v>18</v>
      </c>
      <c r="Q188">
        <v>0</v>
      </c>
      <c r="S188">
        <v>18</v>
      </c>
      <c r="T188" s="16">
        <f t="shared" si="23"/>
        <v>0</v>
      </c>
      <c r="U188" s="3">
        <v>2651698</v>
      </c>
      <c r="V188" s="3">
        <v>2463662</v>
      </c>
      <c r="W188" s="14">
        <f t="shared" si="24"/>
        <v>0.92908845577437549</v>
      </c>
      <c r="X188" s="3">
        <v>1864859</v>
      </c>
      <c r="Y188" s="18">
        <f t="shared" si="25"/>
        <v>0.70326975394633928</v>
      </c>
      <c r="Z188" s="8">
        <v>39261</v>
      </c>
      <c r="AA188" s="9">
        <v>100000</v>
      </c>
      <c r="AB188" s="9">
        <v>153340</v>
      </c>
      <c r="AC188">
        <v>4.9099999999999998E-2</v>
      </c>
      <c r="AD188">
        <v>16</v>
      </c>
      <c r="AE188" s="38">
        <f t="shared" si="26"/>
        <v>9.1679772090881198E-2</v>
      </c>
      <c r="AF188">
        <v>16</v>
      </c>
      <c r="AG188" s="10">
        <v>45078</v>
      </c>
      <c r="AH188">
        <v>0</v>
      </c>
      <c r="AI188" t="s">
        <v>100</v>
      </c>
      <c r="AJ188" t="s">
        <v>266</v>
      </c>
      <c r="AK188" s="8">
        <v>39261</v>
      </c>
      <c r="AL188" s="3">
        <v>630000</v>
      </c>
      <c r="AM188" s="3">
        <v>965846</v>
      </c>
      <c r="AN188">
        <v>4.9099999999999998E-2</v>
      </c>
      <c r="AO188">
        <v>20</v>
      </c>
      <c r="AP188" s="38">
        <f t="shared" si="29"/>
        <v>7.9631387625462083E-2</v>
      </c>
      <c r="AQ188">
        <v>20</v>
      </c>
      <c r="AR188" s="8">
        <v>46507</v>
      </c>
      <c r="AS188">
        <v>0</v>
      </c>
      <c r="AT188" t="s">
        <v>100</v>
      </c>
      <c r="AU188" t="s">
        <v>243</v>
      </c>
      <c r="AV188" s="11">
        <v>39261</v>
      </c>
      <c r="AW188" s="3">
        <v>56839</v>
      </c>
      <c r="AX188" s="3">
        <v>49993</v>
      </c>
      <c r="AY188">
        <v>7.8090000000000007E-2</v>
      </c>
      <c r="AZ188">
        <v>16</v>
      </c>
      <c r="BA188" s="38">
        <f t="shared" si="27"/>
        <v>0.11160104579684693</v>
      </c>
      <c r="BB188">
        <v>16</v>
      </c>
      <c r="BC188" s="8">
        <v>45026</v>
      </c>
      <c r="BD188" t="s">
        <v>63</v>
      </c>
      <c r="BE188" t="s">
        <v>43</v>
      </c>
      <c r="BF188" t="s">
        <v>244</v>
      </c>
      <c r="BG188" s="11" t="s">
        <v>106</v>
      </c>
      <c r="BH188" s="3">
        <v>0</v>
      </c>
      <c r="BI188" s="3">
        <v>0</v>
      </c>
      <c r="BJ188">
        <v>0</v>
      </c>
      <c r="BK188">
        <v>0</v>
      </c>
      <c r="BL188" s="38">
        <f t="shared" si="28"/>
        <v>0</v>
      </c>
      <c r="BM188">
        <v>0</v>
      </c>
      <c r="BN188" s="8">
        <v>0</v>
      </c>
      <c r="BO188">
        <v>0</v>
      </c>
      <c r="BP188" t="s">
        <v>46</v>
      </c>
      <c r="BQ188">
        <v>0</v>
      </c>
      <c r="BR188" s="3">
        <v>2651698</v>
      </c>
      <c r="BS188" t="s">
        <v>62</v>
      </c>
      <c r="BT188" s="19">
        <f t="shared" si="20"/>
        <v>786839</v>
      </c>
      <c r="BU188" s="19">
        <f t="shared" si="21"/>
        <v>2651698</v>
      </c>
      <c r="BV188" s="13">
        <f t="shared" si="22"/>
        <v>1</v>
      </c>
    </row>
    <row r="189" spans="1:74" x14ac:dyDescent="0.25">
      <c r="A189" t="s">
        <v>96</v>
      </c>
      <c r="B189" t="s">
        <v>97</v>
      </c>
      <c r="C189">
        <v>28</v>
      </c>
      <c r="D189" t="s">
        <v>64</v>
      </c>
      <c r="E189" s="8">
        <v>39527</v>
      </c>
      <c r="F189" s="3">
        <v>306322</v>
      </c>
      <c r="G189" s="3">
        <v>0</v>
      </c>
      <c r="H189" s="3">
        <v>306322</v>
      </c>
      <c r="I189">
        <v>15</v>
      </c>
      <c r="J189">
        <v>30</v>
      </c>
      <c r="K189">
        <v>45</v>
      </c>
      <c r="L189" t="s">
        <v>41</v>
      </c>
      <c r="M189">
        <v>0</v>
      </c>
      <c r="N189">
        <v>0</v>
      </c>
      <c r="O189">
        <v>0</v>
      </c>
      <c r="P189">
        <v>28</v>
      </c>
      <c r="Q189">
        <v>0</v>
      </c>
      <c r="S189">
        <v>28</v>
      </c>
      <c r="T189" s="16">
        <f t="shared" si="23"/>
        <v>7.5312019652984771E-2</v>
      </c>
      <c r="U189" s="3">
        <v>4067372</v>
      </c>
      <c r="V189" s="3">
        <v>3777090</v>
      </c>
      <c r="W189" s="14">
        <f t="shared" si="24"/>
        <v>0.92863155865753122</v>
      </c>
      <c r="X189" s="3">
        <v>3017583</v>
      </c>
      <c r="Y189" s="18">
        <f t="shared" si="25"/>
        <v>0.74189992948763972</v>
      </c>
      <c r="Z189" s="8">
        <v>39261</v>
      </c>
      <c r="AA189" s="9">
        <v>182000</v>
      </c>
      <c r="AB189" s="9">
        <v>253809</v>
      </c>
      <c r="AC189">
        <v>3.9100000000000003E-2</v>
      </c>
      <c r="AD189">
        <v>16</v>
      </c>
      <c r="AE189" s="38">
        <f t="shared" si="26"/>
        <v>8.525119673066836E-2</v>
      </c>
      <c r="AF189">
        <v>16</v>
      </c>
      <c r="AG189" s="10">
        <v>45078</v>
      </c>
      <c r="AH189">
        <v>0</v>
      </c>
      <c r="AI189" t="s">
        <v>100</v>
      </c>
      <c r="AJ189" t="s">
        <v>363</v>
      </c>
      <c r="AK189" s="8">
        <v>39261</v>
      </c>
      <c r="AL189" s="3">
        <v>640000</v>
      </c>
      <c r="AM189" s="3">
        <v>969206</v>
      </c>
      <c r="AN189">
        <v>5.3999999999999999E-2</v>
      </c>
      <c r="AO189">
        <v>20</v>
      </c>
      <c r="AP189" s="38">
        <f t="shared" si="29"/>
        <v>8.2986443748330654E-2</v>
      </c>
      <c r="AQ189">
        <v>20</v>
      </c>
      <c r="AR189" s="8">
        <v>46507</v>
      </c>
      <c r="AS189">
        <v>0</v>
      </c>
      <c r="AT189" t="s">
        <v>100</v>
      </c>
      <c r="AU189" t="s">
        <v>243</v>
      </c>
      <c r="AV189" s="11">
        <v>39261</v>
      </c>
      <c r="AW189" s="3">
        <v>227789</v>
      </c>
      <c r="AX189" s="3">
        <v>197460</v>
      </c>
      <c r="AY189">
        <v>7.8090000000000007E-2</v>
      </c>
      <c r="AZ189">
        <v>16</v>
      </c>
      <c r="BA189" s="38">
        <f t="shared" si="27"/>
        <v>0.11160104579684693</v>
      </c>
      <c r="BB189">
        <v>16</v>
      </c>
      <c r="BC189" s="8">
        <v>45026</v>
      </c>
      <c r="BD189" t="s">
        <v>63</v>
      </c>
      <c r="BE189" t="s">
        <v>43</v>
      </c>
      <c r="BF189" t="s">
        <v>309</v>
      </c>
      <c r="BG189" s="11" t="s">
        <v>106</v>
      </c>
      <c r="BH189" s="3">
        <v>0</v>
      </c>
      <c r="BI189" s="3">
        <v>0</v>
      </c>
      <c r="BJ189">
        <v>0</v>
      </c>
      <c r="BK189">
        <v>0</v>
      </c>
      <c r="BL189" s="38">
        <f t="shared" si="28"/>
        <v>0</v>
      </c>
      <c r="BM189">
        <v>0</v>
      </c>
      <c r="BN189" s="8">
        <v>0</v>
      </c>
      <c r="BO189">
        <v>0</v>
      </c>
      <c r="BP189" t="s">
        <v>46</v>
      </c>
      <c r="BQ189">
        <v>0</v>
      </c>
      <c r="BR189" s="3">
        <v>4067372</v>
      </c>
      <c r="BS189" t="s">
        <v>62</v>
      </c>
      <c r="BT189" s="19">
        <f t="shared" si="20"/>
        <v>1049789</v>
      </c>
      <c r="BU189" s="19">
        <f t="shared" si="21"/>
        <v>4067372</v>
      </c>
      <c r="BV189" s="13">
        <f t="shared" si="22"/>
        <v>1</v>
      </c>
    </row>
    <row r="190" spans="1:74" x14ac:dyDescent="0.25">
      <c r="A190" t="s">
        <v>364</v>
      </c>
      <c r="B190" t="s">
        <v>365</v>
      </c>
      <c r="C190">
        <v>12</v>
      </c>
      <c r="D190" t="s">
        <v>123</v>
      </c>
      <c r="E190" s="8">
        <v>39568</v>
      </c>
      <c r="F190" s="3">
        <v>121139</v>
      </c>
      <c r="G190" s="3">
        <v>0</v>
      </c>
      <c r="H190" s="3">
        <v>121139</v>
      </c>
      <c r="I190" t="s">
        <v>40</v>
      </c>
      <c r="J190" t="s">
        <v>69</v>
      </c>
      <c r="K190" t="s">
        <v>141</v>
      </c>
      <c r="L190" t="s">
        <v>41</v>
      </c>
      <c r="M190">
        <v>0</v>
      </c>
      <c r="N190">
        <v>0</v>
      </c>
      <c r="O190">
        <v>0</v>
      </c>
      <c r="P190">
        <v>12</v>
      </c>
      <c r="Q190">
        <v>0</v>
      </c>
      <c r="S190">
        <v>12</v>
      </c>
      <c r="T190" s="16">
        <f t="shared" si="23"/>
        <v>7.74594076486841E-2</v>
      </c>
      <c r="U190" s="3">
        <v>1563903</v>
      </c>
      <c r="V190" s="3">
        <v>1493700</v>
      </c>
      <c r="W190" s="14">
        <f t="shared" si="24"/>
        <v>0.95511038728105258</v>
      </c>
      <c r="X190" s="3">
        <v>1294782</v>
      </c>
      <c r="Y190" s="18">
        <f t="shared" si="25"/>
        <v>0.82791707669849091</v>
      </c>
      <c r="Z190" s="8">
        <v>39247</v>
      </c>
      <c r="AA190" s="9">
        <v>49500</v>
      </c>
      <c r="AB190" s="9">
        <v>41690</v>
      </c>
      <c r="AC190">
        <v>0.06</v>
      </c>
      <c r="AD190">
        <v>15</v>
      </c>
      <c r="AE190" s="38">
        <f t="shared" si="26"/>
        <v>0.10296276395531272</v>
      </c>
      <c r="AF190">
        <v>30</v>
      </c>
      <c r="AG190" s="10">
        <v>50205</v>
      </c>
      <c r="AH190" t="s">
        <v>54</v>
      </c>
      <c r="AI190" t="s">
        <v>366</v>
      </c>
      <c r="AJ190">
        <v>0</v>
      </c>
      <c r="AK190" s="8">
        <v>39139</v>
      </c>
      <c r="AL190" s="3">
        <v>219621</v>
      </c>
      <c r="AM190" s="3">
        <v>219621</v>
      </c>
      <c r="AN190">
        <v>5.8999999999999997E-2</v>
      </c>
      <c r="AO190">
        <v>17</v>
      </c>
      <c r="AP190" s="38">
        <f t="shared" si="29"/>
        <v>9.4759500123852175E-2</v>
      </c>
      <c r="AQ190" t="s">
        <v>358</v>
      </c>
      <c r="AR190" s="8">
        <v>45107</v>
      </c>
      <c r="AS190" t="s">
        <v>71</v>
      </c>
      <c r="AT190" t="s">
        <v>100</v>
      </c>
      <c r="AU190">
        <v>0</v>
      </c>
      <c r="AV190" s="11" t="s">
        <v>106</v>
      </c>
      <c r="AW190" s="3">
        <v>0</v>
      </c>
      <c r="AX190" s="3">
        <v>0</v>
      </c>
      <c r="AY190">
        <v>0</v>
      </c>
      <c r="AZ190">
        <v>0</v>
      </c>
      <c r="BA190" s="38">
        <f t="shared" si="27"/>
        <v>0</v>
      </c>
      <c r="BB190">
        <v>0</v>
      </c>
      <c r="BC190" s="8">
        <v>0</v>
      </c>
      <c r="BD190">
        <v>0</v>
      </c>
      <c r="BE190" t="s">
        <v>46</v>
      </c>
      <c r="BF190">
        <v>0</v>
      </c>
      <c r="BG190" s="11" t="s">
        <v>106</v>
      </c>
      <c r="BH190" s="3">
        <v>0</v>
      </c>
      <c r="BI190" s="3">
        <v>0</v>
      </c>
      <c r="BJ190">
        <v>0</v>
      </c>
      <c r="BK190">
        <v>0</v>
      </c>
      <c r="BL190" s="38">
        <f t="shared" si="28"/>
        <v>0</v>
      </c>
      <c r="BM190">
        <v>0</v>
      </c>
      <c r="BN190" s="8">
        <v>0</v>
      </c>
      <c r="BO190">
        <v>0</v>
      </c>
      <c r="BP190" t="s">
        <v>46</v>
      </c>
      <c r="BQ190">
        <v>0</v>
      </c>
      <c r="BR190" s="3">
        <v>1563903</v>
      </c>
      <c r="BS190" t="s">
        <v>62</v>
      </c>
      <c r="BT190" s="19">
        <f t="shared" si="20"/>
        <v>269121</v>
      </c>
      <c r="BU190" s="19">
        <f t="shared" si="21"/>
        <v>1563903</v>
      </c>
      <c r="BV190" s="13">
        <f t="shared" si="22"/>
        <v>1</v>
      </c>
    </row>
    <row r="191" spans="1:74" hidden="1" x14ac:dyDescent="0.25">
      <c r="A191" t="s">
        <v>35</v>
      </c>
      <c r="B191" t="s">
        <v>36</v>
      </c>
      <c r="C191">
        <v>12</v>
      </c>
      <c r="D191" t="s">
        <v>159</v>
      </c>
      <c r="E191" s="8">
        <v>39801</v>
      </c>
      <c r="F191" s="3">
        <v>373135</v>
      </c>
      <c r="G191" s="3">
        <v>0</v>
      </c>
      <c r="H191" s="3">
        <v>373135</v>
      </c>
      <c r="I191">
        <v>15</v>
      </c>
      <c r="J191">
        <v>15</v>
      </c>
      <c r="K191">
        <v>30</v>
      </c>
      <c r="L191" t="s">
        <v>41</v>
      </c>
      <c r="M191">
        <v>0</v>
      </c>
      <c r="N191">
        <v>0</v>
      </c>
      <c r="O191">
        <v>0</v>
      </c>
      <c r="P191">
        <v>12</v>
      </c>
      <c r="Q191">
        <v>0</v>
      </c>
      <c r="S191">
        <v>12</v>
      </c>
      <c r="T191" s="16">
        <f t="shared" si="23"/>
        <v>0.17672472791633573</v>
      </c>
      <c r="U191" s="3">
        <v>2111391</v>
      </c>
      <c r="V191" s="3">
        <v>2363457.2000000002</v>
      </c>
      <c r="W191" s="14">
        <f t="shared" si="24"/>
        <v>1.1193839511487924</v>
      </c>
      <c r="X191" s="3">
        <v>46270</v>
      </c>
      <c r="Y191" s="18">
        <f t="shared" si="25"/>
        <v>2.1914463024612685E-2</v>
      </c>
      <c r="Z191" s="8" t="s">
        <v>106</v>
      </c>
      <c r="AA191" s="9">
        <v>133000</v>
      </c>
      <c r="AB191" s="9">
        <v>116003</v>
      </c>
      <c r="AC191">
        <v>6.7500000000000004E-2</v>
      </c>
      <c r="AD191">
        <v>0</v>
      </c>
      <c r="AE191" s="38">
        <f t="shared" si="26"/>
        <v>0</v>
      </c>
      <c r="AF191">
        <v>0</v>
      </c>
      <c r="AG191" s="10">
        <v>45438</v>
      </c>
      <c r="AH191">
        <v>0</v>
      </c>
      <c r="AI191" t="s">
        <v>43</v>
      </c>
      <c r="AJ191">
        <v>0</v>
      </c>
      <c r="AK191" s="8" t="s">
        <v>106</v>
      </c>
      <c r="AL191" s="3">
        <v>150000</v>
      </c>
      <c r="AM191" s="3">
        <v>150000</v>
      </c>
      <c r="AN191">
        <v>4.2099999999999999E-2</v>
      </c>
      <c r="AO191" t="s">
        <v>45</v>
      </c>
      <c r="AP191" s="38">
        <f t="shared" si="29"/>
        <v>0</v>
      </c>
      <c r="AQ191">
        <v>0</v>
      </c>
      <c r="AR191" s="8">
        <v>58076</v>
      </c>
      <c r="AS191">
        <v>0</v>
      </c>
      <c r="AT191" t="s">
        <v>46</v>
      </c>
      <c r="AU191">
        <v>0</v>
      </c>
      <c r="AV191" s="11" t="s">
        <v>106</v>
      </c>
      <c r="AW191" s="3">
        <v>1782121</v>
      </c>
      <c r="AX191" s="3">
        <v>0</v>
      </c>
      <c r="AY191">
        <v>0</v>
      </c>
      <c r="AZ191">
        <v>0</v>
      </c>
      <c r="BA191" s="38">
        <f t="shared" si="27"/>
        <v>0</v>
      </c>
      <c r="BB191">
        <v>0</v>
      </c>
      <c r="BC191" s="8">
        <v>0</v>
      </c>
      <c r="BD191">
        <v>0</v>
      </c>
      <c r="BE191" t="s">
        <v>46</v>
      </c>
      <c r="BF191">
        <v>0</v>
      </c>
      <c r="BG191" s="11" t="s">
        <v>106</v>
      </c>
      <c r="BH191" s="3">
        <v>0</v>
      </c>
      <c r="BI191" s="3">
        <v>0</v>
      </c>
      <c r="BJ191">
        <v>0</v>
      </c>
      <c r="BK191">
        <v>0</v>
      </c>
      <c r="BL191" s="38">
        <f t="shared" si="28"/>
        <v>0</v>
      </c>
      <c r="BM191">
        <v>0</v>
      </c>
      <c r="BN191" s="8">
        <v>0</v>
      </c>
      <c r="BO191">
        <v>0</v>
      </c>
      <c r="BP191" t="s">
        <v>46</v>
      </c>
      <c r="BQ191">
        <v>0</v>
      </c>
      <c r="BR191" s="3">
        <v>2111391</v>
      </c>
      <c r="BS191">
        <v>0</v>
      </c>
      <c r="BT191" s="19">
        <f t="shared" si="20"/>
        <v>2065121</v>
      </c>
      <c r="BU191" s="19">
        <f t="shared" si="21"/>
        <v>2111391</v>
      </c>
      <c r="BV191" s="13">
        <f t="shared" si="22"/>
        <v>1</v>
      </c>
    </row>
    <row r="192" spans="1:74" x14ac:dyDescent="0.25">
      <c r="A192" t="s">
        <v>368</v>
      </c>
      <c r="B192" t="s">
        <v>73</v>
      </c>
      <c r="C192">
        <v>5</v>
      </c>
      <c r="D192" t="s">
        <v>159</v>
      </c>
      <c r="E192" s="8">
        <v>40100</v>
      </c>
      <c r="F192" s="3">
        <v>233782</v>
      </c>
      <c r="G192" s="3">
        <v>0</v>
      </c>
      <c r="H192" s="3">
        <v>233782</v>
      </c>
      <c r="I192" t="s">
        <v>69</v>
      </c>
      <c r="J192" t="s">
        <v>69</v>
      </c>
      <c r="K192" t="s">
        <v>40</v>
      </c>
      <c r="L192" t="s">
        <v>41</v>
      </c>
      <c r="M192">
        <v>0</v>
      </c>
      <c r="N192">
        <v>5</v>
      </c>
      <c r="O192">
        <v>0</v>
      </c>
      <c r="P192">
        <v>0</v>
      </c>
      <c r="Q192">
        <v>0</v>
      </c>
      <c r="S192">
        <v>5</v>
      </c>
      <c r="T192" s="16">
        <f t="shared" si="23"/>
        <v>7.9714968063820529E-2</v>
      </c>
      <c r="U192" s="3">
        <v>2932724</v>
      </c>
      <c r="V192" s="3">
        <v>2597579</v>
      </c>
      <c r="W192" s="14">
        <f t="shared" si="24"/>
        <v>0.88572228412902132</v>
      </c>
      <c r="X192" s="3">
        <v>2117813</v>
      </c>
      <c r="Y192" s="18">
        <f t="shared" si="25"/>
        <v>0.72213171099632967</v>
      </c>
      <c r="Z192" s="8">
        <v>39811</v>
      </c>
      <c r="AA192" s="9">
        <v>191582</v>
      </c>
      <c r="AB192" s="9">
        <v>169417</v>
      </c>
      <c r="AC192">
        <v>6.5000000000000002E-2</v>
      </c>
      <c r="AD192">
        <v>15</v>
      </c>
      <c r="AE192" s="38">
        <f t="shared" si="26"/>
        <v>0.10635278296506247</v>
      </c>
      <c r="AF192">
        <v>30</v>
      </c>
      <c r="AG192" s="10">
        <v>45655</v>
      </c>
      <c r="AH192" t="s">
        <v>63</v>
      </c>
      <c r="AI192" t="s">
        <v>43</v>
      </c>
      <c r="AJ192" t="s">
        <v>44</v>
      </c>
      <c r="AK192" s="8">
        <v>39797</v>
      </c>
      <c r="AL192" s="3">
        <v>623329</v>
      </c>
      <c r="AM192" s="3">
        <v>827094</v>
      </c>
      <c r="AN192">
        <v>0.04</v>
      </c>
      <c r="AO192">
        <v>15</v>
      </c>
      <c r="AP192" s="38">
        <f t="shared" si="29"/>
        <v>8.9941100370973207E-2</v>
      </c>
      <c r="AQ192" t="s">
        <v>165</v>
      </c>
      <c r="AR192" s="8">
        <v>45261</v>
      </c>
      <c r="AS192" t="s">
        <v>206</v>
      </c>
      <c r="AT192" t="s">
        <v>58</v>
      </c>
      <c r="AU192" t="s">
        <v>44</v>
      </c>
      <c r="AV192" s="11" t="s">
        <v>106</v>
      </c>
      <c r="AW192" s="3">
        <v>0</v>
      </c>
      <c r="AX192" s="3">
        <v>0</v>
      </c>
      <c r="AY192">
        <v>0</v>
      </c>
      <c r="AZ192">
        <v>0</v>
      </c>
      <c r="BA192" s="38">
        <f t="shared" si="27"/>
        <v>0</v>
      </c>
      <c r="BB192">
        <v>0</v>
      </c>
      <c r="BC192" s="8">
        <v>0</v>
      </c>
      <c r="BD192">
        <v>0</v>
      </c>
      <c r="BE192" t="s">
        <v>46</v>
      </c>
      <c r="BF192">
        <v>0</v>
      </c>
      <c r="BG192" s="11" t="s">
        <v>106</v>
      </c>
      <c r="BH192" s="3">
        <v>0</v>
      </c>
      <c r="BI192" s="3">
        <v>0</v>
      </c>
      <c r="BJ192">
        <v>0</v>
      </c>
      <c r="BK192">
        <v>0</v>
      </c>
      <c r="BL192" s="38">
        <f t="shared" si="28"/>
        <v>0</v>
      </c>
      <c r="BM192">
        <v>0</v>
      </c>
      <c r="BN192" s="8">
        <v>0</v>
      </c>
      <c r="BO192">
        <v>0</v>
      </c>
      <c r="BP192" t="s">
        <v>46</v>
      </c>
      <c r="BQ192">
        <v>0</v>
      </c>
      <c r="BR192" s="3">
        <v>2932724</v>
      </c>
      <c r="BS192" t="s">
        <v>255</v>
      </c>
      <c r="BT192" s="19">
        <f t="shared" si="20"/>
        <v>814911</v>
      </c>
      <c r="BU192" s="19">
        <f t="shared" si="21"/>
        <v>2932724</v>
      </c>
      <c r="BV192" s="13">
        <f t="shared" si="22"/>
        <v>1</v>
      </c>
    </row>
    <row r="193" spans="1:74" x14ac:dyDescent="0.25">
      <c r="A193" t="s">
        <v>369</v>
      </c>
      <c r="B193" t="s">
        <v>73</v>
      </c>
      <c r="C193">
        <v>5</v>
      </c>
      <c r="D193" t="s">
        <v>159</v>
      </c>
      <c r="E193" s="8">
        <v>40100</v>
      </c>
      <c r="F193" s="3">
        <v>233782</v>
      </c>
      <c r="G193" s="3">
        <v>0</v>
      </c>
      <c r="H193" s="3">
        <v>233782</v>
      </c>
      <c r="I193" t="s">
        <v>69</v>
      </c>
      <c r="J193" t="s">
        <v>69</v>
      </c>
      <c r="K193" t="s">
        <v>40</v>
      </c>
      <c r="L193" t="s">
        <v>41</v>
      </c>
      <c r="M193">
        <v>0</v>
      </c>
      <c r="N193">
        <v>5</v>
      </c>
      <c r="O193">
        <v>0</v>
      </c>
      <c r="P193">
        <v>0</v>
      </c>
      <c r="Q193">
        <v>0</v>
      </c>
      <c r="S193">
        <v>5</v>
      </c>
      <c r="T193" s="16">
        <f t="shared" si="23"/>
        <v>7.9714968063820529E-2</v>
      </c>
      <c r="U193" s="3">
        <v>2932724</v>
      </c>
      <c r="V193" s="3">
        <v>2597579</v>
      </c>
      <c r="W193" s="14">
        <f t="shared" si="24"/>
        <v>0.88572228412902132</v>
      </c>
      <c r="X193" s="3">
        <v>2117813</v>
      </c>
      <c r="Y193" s="18">
        <f t="shared" si="25"/>
        <v>0.72213171099632967</v>
      </c>
      <c r="Z193" s="8">
        <v>39811</v>
      </c>
      <c r="AA193" s="9">
        <v>191582</v>
      </c>
      <c r="AB193" s="9">
        <v>169417</v>
      </c>
      <c r="AC193">
        <v>6.5000000000000002E-2</v>
      </c>
      <c r="AD193">
        <v>15</v>
      </c>
      <c r="AE193" s="38">
        <f t="shared" si="26"/>
        <v>0.10635278296506247</v>
      </c>
      <c r="AF193">
        <v>30</v>
      </c>
      <c r="AG193" s="10">
        <v>45655</v>
      </c>
      <c r="AH193" t="s">
        <v>63</v>
      </c>
      <c r="AI193" t="s">
        <v>43</v>
      </c>
      <c r="AJ193" t="s">
        <v>44</v>
      </c>
      <c r="AK193" s="8">
        <v>39797</v>
      </c>
      <c r="AL193" s="3">
        <v>623329</v>
      </c>
      <c r="AM193" s="3">
        <v>827094</v>
      </c>
      <c r="AN193">
        <v>0.04</v>
      </c>
      <c r="AO193">
        <v>15</v>
      </c>
      <c r="AP193" s="38">
        <f t="shared" si="29"/>
        <v>8.9941100370973207E-2</v>
      </c>
      <c r="AQ193" t="s">
        <v>165</v>
      </c>
      <c r="AR193" s="8">
        <v>45261</v>
      </c>
      <c r="AS193" t="s">
        <v>206</v>
      </c>
      <c r="AT193" t="s">
        <v>58</v>
      </c>
      <c r="AU193" t="s">
        <v>44</v>
      </c>
      <c r="AV193" s="11" t="s">
        <v>106</v>
      </c>
      <c r="AW193" s="3">
        <v>0</v>
      </c>
      <c r="AX193" s="3">
        <v>0</v>
      </c>
      <c r="AY193">
        <v>0</v>
      </c>
      <c r="AZ193">
        <v>0</v>
      </c>
      <c r="BA193" s="38">
        <f t="shared" si="27"/>
        <v>0</v>
      </c>
      <c r="BB193">
        <v>0</v>
      </c>
      <c r="BC193" s="8">
        <v>0</v>
      </c>
      <c r="BD193">
        <v>0</v>
      </c>
      <c r="BE193" t="s">
        <v>46</v>
      </c>
      <c r="BF193">
        <v>0</v>
      </c>
      <c r="BG193" s="11" t="s">
        <v>106</v>
      </c>
      <c r="BH193" s="3">
        <v>0</v>
      </c>
      <c r="BI193" s="3">
        <v>0</v>
      </c>
      <c r="BJ193">
        <v>0</v>
      </c>
      <c r="BK193">
        <v>0</v>
      </c>
      <c r="BL193" s="38">
        <f t="shared" si="28"/>
        <v>0</v>
      </c>
      <c r="BM193">
        <v>0</v>
      </c>
      <c r="BN193" s="8">
        <v>0</v>
      </c>
      <c r="BO193">
        <v>0</v>
      </c>
      <c r="BP193" t="s">
        <v>46</v>
      </c>
      <c r="BQ193">
        <v>0</v>
      </c>
      <c r="BR193" s="3">
        <v>2932724</v>
      </c>
      <c r="BS193" t="s">
        <v>255</v>
      </c>
      <c r="BT193" s="19">
        <f t="shared" si="20"/>
        <v>814911</v>
      </c>
      <c r="BU193" s="19">
        <f t="shared" si="21"/>
        <v>2932724</v>
      </c>
      <c r="BV193" s="13">
        <f t="shared" si="22"/>
        <v>1</v>
      </c>
    </row>
    <row r="194" spans="1:74" x14ac:dyDescent="0.25">
      <c r="A194" t="s">
        <v>72</v>
      </c>
      <c r="B194" t="s">
        <v>73</v>
      </c>
      <c r="C194">
        <v>5</v>
      </c>
      <c r="D194" t="s">
        <v>159</v>
      </c>
      <c r="E194" s="8">
        <v>40100</v>
      </c>
      <c r="F194" s="3">
        <v>233782</v>
      </c>
      <c r="G194" s="3">
        <v>0</v>
      </c>
      <c r="H194" s="3">
        <v>233782</v>
      </c>
      <c r="I194" t="s">
        <v>69</v>
      </c>
      <c r="J194" t="s">
        <v>69</v>
      </c>
      <c r="K194" t="s">
        <v>40</v>
      </c>
      <c r="L194" t="s">
        <v>41</v>
      </c>
      <c r="M194">
        <v>0</v>
      </c>
      <c r="N194">
        <v>5</v>
      </c>
      <c r="O194">
        <v>0</v>
      </c>
      <c r="P194">
        <v>0</v>
      </c>
      <c r="Q194">
        <v>0</v>
      </c>
      <c r="S194">
        <v>5</v>
      </c>
      <c r="T194" s="16">
        <f t="shared" si="23"/>
        <v>7.9714968063820529E-2</v>
      </c>
      <c r="U194" s="3">
        <v>2932724</v>
      </c>
      <c r="V194" s="3">
        <v>2597579</v>
      </c>
      <c r="W194" s="14">
        <f t="shared" si="24"/>
        <v>0.88572228412902132</v>
      </c>
      <c r="X194" s="3">
        <v>2117813</v>
      </c>
      <c r="Y194" s="18">
        <f t="shared" si="25"/>
        <v>0.72213171099632967</v>
      </c>
      <c r="Z194" s="8">
        <v>39811</v>
      </c>
      <c r="AA194" s="9">
        <v>191582</v>
      </c>
      <c r="AB194" s="9">
        <v>169417</v>
      </c>
      <c r="AC194">
        <v>6.5000000000000002E-2</v>
      </c>
      <c r="AD194">
        <v>15</v>
      </c>
      <c r="AE194" s="38">
        <f t="shared" si="26"/>
        <v>0.10635278296506247</v>
      </c>
      <c r="AF194">
        <v>30</v>
      </c>
      <c r="AG194" s="10">
        <v>45655</v>
      </c>
      <c r="AH194" t="s">
        <v>63</v>
      </c>
      <c r="AI194" t="s">
        <v>43</v>
      </c>
      <c r="AJ194" t="s">
        <v>44</v>
      </c>
      <c r="AK194" s="8">
        <v>39797</v>
      </c>
      <c r="AL194" s="3">
        <v>623329</v>
      </c>
      <c r="AM194" s="3">
        <v>827094</v>
      </c>
      <c r="AN194">
        <v>0.04</v>
      </c>
      <c r="AO194">
        <v>15</v>
      </c>
      <c r="AP194" s="38">
        <f t="shared" si="29"/>
        <v>8.9941100370973207E-2</v>
      </c>
      <c r="AQ194" t="s">
        <v>165</v>
      </c>
      <c r="AR194" s="8">
        <v>45261</v>
      </c>
      <c r="AS194" t="s">
        <v>206</v>
      </c>
      <c r="AT194" t="s">
        <v>58</v>
      </c>
      <c r="AU194" t="s">
        <v>44</v>
      </c>
      <c r="AV194" s="11" t="s">
        <v>106</v>
      </c>
      <c r="AW194" s="3">
        <v>0</v>
      </c>
      <c r="AX194" s="3">
        <v>0</v>
      </c>
      <c r="AY194">
        <v>0</v>
      </c>
      <c r="AZ194">
        <v>0</v>
      </c>
      <c r="BA194" s="38">
        <f t="shared" si="27"/>
        <v>0</v>
      </c>
      <c r="BB194">
        <v>0</v>
      </c>
      <c r="BC194" s="8">
        <v>0</v>
      </c>
      <c r="BD194">
        <v>0</v>
      </c>
      <c r="BE194" t="s">
        <v>46</v>
      </c>
      <c r="BF194">
        <v>0</v>
      </c>
      <c r="BG194" s="11" t="s">
        <v>106</v>
      </c>
      <c r="BH194" s="3">
        <v>0</v>
      </c>
      <c r="BI194" s="3">
        <v>0</v>
      </c>
      <c r="BJ194">
        <v>0</v>
      </c>
      <c r="BK194">
        <v>0</v>
      </c>
      <c r="BL194" s="38">
        <f t="shared" si="28"/>
        <v>0</v>
      </c>
      <c r="BM194">
        <v>0</v>
      </c>
      <c r="BN194" s="8">
        <v>0</v>
      </c>
      <c r="BO194">
        <v>0</v>
      </c>
      <c r="BP194" t="s">
        <v>46</v>
      </c>
      <c r="BQ194">
        <v>0</v>
      </c>
      <c r="BR194" s="3">
        <v>2932724</v>
      </c>
      <c r="BS194" t="s">
        <v>255</v>
      </c>
      <c r="BT194" s="19">
        <f t="shared" si="20"/>
        <v>814911</v>
      </c>
      <c r="BU194" s="19">
        <f t="shared" si="21"/>
        <v>2932724</v>
      </c>
      <c r="BV194" s="13">
        <f t="shared" si="22"/>
        <v>1</v>
      </c>
    </row>
    <row r="195" spans="1:74" x14ac:dyDescent="0.25">
      <c r="A195" t="s">
        <v>370</v>
      </c>
      <c r="B195" t="s">
        <v>73</v>
      </c>
      <c r="C195">
        <v>15</v>
      </c>
      <c r="D195" t="s">
        <v>159</v>
      </c>
      <c r="E195" s="8">
        <v>40100</v>
      </c>
      <c r="F195" s="3">
        <v>233782</v>
      </c>
      <c r="G195" s="3">
        <v>0</v>
      </c>
      <c r="H195" s="3">
        <v>233782</v>
      </c>
      <c r="I195" t="s">
        <v>69</v>
      </c>
      <c r="J195" t="s">
        <v>69</v>
      </c>
      <c r="K195" t="s">
        <v>40</v>
      </c>
      <c r="L195" t="s">
        <v>41</v>
      </c>
      <c r="M195">
        <v>0</v>
      </c>
      <c r="N195">
        <v>15</v>
      </c>
      <c r="O195">
        <v>0</v>
      </c>
      <c r="P195">
        <v>0</v>
      </c>
      <c r="Q195">
        <v>0</v>
      </c>
      <c r="S195">
        <v>15</v>
      </c>
      <c r="T195" s="16">
        <f t="shared" si="23"/>
        <v>7.9714968063820529E-2</v>
      </c>
      <c r="U195" s="3">
        <v>2932724</v>
      </c>
      <c r="V195" s="3">
        <v>2597579</v>
      </c>
      <c r="W195" s="14">
        <f t="shared" si="24"/>
        <v>0.88572228412902132</v>
      </c>
      <c r="X195" s="3">
        <v>2117813</v>
      </c>
      <c r="Y195" s="18">
        <f t="shared" si="25"/>
        <v>0.72213171099632967</v>
      </c>
      <c r="Z195" s="8">
        <v>39811</v>
      </c>
      <c r="AA195" s="9">
        <v>191582</v>
      </c>
      <c r="AB195" s="9">
        <v>169417</v>
      </c>
      <c r="AC195">
        <v>6.5000000000000002E-2</v>
      </c>
      <c r="AD195">
        <v>15</v>
      </c>
      <c r="AE195" s="38">
        <f t="shared" si="26"/>
        <v>0.10635278296506247</v>
      </c>
      <c r="AF195">
        <v>30</v>
      </c>
      <c r="AG195" s="10">
        <v>45655</v>
      </c>
      <c r="AH195" t="s">
        <v>63</v>
      </c>
      <c r="AI195" t="s">
        <v>43</v>
      </c>
      <c r="AJ195" t="s">
        <v>44</v>
      </c>
      <c r="AK195" s="8">
        <v>39797</v>
      </c>
      <c r="AL195" s="3">
        <v>623329</v>
      </c>
      <c r="AM195" s="3">
        <v>827094</v>
      </c>
      <c r="AN195">
        <v>0.04</v>
      </c>
      <c r="AO195">
        <v>15</v>
      </c>
      <c r="AP195" s="38">
        <f t="shared" si="29"/>
        <v>8.9941100370973207E-2</v>
      </c>
      <c r="AQ195" t="s">
        <v>165</v>
      </c>
      <c r="AR195" s="8">
        <v>45261</v>
      </c>
      <c r="AS195" t="s">
        <v>206</v>
      </c>
      <c r="AT195" t="s">
        <v>58</v>
      </c>
      <c r="AU195" t="s">
        <v>44</v>
      </c>
      <c r="AV195" s="11" t="s">
        <v>106</v>
      </c>
      <c r="AW195" s="3">
        <v>0</v>
      </c>
      <c r="AX195" s="3">
        <v>0</v>
      </c>
      <c r="AY195">
        <v>0</v>
      </c>
      <c r="AZ195">
        <v>0</v>
      </c>
      <c r="BA195" s="38">
        <f t="shared" si="27"/>
        <v>0</v>
      </c>
      <c r="BB195">
        <v>0</v>
      </c>
      <c r="BC195" s="8">
        <v>0</v>
      </c>
      <c r="BD195">
        <v>0</v>
      </c>
      <c r="BE195" t="s">
        <v>46</v>
      </c>
      <c r="BF195">
        <v>0</v>
      </c>
      <c r="BG195" s="11" t="s">
        <v>106</v>
      </c>
      <c r="BH195" s="3">
        <v>0</v>
      </c>
      <c r="BI195" s="3">
        <v>0</v>
      </c>
      <c r="BJ195">
        <v>0</v>
      </c>
      <c r="BK195">
        <v>0</v>
      </c>
      <c r="BL195" s="38">
        <f t="shared" si="28"/>
        <v>0</v>
      </c>
      <c r="BM195">
        <v>0</v>
      </c>
      <c r="BN195" s="8">
        <v>0</v>
      </c>
      <c r="BO195">
        <v>0</v>
      </c>
      <c r="BP195" t="s">
        <v>46</v>
      </c>
      <c r="BQ195">
        <v>0</v>
      </c>
      <c r="BR195" s="3">
        <v>2932724</v>
      </c>
      <c r="BS195" t="s">
        <v>255</v>
      </c>
      <c r="BT195" s="19">
        <f t="shared" ref="BT195:BT258" si="30">+AA195+AL195+AW195+BH195</f>
        <v>814911</v>
      </c>
      <c r="BU195" s="19">
        <f t="shared" ref="BU195:BU258" si="31">+BT195+X195</f>
        <v>2932724</v>
      </c>
      <c r="BV195" s="13">
        <f t="shared" ref="BV195:BV258" si="32">IFERROR(+BU195/U195,0)</f>
        <v>1</v>
      </c>
    </row>
    <row r="196" spans="1:74" hidden="1" x14ac:dyDescent="0.25">
      <c r="A196" t="s">
        <v>48</v>
      </c>
      <c r="B196" t="s">
        <v>49</v>
      </c>
      <c r="C196">
        <v>76</v>
      </c>
      <c r="D196" t="s">
        <v>37</v>
      </c>
      <c r="E196" s="8">
        <v>39686</v>
      </c>
      <c r="F196" s="3">
        <v>494935</v>
      </c>
      <c r="G196" s="3">
        <v>0</v>
      </c>
      <c r="H196" s="3">
        <v>494935</v>
      </c>
      <c r="I196" t="s">
        <v>40</v>
      </c>
      <c r="J196" t="s">
        <v>69</v>
      </c>
      <c r="K196" t="s">
        <v>141</v>
      </c>
      <c r="L196" t="s">
        <v>41</v>
      </c>
      <c r="M196">
        <v>0</v>
      </c>
      <c r="N196">
        <v>0</v>
      </c>
      <c r="O196">
        <v>0</v>
      </c>
      <c r="P196">
        <v>43</v>
      </c>
      <c r="Q196">
        <v>33</v>
      </c>
      <c r="S196">
        <v>76</v>
      </c>
      <c r="T196" s="16">
        <f t="shared" ref="T196:T259" si="33">IFERROR(H196/U196,0)</f>
        <v>4.1231842693940902E-2</v>
      </c>
      <c r="U196" s="3">
        <v>12003708</v>
      </c>
      <c r="V196" s="3">
        <v>6021894</v>
      </c>
      <c r="W196" s="14">
        <f t="shared" ref="W196:W259" si="34">IFERROR(+V196/U196,0)</f>
        <v>0.50166948412940404</v>
      </c>
      <c r="X196" s="3">
        <v>5436626</v>
      </c>
      <c r="Y196" s="18">
        <f t="shared" ref="Y196:Y259" si="35">IFERROR(X196/U196,0)</f>
        <v>0.45291221679167804</v>
      </c>
      <c r="Z196" s="8">
        <v>39874</v>
      </c>
      <c r="AA196" s="9">
        <v>1936015</v>
      </c>
      <c r="AB196" s="9">
        <v>1706335</v>
      </c>
      <c r="AC196">
        <v>6.8000000000000005E-2</v>
      </c>
      <c r="AD196">
        <v>16</v>
      </c>
      <c r="AE196" s="38">
        <f t="shared" ref="AE196:AE259" si="36">-IFERROR(PMT(AC196,AD196,1), )</f>
        <v>0.10445913776366797</v>
      </c>
      <c r="AF196">
        <v>30</v>
      </c>
      <c r="AG196" s="10">
        <v>45352</v>
      </c>
      <c r="AH196" t="s">
        <v>54</v>
      </c>
      <c r="AI196" t="s">
        <v>43</v>
      </c>
      <c r="AJ196" t="s">
        <v>55</v>
      </c>
      <c r="AK196" s="8">
        <v>39692</v>
      </c>
      <c r="AL196" s="3">
        <v>3567197</v>
      </c>
      <c r="AM196" s="3">
        <v>3706133</v>
      </c>
      <c r="AN196">
        <v>1.7500000000000002E-2</v>
      </c>
      <c r="AO196">
        <v>20</v>
      </c>
      <c r="AP196" s="38">
        <f t="shared" si="29"/>
        <v>5.9691224560664204E-2</v>
      </c>
      <c r="AQ196">
        <v>20</v>
      </c>
      <c r="AR196" s="8">
        <v>47027</v>
      </c>
      <c r="AS196" t="s">
        <v>71</v>
      </c>
      <c r="AT196" t="s">
        <v>58</v>
      </c>
      <c r="AU196" t="s">
        <v>55</v>
      </c>
      <c r="AV196" s="11">
        <v>39387</v>
      </c>
      <c r="AW196" s="3">
        <v>700000</v>
      </c>
      <c r="AX196" s="3">
        <v>958361</v>
      </c>
      <c r="AY196">
        <v>4.8899999999999999E-2</v>
      </c>
      <c r="AZ196">
        <v>20</v>
      </c>
      <c r="BA196" s="38">
        <f t="shared" ref="BA196:BA259" si="37">-IFERROR(PMT(AY196,AZ196,1),0)</f>
        <v>7.9495875888508039E-2</v>
      </c>
      <c r="BB196">
        <v>20</v>
      </c>
      <c r="BC196" s="8">
        <v>47118</v>
      </c>
      <c r="BD196" t="s">
        <v>75</v>
      </c>
      <c r="BE196" t="s">
        <v>58</v>
      </c>
      <c r="BF196" t="s">
        <v>55</v>
      </c>
      <c r="BG196" s="11">
        <v>39216</v>
      </c>
      <c r="BH196" s="3">
        <v>363870</v>
      </c>
      <c r="BI196" s="3">
        <v>485988</v>
      </c>
      <c r="BJ196">
        <v>4.9000000000000002E-2</v>
      </c>
      <c r="BK196">
        <v>20</v>
      </c>
      <c r="BL196" s="38">
        <f t="shared" ref="BL196:BL259" si="38">-IFERROR(PMT(BJ196,BK196,1),0)</f>
        <v>7.9563617624746064E-2</v>
      </c>
      <c r="BM196">
        <v>20</v>
      </c>
      <c r="BN196" s="8">
        <v>47027</v>
      </c>
      <c r="BO196" t="s">
        <v>346</v>
      </c>
      <c r="BP196" t="s">
        <v>58</v>
      </c>
      <c r="BQ196" t="s">
        <v>55</v>
      </c>
      <c r="BR196" s="3">
        <v>12003708</v>
      </c>
      <c r="BS196" t="s">
        <v>367</v>
      </c>
      <c r="BT196" s="19">
        <f t="shared" si="30"/>
        <v>6567082</v>
      </c>
      <c r="BU196" s="19">
        <f t="shared" si="31"/>
        <v>12003708</v>
      </c>
      <c r="BV196" s="13">
        <f t="shared" si="32"/>
        <v>1</v>
      </c>
    </row>
    <row r="197" spans="1:74" hidden="1" x14ac:dyDescent="0.25">
      <c r="A197" t="s">
        <v>371</v>
      </c>
      <c r="B197" t="s">
        <v>372</v>
      </c>
      <c r="C197">
        <v>8</v>
      </c>
      <c r="D197" t="s">
        <v>159</v>
      </c>
      <c r="E197" s="8">
        <v>39569</v>
      </c>
      <c r="F197" s="3">
        <v>120854</v>
      </c>
      <c r="G197" s="3">
        <v>0</v>
      </c>
      <c r="H197" s="3">
        <v>120854</v>
      </c>
      <c r="I197">
        <v>15</v>
      </c>
      <c r="J197">
        <v>15</v>
      </c>
      <c r="K197">
        <v>30</v>
      </c>
      <c r="L197" t="s">
        <v>41</v>
      </c>
      <c r="M197">
        <v>0</v>
      </c>
      <c r="N197">
        <v>0</v>
      </c>
      <c r="O197">
        <v>0</v>
      </c>
      <c r="P197">
        <v>100</v>
      </c>
      <c r="Q197">
        <v>0</v>
      </c>
      <c r="S197">
        <v>8</v>
      </c>
      <c r="T197" s="16">
        <f t="shared" si="33"/>
        <v>7.741428821247133E-2</v>
      </c>
      <c r="U197" s="3">
        <v>1561133</v>
      </c>
      <c r="V197" s="3">
        <v>1472032</v>
      </c>
      <c r="W197" s="14">
        <f t="shared" si="34"/>
        <v>0.94292542659722134</v>
      </c>
      <c r="X197" s="3">
        <v>967924</v>
      </c>
      <c r="Y197" s="18">
        <f t="shared" si="35"/>
        <v>0.62001379767130671</v>
      </c>
      <c r="Z197" s="8">
        <v>39569</v>
      </c>
      <c r="AA197" s="9">
        <v>368388</v>
      </c>
      <c r="AB197" s="9">
        <v>368388</v>
      </c>
      <c r="AC197">
        <v>0.05</v>
      </c>
      <c r="AD197">
        <v>15</v>
      </c>
      <c r="AE197" s="38">
        <f t="shared" si="36"/>
        <v>9.6342287609244376E-2</v>
      </c>
      <c r="AF197">
        <v>30</v>
      </c>
      <c r="AG197" s="10">
        <v>45047</v>
      </c>
      <c r="AH197" t="s">
        <v>54</v>
      </c>
      <c r="AI197" t="s">
        <v>373</v>
      </c>
      <c r="AJ197" t="s">
        <v>194</v>
      </c>
      <c r="AK197" s="8">
        <v>39569</v>
      </c>
      <c r="AL197" s="3">
        <v>78438</v>
      </c>
      <c r="AM197" s="3">
        <v>78438</v>
      </c>
      <c r="AN197">
        <v>0.05</v>
      </c>
      <c r="AO197">
        <v>15</v>
      </c>
      <c r="AP197" s="38">
        <f t="shared" ref="AP197:AP260" si="39">-IFERROR(PMT(AN197,AO197,1),0)</f>
        <v>9.6342287609244376E-2</v>
      </c>
      <c r="AQ197">
        <v>30</v>
      </c>
      <c r="AR197" s="8">
        <v>45047</v>
      </c>
      <c r="AS197" t="s">
        <v>374</v>
      </c>
      <c r="AT197" t="s">
        <v>100</v>
      </c>
      <c r="AU197" t="s">
        <v>194</v>
      </c>
      <c r="AV197" s="11">
        <v>38838</v>
      </c>
      <c r="AW197" s="3">
        <v>967924</v>
      </c>
      <c r="AX197" s="3">
        <v>967924</v>
      </c>
      <c r="AY197">
        <v>0</v>
      </c>
      <c r="AZ197">
        <v>10</v>
      </c>
      <c r="BA197" s="38">
        <f t="shared" si="37"/>
        <v>0.1</v>
      </c>
      <c r="BB197">
        <v>10</v>
      </c>
      <c r="BC197" s="8">
        <v>44317</v>
      </c>
      <c r="BD197" t="s">
        <v>71</v>
      </c>
      <c r="BE197" t="s">
        <v>100</v>
      </c>
      <c r="BF197" t="s">
        <v>194</v>
      </c>
      <c r="BG197" s="11" t="s">
        <v>106</v>
      </c>
      <c r="BH197" s="3">
        <v>0</v>
      </c>
      <c r="BI197" s="3">
        <v>0</v>
      </c>
      <c r="BJ197">
        <v>0</v>
      </c>
      <c r="BK197">
        <v>0</v>
      </c>
      <c r="BL197" s="38">
        <f t="shared" si="38"/>
        <v>0</v>
      </c>
      <c r="BM197">
        <v>0</v>
      </c>
      <c r="BN197" s="8">
        <v>0</v>
      </c>
      <c r="BO197">
        <v>0</v>
      </c>
      <c r="BP197" t="s">
        <v>46</v>
      </c>
      <c r="BQ197">
        <v>0</v>
      </c>
      <c r="BR197" s="3">
        <v>1561133</v>
      </c>
      <c r="BS197">
        <v>0</v>
      </c>
      <c r="BT197" s="19">
        <f t="shared" si="30"/>
        <v>1414750</v>
      </c>
      <c r="BU197" s="19">
        <f t="shared" si="31"/>
        <v>2382674</v>
      </c>
      <c r="BV197" s="13">
        <f t="shared" si="32"/>
        <v>1.5262466426627328</v>
      </c>
    </row>
    <row r="198" spans="1:74" hidden="1" x14ac:dyDescent="0.25">
      <c r="A198" t="s">
        <v>371</v>
      </c>
      <c r="B198" t="s">
        <v>372</v>
      </c>
      <c r="C198">
        <v>8</v>
      </c>
      <c r="D198" t="s">
        <v>159</v>
      </c>
      <c r="E198" s="8">
        <v>39569</v>
      </c>
      <c r="F198" s="3">
        <v>120854</v>
      </c>
      <c r="G198" s="3">
        <v>0</v>
      </c>
      <c r="H198" s="3">
        <v>120854</v>
      </c>
      <c r="I198">
        <v>15</v>
      </c>
      <c r="J198">
        <v>15</v>
      </c>
      <c r="K198">
        <v>30</v>
      </c>
      <c r="L198" t="s">
        <v>41</v>
      </c>
      <c r="M198">
        <v>0</v>
      </c>
      <c r="N198">
        <v>0</v>
      </c>
      <c r="O198">
        <v>0</v>
      </c>
      <c r="P198">
        <v>100</v>
      </c>
      <c r="Q198">
        <v>0</v>
      </c>
      <c r="S198">
        <v>8</v>
      </c>
      <c r="T198" s="16">
        <f t="shared" si="33"/>
        <v>7.741428821247133E-2</v>
      </c>
      <c r="U198" s="3">
        <v>1561133</v>
      </c>
      <c r="V198" s="3">
        <v>1472032</v>
      </c>
      <c r="W198" s="14">
        <f t="shared" si="34"/>
        <v>0.94292542659722134</v>
      </c>
      <c r="X198" s="3">
        <v>967924</v>
      </c>
      <c r="Y198" s="18">
        <f t="shared" si="35"/>
        <v>0.62001379767130671</v>
      </c>
      <c r="Z198" s="8">
        <v>39569</v>
      </c>
      <c r="AA198" s="9">
        <v>368388</v>
      </c>
      <c r="AB198" s="9">
        <v>368388</v>
      </c>
      <c r="AC198">
        <v>0.05</v>
      </c>
      <c r="AD198">
        <v>15</v>
      </c>
      <c r="AE198" s="38">
        <f t="shared" si="36"/>
        <v>9.6342287609244376E-2</v>
      </c>
      <c r="AF198">
        <v>30</v>
      </c>
      <c r="AG198" s="10">
        <v>45047</v>
      </c>
      <c r="AH198" t="s">
        <v>54</v>
      </c>
      <c r="AI198" t="s">
        <v>373</v>
      </c>
      <c r="AJ198" t="s">
        <v>194</v>
      </c>
      <c r="AK198" s="8">
        <v>39569</v>
      </c>
      <c r="AL198" s="3">
        <v>78438</v>
      </c>
      <c r="AM198" s="3">
        <v>78438</v>
      </c>
      <c r="AN198">
        <v>0.05</v>
      </c>
      <c r="AO198">
        <v>15</v>
      </c>
      <c r="AP198" s="38">
        <f t="shared" si="39"/>
        <v>9.6342287609244376E-2</v>
      </c>
      <c r="AQ198">
        <v>30</v>
      </c>
      <c r="AR198" s="8">
        <v>45047</v>
      </c>
      <c r="AS198" t="s">
        <v>374</v>
      </c>
      <c r="AT198" t="s">
        <v>100</v>
      </c>
      <c r="AU198" t="s">
        <v>194</v>
      </c>
      <c r="AV198" s="11">
        <v>38838</v>
      </c>
      <c r="AW198" s="3">
        <v>967924</v>
      </c>
      <c r="AX198" s="3">
        <v>967924</v>
      </c>
      <c r="AY198">
        <v>0</v>
      </c>
      <c r="AZ198">
        <v>10</v>
      </c>
      <c r="BA198" s="38">
        <f t="shared" si="37"/>
        <v>0.1</v>
      </c>
      <c r="BB198">
        <v>10</v>
      </c>
      <c r="BC198" s="8">
        <v>44317</v>
      </c>
      <c r="BD198" t="s">
        <v>71</v>
      </c>
      <c r="BE198" t="s">
        <v>100</v>
      </c>
      <c r="BF198" t="s">
        <v>194</v>
      </c>
      <c r="BG198" s="11" t="s">
        <v>106</v>
      </c>
      <c r="BH198" s="3">
        <v>0</v>
      </c>
      <c r="BI198" s="3">
        <v>0</v>
      </c>
      <c r="BJ198">
        <v>0</v>
      </c>
      <c r="BK198">
        <v>0</v>
      </c>
      <c r="BL198" s="38">
        <f t="shared" si="38"/>
        <v>0</v>
      </c>
      <c r="BM198">
        <v>0</v>
      </c>
      <c r="BN198" s="8">
        <v>0</v>
      </c>
      <c r="BO198">
        <v>0</v>
      </c>
      <c r="BP198" t="s">
        <v>46</v>
      </c>
      <c r="BQ198">
        <v>0</v>
      </c>
      <c r="BR198" s="3">
        <v>1561133</v>
      </c>
      <c r="BS198">
        <v>0</v>
      </c>
      <c r="BT198" s="19">
        <f t="shared" si="30"/>
        <v>1414750</v>
      </c>
      <c r="BU198" s="19">
        <f t="shared" si="31"/>
        <v>2382674</v>
      </c>
      <c r="BV198" s="13">
        <f t="shared" si="32"/>
        <v>1.5262466426627328</v>
      </c>
    </row>
    <row r="199" spans="1:74" hidden="1" x14ac:dyDescent="0.25">
      <c r="A199" t="s">
        <v>375</v>
      </c>
      <c r="B199" t="s">
        <v>376</v>
      </c>
      <c r="C199">
        <v>20</v>
      </c>
      <c r="D199" t="s">
        <v>37</v>
      </c>
      <c r="E199" s="8">
        <v>39813</v>
      </c>
      <c r="F199" s="3">
        <v>290101</v>
      </c>
      <c r="G199" s="3">
        <v>0</v>
      </c>
      <c r="H199" s="3">
        <v>290101</v>
      </c>
      <c r="I199" t="s">
        <v>103</v>
      </c>
      <c r="J199" t="s">
        <v>359</v>
      </c>
      <c r="K199" t="s">
        <v>377</v>
      </c>
      <c r="L199" t="s">
        <v>46</v>
      </c>
      <c r="M199">
        <v>0</v>
      </c>
      <c r="N199">
        <v>0</v>
      </c>
      <c r="O199">
        <v>0</v>
      </c>
      <c r="P199">
        <v>20</v>
      </c>
      <c r="Q199">
        <v>0</v>
      </c>
      <c r="S199">
        <v>20</v>
      </c>
      <c r="T199" s="16">
        <f t="shared" si="33"/>
        <v>9.2298964893425442E-2</v>
      </c>
      <c r="U199" s="3">
        <v>3143058</v>
      </c>
      <c r="V199" s="3">
        <v>3670372</v>
      </c>
      <c r="W199" s="14">
        <f t="shared" si="34"/>
        <v>1.1677710051803052</v>
      </c>
      <c r="X199" s="3">
        <v>2650451</v>
      </c>
      <c r="Y199" s="18">
        <f t="shared" si="35"/>
        <v>0.8432714254716267</v>
      </c>
      <c r="Z199" s="8" t="s">
        <v>106</v>
      </c>
      <c r="AA199" s="9">
        <v>544700</v>
      </c>
      <c r="AB199" s="9">
        <v>885295</v>
      </c>
      <c r="AC199">
        <v>0.06</v>
      </c>
      <c r="AD199">
        <v>0</v>
      </c>
      <c r="AE199" s="38">
        <f t="shared" si="36"/>
        <v>0</v>
      </c>
      <c r="AF199">
        <v>0</v>
      </c>
      <c r="AG199" s="10">
        <v>46903</v>
      </c>
      <c r="AH199">
        <v>0</v>
      </c>
      <c r="AI199" t="s">
        <v>58</v>
      </c>
      <c r="AJ199">
        <v>0</v>
      </c>
      <c r="AK199" s="8" t="s">
        <v>106</v>
      </c>
      <c r="AL199" s="3">
        <v>0</v>
      </c>
      <c r="AM199" s="3">
        <v>0</v>
      </c>
      <c r="AN199">
        <v>0</v>
      </c>
      <c r="AO199" t="s">
        <v>45</v>
      </c>
      <c r="AP199" s="38">
        <f t="shared" si="39"/>
        <v>0</v>
      </c>
      <c r="AQ199">
        <v>0</v>
      </c>
      <c r="AR199" s="8">
        <v>0</v>
      </c>
      <c r="AS199">
        <v>0</v>
      </c>
      <c r="AT199" t="s">
        <v>46</v>
      </c>
      <c r="AU199">
        <v>0</v>
      </c>
      <c r="AV199" s="11" t="s">
        <v>106</v>
      </c>
      <c r="AW199" s="3">
        <v>0</v>
      </c>
      <c r="AX199" s="3">
        <v>0</v>
      </c>
      <c r="AY199">
        <v>0</v>
      </c>
      <c r="AZ199">
        <v>0</v>
      </c>
      <c r="BA199" s="38">
        <f t="shared" si="37"/>
        <v>0</v>
      </c>
      <c r="BB199">
        <v>0</v>
      </c>
      <c r="BC199" s="8">
        <v>0</v>
      </c>
      <c r="BD199">
        <v>0</v>
      </c>
      <c r="BE199" t="s">
        <v>46</v>
      </c>
      <c r="BF199">
        <v>0</v>
      </c>
      <c r="BG199" s="11" t="s">
        <v>106</v>
      </c>
      <c r="BH199" s="3">
        <v>0</v>
      </c>
      <c r="BI199" s="3">
        <v>0</v>
      </c>
      <c r="BJ199">
        <v>0</v>
      </c>
      <c r="BK199">
        <v>0</v>
      </c>
      <c r="BL199" s="38">
        <f t="shared" si="38"/>
        <v>0</v>
      </c>
      <c r="BM199">
        <v>0</v>
      </c>
      <c r="BN199" s="8">
        <v>0</v>
      </c>
      <c r="BO199">
        <v>0</v>
      </c>
      <c r="BP199" t="s">
        <v>46</v>
      </c>
      <c r="BQ199">
        <v>0</v>
      </c>
      <c r="BR199" s="3">
        <v>0</v>
      </c>
      <c r="BS199">
        <v>0</v>
      </c>
      <c r="BT199" s="19">
        <f t="shared" si="30"/>
        <v>544700</v>
      </c>
      <c r="BU199" s="19">
        <f t="shared" si="31"/>
        <v>3195151</v>
      </c>
      <c r="BV199" s="13">
        <f t="shared" si="32"/>
        <v>1.0165739862261529</v>
      </c>
    </row>
    <row r="200" spans="1:74" hidden="1" x14ac:dyDescent="0.25">
      <c r="A200" t="s">
        <v>35</v>
      </c>
      <c r="B200" t="s">
        <v>36</v>
      </c>
      <c r="C200">
        <v>14</v>
      </c>
      <c r="D200" t="s">
        <v>159</v>
      </c>
      <c r="E200" s="8">
        <v>39692</v>
      </c>
      <c r="F200" s="3">
        <v>326803</v>
      </c>
      <c r="G200" s="3">
        <v>0</v>
      </c>
      <c r="H200" s="3">
        <v>326803</v>
      </c>
      <c r="I200">
        <v>15</v>
      </c>
      <c r="J200">
        <v>15</v>
      </c>
      <c r="K200">
        <v>30</v>
      </c>
      <c r="L200" t="s">
        <v>41</v>
      </c>
      <c r="M200">
        <v>0</v>
      </c>
      <c r="N200">
        <v>0</v>
      </c>
      <c r="O200">
        <v>0</v>
      </c>
      <c r="P200">
        <v>14</v>
      </c>
      <c r="Q200">
        <v>0</v>
      </c>
      <c r="S200">
        <v>14</v>
      </c>
      <c r="T200" s="16">
        <f t="shared" si="33"/>
        <v>9.966620666519263E-2</v>
      </c>
      <c r="U200" s="3">
        <v>3278975</v>
      </c>
      <c r="V200" s="3">
        <v>3631130</v>
      </c>
      <c r="W200" s="14">
        <f t="shared" si="34"/>
        <v>1.1073978911092643</v>
      </c>
      <c r="X200" s="3">
        <v>2968073</v>
      </c>
      <c r="Y200" s="18">
        <f t="shared" si="35"/>
        <v>0.90518317462011755</v>
      </c>
      <c r="Z200" s="8">
        <v>42104</v>
      </c>
      <c r="AA200" s="9">
        <v>95371</v>
      </c>
      <c r="AB200" s="9">
        <v>83276</v>
      </c>
      <c r="AC200">
        <v>6.25E-2</v>
      </c>
      <c r="AD200">
        <v>8</v>
      </c>
      <c r="AE200" s="38">
        <f t="shared" si="36"/>
        <v>0.16263296135867433</v>
      </c>
      <c r="AF200">
        <v>8</v>
      </c>
      <c r="AG200" s="10">
        <v>45209</v>
      </c>
      <c r="AH200" t="s">
        <v>63</v>
      </c>
      <c r="AI200" t="s">
        <v>43</v>
      </c>
      <c r="AJ200" t="s">
        <v>244</v>
      </c>
      <c r="AK200" s="8">
        <v>39766</v>
      </c>
      <c r="AL200" s="3">
        <v>210000</v>
      </c>
      <c r="AM200" s="3">
        <v>124694</v>
      </c>
      <c r="AN200">
        <v>7.2499999999999995E-2</v>
      </c>
      <c r="AO200">
        <v>16</v>
      </c>
      <c r="AP200" s="38">
        <f t="shared" si="39"/>
        <v>0.10761779937440934</v>
      </c>
      <c r="AQ200">
        <v>16</v>
      </c>
      <c r="AR200" s="8">
        <v>45550</v>
      </c>
      <c r="AS200">
        <v>0</v>
      </c>
      <c r="AT200" t="s">
        <v>46</v>
      </c>
      <c r="AU200" t="s">
        <v>378</v>
      </c>
      <c r="AV200" s="11">
        <v>39436</v>
      </c>
      <c r="AW200" s="3">
        <v>5531</v>
      </c>
      <c r="AX200" s="3">
        <v>5531</v>
      </c>
      <c r="AY200">
        <v>0</v>
      </c>
      <c r="AZ200">
        <v>11</v>
      </c>
      <c r="BA200" s="38">
        <f t="shared" si="37"/>
        <v>9.0909090909090912E-2</v>
      </c>
      <c r="BB200">
        <v>11</v>
      </c>
      <c r="BC200" s="8">
        <v>43465</v>
      </c>
      <c r="BD200">
        <v>0</v>
      </c>
      <c r="BE200" t="s">
        <v>100</v>
      </c>
      <c r="BF200" t="s">
        <v>245</v>
      </c>
      <c r="BG200" s="11" t="s">
        <v>106</v>
      </c>
      <c r="BH200" s="3">
        <v>0</v>
      </c>
      <c r="BI200" s="3">
        <v>0</v>
      </c>
      <c r="BJ200">
        <v>0</v>
      </c>
      <c r="BK200">
        <v>0</v>
      </c>
      <c r="BL200" s="38">
        <f t="shared" si="38"/>
        <v>0</v>
      </c>
      <c r="BM200">
        <v>0</v>
      </c>
      <c r="BN200" s="8">
        <v>0</v>
      </c>
      <c r="BO200">
        <v>0</v>
      </c>
      <c r="BP200" t="s">
        <v>46</v>
      </c>
      <c r="BQ200">
        <v>0</v>
      </c>
      <c r="BR200" s="3">
        <v>3278975</v>
      </c>
      <c r="BS200" t="s">
        <v>62</v>
      </c>
      <c r="BT200" s="19">
        <f t="shared" si="30"/>
        <v>310902</v>
      </c>
      <c r="BU200" s="19">
        <f t="shared" si="31"/>
        <v>3278975</v>
      </c>
      <c r="BV200" s="13">
        <f t="shared" si="32"/>
        <v>1</v>
      </c>
    </row>
    <row r="201" spans="1:74" hidden="1" x14ac:dyDescent="0.25">
      <c r="A201" t="s">
        <v>76</v>
      </c>
      <c r="B201" t="s">
        <v>77</v>
      </c>
      <c r="C201">
        <v>16</v>
      </c>
      <c r="D201" t="s">
        <v>123</v>
      </c>
      <c r="E201" s="8">
        <v>39507</v>
      </c>
      <c r="F201" s="3">
        <v>194084</v>
      </c>
      <c r="G201" s="3">
        <v>0</v>
      </c>
      <c r="H201" s="3">
        <v>194084</v>
      </c>
      <c r="I201" t="s">
        <v>40</v>
      </c>
      <c r="J201" t="s">
        <v>69</v>
      </c>
      <c r="K201" t="s">
        <v>141</v>
      </c>
      <c r="L201" t="s">
        <v>41</v>
      </c>
      <c r="M201">
        <v>0</v>
      </c>
      <c r="N201">
        <v>0</v>
      </c>
      <c r="O201">
        <v>8</v>
      </c>
      <c r="P201">
        <v>8</v>
      </c>
      <c r="Q201">
        <v>0</v>
      </c>
      <c r="S201">
        <v>16</v>
      </c>
      <c r="T201" s="16">
        <f t="shared" si="33"/>
        <v>7.7566582472743548E-2</v>
      </c>
      <c r="U201" s="3">
        <v>2502160</v>
      </c>
      <c r="V201" s="3">
        <v>2398544</v>
      </c>
      <c r="W201" s="14">
        <f t="shared" si="34"/>
        <v>0.95858937877673689</v>
      </c>
      <c r="X201" s="3">
        <v>1803011</v>
      </c>
      <c r="Y201" s="18">
        <f t="shared" si="35"/>
        <v>0.72058181730984427</v>
      </c>
      <c r="Z201" s="8">
        <v>39666</v>
      </c>
      <c r="AA201" s="9">
        <v>452640</v>
      </c>
      <c r="AB201" s="9">
        <v>661950</v>
      </c>
      <c r="AC201">
        <v>0.05</v>
      </c>
      <c r="AD201">
        <v>17</v>
      </c>
      <c r="AE201" s="38">
        <f t="shared" si="36"/>
        <v>8.8699141731286096E-2</v>
      </c>
      <c r="AF201" t="s">
        <v>358</v>
      </c>
      <c r="AG201" s="10">
        <v>45658</v>
      </c>
      <c r="AH201" t="s">
        <v>54</v>
      </c>
      <c r="AI201" t="s">
        <v>100</v>
      </c>
      <c r="AJ201" t="s">
        <v>55</v>
      </c>
      <c r="AK201" s="8">
        <v>39666</v>
      </c>
      <c r="AL201" s="3">
        <v>96000</v>
      </c>
      <c r="AM201" s="3">
        <v>96000</v>
      </c>
      <c r="AN201">
        <v>0</v>
      </c>
      <c r="AO201" t="s">
        <v>380</v>
      </c>
      <c r="AP201" s="38">
        <f t="shared" si="39"/>
        <v>0</v>
      </c>
      <c r="AQ201" t="s">
        <v>358</v>
      </c>
      <c r="AR201" s="8">
        <v>45658</v>
      </c>
      <c r="AS201" t="s">
        <v>71</v>
      </c>
      <c r="AT201" t="s">
        <v>100</v>
      </c>
      <c r="AU201" t="s">
        <v>55</v>
      </c>
      <c r="AV201" s="11">
        <v>39961</v>
      </c>
      <c r="AW201" s="3">
        <v>144825</v>
      </c>
      <c r="AX201" s="3">
        <v>128818</v>
      </c>
      <c r="AY201">
        <v>7.0000000000000007E-2</v>
      </c>
      <c r="AZ201">
        <v>15</v>
      </c>
      <c r="BA201" s="38">
        <f t="shared" si="37"/>
        <v>0.10979462470100654</v>
      </c>
      <c r="BB201">
        <v>30</v>
      </c>
      <c r="BC201" s="8">
        <v>45444</v>
      </c>
      <c r="BD201" t="s">
        <v>75</v>
      </c>
      <c r="BE201" t="s">
        <v>43</v>
      </c>
      <c r="BF201" t="s">
        <v>55</v>
      </c>
      <c r="BG201" s="11" t="s">
        <v>106</v>
      </c>
      <c r="BH201" s="3">
        <v>25627</v>
      </c>
      <c r="BI201" s="3">
        <v>16657</v>
      </c>
      <c r="BJ201">
        <v>0.9</v>
      </c>
      <c r="BK201" t="s">
        <v>358</v>
      </c>
      <c r="BL201" s="38">
        <f t="shared" si="38"/>
        <v>0</v>
      </c>
      <c r="BM201" t="s">
        <v>358</v>
      </c>
      <c r="BN201" s="8">
        <v>47716</v>
      </c>
      <c r="BO201" t="s">
        <v>358</v>
      </c>
      <c r="BP201" t="s">
        <v>58</v>
      </c>
      <c r="BQ201" t="s">
        <v>55</v>
      </c>
      <c r="BR201" s="3">
        <v>2502160</v>
      </c>
      <c r="BS201" t="s">
        <v>62</v>
      </c>
      <c r="BT201" s="19">
        <f t="shared" si="30"/>
        <v>719092</v>
      </c>
      <c r="BU201" s="19">
        <f t="shared" si="31"/>
        <v>2522103</v>
      </c>
      <c r="BV201" s="13">
        <f t="shared" si="32"/>
        <v>1.0079703136490072</v>
      </c>
    </row>
    <row r="202" spans="1:74" hidden="1" x14ac:dyDescent="0.25">
      <c r="A202" t="s">
        <v>133</v>
      </c>
      <c r="B202" t="s">
        <v>66</v>
      </c>
      <c r="C202">
        <v>0</v>
      </c>
      <c r="D202" t="s">
        <v>159</v>
      </c>
      <c r="E202" s="8">
        <v>40100</v>
      </c>
      <c r="F202" s="3">
        <v>226674</v>
      </c>
      <c r="G202" s="3">
        <v>0</v>
      </c>
      <c r="H202" s="3">
        <v>226674</v>
      </c>
      <c r="I202">
        <v>15</v>
      </c>
      <c r="J202">
        <v>15</v>
      </c>
      <c r="K202">
        <v>30</v>
      </c>
      <c r="L202" t="s">
        <v>46</v>
      </c>
      <c r="M202">
        <v>0</v>
      </c>
      <c r="N202">
        <v>0</v>
      </c>
      <c r="O202">
        <v>0</v>
      </c>
      <c r="P202">
        <v>15</v>
      </c>
      <c r="Q202">
        <v>0</v>
      </c>
      <c r="S202">
        <v>15</v>
      </c>
      <c r="T202" s="16">
        <f t="shared" si="33"/>
        <v>7.2150155743804789E-2</v>
      </c>
      <c r="U202" s="3">
        <v>3141698</v>
      </c>
      <c r="V202" s="3">
        <v>2518605</v>
      </c>
      <c r="W202" s="14">
        <f t="shared" si="34"/>
        <v>0.80166998864945005</v>
      </c>
      <c r="X202" s="3">
        <v>2243698</v>
      </c>
      <c r="Y202" s="18">
        <f t="shared" si="35"/>
        <v>0.71416730697858288</v>
      </c>
      <c r="Z202" s="8" t="s">
        <v>381</v>
      </c>
      <c r="AA202" s="9">
        <v>273000</v>
      </c>
      <c r="AB202" s="9">
        <v>261198</v>
      </c>
      <c r="AC202">
        <v>7.3999999999999996E-2</v>
      </c>
      <c r="AD202">
        <v>16</v>
      </c>
      <c r="AE202" s="38">
        <f t="shared" si="36"/>
        <v>0.10868023914347265</v>
      </c>
      <c r="AF202">
        <v>30</v>
      </c>
      <c r="AG202" s="10">
        <v>45940</v>
      </c>
      <c r="AH202" t="s">
        <v>63</v>
      </c>
      <c r="AI202" t="s">
        <v>43</v>
      </c>
      <c r="AJ202" t="s">
        <v>55</v>
      </c>
      <c r="AK202" s="8">
        <v>39601</v>
      </c>
      <c r="AL202" s="3">
        <v>625000</v>
      </c>
      <c r="AM202" s="3">
        <v>882776</v>
      </c>
      <c r="AN202">
        <v>4.2700000000000002E-2</v>
      </c>
      <c r="AO202">
        <v>20</v>
      </c>
      <c r="AP202" s="38">
        <f t="shared" si="39"/>
        <v>7.5351671661596897E-2</v>
      </c>
      <c r="AQ202" t="s">
        <v>165</v>
      </c>
      <c r="AR202" s="8">
        <v>46906</v>
      </c>
      <c r="AS202" t="s">
        <v>206</v>
      </c>
      <c r="AT202" t="s">
        <v>100</v>
      </c>
      <c r="AU202" t="s">
        <v>55</v>
      </c>
      <c r="AV202" s="11" t="s">
        <v>106</v>
      </c>
      <c r="AW202" s="3">
        <v>0</v>
      </c>
      <c r="AX202" s="3">
        <v>0</v>
      </c>
      <c r="AY202">
        <v>0</v>
      </c>
      <c r="AZ202">
        <v>0</v>
      </c>
      <c r="BA202" s="38">
        <f t="shared" si="37"/>
        <v>0</v>
      </c>
      <c r="BB202">
        <v>0</v>
      </c>
      <c r="BC202" s="8">
        <v>0</v>
      </c>
      <c r="BD202">
        <v>0</v>
      </c>
      <c r="BE202" t="s">
        <v>46</v>
      </c>
      <c r="BF202">
        <v>0</v>
      </c>
      <c r="BG202" s="11" t="s">
        <v>106</v>
      </c>
      <c r="BH202" s="3">
        <v>0</v>
      </c>
      <c r="BI202" s="3">
        <v>0</v>
      </c>
      <c r="BJ202">
        <v>0</v>
      </c>
      <c r="BK202">
        <v>0</v>
      </c>
      <c r="BL202" s="38">
        <f t="shared" si="38"/>
        <v>0</v>
      </c>
      <c r="BM202">
        <v>0</v>
      </c>
      <c r="BN202" s="8">
        <v>0</v>
      </c>
      <c r="BO202">
        <v>0</v>
      </c>
      <c r="BP202" t="s">
        <v>46</v>
      </c>
      <c r="BQ202">
        <v>0</v>
      </c>
      <c r="BR202" s="3">
        <v>3141698</v>
      </c>
      <c r="BS202" t="s">
        <v>47</v>
      </c>
      <c r="BT202" s="19">
        <f t="shared" si="30"/>
        <v>898000</v>
      </c>
      <c r="BU202" s="19">
        <f t="shared" si="31"/>
        <v>3141698</v>
      </c>
      <c r="BV202" s="13">
        <f t="shared" si="32"/>
        <v>1</v>
      </c>
    </row>
    <row r="203" spans="1:74" x14ac:dyDescent="0.25">
      <c r="A203" t="s">
        <v>105</v>
      </c>
      <c r="B203" t="s">
        <v>382</v>
      </c>
      <c r="C203">
        <v>14</v>
      </c>
      <c r="D203" t="s">
        <v>159</v>
      </c>
      <c r="E203" s="8">
        <v>40025</v>
      </c>
      <c r="F203" s="3">
        <v>214650</v>
      </c>
      <c r="G203" s="3">
        <v>0</v>
      </c>
      <c r="H203" s="3">
        <v>214650</v>
      </c>
      <c r="I203" t="s">
        <v>51</v>
      </c>
      <c r="J203" t="s">
        <v>51</v>
      </c>
      <c r="K203" t="s">
        <v>52</v>
      </c>
      <c r="L203" t="s">
        <v>41</v>
      </c>
      <c r="M203">
        <v>0</v>
      </c>
      <c r="N203">
        <v>0</v>
      </c>
      <c r="O203">
        <v>0</v>
      </c>
      <c r="P203">
        <v>14</v>
      </c>
      <c r="Q203">
        <v>0</v>
      </c>
      <c r="S203">
        <v>14</v>
      </c>
      <c r="T203" s="16">
        <f t="shared" si="33"/>
        <v>7.9136820613252293E-2</v>
      </c>
      <c r="U203" s="3">
        <v>2712391</v>
      </c>
      <c r="V203" s="3">
        <v>2385011</v>
      </c>
      <c r="W203" s="14">
        <f t="shared" si="34"/>
        <v>0.8793020622764196</v>
      </c>
      <c r="X203" s="3">
        <v>2009217</v>
      </c>
      <c r="Y203" s="18">
        <f t="shared" si="35"/>
        <v>0.74075492803213105</v>
      </c>
      <c r="Z203" s="8">
        <v>39729</v>
      </c>
      <c r="AA203" s="9">
        <v>128174</v>
      </c>
      <c r="AB203" s="9">
        <v>115585</v>
      </c>
      <c r="AC203">
        <v>7.3999999999999996E-2</v>
      </c>
      <c r="AD203">
        <v>16</v>
      </c>
      <c r="AE203" s="38">
        <f t="shared" si="36"/>
        <v>0.10868023914347265</v>
      </c>
      <c r="AF203">
        <v>30</v>
      </c>
      <c r="AG203" s="10">
        <v>45575</v>
      </c>
      <c r="AH203" t="s">
        <v>63</v>
      </c>
      <c r="AI203" t="s">
        <v>43</v>
      </c>
      <c r="AJ203" t="s">
        <v>55</v>
      </c>
      <c r="AK203" s="8">
        <v>40056</v>
      </c>
      <c r="AL203" s="3">
        <v>575000</v>
      </c>
      <c r="AM203" s="3">
        <v>811679</v>
      </c>
      <c r="AN203">
        <v>4.4600000000000001E-2</v>
      </c>
      <c r="AO203">
        <v>20</v>
      </c>
      <c r="AP203" s="38">
        <f t="shared" si="39"/>
        <v>7.6609918741817093E-2</v>
      </c>
      <c r="AQ203">
        <v>20</v>
      </c>
      <c r="AR203" s="8">
        <v>47361</v>
      </c>
      <c r="AS203" t="s">
        <v>206</v>
      </c>
      <c r="AT203" t="s">
        <v>100</v>
      </c>
      <c r="AU203" t="s">
        <v>55</v>
      </c>
      <c r="AV203" s="11" t="s">
        <v>106</v>
      </c>
      <c r="AW203" s="3">
        <v>0</v>
      </c>
      <c r="AX203" s="3">
        <v>0</v>
      </c>
      <c r="AY203">
        <v>0</v>
      </c>
      <c r="AZ203">
        <v>0</v>
      </c>
      <c r="BA203" s="38">
        <f t="shared" si="37"/>
        <v>0</v>
      </c>
      <c r="BB203">
        <v>0</v>
      </c>
      <c r="BC203" s="8">
        <v>0</v>
      </c>
      <c r="BD203">
        <v>0</v>
      </c>
      <c r="BE203" t="s">
        <v>46</v>
      </c>
      <c r="BF203">
        <v>0</v>
      </c>
      <c r="BG203" s="11" t="s">
        <v>106</v>
      </c>
      <c r="BH203" s="3">
        <v>0</v>
      </c>
      <c r="BI203" s="3">
        <v>0</v>
      </c>
      <c r="BJ203">
        <v>0</v>
      </c>
      <c r="BK203">
        <v>0</v>
      </c>
      <c r="BL203" s="38">
        <f t="shared" si="38"/>
        <v>0</v>
      </c>
      <c r="BM203">
        <v>0</v>
      </c>
      <c r="BN203" s="8">
        <v>0</v>
      </c>
      <c r="BO203">
        <v>0</v>
      </c>
      <c r="BP203" t="s">
        <v>46</v>
      </c>
      <c r="BQ203">
        <v>0</v>
      </c>
      <c r="BR203" s="3">
        <v>2712391</v>
      </c>
      <c r="BS203" t="s">
        <v>47</v>
      </c>
      <c r="BT203" s="19">
        <f t="shared" si="30"/>
        <v>703174</v>
      </c>
      <c r="BU203" s="19">
        <f t="shared" si="31"/>
        <v>2712391</v>
      </c>
      <c r="BV203" s="13">
        <f t="shared" si="32"/>
        <v>1</v>
      </c>
    </row>
    <row r="204" spans="1:74" x14ac:dyDescent="0.25">
      <c r="A204" t="s">
        <v>383</v>
      </c>
      <c r="B204" t="s">
        <v>384</v>
      </c>
      <c r="C204">
        <v>18</v>
      </c>
      <c r="D204" t="s">
        <v>64</v>
      </c>
      <c r="E204" s="8" t="s">
        <v>385</v>
      </c>
      <c r="F204" s="3">
        <v>223326</v>
      </c>
      <c r="G204" s="3">
        <v>0</v>
      </c>
      <c r="H204" s="3">
        <v>223326</v>
      </c>
      <c r="I204">
        <v>30</v>
      </c>
      <c r="J204">
        <v>15</v>
      </c>
      <c r="K204">
        <v>45</v>
      </c>
      <c r="L204" t="s">
        <v>41</v>
      </c>
      <c r="M204">
        <v>0</v>
      </c>
      <c r="N204">
        <v>0</v>
      </c>
      <c r="O204">
        <v>0</v>
      </c>
      <c r="P204">
        <v>18</v>
      </c>
      <c r="Q204">
        <v>0</v>
      </c>
      <c r="S204">
        <v>18</v>
      </c>
      <c r="T204" s="16">
        <f t="shared" si="33"/>
        <v>7.8015009416255068E-2</v>
      </c>
      <c r="U204" s="3">
        <v>2862603</v>
      </c>
      <c r="V204" s="3">
        <v>2728288</v>
      </c>
      <c r="W204" s="14">
        <f t="shared" si="34"/>
        <v>0.95307941757903558</v>
      </c>
      <c r="X204" s="3">
        <v>2045404</v>
      </c>
      <c r="Y204" s="18">
        <f t="shared" si="35"/>
        <v>0.71452590526873616</v>
      </c>
      <c r="Z204" s="8">
        <v>39617</v>
      </c>
      <c r="AA204" s="9">
        <v>117000</v>
      </c>
      <c r="AB204" s="9">
        <v>117000</v>
      </c>
      <c r="AC204">
        <v>0</v>
      </c>
      <c r="AD204">
        <v>16</v>
      </c>
      <c r="AE204" s="38">
        <f t="shared" si="36"/>
        <v>6.25E-2</v>
      </c>
      <c r="AF204">
        <v>16</v>
      </c>
      <c r="AG204" s="10">
        <v>45597</v>
      </c>
      <c r="AH204">
        <v>0</v>
      </c>
      <c r="AI204" t="s">
        <v>100</v>
      </c>
      <c r="AJ204" t="s">
        <v>386</v>
      </c>
      <c r="AK204" s="8">
        <v>39617</v>
      </c>
      <c r="AL204" s="3">
        <v>102199</v>
      </c>
      <c r="AM204" s="3">
        <v>58321</v>
      </c>
      <c r="AN204">
        <v>6.25E-2</v>
      </c>
      <c r="AO204">
        <v>16</v>
      </c>
      <c r="AP204" s="38">
        <f t="shared" si="39"/>
        <v>0.10065795384260373</v>
      </c>
      <c r="AQ204">
        <v>16</v>
      </c>
      <c r="AR204" s="8">
        <v>45392</v>
      </c>
      <c r="AS204" t="s">
        <v>63</v>
      </c>
      <c r="AT204" t="s">
        <v>43</v>
      </c>
      <c r="AU204" t="s">
        <v>244</v>
      </c>
      <c r="AV204" s="11">
        <v>39617</v>
      </c>
      <c r="AW204" s="3">
        <v>598000</v>
      </c>
      <c r="AX204" s="3">
        <v>828090</v>
      </c>
      <c r="AY204">
        <v>4.4600000000000001E-2</v>
      </c>
      <c r="AZ204">
        <v>20</v>
      </c>
      <c r="BA204" s="38">
        <f t="shared" si="37"/>
        <v>7.6609918741817093E-2</v>
      </c>
      <c r="BB204">
        <v>20</v>
      </c>
      <c r="BC204" s="8">
        <v>47014</v>
      </c>
      <c r="BD204">
        <v>0</v>
      </c>
      <c r="BE204" t="s">
        <v>58</v>
      </c>
      <c r="BF204" t="s">
        <v>387</v>
      </c>
      <c r="BG204" s="11" t="s">
        <v>106</v>
      </c>
      <c r="BH204" s="3">
        <v>0</v>
      </c>
      <c r="BI204" s="3">
        <v>0</v>
      </c>
      <c r="BJ204">
        <v>0</v>
      </c>
      <c r="BK204">
        <v>0</v>
      </c>
      <c r="BL204" s="38">
        <f t="shared" si="38"/>
        <v>0</v>
      </c>
      <c r="BM204">
        <v>0</v>
      </c>
      <c r="BN204" s="8">
        <v>0</v>
      </c>
      <c r="BO204">
        <v>0</v>
      </c>
      <c r="BP204" t="s">
        <v>46</v>
      </c>
      <c r="BQ204">
        <v>0</v>
      </c>
      <c r="BR204" s="3">
        <v>2862603</v>
      </c>
      <c r="BS204" t="s">
        <v>62</v>
      </c>
      <c r="BT204" s="19">
        <f t="shared" si="30"/>
        <v>817199</v>
      </c>
      <c r="BU204" s="19">
        <f t="shared" si="31"/>
        <v>2862603</v>
      </c>
      <c r="BV204" s="13">
        <f t="shared" si="32"/>
        <v>1</v>
      </c>
    </row>
    <row r="205" spans="1:74" x14ac:dyDescent="0.25">
      <c r="A205" t="s">
        <v>388</v>
      </c>
      <c r="B205" t="s">
        <v>389</v>
      </c>
      <c r="C205">
        <v>11</v>
      </c>
      <c r="D205" t="s">
        <v>159</v>
      </c>
      <c r="E205" s="8" t="s">
        <v>106</v>
      </c>
      <c r="F205" s="3">
        <v>187905</v>
      </c>
      <c r="G205" s="3">
        <v>0</v>
      </c>
      <c r="H205" s="3">
        <v>187905</v>
      </c>
      <c r="I205" t="s">
        <v>69</v>
      </c>
      <c r="J205" t="s">
        <v>69</v>
      </c>
      <c r="K205" t="s">
        <v>141</v>
      </c>
      <c r="L205" t="s">
        <v>41</v>
      </c>
      <c r="M205">
        <v>0</v>
      </c>
      <c r="N205">
        <v>0</v>
      </c>
      <c r="O205">
        <v>0</v>
      </c>
      <c r="P205">
        <v>11</v>
      </c>
      <c r="Q205">
        <v>0</v>
      </c>
      <c r="S205">
        <v>11</v>
      </c>
      <c r="T205" s="16">
        <f t="shared" si="33"/>
        <v>8.0219417107669611E-2</v>
      </c>
      <c r="U205" s="3">
        <v>2342388</v>
      </c>
      <c r="V205" s="3">
        <v>2287376</v>
      </c>
      <c r="W205" s="14">
        <f t="shared" si="34"/>
        <v>0.97651456547762372</v>
      </c>
      <c r="X205" s="3">
        <v>1797735</v>
      </c>
      <c r="Y205" s="18">
        <f t="shared" si="35"/>
        <v>0.76747959774384089</v>
      </c>
      <c r="Z205" s="8">
        <v>39646</v>
      </c>
      <c r="AA205" s="9">
        <v>133853</v>
      </c>
      <c r="AB205" s="9">
        <v>119245.03</v>
      </c>
      <c r="AC205">
        <v>7.4039999999999995E-2</v>
      </c>
      <c r="AD205">
        <v>16</v>
      </c>
      <c r="AE205" s="38">
        <f t="shared" si="36"/>
        <v>0.10870863564294607</v>
      </c>
      <c r="AF205">
        <v>30</v>
      </c>
      <c r="AG205" s="10">
        <v>45483</v>
      </c>
      <c r="AH205" t="s">
        <v>54</v>
      </c>
      <c r="AI205" t="s">
        <v>43</v>
      </c>
      <c r="AJ205" t="s">
        <v>55</v>
      </c>
      <c r="AK205" s="8">
        <v>39646</v>
      </c>
      <c r="AL205" s="3">
        <v>25000</v>
      </c>
      <c r="AM205" s="3">
        <v>25000</v>
      </c>
      <c r="AN205">
        <v>0.05</v>
      </c>
      <c r="AO205">
        <v>16</v>
      </c>
      <c r="AP205" s="38">
        <f t="shared" si="39"/>
        <v>9.2269907977645726E-2</v>
      </c>
      <c r="AQ205" t="s">
        <v>358</v>
      </c>
      <c r="AR205" s="8">
        <v>45657</v>
      </c>
      <c r="AS205" t="s">
        <v>71</v>
      </c>
      <c r="AT205" t="s">
        <v>58</v>
      </c>
      <c r="AU205" t="s">
        <v>55</v>
      </c>
      <c r="AV205" s="11">
        <v>39646</v>
      </c>
      <c r="AW205" s="3">
        <v>279100</v>
      </c>
      <c r="AX205" s="3">
        <v>395560</v>
      </c>
      <c r="AY205">
        <v>4.5999999999999999E-2</v>
      </c>
      <c r="AZ205">
        <v>20</v>
      </c>
      <c r="BA205" s="38">
        <f t="shared" si="37"/>
        <v>7.7543723904589801E-2</v>
      </c>
      <c r="BB205" t="s">
        <v>358</v>
      </c>
      <c r="BC205" s="8">
        <v>47043</v>
      </c>
      <c r="BD205" t="s">
        <v>75</v>
      </c>
      <c r="BE205" t="s">
        <v>100</v>
      </c>
      <c r="BF205" t="s">
        <v>55</v>
      </c>
      <c r="BG205" s="11">
        <v>39623</v>
      </c>
      <c r="BH205" s="3">
        <v>106700</v>
      </c>
      <c r="BI205" s="3">
        <v>106700</v>
      </c>
      <c r="BJ205">
        <v>0</v>
      </c>
      <c r="BK205" t="s">
        <v>352</v>
      </c>
      <c r="BL205" s="38">
        <f t="shared" si="38"/>
        <v>0</v>
      </c>
      <c r="BM205" t="s">
        <v>358</v>
      </c>
      <c r="BN205" s="8">
        <v>45597</v>
      </c>
      <c r="BO205" t="s">
        <v>346</v>
      </c>
      <c r="BP205" t="s">
        <v>100</v>
      </c>
      <c r="BQ205" t="s">
        <v>55</v>
      </c>
      <c r="BR205" s="3">
        <v>2342388</v>
      </c>
      <c r="BS205" t="s">
        <v>47</v>
      </c>
      <c r="BT205" s="19">
        <f t="shared" si="30"/>
        <v>544653</v>
      </c>
      <c r="BU205" s="19">
        <f t="shared" si="31"/>
        <v>2342388</v>
      </c>
      <c r="BV205" s="13">
        <f t="shared" si="32"/>
        <v>1</v>
      </c>
    </row>
    <row r="206" spans="1:74" hidden="1" x14ac:dyDescent="0.25">
      <c r="A206" t="s">
        <v>390</v>
      </c>
      <c r="B206" t="s">
        <v>242</v>
      </c>
      <c r="C206">
        <v>48</v>
      </c>
      <c r="D206" t="s">
        <v>37</v>
      </c>
      <c r="E206" s="8">
        <v>40891</v>
      </c>
      <c r="F206" s="3">
        <v>7286620</v>
      </c>
      <c r="G206" s="3">
        <v>0</v>
      </c>
      <c r="H206" s="3">
        <v>7286620</v>
      </c>
      <c r="I206">
        <v>51866</v>
      </c>
      <c r="J206">
        <v>57345</v>
      </c>
      <c r="K206" t="s">
        <v>141</v>
      </c>
      <c r="L206" t="s">
        <v>41</v>
      </c>
      <c r="M206">
        <v>1</v>
      </c>
      <c r="N206">
        <v>8</v>
      </c>
      <c r="O206">
        <v>11</v>
      </c>
      <c r="P206">
        <v>23</v>
      </c>
      <c r="Q206">
        <v>5</v>
      </c>
      <c r="S206">
        <v>48</v>
      </c>
      <c r="T206" s="16">
        <f t="shared" si="33"/>
        <v>0.96105436340380024</v>
      </c>
      <c r="U206" s="3">
        <v>7581902</v>
      </c>
      <c r="V206" s="3">
        <v>9086633.7300000004</v>
      </c>
      <c r="W206" s="14">
        <f t="shared" si="34"/>
        <v>1.198463621661161</v>
      </c>
      <c r="X206" s="3">
        <v>4954406</v>
      </c>
      <c r="Y206" s="18">
        <f t="shared" si="35"/>
        <v>0.65345160093074273</v>
      </c>
      <c r="Z206" s="8">
        <v>41466</v>
      </c>
      <c r="AA206" s="9">
        <v>1023000</v>
      </c>
      <c r="AB206" s="9">
        <v>980791.31</v>
      </c>
      <c r="AC206">
        <v>7.3499999999999996E-2</v>
      </c>
      <c r="AD206">
        <v>18</v>
      </c>
      <c r="AE206" s="38">
        <f t="shared" si="36"/>
        <v>0.10193801641931917</v>
      </c>
      <c r="AF206">
        <v>30</v>
      </c>
      <c r="AG206" s="10">
        <v>2031</v>
      </c>
      <c r="AH206" t="s">
        <v>54</v>
      </c>
      <c r="AI206" t="s">
        <v>43</v>
      </c>
      <c r="AJ206">
        <v>0</v>
      </c>
      <c r="AK206" s="8" t="s">
        <v>106</v>
      </c>
      <c r="AL206" s="3">
        <v>60000</v>
      </c>
      <c r="AM206" s="3">
        <v>57572</v>
      </c>
      <c r="AN206">
        <v>0.01</v>
      </c>
      <c r="AO206">
        <v>20</v>
      </c>
      <c r="AP206" s="38">
        <f t="shared" si="39"/>
        <v>5.5415314890551362E-2</v>
      </c>
      <c r="AQ206" t="s">
        <v>391</v>
      </c>
      <c r="AR206" s="8">
        <v>2031</v>
      </c>
      <c r="AS206" t="s">
        <v>392</v>
      </c>
      <c r="AT206" t="s">
        <v>58</v>
      </c>
      <c r="AU206">
        <v>0</v>
      </c>
      <c r="AV206" s="11">
        <v>40540</v>
      </c>
      <c r="AW206" s="3">
        <v>695862</v>
      </c>
      <c r="AX206" s="3">
        <v>417377.86</v>
      </c>
      <c r="AY206">
        <v>6.6699999999999995E-2</v>
      </c>
      <c r="AZ206">
        <v>15</v>
      </c>
      <c r="BA206" s="38">
        <f t="shared" si="37"/>
        <v>0.10751724696655426</v>
      </c>
      <c r="BB206">
        <v>0</v>
      </c>
      <c r="BC206" s="8">
        <v>46387</v>
      </c>
      <c r="BD206" t="s">
        <v>392</v>
      </c>
      <c r="BE206" t="s">
        <v>100</v>
      </c>
      <c r="BF206">
        <v>0</v>
      </c>
      <c r="BG206" s="11">
        <v>40540</v>
      </c>
      <c r="BH206" s="3">
        <v>125000</v>
      </c>
      <c r="BI206" s="3">
        <v>116952.62</v>
      </c>
      <c r="BJ206">
        <v>4.4999999999999998E-2</v>
      </c>
      <c r="BK206">
        <v>30</v>
      </c>
      <c r="BL206" s="38">
        <f t="shared" si="38"/>
        <v>6.1391542908593145E-2</v>
      </c>
      <c r="BM206" t="s">
        <v>391</v>
      </c>
      <c r="BN206" s="8">
        <v>47845</v>
      </c>
      <c r="BO206" t="s">
        <v>392</v>
      </c>
      <c r="BP206" t="s">
        <v>58</v>
      </c>
      <c r="BQ206">
        <v>0</v>
      </c>
      <c r="BR206" s="3">
        <v>7581902</v>
      </c>
      <c r="BS206" t="s">
        <v>47</v>
      </c>
      <c r="BT206" s="19">
        <f t="shared" si="30"/>
        <v>1903862</v>
      </c>
      <c r="BU206" s="19">
        <f t="shared" si="31"/>
        <v>6858268</v>
      </c>
      <c r="BV206" s="13">
        <f t="shared" si="32"/>
        <v>0.9045577217959293</v>
      </c>
    </row>
    <row r="207" spans="1:74" x14ac:dyDescent="0.25">
      <c r="A207" t="s">
        <v>390</v>
      </c>
      <c r="B207" t="s">
        <v>242</v>
      </c>
      <c r="C207">
        <v>48</v>
      </c>
      <c r="D207" t="s">
        <v>37</v>
      </c>
      <c r="E207" s="8">
        <v>40891</v>
      </c>
      <c r="F207" s="3">
        <v>7286620</v>
      </c>
      <c r="G207" s="3">
        <v>0</v>
      </c>
      <c r="H207" s="3">
        <v>7286620</v>
      </c>
      <c r="I207">
        <v>51866</v>
      </c>
      <c r="J207">
        <v>57345</v>
      </c>
      <c r="K207" t="s">
        <v>141</v>
      </c>
      <c r="L207" t="s">
        <v>41</v>
      </c>
      <c r="M207">
        <v>1</v>
      </c>
      <c r="N207">
        <v>8</v>
      </c>
      <c r="O207">
        <v>11</v>
      </c>
      <c r="P207">
        <v>23</v>
      </c>
      <c r="Q207">
        <v>5</v>
      </c>
      <c r="S207">
        <v>48</v>
      </c>
      <c r="T207" s="16">
        <f t="shared" si="33"/>
        <v>0.96105436340380024</v>
      </c>
      <c r="U207" s="3">
        <v>7581902</v>
      </c>
      <c r="V207" s="3">
        <v>9086633.7300000004</v>
      </c>
      <c r="W207" s="14">
        <f t="shared" si="34"/>
        <v>1.198463621661161</v>
      </c>
      <c r="X207" s="3">
        <v>4954406</v>
      </c>
      <c r="Y207" s="18">
        <f t="shared" si="35"/>
        <v>0.65345160093074273</v>
      </c>
      <c r="Z207" s="8">
        <v>41466</v>
      </c>
      <c r="AA207" s="9">
        <v>1023000</v>
      </c>
      <c r="AB207" s="9">
        <v>980791.31</v>
      </c>
      <c r="AC207">
        <v>7.3499999999999996E-2</v>
      </c>
      <c r="AD207">
        <v>18</v>
      </c>
      <c r="AE207" s="38">
        <f t="shared" si="36"/>
        <v>0.10193801641931917</v>
      </c>
      <c r="AF207">
        <v>30</v>
      </c>
      <c r="AG207" s="10">
        <v>2031</v>
      </c>
      <c r="AH207" t="s">
        <v>54</v>
      </c>
      <c r="AI207" t="s">
        <v>43</v>
      </c>
      <c r="AJ207">
        <v>0</v>
      </c>
      <c r="AK207" s="8" t="s">
        <v>106</v>
      </c>
      <c r="AL207" s="3">
        <v>60000</v>
      </c>
      <c r="AM207" s="3">
        <v>57572</v>
      </c>
      <c r="AN207">
        <v>0.01</v>
      </c>
      <c r="AO207">
        <v>20</v>
      </c>
      <c r="AP207" s="38">
        <f t="shared" si="39"/>
        <v>5.5415314890551362E-2</v>
      </c>
      <c r="AQ207" t="s">
        <v>391</v>
      </c>
      <c r="AR207" s="8">
        <v>2031</v>
      </c>
      <c r="AS207" t="s">
        <v>392</v>
      </c>
      <c r="AT207" t="s">
        <v>58</v>
      </c>
      <c r="AU207">
        <v>0</v>
      </c>
      <c r="AV207" s="11">
        <v>40540</v>
      </c>
      <c r="AW207" s="3">
        <v>695862</v>
      </c>
      <c r="AX207" s="3">
        <v>417377.86</v>
      </c>
      <c r="AY207">
        <v>6.6699999999999995E-2</v>
      </c>
      <c r="AZ207">
        <v>15</v>
      </c>
      <c r="BA207" s="38">
        <f t="shared" si="37"/>
        <v>0.10751724696655426</v>
      </c>
      <c r="BB207">
        <v>0</v>
      </c>
      <c r="BC207" s="8">
        <v>46387</v>
      </c>
      <c r="BD207" t="s">
        <v>392</v>
      </c>
      <c r="BE207" t="s">
        <v>100</v>
      </c>
      <c r="BF207">
        <v>0</v>
      </c>
      <c r="BG207" s="11">
        <v>40540</v>
      </c>
      <c r="BH207" s="3">
        <v>848634</v>
      </c>
      <c r="BI207" s="3">
        <v>681754</v>
      </c>
      <c r="BJ207">
        <v>4.4999999999999998E-2</v>
      </c>
      <c r="BK207">
        <v>30</v>
      </c>
      <c r="BL207" s="38">
        <f t="shared" si="38"/>
        <v>6.1391542908593145E-2</v>
      </c>
      <c r="BM207" t="s">
        <v>391</v>
      </c>
      <c r="BN207" s="8">
        <v>47845</v>
      </c>
      <c r="BO207" t="s">
        <v>392</v>
      </c>
      <c r="BP207" t="s">
        <v>58</v>
      </c>
      <c r="BQ207">
        <v>0</v>
      </c>
      <c r="BR207" s="3">
        <v>7581902</v>
      </c>
      <c r="BS207">
        <v>0</v>
      </c>
      <c r="BT207" s="19">
        <f t="shared" si="30"/>
        <v>2627496</v>
      </c>
      <c r="BU207" s="19">
        <f t="shared" si="31"/>
        <v>7581902</v>
      </c>
      <c r="BV207" s="13">
        <f t="shared" si="32"/>
        <v>1</v>
      </c>
    </row>
    <row r="208" spans="1:74" hidden="1" x14ac:dyDescent="0.25">
      <c r="A208" t="s">
        <v>35</v>
      </c>
      <c r="B208" t="s">
        <v>36</v>
      </c>
      <c r="C208">
        <v>12</v>
      </c>
      <c r="D208" t="s">
        <v>64</v>
      </c>
      <c r="E208" s="8">
        <v>40053</v>
      </c>
      <c r="F208" s="3">
        <v>246669</v>
      </c>
      <c r="G208" s="3">
        <v>0</v>
      </c>
      <c r="H208" s="3">
        <v>246669</v>
      </c>
      <c r="I208">
        <v>30</v>
      </c>
      <c r="J208">
        <v>15</v>
      </c>
      <c r="K208">
        <v>45</v>
      </c>
      <c r="L208" t="s">
        <v>41</v>
      </c>
      <c r="M208">
        <v>0</v>
      </c>
      <c r="N208">
        <v>0</v>
      </c>
      <c r="O208">
        <v>0</v>
      </c>
      <c r="P208">
        <v>12</v>
      </c>
      <c r="Q208">
        <v>0</v>
      </c>
      <c r="S208">
        <v>12</v>
      </c>
      <c r="T208" s="16">
        <f t="shared" si="33"/>
        <v>0.1085492746703397</v>
      </c>
      <c r="U208" s="3">
        <v>2272415</v>
      </c>
      <c r="V208" s="3">
        <v>2888108</v>
      </c>
      <c r="W208" s="14">
        <f t="shared" si="34"/>
        <v>1.2709421474510598</v>
      </c>
      <c r="X208" s="3">
        <v>300733</v>
      </c>
      <c r="Y208" s="18">
        <f t="shared" si="35"/>
        <v>0.13234070361267639</v>
      </c>
      <c r="Z208" s="8" t="s">
        <v>106</v>
      </c>
      <c r="AA208" s="9">
        <v>1973342</v>
      </c>
      <c r="AB208" s="9">
        <v>0</v>
      </c>
      <c r="AC208">
        <v>7.4999999999999997E-2</v>
      </c>
      <c r="AD208">
        <v>0</v>
      </c>
      <c r="AE208" s="38">
        <f t="shared" si="36"/>
        <v>0</v>
      </c>
      <c r="AF208">
        <v>0</v>
      </c>
      <c r="AG208" s="10">
        <v>42658</v>
      </c>
      <c r="AH208">
        <v>0</v>
      </c>
      <c r="AI208" t="s">
        <v>46</v>
      </c>
      <c r="AJ208">
        <v>0</v>
      </c>
      <c r="AK208" s="8" t="s">
        <v>106</v>
      </c>
      <c r="AL208" s="3">
        <v>269000</v>
      </c>
      <c r="AM208" s="3">
        <v>222733</v>
      </c>
      <c r="AN208">
        <v>6.7500000000000004E-2</v>
      </c>
      <c r="AO208" t="s">
        <v>45</v>
      </c>
      <c r="AP208" s="38">
        <f t="shared" si="39"/>
        <v>0</v>
      </c>
      <c r="AQ208">
        <v>0</v>
      </c>
      <c r="AR208" s="8">
        <v>45473</v>
      </c>
      <c r="AS208">
        <v>0</v>
      </c>
      <c r="AT208" t="s">
        <v>43</v>
      </c>
      <c r="AU208">
        <v>0</v>
      </c>
      <c r="AV208" s="11" t="s">
        <v>106</v>
      </c>
      <c r="AW208" s="3">
        <v>0</v>
      </c>
      <c r="AX208" s="3">
        <v>0</v>
      </c>
      <c r="AY208">
        <v>0</v>
      </c>
      <c r="AZ208">
        <v>0</v>
      </c>
      <c r="BA208" s="38">
        <f t="shared" si="37"/>
        <v>0</v>
      </c>
      <c r="BB208">
        <v>0</v>
      </c>
      <c r="BC208" s="8">
        <v>0</v>
      </c>
      <c r="BD208">
        <v>0</v>
      </c>
      <c r="BE208" t="s">
        <v>46</v>
      </c>
      <c r="BF208">
        <v>0</v>
      </c>
      <c r="BG208" s="11" t="s">
        <v>106</v>
      </c>
      <c r="BH208" s="3">
        <v>0</v>
      </c>
      <c r="BI208" s="3">
        <v>0</v>
      </c>
      <c r="BJ208">
        <v>0</v>
      </c>
      <c r="BK208">
        <v>0</v>
      </c>
      <c r="BL208" s="38">
        <f t="shared" si="38"/>
        <v>0</v>
      </c>
      <c r="BM208">
        <v>0</v>
      </c>
      <c r="BN208" s="8">
        <v>0</v>
      </c>
      <c r="BO208">
        <v>0</v>
      </c>
      <c r="BP208" t="s">
        <v>46</v>
      </c>
      <c r="BQ208">
        <v>0</v>
      </c>
      <c r="BR208" s="3">
        <v>2272415</v>
      </c>
      <c r="BS208">
        <v>0</v>
      </c>
      <c r="BT208" s="19">
        <f t="shared" si="30"/>
        <v>2242342</v>
      </c>
      <c r="BU208" s="19">
        <f t="shared" si="31"/>
        <v>2543075</v>
      </c>
      <c r="BV208" s="13">
        <f t="shared" si="32"/>
        <v>1.1191067652695481</v>
      </c>
    </row>
    <row r="209" spans="1:74" hidden="1" x14ac:dyDescent="0.25">
      <c r="A209" t="s">
        <v>35</v>
      </c>
      <c r="B209" t="s">
        <v>36</v>
      </c>
      <c r="C209">
        <v>28</v>
      </c>
      <c r="D209" t="s">
        <v>64</v>
      </c>
      <c r="E209" s="8">
        <v>40056</v>
      </c>
      <c r="F209" s="3">
        <v>0</v>
      </c>
      <c r="G209" s="3">
        <v>0</v>
      </c>
      <c r="H209" s="3">
        <v>0</v>
      </c>
      <c r="I209" t="s">
        <v>40</v>
      </c>
      <c r="J209" t="s">
        <v>69</v>
      </c>
      <c r="K209">
        <v>0</v>
      </c>
      <c r="L209" t="s">
        <v>41</v>
      </c>
      <c r="M209">
        <v>0</v>
      </c>
      <c r="N209">
        <v>0</v>
      </c>
      <c r="O209">
        <v>0</v>
      </c>
      <c r="P209">
        <v>0</v>
      </c>
      <c r="Q209">
        <v>0</v>
      </c>
      <c r="S209">
        <v>0</v>
      </c>
      <c r="T209" s="16">
        <f t="shared" si="33"/>
        <v>0</v>
      </c>
      <c r="U209" s="3">
        <v>4272182</v>
      </c>
      <c r="V209" s="3">
        <v>4673597</v>
      </c>
      <c r="W209" s="14">
        <f t="shared" si="34"/>
        <v>1.0939601824079592</v>
      </c>
      <c r="X209" s="3">
        <v>0</v>
      </c>
      <c r="Y209" s="18">
        <f t="shared" si="35"/>
        <v>0</v>
      </c>
      <c r="Z209" s="8" t="e">
        <v>#REF!</v>
      </c>
      <c r="AA209" s="9" t="e">
        <v>#REF!</v>
      </c>
      <c r="AB209" s="9" t="e">
        <v>#REF!</v>
      </c>
      <c r="AC209" t="e">
        <v>#REF!</v>
      </c>
      <c r="AD209" t="e">
        <v>#REF!</v>
      </c>
      <c r="AE209" s="38">
        <f t="shared" si="36"/>
        <v>0</v>
      </c>
      <c r="AF209" t="e">
        <v>#REF!</v>
      </c>
      <c r="AG209" s="10" t="e">
        <v>#REF!</v>
      </c>
      <c r="AH209" t="e">
        <v>#REF!</v>
      </c>
      <c r="AI209" t="e">
        <v>#REF!</v>
      </c>
      <c r="AJ209" t="s">
        <v>214</v>
      </c>
      <c r="AK209" s="8">
        <v>39805</v>
      </c>
      <c r="AL209" s="3">
        <v>272125</v>
      </c>
      <c r="AM209" s="3">
        <v>160547.21</v>
      </c>
      <c r="AN209">
        <v>6.5000000000000002E-2</v>
      </c>
      <c r="AO209">
        <v>16</v>
      </c>
      <c r="AP209" s="38">
        <f t="shared" si="39"/>
        <v>0.10237757395451713</v>
      </c>
      <c r="AQ209">
        <v>16</v>
      </c>
      <c r="AR209" s="8">
        <v>45667</v>
      </c>
      <c r="AS209">
        <v>0</v>
      </c>
      <c r="AT209" t="s">
        <v>43</v>
      </c>
      <c r="AU209" t="s">
        <v>183</v>
      </c>
      <c r="AV209" s="11">
        <v>39805</v>
      </c>
      <c r="AW209" s="3">
        <v>140000</v>
      </c>
      <c r="AX209" s="3">
        <v>140000</v>
      </c>
      <c r="AY209">
        <v>0</v>
      </c>
      <c r="AZ209">
        <v>15</v>
      </c>
      <c r="BA209" s="38">
        <f t="shared" si="37"/>
        <v>6.6666666666666666E-2</v>
      </c>
      <c r="BB209">
        <v>0</v>
      </c>
      <c r="BC209" s="8">
        <v>46084</v>
      </c>
      <c r="BD209">
        <v>0</v>
      </c>
      <c r="BE209" t="s">
        <v>100</v>
      </c>
      <c r="BF209" t="s">
        <v>214</v>
      </c>
      <c r="BG209" s="11" t="s">
        <v>106</v>
      </c>
      <c r="BH209" s="3">
        <v>0</v>
      </c>
      <c r="BI209" s="3">
        <v>0</v>
      </c>
      <c r="BJ209">
        <v>0</v>
      </c>
      <c r="BK209">
        <v>0</v>
      </c>
      <c r="BL209" s="38">
        <f t="shared" si="38"/>
        <v>0</v>
      </c>
      <c r="BM209">
        <v>0</v>
      </c>
      <c r="BN209" s="8">
        <v>0</v>
      </c>
      <c r="BO209">
        <v>0</v>
      </c>
      <c r="BP209" t="s">
        <v>46</v>
      </c>
      <c r="BQ209">
        <v>0</v>
      </c>
      <c r="BR209" s="3">
        <v>0</v>
      </c>
      <c r="BS209">
        <v>0</v>
      </c>
      <c r="BT209" s="19" t="e">
        <f t="shared" si="30"/>
        <v>#REF!</v>
      </c>
      <c r="BU209" s="19" t="e">
        <f t="shared" si="31"/>
        <v>#REF!</v>
      </c>
      <c r="BV209" s="13">
        <f t="shared" si="32"/>
        <v>0</v>
      </c>
    </row>
    <row r="210" spans="1:74" hidden="1" x14ac:dyDescent="0.25">
      <c r="A210" t="s">
        <v>35</v>
      </c>
      <c r="B210" t="s">
        <v>36</v>
      </c>
      <c r="C210">
        <v>28</v>
      </c>
      <c r="D210" t="s">
        <v>64</v>
      </c>
      <c r="E210" s="8">
        <v>40056</v>
      </c>
      <c r="F210" s="3">
        <v>0</v>
      </c>
      <c r="G210" s="3">
        <v>0</v>
      </c>
      <c r="H210" s="3">
        <v>0</v>
      </c>
      <c r="I210" t="s">
        <v>40</v>
      </c>
      <c r="J210" t="s">
        <v>69</v>
      </c>
      <c r="K210">
        <v>0</v>
      </c>
      <c r="L210" t="s">
        <v>41</v>
      </c>
      <c r="M210">
        <v>0</v>
      </c>
      <c r="N210">
        <v>0</v>
      </c>
      <c r="O210">
        <v>0</v>
      </c>
      <c r="P210">
        <v>0</v>
      </c>
      <c r="Q210">
        <v>0</v>
      </c>
      <c r="S210">
        <v>0</v>
      </c>
      <c r="T210" s="16">
        <f t="shared" si="33"/>
        <v>0</v>
      </c>
      <c r="U210" s="3">
        <v>4272182</v>
      </c>
      <c r="V210" s="3">
        <v>4673597</v>
      </c>
      <c r="W210" s="14">
        <f t="shared" si="34"/>
        <v>1.0939601824079592</v>
      </c>
      <c r="X210" s="3">
        <v>0</v>
      </c>
      <c r="Y210" s="18">
        <f t="shared" si="35"/>
        <v>0</v>
      </c>
      <c r="Z210" s="8" t="e">
        <v>#REF!</v>
      </c>
      <c r="AA210" s="9" t="e">
        <v>#REF!</v>
      </c>
      <c r="AB210" s="9" t="e">
        <v>#REF!</v>
      </c>
      <c r="AC210" t="e">
        <v>#REF!</v>
      </c>
      <c r="AD210" t="e">
        <v>#REF!</v>
      </c>
      <c r="AE210" s="38">
        <f t="shared" si="36"/>
        <v>0</v>
      </c>
      <c r="AF210" t="e">
        <v>#REF!</v>
      </c>
      <c r="AG210" s="10" t="e">
        <v>#REF!</v>
      </c>
      <c r="AH210" t="e">
        <v>#REF!</v>
      </c>
      <c r="AI210" t="e">
        <v>#REF!</v>
      </c>
      <c r="AJ210" t="s">
        <v>214</v>
      </c>
      <c r="AK210" s="8">
        <v>39805</v>
      </c>
      <c r="AL210" s="3">
        <v>272125</v>
      </c>
      <c r="AM210" s="3">
        <v>160547.21</v>
      </c>
      <c r="AN210">
        <v>6.5000000000000002E-2</v>
      </c>
      <c r="AO210">
        <v>16</v>
      </c>
      <c r="AP210" s="38">
        <f t="shared" si="39"/>
        <v>0.10237757395451713</v>
      </c>
      <c r="AQ210">
        <v>16</v>
      </c>
      <c r="AR210" s="8">
        <v>45667</v>
      </c>
      <c r="AS210">
        <v>0</v>
      </c>
      <c r="AT210" t="s">
        <v>43</v>
      </c>
      <c r="AU210" t="s">
        <v>183</v>
      </c>
      <c r="AV210" s="11">
        <v>39805</v>
      </c>
      <c r="AW210" s="3">
        <v>140000</v>
      </c>
      <c r="AX210" s="3">
        <v>140000</v>
      </c>
      <c r="AY210">
        <v>0</v>
      </c>
      <c r="AZ210">
        <v>15</v>
      </c>
      <c r="BA210" s="38">
        <f t="shared" si="37"/>
        <v>6.6666666666666666E-2</v>
      </c>
      <c r="BB210">
        <v>0</v>
      </c>
      <c r="BC210" s="8">
        <v>46084</v>
      </c>
      <c r="BD210">
        <v>0</v>
      </c>
      <c r="BE210" t="s">
        <v>100</v>
      </c>
      <c r="BF210" t="s">
        <v>214</v>
      </c>
      <c r="BG210" s="11" t="s">
        <v>106</v>
      </c>
      <c r="BH210" s="3">
        <v>0</v>
      </c>
      <c r="BI210" s="3">
        <v>0</v>
      </c>
      <c r="BJ210">
        <v>0</v>
      </c>
      <c r="BK210">
        <v>0</v>
      </c>
      <c r="BL210" s="38">
        <f t="shared" si="38"/>
        <v>0</v>
      </c>
      <c r="BM210">
        <v>0</v>
      </c>
      <c r="BN210" s="8">
        <v>0</v>
      </c>
      <c r="BO210">
        <v>0</v>
      </c>
      <c r="BP210" t="s">
        <v>46</v>
      </c>
      <c r="BQ210">
        <v>0</v>
      </c>
      <c r="BR210" s="3">
        <v>0</v>
      </c>
      <c r="BS210">
        <v>0</v>
      </c>
      <c r="BT210" s="19" t="e">
        <f t="shared" si="30"/>
        <v>#REF!</v>
      </c>
      <c r="BU210" s="19" t="e">
        <f t="shared" si="31"/>
        <v>#REF!</v>
      </c>
      <c r="BV210" s="13">
        <f t="shared" si="32"/>
        <v>0</v>
      </c>
    </row>
    <row r="211" spans="1:74" hidden="1" x14ac:dyDescent="0.25">
      <c r="A211">
        <v>0</v>
      </c>
      <c r="B211">
        <v>0</v>
      </c>
      <c r="C211">
        <v>0</v>
      </c>
      <c r="D211" t="s">
        <v>46</v>
      </c>
      <c r="E211" s="8" t="s">
        <v>106</v>
      </c>
      <c r="F211" s="3">
        <v>0</v>
      </c>
      <c r="G211" s="3">
        <v>0</v>
      </c>
      <c r="H211" s="3">
        <v>0</v>
      </c>
      <c r="I211">
        <v>0</v>
      </c>
      <c r="J211">
        <v>0</v>
      </c>
      <c r="K211">
        <v>0</v>
      </c>
      <c r="L211" t="s">
        <v>46</v>
      </c>
      <c r="M211">
        <v>0</v>
      </c>
      <c r="N211">
        <v>0</v>
      </c>
      <c r="O211">
        <v>0</v>
      </c>
      <c r="P211">
        <v>0</v>
      </c>
      <c r="Q211">
        <v>0</v>
      </c>
      <c r="S211">
        <v>0</v>
      </c>
      <c r="T211" s="16">
        <f t="shared" si="33"/>
        <v>0</v>
      </c>
      <c r="U211" s="3">
        <v>0</v>
      </c>
      <c r="V211" s="3">
        <v>0</v>
      </c>
      <c r="W211" s="14">
        <f t="shared" si="34"/>
        <v>0</v>
      </c>
      <c r="X211" s="3">
        <v>0</v>
      </c>
      <c r="Y211" s="18">
        <f t="shared" si="35"/>
        <v>0</v>
      </c>
      <c r="Z211" s="8">
        <v>40465</v>
      </c>
      <c r="AA211" s="9">
        <v>0</v>
      </c>
      <c r="AB211" s="9">
        <v>186175.42</v>
      </c>
      <c r="AC211">
        <v>7.0000000000000007E-2</v>
      </c>
      <c r="AD211">
        <v>20</v>
      </c>
      <c r="AE211" s="38">
        <f t="shared" si="36"/>
        <v>9.4392925743255696E-2</v>
      </c>
      <c r="AF211">
        <v>20</v>
      </c>
      <c r="AG211" s="10">
        <v>47516</v>
      </c>
      <c r="AH211">
        <v>0</v>
      </c>
      <c r="AI211" t="s">
        <v>46</v>
      </c>
      <c r="AJ211">
        <v>0</v>
      </c>
      <c r="AK211" s="8">
        <v>40941</v>
      </c>
      <c r="AL211" s="3">
        <v>780924.5</v>
      </c>
      <c r="AM211" s="3">
        <v>488080.66</v>
      </c>
      <c r="AN211">
        <v>4.4999999999999998E-2</v>
      </c>
      <c r="AO211">
        <v>13</v>
      </c>
      <c r="AP211" s="38">
        <f t="shared" si="39"/>
        <v>0.10327535280312719</v>
      </c>
      <c r="AQ211">
        <v>13</v>
      </c>
      <c r="AR211" s="8">
        <v>45963</v>
      </c>
      <c r="AS211">
        <v>0</v>
      </c>
      <c r="AT211" t="s">
        <v>46</v>
      </c>
      <c r="AU211">
        <v>0</v>
      </c>
      <c r="AV211" s="11" t="s">
        <v>106</v>
      </c>
      <c r="AW211" s="3">
        <v>0</v>
      </c>
      <c r="AX211" s="3">
        <v>0</v>
      </c>
      <c r="AY211">
        <v>0</v>
      </c>
      <c r="AZ211">
        <v>0</v>
      </c>
      <c r="BA211" s="38">
        <f t="shared" si="37"/>
        <v>0</v>
      </c>
      <c r="BB211">
        <v>0</v>
      </c>
      <c r="BC211" s="8">
        <v>0</v>
      </c>
      <c r="BD211">
        <v>0</v>
      </c>
      <c r="BE211" t="s">
        <v>46</v>
      </c>
      <c r="BF211">
        <v>0</v>
      </c>
      <c r="BG211" s="11" t="s">
        <v>106</v>
      </c>
      <c r="BH211" s="3">
        <v>0</v>
      </c>
      <c r="BI211" s="3">
        <v>0</v>
      </c>
      <c r="BJ211">
        <v>0</v>
      </c>
      <c r="BK211">
        <v>0</v>
      </c>
      <c r="BL211" s="38">
        <f t="shared" si="38"/>
        <v>0</v>
      </c>
      <c r="BM211">
        <v>0</v>
      </c>
      <c r="BN211" s="8">
        <v>0</v>
      </c>
      <c r="BO211">
        <v>0</v>
      </c>
      <c r="BP211" t="s">
        <v>46</v>
      </c>
      <c r="BQ211">
        <v>0</v>
      </c>
      <c r="BR211" s="3">
        <v>0</v>
      </c>
      <c r="BS211">
        <v>0</v>
      </c>
      <c r="BT211" s="19">
        <f t="shared" si="30"/>
        <v>780924.5</v>
      </c>
      <c r="BU211" s="19">
        <f t="shared" si="31"/>
        <v>780924.5</v>
      </c>
      <c r="BV211" s="13">
        <f t="shared" si="32"/>
        <v>0</v>
      </c>
    </row>
    <row r="212" spans="1:74" hidden="1" x14ac:dyDescent="0.25">
      <c r="A212" t="s">
        <v>35</v>
      </c>
      <c r="B212" t="s">
        <v>36</v>
      </c>
      <c r="C212">
        <v>16</v>
      </c>
      <c r="D212" t="s">
        <v>37</v>
      </c>
      <c r="E212" s="8">
        <v>40876</v>
      </c>
      <c r="F212" s="3">
        <v>0</v>
      </c>
      <c r="G212" s="3">
        <v>0</v>
      </c>
      <c r="H212" s="3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S212">
        <v>0</v>
      </c>
      <c r="T212" s="16">
        <f t="shared" si="33"/>
        <v>0</v>
      </c>
      <c r="U212" s="3">
        <v>5551511</v>
      </c>
      <c r="V212" s="3">
        <v>3010800</v>
      </c>
      <c r="W212" s="14">
        <f t="shared" si="34"/>
        <v>0.5423388335175775</v>
      </c>
      <c r="X212" s="3">
        <v>0</v>
      </c>
      <c r="Y212" s="18">
        <f t="shared" si="35"/>
        <v>0</v>
      </c>
      <c r="Z212" s="8">
        <v>40452</v>
      </c>
      <c r="AA212" s="9">
        <v>293850</v>
      </c>
      <c r="AB212" s="9">
        <v>267520.46000000002</v>
      </c>
      <c r="AC212">
        <v>5.9499999999999997E-2</v>
      </c>
      <c r="AD212">
        <v>26</v>
      </c>
      <c r="AE212" s="38">
        <f t="shared" si="36"/>
        <v>7.6529600455196078E-2</v>
      </c>
      <c r="AF212">
        <v>26</v>
      </c>
      <c r="AG212" s="10">
        <v>46336</v>
      </c>
      <c r="AH212">
        <v>0</v>
      </c>
      <c r="AI212" t="s">
        <v>43</v>
      </c>
      <c r="AJ212" t="s">
        <v>214</v>
      </c>
      <c r="AK212" s="8">
        <v>40452</v>
      </c>
      <c r="AL212" s="3">
        <v>679000</v>
      </c>
      <c r="AM212" s="3">
        <v>679000</v>
      </c>
      <c r="AN212">
        <v>0</v>
      </c>
      <c r="AO212">
        <v>26</v>
      </c>
      <c r="AP212" s="38">
        <f t="shared" si="39"/>
        <v>3.8461538461538464E-2</v>
      </c>
      <c r="AQ212">
        <v>0</v>
      </c>
      <c r="AR212" s="8">
        <v>46296</v>
      </c>
      <c r="AS212">
        <v>0</v>
      </c>
      <c r="AT212" t="s">
        <v>100</v>
      </c>
      <c r="AU212">
        <v>0</v>
      </c>
      <c r="AV212" s="11">
        <v>40498</v>
      </c>
      <c r="AW212" s="3">
        <v>1494761</v>
      </c>
      <c r="AX212" s="3">
        <v>1494761</v>
      </c>
      <c r="AY212">
        <v>0</v>
      </c>
      <c r="AZ212">
        <v>30</v>
      </c>
      <c r="BA212" s="38">
        <f t="shared" si="37"/>
        <v>3.3333333333333333E-2</v>
      </c>
      <c r="BB212">
        <v>30</v>
      </c>
      <c r="BC212" s="8">
        <v>51440</v>
      </c>
      <c r="BD212">
        <v>0</v>
      </c>
      <c r="BE212" t="s">
        <v>58</v>
      </c>
      <c r="BF212">
        <v>0</v>
      </c>
      <c r="BG212" s="11" t="s">
        <v>106</v>
      </c>
      <c r="BH212" s="3">
        <v>0</v>
      </c>
      <c r="BI212" s="3">
        <v>0</v>
      </c>
      <c r="BJ212">
        <v>0</v>
      </c>
      <c r="BK212">
        <v>0</v>
      </c>
      <c r="BL212" s="38">
        <f t="shared" si="38"/>
        <v>0</v>
      </c>
      <c r="BM212">
        <v>0</v>
      </c>
      <c r="BN212" s="8">
        <v>0</v>
      </c>
      <c r="BO212">
        <v>0</v>
      </c>
      <c r="BP212">
        <v>0</v>
      </c>
      <c r="BQ212">
        <v>0</v>
      </c>
      <c r="BR212" s="3">
        <v>0</v>
      </c>
      <c r="BS212">
        <v>0</v>
      </c>
      <c r="BT212" s="19">
        <f t="shared" si="30"/>
        <v>2467611</v>
      </c>
      <c r="BU212" s="19">
        <f t="shared" si="31"/>
        <v>2467611</v>
      </c>
      <c r="BV212" s="13">
        <f t="shared" si="32"/>
        <v>0.44449358021626906</v>
      </c>
    </row>
    <row r="213" spans="1:74" x14ac:dyDescent="0.25">
      <c r="A213" t="s">
        <v>67</v>
      </c>
      <c r="B213" t="s">
        <v>68</v>
      </c>
      <c r="C213">
        <v>10</v>
      </c>
      <c r="D213" t="s">
        <v>159</v>
      </c>
      <c r="E213" s="8">
        <v>40451</v>
      </c>
      <c r="F213" s="3">
        <v>203117</v>
      </c>
      <c r="G213" s="3">
        <v>0</v>
      </c>
      <c r="H213" s="3">
        <v>203117</v>
      </c>
      <c r="I213" t="s">
        <v>40</v>
      </c>
      <c r="J213" t="s">
        <v>69</v>
      </c>
      <c r="K213" t="s">
        <v>141</v>
      </c>
      <c r="L213" t="s">
        <v>41</v>
      </c>
      <c r="M213">
        <v>0</v>
      </c>
      <c r="N213">
        <v>10</v>
      </c>
      <c r="O213">
        <v>0</v>
      </c>
      <c r="P213">
        <v>0</v>
      </c>
      <c r="Q213">
        <v>0</v>
      </c>
      <c r="S213">
        <v>10</v>
      </c>
      <c r="T213" s="16">
        <f t="shared" si="33"/>
        <v>9.7226849405295288E-2</v>
      </c>
      <c r="U213" s="3">
        <v>2089104</v>
      </c>
      <c r="V213" s="3">
        <v>2258009</v>
      </c>
      <c r="W213" s="14">
        <f t="shared" si="34"/>
        <v>1.0808504507195429</v>
      </c>
      <c r="X213" s="3">
        <v>1508935</v>
      </c>
      <c r="Y213" s="18">
        <f t="shared" si="35"/>
        <v>0.72228811969150408</v>
      </c>
      <c r="Z213" s="8">
        <v>40137</v>
      </c>
      <c r="AA213" s="9">
        <v>146225</v>
      </c>
      <c r="AB213" s="9">
        <v>128319</v>
      </c>
      <c r="AC213">
        <v>6.25E-2</v>
      </c>
      <c r="AD213">
        <v>16</v>
      </c>
      <c r="AE213" s="38">
        <f t="shared" si="36"/>
        <v>0.10065795384260373</v>
      </c>
      <c r="AF213">
        <v>30</v>
      </c>
      <c r="AG213" s="10">
        <v>46670</v>
      </c>
      <c r="AH213" t="s">
        <v>63</v>
      </c>
      <c r="AI213" t="s">
        <v>43</v>
      </c>
      <c r="AJ213" t="s">
        <v>44</v>
      </c>
      <c r="AK213" s="8">
        <v>40136</v>
      </c>
      <c r="AL213" s="3">
        <v>433944</v>
      </c>
      <c r="AM213" s="3">
        <v>539187</v>
      </c>
      <c r="AN213">
        <v>0.04</v>
      </c>
      <c r="AO213">
        <v>15</v>
      </c>
      <c r="AP213" s="38">
        <f t="shared" si="39"/>
        <v>8.9941100370973207E-2</v>
      </c>
      <c r="AQ213" t="s">
        <v>165</v>
      </c>
      <c r="AR213" s="8">
        <v>45930</v>
      </c>
      <c r="AS213" t="s">
        <v>206</v>
      </c>
      <c r="AT213" t="s">
        <v>58</v>
      </c>
      <c r="AU213" t="s">
        <v>44</v>
      </c>
      <c r="AV213" s="11" t="s">
        <v>106</v>
      </c>
      <c r="AW213" s="3">
        <v>0</v>
      </c>
      <c r="AX213" s="3">
        <v>0</v>
      </c>
      <c r="AY213">
        <v>0</v>
      </c>
      <c r="AZ213">
        <v>0</v>
      </c>
      <c r="BA213" s="38">
        <f t="shared" si="37"/>
        <v>0</v>
      </c>
      <c r="BB213">
        <v>0</v>
      </c>
      <c r="BC213" s="8">
        <v>0</v>
      </c>
      <c r="BD213">
        <v>0</v>
      </c>
      <c r="BE213" t="s">
        <v>46</v>
      </c>
      <c r="BF213">
        <v>0</v>
      </c>
      <c r="BG213" s="11" t="s">
        <v>106</v>
      </c>
      <c r="BH213" s="3">
        <v>0</v>
      </c>
      <c r="BI213" s="3">
        <v>0</v>
      </c>
      <c r="BJ213">
        <v>0</v>
      </c>
      <c r="BK213">
        <v>0</v>
      </c>
      <c r="BL213" s="38">
        <f t="shared" si="38"/>
        <v>0</v>
      </c>
      <c r="BM213">
        <v>0</v>
      </c>
      <c r="BN213" s="8">
        <v>0</v>
      </c>
      <c r="BO213">
        <v>0</v>
      </c>
      <c r="BP213" t="s">
        <v>46</v>
      </c>
      <c r="BQ213">
        <v>0</v>
      </c>
      <c r="BR213" s="3">
        <v>2089104</v>
      </c>
      <c r="BS213" t="s">
        <v>255</v>
      </c>
      <c r="BT213" s="19">
        <f t="shared" si="30"/>
        <v>580169</v>
      </c>
      <c r="BU213" s="19">
        <f t="shared" si="31"/>
        <v>2089104</v>
      </c>
      <c r="BV213" s="13">
        <f t="shared" si="32"/>
        <v>1</v>
      </c>
    </row>
    <row r="214" spans="1:74" hidden="1" x14ac:dyDescent="0.25">
      <c r="A214" t="s">
        <v>35</v>
      </c>
      <c r="B214" t="s">
        <v>36</v>
      </c>
      <c r="C214">
        <v>24</v>
      </c>
      <c r="D214" t="s">
        <v>159</v>
      </c>
      <c r="E214" s="8">
        <v>40451</v>
      </c>
      <c r="F214" s="3">
        <v>499442</v>
      </c>
      <c r="G214" s="3">
        <v>0</v>
      </c>
      <c r="H214" s="3">
        <v>499442</v>
      </c>
      <c r="I214">
        <v>15</v>
      </c>
      <c r="J214">
        <v>15</v>
      </c>
      <c r="K214">
        <v>30</v>
      </c>
      <c r="L214" t="s">
        <v>41</v>
      </c>
      <c r="M214">
        <v>0</v>
      </c>
      <c r="N214">
        <v>0</v>
      </c>
      <c r="O214">
        <v>0</v>
      </c>
      <c r="P214">
        <v>24</v>
      </c>
      <c r="Q214">
        <v>0</v>
      </c>
      <c r="S214">
        <v>12</v>
      </c>
      <c r="T214" s="16">
        <f t="shared" si="33"/>
        <v>0.11405834756278448</v>
      </c>
      <c r="U214" s="3">
        <v>4378829</v>
      </c>
      <c r="V214" s="3">
        <v>5549544</v>
      </c>
      <c r="W214" s="14">
        <f t="shared" si="34"/>
        <v>1.2673580082711611</v>
      </c>
      <c r="X214" s="3">
        <v>76969</v>
      </c>
      <c r="Y214" s="18">
        <f t="shared" si="35"/>
        <v>1.7577530431081005E-2</v>
      </c>
      <c r="Z214" s="8" t="s">
        <v>106</v>
      </c>
      <c r="AA214" s="9">
        <v>3695860</v>
      </c>
      <c r="AB214" s="9">
        <v>0</v>
      </c>
      <c r="AC214">
        <v>7.0000000000000007E-2</v>
      </c>
      <c r="AD214">
        <v>0</v>
      </c>
      <c r="AE214" s="38">
        <f t="shared" si="36"/>
        <v>0</v>
      </c>
      <c r="AF214">
        <v>0</v>
      </c>
      <c r="AG214" s="10">
        <v>42475</v>
      </c>
      <c r="AH214">
        <v>0</v>
      </c>
      <c r="AI214" t="s">
        <v>46</v>
      </c>
      <c r="AJ214">
        <v>0</v>
      </c>
      <c r="AK214" s="8" t="s">
        <v>106</v>
      </c>
      <c r="AL214" s="3">
        <v>250000</v>
      </c>
      <c r="AM214" s="3">
        <v>229121</v>
      </c>
      <c r="AN214">
        <v>6.6500000000000004E-2</v>
      </c>
      <c r="AO214" t="s">
        <v>45</v>
      </c>
      <c r="AP214" s="38">
        <f t="shared" si="39"/>
        <v>0</v>
      </c>
      <c r="AQ214">
        <v>0</v>
      </c>
      <c r="AR214" s="8">
        <v>46182</v>
      </c>
      <c r="AS214">
        <v>0</v>
      </c>
      <c r="AT214" t="s">
        <v>43</v>
      </c>
      <c r="AU214">
        <v>0</v>
      </c>
      <c r="AV214" s="11" t="s">
        <v>106</v>
      </c>
      <c r="AW214" s="3">
        <v>356000</v>
      </c>
      <c r="AX214" s="3">
        <v>356000</v>
      </c>
      <c r="AY214">
        <v>3.8800000000000001E-2</v>
      </c>
      <c r="AZ214">
        <v>0</v>
      </c>
      <c r="BA214" s="38">
        <f t="shared" si="37"/>
        <v>0</v>
      </c>
      <c r="BB214">
        <v>0</v>
      </c>
      <c r="BC214" s="8">
        <v>47848</v>
      </c>
      <c r="BD214">
        <v>0</v>
      </c>
      <c r="BE214" t="s">
        <v>58</v>
      </c>
      <c r="BF214">
        <v>0</v>
      </c>
      <c r="BG214" s="11" t="s">
        <v>106</v>
      </c>
      <c r="BH214" s="3">
        <v>0</v>
      </c>
      <c r="BI214" s="3">
        <v>0</v>
      </c>
      <c r="BJ214">
        <v>0</v>
      </c>
      <c r="BK214">
        <v>0</v>
      </c>
      <c r="BL214" s="38">
        <f t="shared" si="38"/>
        <v>0</v>
      </c>
      <c r="BM214">
        <v>0</v>
      </c>
      <c r="BN214" s="8">
        <v>0</v>
      </c>
      <c r="BO214">
        <v>0</v>
      </c>
      <c r="BP214" t="s">
        <v>46</v>
      </c>
      <c r="BQ214">
        <v>0</v>
      </c>
      <c r="BR214" s="3">
        <v>4378829</v>
      </c>
      <c r="BS214">
        <v>0</v>
      </c>
      <c r="BT214" s="19">
        <f t="shared" si="30"/>
        <v>4301860</v>
      </c>
      <c r="BU214" s="19">
        <f t="shared" si="31"/>
        <v>4378829</v>
      </c>
      <c r="BV214" s="13">
        <f t="shared" si="32"/>
        <v>1</v>
      </c>
    </row>
    <row r="215" spans="1:74" x14ac:dyDescent="0.25">
      <c r="A215" t="s">
        <v>393</v>
      </c>
      <c r="B215" t="s">
        <v>73</v>
      </c>
      <c r="C215">
        <v>21</v>
      </c>
      <c r="D215" t="s">
        <v>123</v>
      </c>
      <c r="E215" s="8">
        <v>40389</v>
      </c>
      <c r="F215" s="3">
        <v>324331</v>
      </c>
      <c r="G215" s="3">
        <v>0</v>
      </c>
      <c r="H215" s="3">
        <v>324331</v>
      </c>
      <c r="I215" t="s">
        <v>52</v>
      </c>
      <c r="J215" t="s">
        <v>51</v>
      </c>
      <c r="K215" t="s">
        <v>136</v>
      </c>
      <c r="L215" t="s">
        <v>41</v>
      </c>
      <c r="M215">
        <v>0</v>
      </c>
      <c r="N215">
        <v>0</v>
      </c>
      <c r="O215">
        <v>3</v>
      </c>
      <c r="P215">
        <v>18</v>
      </c>
      <c r="Q215">
        <v>0</v>
      </c>
      <c r="S215">
        <v>21</v>
      </c>
      <c r="T215" s="16">
        <f t="shared" si="33"/>
        <v>0.11125877112488229</v>
      </c>
      <c r="U215" s="3">
        <v>2915105</v>
      </c>
      <c r="V215" s="3">
        <v>3607709</v>
      </c>
      <c r="W215" s="14">
        <f t="shared" si="34"/>
        <v>1.2375914418177048</v>
      </c>
      <c r="X215" s="3">
        <v>2522164</v>
      </c>
      <c r="Y215" s="18">
        <f t="shared" si="35"/>
        <v>0.86520519844053645</v>
      </c>
      <c r="Z215" s="8">
        <v>40254</v>
      </c>
      <c r="AA215" s="9">
        <v>392941</v>
      </c>
      <c r="AB215" s="9">
        <v>508366</v>
      </c>
      <c r="AC215">
        <v>0.04</v>
      </c>
      <c r="AD215">
        <v>16</v>
      </c>
      <c r="AE215" s="38">
        <f t="shared" si="36"/>
        <v>8.5819999221953561E-2</v>
      </c>
      <c r="AF215" t="s">
        <v>391</v>
      </c>
      <c r="AG215" s="10">
        <v>42370</v>
      </c>
      <c r="AH215" t="s">
        <v>54</v>
      </c>
      <c r="AI215" t="s">
        <v>100</v>
      </c>
      <c r="AJ215">
        <v>0</v>
      </c>
      <c r="AK215" s="8" t="s">
        <v>106</v>
      </c>
      <c r="AL215" s="3">
        <v>0</v>
      </c>
      <c r="AM215" s="3">
        <v>0</v>
      </c>
      <c r="AN215">
        <v>0</v>
      </c>
      <c r="AO215" t="s">
        <v>45</v>
      </c>
      <c r="AP215" s="38">
        <f t="shared" si="39"/>
        <v>0</v>
      </c>
      <c r="AQ215">
        <v>0</v>
      </c>
      <c r="AR215" s="8">
        <v>0</v>
      </c>
      <c r="AS215">
        <v>0</v>
      </c>
      <c r="AT215" t="s">
        <v>46</v>
      </c>
      <c r="AU215">
        <v>0</v>
      </c>
      <c r="AV215" s="11" t="s">
        <v>106</v>
      </c>
      <c r="AW215" s="3">
        <v>0</v>
      </c>
      <c r="AX215" s="3">
        <v>0</v>
      </c>
      <c r="AY215">
        <v>0</v>
      </c>
      <c r="AZ215">
        <v>0</v>
      </c>
      <c r="BA215" s="38">
        <f t="shared" si="37"/>
        <v>0</v>
      </c>
      <c r="BB215">
        <v>0</v>
      </c>
      <c r="BC215" s="8">
        <v>0</v>
      </c>
      <c r="BD215">
        <v>0</v>
      </c>
      <c r="BE215" t="s">
        <v>46</v>
      </c>
      <c r="BF215">
        <v>0</v>
      </c>
      <c r="BG215" s="11" t="s">
        <v>106</v>
      </c>
      <c r="BH215" s="3">
        <v>0</v>
      </c>
      <c r="BI215" s="3">
        <v>0</v>
      </c>
      <c r="BJ215">
        <v>0</v>
      </c>
      <c r="BK215">
        <v>0</v>
      </c>
      <c r="BL215" s="38">
        <f t="shared" si="38"/>
        <v>0</v>
      </c>
      <c r="BM215">
        <v>0</v>
      </c>
      <c r="BN215" s="8">
        <v>0</v>
      </c>
      <c r="BO215">
        <v>0</v>
      </c>
      <c r="BP215" t="s">
        <v>46</v>
      </c>
      <c r="BQ215">
        <v>0</v>
      </c>
      <c r="BR215" s="3">
        <v>2915105</v>
      </c>
      <c r="BS215" t="s">
        <v>255</v>
      </c>
      <c r="BT215" s="19">
        <f t="shared" si="30"/>
        <v>392941</v>
      </c>
      <c r="BU215" s="19">
        <f t="shared" si="31"/>
        <v>2915105</v>
      </c>
      <c r="BV215" s="13">
        <f t="shared" si="32"/>
        <v>1</v>
      </c>
    </row>
    <row r="216" spans="1:74" x14ac:dyDescent="0.25">
      <c r="A216" t="s">
        <v>96</v>
      </c>
      <c r="B216" t="s">
        <v>97</v>
      </c>
      <c r="C216">
        <v>18</v>
      </c>
      <c r="D216" t="s">
        <v>123</v>
      </c>
      <c r="E216" s="8">
        <v>40175</v>
      </c>
      <c r="F216" s="3">
        <v>314920</v>
      </c>
      <c r="G216" s="3">
        <v>0</v>
      </c>
      <c r="H216" s="3">
        <v>314920</v>
      </c>
      <c r="I216" t="s">
        <v>40</v>
      </c>
      <c r="J216" t="s">
        <v>69</v>
      </c>
      <c r="K216" t="s">
        <v>141</v>
      </c>
      <c r="L216" t="s">
        <v>41</v>
      </c>
      <c r="M216">
        <v>0</v>
      </c>
      <c r="N216">
        <v>0</v>
      </c>
      <c r="O216">
        <v>6</v>
      </c>
      <c r="P216">
        <v>12</v>
      </c>
      <c r="Q216">
        <v>0</v>
      </c>
      <c r="S216">
        <v>18</v>
      </c>
      <c r="T216" s="16">
        <f t="shared" si="33"/>
        <v>0.11052989206734279</v>
      </c>
      <c r="U216" s="3">
        <v>2849184</v>
      </c>
      <c r="V216" s="3">
        <v>3499107</v>
      </c>
      <c r="W216" s="14">
        <f t="shared" si="34"/>
        <v>1.2281084689511101</v>
      </c>
      <c r="X216" s="3">
        <v>2555505</v>
      </c>
      <c r="Y216" s="18">
        <f t="shared" si="35"/>
        <v>0.89692522490649951</v>
      </c>
      <c r="Z216" s="8">
        <v>39898</v>
      </c>
      <c r="AA216" s="9">
        <v>293679</v>
      </c>
      <c r="AB216" s="9">
        <v>278328.8</v>
      </c>
      <c r="AC216">
        <v>6.5000000000000002E-2</v>
      </c>
      <c r="AD216">
        <v>17</v>
      </c>
      <c r="AE216" s="38">
        <f t="shared" si="36"/>
        <v>9.8906326505204548E-2</v>
      </c>
      <c r="AF216">
        <v>30</v>
      </c>
      <c r="AG216" s="10">
        <v>46122</v>
      </c>
      <c r="AH216" t="s">
        <v>54</v>
      </c>
      <c r="AI216" t="s">
        <v>43</v>
      </c>
      <c r="AJ216" t="s">
        <v>55</v>
      </c>
      <c r="AK216" s="8" t="s">
        <v>106</v>
      </c>
      <c r="AL216" s="3">
        <v>0</v>
      </c>
      <c r="AM216" s="3">
        <v>0</v>
      </c>
      <c r="AN216">
        <v>0</v>
      </c>
      <c r="AO216" t="s">
        <v>45</v>
      </c>
      <c r="AP216" s="38">
        <f t="shared" si="39"/>
        <v>0</v>
      </c>
      <c r="AQ216">
        <v>0</v>
      </c>
      <c r="AR216" s="8">
        <v>0</v>
      </c>
      <c r="AS216">
        <v>0</v>
      </c>
      <c r="AT216" t="s">
        <v>46</v>
      </c>
      <c r="AU216">
        <v>0</v>
      </c>
      <c r="AV216" s="11" t="s">
        <v>106</v>
      </c>
      <c r="AW216" s="3">
        <v>0</v>
      </c>
      <c r="AX216" s="3">
        <v>0</v>
      </c>
      <c r="AY216">
        <v>0</v>
      </c>
      <c r="AZ216">
        <v>0</v>
      </c>
      <c r="BA216" s="38">
        <f t="shared" si="37"/>
        <v>0</v>
      </c>
      <c r="BB216">
        <v>0</v>
      </c>
      <c r="BC216" s="8">
        <v>0</v>
      </c>
      <c r="BD216">
        <v>0</v>
      </c>
      <c r="BE216" t="s">
        <v>46</v>
      </c>
      <c r="BF216">
        <v>0</v>
      </c>
      <c r="BG216" s="11" t="s">
        <v>106</v>
      </c>
      <c r="BH216" s="3">
        <v>0</v>
      </c>
      <c r="BI216" s="3">
        <v>0</v>
      </c>
      <c r="BJ216">
        <v>0</v>
      </c>
      <c r="BK216">
        <v>0</v>
      </c>
      <c r="BL216" s="38">
        <f t="shared" si="38"/>
        <v>0</v>
      </c>
      <c r="BM216">
        <v>0</v>
      </c>
      <c r="BN216" s="8">
        <v>0</v>
      </c>
      <c r="BO216">
        <v>0</v>
      </c>
      <c r="BP216" t="s">
        <v>46</v>
      </c>
      <c r="BQ216">
        <v>0</v>
      </c>
      <c r="BR216" s="3">
        <v>2849184</v>
      </c>
      <c r="BS216" t="s">
        <v>47</v>
      </c>
      <c r="BT216" s="19">
        <f t="shared" si="30"/>
        <v>293679</v>
      </c>
      <c r="BU216" s="19">
        <f t="shared" si="31"/>
        <v>2849184</v>
      </c>
      <c r="BV216" s="13">
        <f t="shared" si="32"/>
        <v>1</v>
      </c>
    </row>
    <row r="217" spans="1:74" x14ac:dyDescent="0.25">
      <c r="A217" t="s">
        <v>265</v>
      </c>
      <c r="B217" t="s">
        <v>265</v>
      </c>
      <c r="C217">
        <v>20</v>
      </c>
      <c r="D217" t="s">
        <v>64</v>
      </c>
      <c r="E217" s="8">
        <v>40147</v>
      </c>
      <c r="F217" s="3">
        <v>375052</v>
      </c>
      <c r="G217" s="3">
        <v>0</v>
      </c>
      <c r="H217" s="3">
        <v>375052</v>
      </c>
      <c r="I217">
        <v>15</v>
      </c>
      <c r="J217">
        <v>30</v>
      </c>
      <c r="K217">
        <v>45</v>
      </c>
      <c r="L217" t="s">
        <v>41</v>
      </c>
      <c r="M217">
        <v>0</v>
      </c>
      <c r="N217">
        <v>0</v>
      </c>
      <c r="O217">
        <v>0</v>
      </c>
      <c r="P217">
        <v>20</v>
      </c>
      <c r="Q217">
        <v>0</v>
      </c>
      <c r="S217">
        <v>20</v>
      </c>
      <c r="T217" s="16">
        <f t="shared" si="33"/>
        <v>0.10947281407992976</v>
      </c>
      <c r="U217" s="3">
        <v>3425983</v>
      </c>
      <c r="V217" s="3">
        <v>4167249</v>
      </c>
      <c r="W217" s="14">
        <f t="shared" si="34"/>
        <v>1.216365930595686</v>
      </c>
      <c r="X217" s="3">
        <v>2880513</v>
      </c>
      <c r="Y217" s="18">
        <f t="shared" si="35"/>
        <v>0.84078438217586016</v>
      </c>
      <c r="Z217" s="8">
        <v>39996</v>
      </c>
      <c r="AA217" s="9">
        <v>243470</v>
      </c>
      <c r="AB217" s="9">
        <v>217780</v>
      </c>
      <c r="AC217">
        <v>6.25E-2</v>
      </c>
      <c r="AD217">
        <v>16</v>
      </c>
      <c r="AE217" s="38">
        <f t="shared" si="36"/>
        <v>0.10065795384260373</v>
      </c>
      <c r="AF217">
        <v>16</v>
      </c>
      <c r="AG217" s="10">
        <v>45879</v>
      </c>
      <c r="AH217" t="s">
        <v>394</v>
      </c>
      <c r="AI217" t="s">
        <v>43</v>
      </c>
      <c r="AJ217" t="s">
        <v>395</v>
      </c>
      <c r="AK217" s="8">
        <v>39996</v>
      </c>
      <c r="AL217" s="3">
        <v>302000</v>
      </c>
      <c r="AM217" s="3">
        <v>380605</v>
      </c>
      <c r="AN217">
        <v>3.3599999999999998E-2</v>
      </c>
      <c r="AO217">
        <v>16</v>
      </c>
      <c r="AP217" s="38">
        <f t="shared" si="39"/>
        <v>8.181790703607654E-2</v>
      </c>
      <c r="AQ217">
        <v>16</v>
      </c>
      <c r="AR217" s="8">
        <v>45667</v>
      </c>
      <c r="AS217" t="s">
        <v>394</v>
      </c>
      <c r="AT217" t="s">
        <v>100</v>
      </c>
      <c r="AU217" t="s">
        <v>386</v>
      </c>
      <c r="AV217" s="11" t="s">
        <v>106</v>
      </c>
      <c r="AW217" s="3">
        <v>0</v>
      </c>
      <c r="AX217" s="3">
        <v>0</v>
      </c>
      <c r="AY217">
        <v>0</v>
      </c>
      <c r="AZ217">
        <v>0</v>
      </c>
      <c r="BA217" s="38">
        <f t="shared" si="37"/>
        <v>0</v>
      </c>
      <c r="BB217">
        <v>0</v>
      </c>
      <c r="BC217" s="8">
        <v>0</v>
      </c>
      <c r="BD217">
        <v>0</v>
      </c>
      <c r="BE217" t="s">
        <v>46</v>
      </c>
      <c r="BF217">
        <v>0</v>
      </c>
      <c r="BG217" s="11" t="s">
        <v>106</v>
      </c>
      <c r="BH217" s="3">
        <v>0</v>
      </c>
      <c r="BI217" s="3">
        <v>0</v>
      </c>
      <c r="BJ217">
        <v>0</v>
      </c>
      <c r="BK217">
        <v>0</v>
      </c>
      <c r="BL217" s="38">
        <f t="shared" si="38"/>
        <v>0</v>
      </c>
      <c r="BM217">
        <v>0</v>
      </c>
      <c r="BN217" s="8">
        <v>0</v>
      </c>
      <c r="BO217">
        <v>0</v>
      </c>
      <c r="BP217" t="s">
        <v>46</v>
      </c>
      <c r="BQ217">
        <v>0</v>
      </c>
      <c r="BR217" s="3">
        <v>3425983</v>
      </c>
      <c r="BS217" t="s">
        <v>62</v>
      </c>
      <c r="BT217" s="19">
        <f t="shared" si="30"/>
        <v>545470</v>
      </c>
      <c r="BU217" s="19">
        <f t="shared" si="31"/>
        <v>3425983</v>
      </c>
      <c r="BV217" s="13">
        <f t="shared" si="32"/>
        <v>1</v>
      </c>
    </row>
    <row r="218" spans="1:74" x14ac:dyDescent="0.25">
      <c r="A218" t="s">
        <v>96</v>
      </c>
      <c r="B218" t="s">
        <v>97</v>
      </c>
      <c r="C218">
        <v>26</v>
      </c>
      <c r="D218" t="s">
        <v>64</v>
      </c>
      <c r="E218" s="8">
        <v>40192</v>
      </c>
      <c r="F218" s="3">
        <v>474228</v>
      </c>
      <c r="G218" s="3">
        <v>0</v>
      </c>
      <c r="H218" s="3">
        <v>474228</v>
      </c>
      <c r="I218">
        <v>15</v>
      </c>
      <c r="J218">
        <v>30</v>
      </c>
      <c r="K218">
        <v>45</v>
      </c>
      <c r="L218" t="s">
        <v>41</v>
      </c>
      <c r="M218">
        <v>0</v>
      </c>
      <c r="N218">
        <v>0</v>
      </c>
      <c r="O218">
        <v>0</v>
      </c>
      <c r="P218">
        <v>26</v>
      </c>
      <c r="Q218">
        <v>0</v>
      </c>
      <c r="S218">
        <v>26</v>
      </c>
      <c r="T218" s="16">
        <f t="shared" si="33"/>
        <v>0.10513559962329004</v>
      </c>
      <c r="U218" s="3">
        <v>4510632</v>
      </c>
      <c r="V218" s="3">
        <v>5278212</v>
      </c>
      <c r="W218" s="14">
        <f t="shared" si="34"/>
        <v>1.1701712753334788</v>
      </c>
      <c r="X218" s="3">
        <v>3841193</v>
      </c>
      <c r="Y218" s="18">
        <f t="shared" si="35"/>
        <v>0.85158642957350539</v>
      </c>
      <c r="Z218" s="8">
        <v>39947</v>
      </c>
      <c r="AA218" s="9">
        <v>384800</v>
      </c>
      <c r="AB218" s="9">
        <v>506370</v>
      </c>
      <c r="AC218">
        <v>0.04</v>
      </c>
      <c r="AD218">
        <v>16</v>
      </c>
      <c r="AE218" s="38">
        <f t="shared" si="36"/>
        <v>8.5819999221953561E-2</v>
      </c>
      <c r="AF218">
        <v>16</v>
      </c>
      <c r="AG218" s="10">
        <v>46022</v>
      </c>
      <c r="AH218">
        <v>0</v>
      </c>
      <c r="AI218" t="s">
        <v>100</v>
      </c>
      <c r="AJ218" t="s">
        <v>386</v>
      </c>
      <c r="AK218" s="8">
        <v>39947</v>
      </c>
      <c r="AL218" s="3">
        <v>284639</v>
      </c>
      <c r="AM218" s="3">
        <v>253684</v>
      </c>
      <c r="AN218">
        <v>6.25E-2</v>
      </c>
      <c r="AO218">
        <v>16</v>
      </c>
      <c r="AP218" s="38">
        <f t="shared" si="39"/>
        <v>0.10065795384260373</v>
      </c>
      <c r="AQ218">
        <v>16</v>
      </c>
      <c r="AR218" s="8">
        <v>45787</v>
      </c>
      <c r="AS218" t="s">
        <v>63</v>
      </c>
      <c r="AT218" t="s">
        <v>43</v>
      </c>
      <c r="AU218" t="s">
        <v>244</v>
      </c>
      <c r="AV218" s="11" t="s">
        <v>106</v>
      </c>
      <c r="AW218" s="3">
        <v>0</v>
      </c>
      <c r="AX218" s="3">
        <v>0</v>
      </c>
      <c r="AY218">
        <v>0</v>
      </c>
      <c r="AZ218">
        <v>0</v>
      </c>
      <c r="BA218" s="38">
        <f t="shared" si="37"/>
        <v>0</v>
      </c>
      <c r="BB218">
        <v>0</v>
      </c>
      <c r="BC218" s="8">
        <v>0</v>
      </c>
      <c r="BD218">
        <v>0</v>
      </c>
      <c r="BE218" t="s">
        <v>46</v>
      </c>
      <c r="BF218">
        <v>0</v>
      </c>
      <c r="BG218" s="11" t="s">
        <v>106</v>
      </c>
      <c r="BH218" s="3">
        <v>0</v>
      </c>
      <c r="BI218" s="3">
        <v>0</v>
      </c>
      <c r="BJ218">
        <v>0</v>
      </c>
      <c r="BK218">
        <v>0</v>
      </c>
      <c r="BL218" s="38">
        <f t="shared" si="38"/>
        <v>0</v>
      </c>
      <c r="BM218">
        <v>0</v>
      </c>
      <c r="BN218" s="8">
        <v>0</v>
      </c>
      <c r="BO218">
        <v>0</v>
      </c>
      <c r="BP218" t="s">
        <v>46</v>
      </c>
      <c r="BQ218">
        <v>0</v>
      </c>
      <c r="BR218" s="3">
        <v>4510632</v>
      </c>
      <c r="BS218" t="s">
        <v>62</v>
      </c>
      <c r="BT218" s="19">
        <f t="shared" si="30"/>
        <v>669439</v>
      </c>
      <c r="BU218" s="19">
        <f t="shared" si="31"/>
        <v>4510632</v>
      </c>
      <c r="BV218" s="13">
        <f t="shared" si="32"/>
        <v>1</v>
      </c>
    </row>
    <row r="219" spans="1:74" hidden="1" x14ac:dyDescent="0.25">
      <c r="A219" t="s">
        <v>396</v>
      </c>
      <c r="B219" t="s">
        <v>66</v>
      </c>
      <c r="C219">
        <v>84</v>
      </c>
      <c r="D219" t="s">
        <v>37</v>
      </c>
      <c r="E219" s="8">
        <v>40870</v>
      </c>
      <c r="F219" s="3">
        <v>17462150</v>
      </c>
      <c r="G219" s="3">
        <v>0</v>
      </c>
      <c r="H219" s="3">
        <v>17462150</v>
      </c>
      <c r="I219">
        <v>30</v>
      </c>
      <c r="J219">
        <v>15</v>
      </c>
      <c r="K219">
        <v>45</v>
      </c>
      <c r="L219" t="s">
        <v>41</v>
      </c>
      <c r="M219">
        <v>0</v>
      </c>
      <c r="N219">
        <v>0</v>
      </c>
      <c r="O219">
        <v>0</v>
      </c>
      <c r="P219">
        <v>84</v>
      </c>
      <c r="Q219">
        <v>0</v>
      </c>
      <c r="S219">
        <v>84</v>
      </c>
      <c r="T219" s="16">
        <f t="shared" si="33"/>
        <v>1.0093189242378038</v>
      </c>
      <c r="U219" s="3">
        <v>17300924</v>
      </c>
      <c r="V219" s="3">
        <v>19406639</v>
      </c>
      <c r="W219" s="14">
        <f t="shared" si="34"/>
        <v>1.121711129417134</v>
      </c>
      <c r="X219" s="3">
        <v>12983962</v>
      </c>
      <c r="Y219" s="18">
        <f t="shared" si="35"/>
        <v>0.75047795135103768</v>
      </c>
      <c r="Z219" s="8">
        <v>40472</v>
      </c>
      <c r="AA219" s="9">
        <v>2100000</v>
      </c>
      <c r="AB219" s="9">
        <v>1977742.69</v>
      </c>
      <c r="AC219">
        <v>7.4999999999999997E-2</v>
      </c>
      <c r="AD219">
        <v>17</v>
      </c>
      <c r="AE219" s="38">
        <f t="shared" si="36"/>
        <v>0.10600002816205636</v>
      </c>
      <c r="AF219">
        <v>30</v>
      </c>
      <c r="AG219" s="10">
        <v>46681</v>
      </c>
      <c r="AH219" t="s">
        <v>63</v>
      </c>
      <c r="AI219" t="s">
        <v>43</v>
      </c>
      <c r="AJ219" t="s">
        <v>44</v>
      </c>
      <c r="AK219" s="8">
        <v>40472</v>
      </c>
      <c r="AL219" s="3">
        <v>1542464</v>
      </c>
      <c r="AM219" s="3">
        <v>771232.05</v>
      </c>
      <c r="AN219">
        <v>0</v>
      </c>
      <c r="AO219">
        <v>15</v>
      </c>
      <c r="AP219" s="38">
        <f t="shared" si="39"/>
        <v>6.6666666666666666E-2</v>
      </c>
      <c r="AQ219">
        <v>15</v>
      </c>
      <c r="AR219" s="8">
        <v>45951</v>
      </c>
      <c r="AS219" t="s">
        <v>206</v>
      </c>
      <c r="AT219" t="s">
        <v>43</v>
      </c>
      <c r="AU219" t="s">
        <v>98</v>
      </c>
      <c r="AV219" s="11">
        <v>40472</v>
      </c>
      <c r="AW219" s="3">
        <v>674498</v>
      </c>
      <c r="AX219" s="3">
        <v>9086</v>
      </c>
      <c r="AY219">
        <v>0</v>
      </c>
      <c r="AZ219">
        <v>0</v>
      </c>
      <c r="BA219" s="38">
        <f t="shared" si="37"/>
        <v>0</v>
      </c>
      <c r="BB219">
        <v>0</v>
      </c>
      <c r="BC219" s="8">
        <v>0</v>
      </c>
      <c r="BD219">
        <v>0</v>
      </c>
      <c r="BE219" t="s">
        <v>58</v>
      </c>
      <c r="BF219" t="s">
        <v>98</v>
      </c>
      <c r="BG219" s="11" t="s">
        <v>106</v>
      </c>
      <c r="BH219" s="3">
        <v>0</v>
      </c>
      <c r="BI219" s="3">
        <v>0</v>
      </c>
      <c r="BJ219">
        <v>0</v>
      </c>
      <c r="BK219">
        <v>0</v>
      </c>
      <c r="BL219" s="38">
        <f t="shared" si="38"/>
        <v>0</v>
      </c>
      <c r="BM219">
        <v>0</v>
      </c>
      <c r="BN219" s="8">
        <v>0</v>
      </c>
      <c r="BO219">
        <v>0</v>
      </c>
      <c r="BP219" t="s">
        <v>46</v>
      </c>
      <c r="BQ219">
        <v>0</v>
      </c>
      <c r="BR219" s="3">
        <v>17300924</v>
      </c>
      <c r="BS219" t="s">
        <v>47</v>
      </c>
      <c r="BT219" s="19">
        <f t="shared" si="30"/>
        <v>4316962</v>
      </c>
      <c r="BU219" s="19">
        <f t="shared" si="31"/>
        <v>17300924</v>
      </c>
      <c r="BV219" s="13">
        <f t="shared" si="32"/>
        <v>1</v>
      </c>
    </row>
    <row r="220" spans="1:74" hidden="1" x14ac:dyDescent="0.25">
      <c r="A220" t="s">
        <v>35</v>
      </c>
      <c r="B220" t="s">
        <v>36</v>
      </c>
      <c r="C220">
        <v>32</v>
      </c>
      <c r="D220" t="s">
        <v>37</v>
      </c>
      <c r="E220" s="8">
        <v>40505</v>
      </c>
      <c r="F220" s="3">
        <v>3334440</v>
      </c>
      <c r="G220" s="3">
        <v>0</v>
      </c>
      <c r="H220" s="3">
        <v>3334440</v>
      </c>
      <c r="I220">
        <v>30</v>
      </c>
      <c r="J220">
        <v>15</v>
      </c>
      <c r="K220">
        <v>45</v>
      </c>
      <c r="L220" t="s">
        <v>41</v>
      </c>
      <c r="M220">
        <v>0</v>
      </c>
      <c r="N220">
        <v>0</v>
      </c>
      <c r="O220">
        <v>0</v>
      </c>
      <c r="P220">
        <v>32</v>
      </c>
      <c r="Q220">
        <v>0</v>
      </c>
      <c r="S220">
        <v>32</v>
      </c>
      <c r="T220" s="16">
        <f t="shared" si="33"/>
        <v>0.57347016835165077</v>
      </c>
      <c r="U220" s="3">
        <v>5814496</v>
      </c>
      <c r="V220" s="3">
        <v>4517418</v>
      </c>
      <c r="W220" s="14">
        <f t="shared" si="34"/>
        <v>0.77692339972372493</v>
      </c>
      <c r="X220" s="3">
        <v>2000100</v>
      </c>
      <c r="Y220" s="18">
        <f t="shared" si="35"/>
        <v>0.34398510206215638</v>
      </c>
      <c r="Z220" s="8">
        <v>40186</v>
      </c>
      <c r="AA220" s="9">
        <v>900000</v>
      </c>
      <c r="AB220" s="9">
        <v>756103.16</v>
      </c>
      <c r="AC220">
        <v>6.1199999999999997E-2</v>
      </c>
      <c r="AD220">
        <v>15</v>
      </c>
      <c r="AE220" s="38">
        <f t="shared" si="36"/>
        <v>0.10377158676873832</v>
      </c>
      <c r="AF220">
        <v>30</v>
      </c>
      <c r="AG220" s="10">
        <v>46395</v>
      </c>
      <c r="AH220" t="s">
        <v>63</v>
      </c>
      <c r="AI220" t="s">
        <v>43</v>
      </c>
      <c r="AJ220" t="s">
        <v>397</v>
      </c>
      <c r="AK220" s="8">
        <v>40234</v>
      </c>
      <c r="AL220" s="3">
        <v>2037352</v>
      </c>
      <c r="AM220" s="3">
        <v>2037352</v>
      </c>
      <c r="AN220">
        <v>0</v>
      </c>
      <c r="AO220">
        <v>30</v>
      </c>
      <c r="AP220" s="38">
        <f t="shared" si="39"/>
        <v>3.3333333333333333E-2</v>
      </c>
      <c r="AQ220">
        <v>30</v>
      </c>
      <c r="AR220" s="8">
        <v>51191</v>
      </c>
      <c r="AS220" t="s">
        <v>206</v>
      </c>
      <c r="AT220" t="s">
        <v>58</v>
      </c>
      <c r="AU220" t="s">
        <v>98</v>
      </c>
      <c r="AV220" s="11">
        <v>40186</v>
      </c>
      <c r="AW220" s="3">
        <v>877043.75</v>
      </c>
      <c r="AX220" s="3">
        <v>69068.47</v>
      </c>
      <c r="AY220">
        <v>0</v>
      </c>
      <c r="AZ220">
        <v>0</v>
      </c>
      <c r="BA220" s="38">
        <f t="shared" si="37"/>
        <v>0</v>
      </c>
      <c r="BB220">
        <v>0</v>
      </c>
      <c r="BC220" s="8">
        <v>0</v>
      </c>
      <c r="BD220">
        <v>0</v>
      </c>
      <c r="BE220" t="s">
        <v>58</v>
      </c>
      <c r="BF220" t="s">
        <v>98</v>
      </c>
      <c r="BG220" s="11" t="s">
        <v>106</v>
      </c>
      <c r="BH220" s="3">
        <v>0</v>
      </c>
      <c r="BI220" s="3">
        <v>0</v>
      </c>
      <c r="BJ220">
        <v>0</v>
      </c>
      <c r="BK220">
        <v>0</v>
      </c>
      <c r="BL220" s="38">
        <f t="shared" si="38"/>
        <v>0</v>
      </c>
      <c r="BM220">
        <v>0</v>
      </c>
      <c r="BN220" s="8">
        <v>0</v>
      </c>
      <c r="BO220">
        <v>0</v>
      </c>
      <c r="BP220" t="s">
        <v>46</v>
      </c>
      <c r="BQ220">
        <v>0</v>
      </c>
      <c r="BR220" s="3">
        <v>5814496</v>
      </c>
      <c r="BS220" t="s">
        <v>47</v>
      </c>
      <c r="BT220" s="19">
        <f t="shared" si="30"/>
        <v>3814395.75</v>
      </c>
      <c r="BU220" s="19">
        <f t="shared" si="31"/>
        <v>5814495.75</v>
      </c>
      <c r="BV220" s="13">
        <f t="shared" si="32"/>
        <v>0.99999995700401201</v>
      </c>
    </row>
    <row r="221" spans="1:74" x14ac:dyDescent="0.25">
      <c r="A221" t="s">
        <v>399</v>
      </c>
      <c r="B221" t="s">
        <v>399</v>
      </c>
      <c r="C221">
        <v>10</v>
      </c>
      <c r="D221" t="s">
        <v>159</v>
      </c>
      <c r="E221" s="8">
        <v>40113</v>
      </c>
      <c r="F221" s="3">
        <v>213487</v>
      </c>
      <c r="G221" s="3">
        <v>0</v>
      </c>
      <c r="H221" s="3">
        <v>213487</v>
      </c>
      <c r="I221" t="s">
        <v>51</v>
      </c>
      <c r="J221" t="s">
        <v>51</v>
      </c>
      <c r="K221" t="s">
        <v>52</v>
      </c>
      <c r="L221" t="s">
        <v>41</v>
      </c>
      <c r="M221">
        <v>0</v>
      </c>
      <c r="N221">
        <v>0</v>
      </c>
      <c r="O221">
        <v>0</v>
      </c>
      <c r="P221">
        <v>10</v>
      </c>
      <c r="Q221">
        <v>0</v>
      </c>
      <c r="S221">
        <v>10</v>
      </c>
      <c r="T221" s="16">
        <f t="shared" si="33"/>
        <v>0.1008258779823962</v>
      </c>
      <c r="U221" s="3">
        <v>2117383</v>
      </c>
      <c r="V221" s="3">
        <v>1824674</v>
      </c>
      <c r="W221" s="14">
        <f t="shared" si="34"/>
        <v>0.86175906767930033</v>
      </c>
      <c r="X221" s="3">
        <v>1673383</v>
      </c>
      <c r="Y221" s="18">
        <f t="shared" si="35"/>
        <v>0.79030718580436321</v>
      </c>
      <c r="Z221" s="8">
        <v>39931</v>
      </c>
      <c r="AA221" s="9">
        <v>79000</v>
      </c>
      <c r="AB221" s="9">
        <v>75391</v>
      </c>
      <c r="AC221">
        <v>6.4610000000000001E-2</v>
      </c>
      <c r="AD221">
        <v>16</v>
      </c>
      <c r="AE221" s="38">
        <f t="shared" si="36"/>
        <v>0.10210841007932447</v>
      </c>
      <c r="AF221">
        <v>40</v>
      </c>
      <c r="AG221" s="10">
        <v>46022</v>
      </c>
      <c r="AH221" t="s">
        <v>63</v>
      </c>
      <c r="AI221" t="s">
        <v>43</v>
      </c>
      <c r="AJ221" t="s">
        <v>55</v>
      </c>
      <c r="AK221" s="8">
        <v>39997</v>
      </c>
      <c r="AL221" s="3">
        <v>365000</v>
      </c>
      <c r="AM221" s="3">
        <v>462755</v>
      </c>
      <c r="AN221">
        <v>3.3599999999999998E-2</v>
      </c>
      <c r="AO221">
        <v>16</v>
      </c>
      <c r="AP221" s="38">
        <f t="shared" si="39"/>
        <v>8.181790703607654E-2</v>
      </c>
      <c r="AQ221" t="s">
        <v>165</v>
      </c>
      <c r="AR221" s="8">
        <v>45538</v>
      </c>
      <c r="AS221" t="s">
        <v>206</v>
      </c>
      <c r="AT221" t="s">
        <v>100</v>
      </c>
      <c r="AU221" t="s">
        <v>55</v>
      </c>
      <c r="AV221" s="11" t="s">
        <v>106</v>
      </c>
      <c r="AW221" s="3">
        <v>0</v>
      </c>
      <c r="AX221" s="3">
        <v>0</v>
      </c>
      <c r="AY221">
        <v>0</v>
      </c>
      <c r="AZ221">
        <v>0</v>
      </c>
      <c r="BA221" s="38">
        <f t="shared" si="37"/>
        <v>0</v>
      </c>
      <c r="BB221">
        <v>0</v>
      </c>
      <c r="BC221" s="8">
        <v>0</v>
      </c>
      <c r="BD221">
        <v>0</v>
      </c>
      <c r="BE221" t="s">
        <v>46</v>
      </c>
      <c r="BF221">
        <v>0</v>
      </c>
      <c r="BG221" s="11" t="s">
        <v>106</v>
      </c>
      <c r="BH221" s="3">
        <v>0</v>
      </c>
      <c r="BI221" s="3">
        <v>0</v>
      </c>
      <c r="BJ221">
        <v>0</v>
      </c>
      <c r="BK221">
        <v>0</v>
      </c>
      <c r="BL221" s="38">
        <f t="shared" si="38"/>
        <v>0</v>
      </c>
      <c r="BM221">
        <v>0</v>
      </c>
      <c r="BN221" s="8">
        <v>0</v>
      </c>
      <c r="BO221">
        <v>0</v>
      </c>
      <c r="BP221" t="s">
        <v>46</v>
      </c>
      <c r="BQ221">
        <v>0</v>
      </c>
      <c r="BR221" s="3">
        <v>2117383</v>
      </c>
      <c r="BS221" t="s">
        <v>62</v>
      </c>
      <c r="BT221" s="19">
        <f t="shared" si="30"/>
        <v>444000</v>
      </c>
      <c r="BU221" s="19">
        <f t="shared" si="31"/>
        <v>2117383</v>
      </c>
      <c r="BV221" s="13">
        <f t="shared" si="32"/>
        <v>1</v>
      </c>
    </row>
    <row r="222" spans="1:74" hidden="1" x14ac:dyDescent="0.25">
      <c r="A222" t="s">
        <v>35</v>
      </c>
      <c r="B222" t="s">
        <v>36</v>
      </c>
      <c r="C222">
        <v>41</v>
      </c>
      <c r="D222" t="s">
        <v>37</v>
      </c>
      <c r="E222" s="8">
        <v>40694</v>
      </c>
      <c r="F222" s="3">
        <v>871054</v>
      </c>
      <c r="G222" s="3">
        <v>0</v>
      </c>
      <c r="H222" s="3">
        <v>871054</v>
      </c>
      <c r="I222" t="s">
        <v>359</v>
      </c>
      <c r="J222" t="s">
        <v>103</v>
      </c>
      <c r="K222" t="s">
        <v>377</v>
      </c>
      <c r="L222" t="s">
        <v>41</v>
      </c>
      <c r="M222">
        <v>0</v>
      </c>
      <c r="N222">
        <v>0</v>
      </c>
      <c r="O222">
        <v>10</v>
      </c>
      <c r="P222">
        <v>31</v>
      </c>
      <c r="Q222">
        <v>0</v>
      </c>
      <c r="S222">
        <v>41</v>
      </c>
      <c r="T222" s="16">
        <f t="shared" si="33"/>
        <v>9.7285305144755696E-2</v>
      </c>
      <c r="U222" s="3">
        <v>8953603</v>
      </c>
      <c r="V222" s="3">
        <v>10256856</v>
      </c>
      <c r="W222" s="14">
        <f t="shared" si="34"/>
        <v>1.1455562637744827</v>
      </c>
      <c r="X222" s="3">
        <v>6197378</v>
      </c>
      <c r="Y222" s="18">
        <f t="shared" si="35"/>
        <v>0.69216582419390271</v>
      </c>
      <c r="Z222" s="8">
        <v>40241</v>
      </c>
      <c r="AA222" s="9">
        <v>1100000</v>
      </c>
      <c r="AB222" s="9">
        <v>1100000</v>
      </c>
      <c r="AC222">
        <v>0</v>
      </c>
      <c r="AD222">
        <v>50</v>
      </c>
      <c r="AE222" s="38">
        <f t="shared" si="36"/>
        <v>0.02</v>
      </c>
      <c r="AF222">
        <v>360</v>
      </c>
      <c r="AG222" s="10" t="s">
        <v>62</v>
      </c>
      <c r="AH222">
        <v>0</v>
      </c>
      <c r="AI222" t="s">
        <v>100</v>
      </c>
      <c r="AJ222" t="s">
        <v>214</v>
      </c>
      <c r="AK222" s="8">
        <v>40429</v>
      </c>
      <c r="AL222" s="3">
        <v>1006225</v>
      </c>
      <c r="AM222" s="3">
        <v>1006225</v>
      </c>
      <c r="AN222">
        <v>0</v>
      </c>
      <c r="AO222">
        <v>25</v>
      </c>
      <c r="AP222" s="38">
        <f t="shared" si="39"/>
        <v>0.04</v>
      </c>
      <c r="AQ222">
        <v>300</v>
      </c>
      <c r="AR222" s="8">
        <v>51387</v>
      </c>
      <c r="AS222" t="s">
        <v>400</v>
      </c>
      <c r="AT222" t="s">
        <v>58</v>
      </c>
      <c r="AU222" t="s">
        <v>401</v>
      </c>
      <c r="AV222" s="11">
        <v>40319</v>
      </c>
      <c r="AW222" s="3">
        <v>350000</v>
      </c>
      <c r="AX222" s="3">
        <v>350000</v>
      </c>
      <c r="AY222">
        <v>0</v>
      </c>
      <c r="AZ222">
        <v>17</v>
      </c>
      <c r="BA222" s="38">
        <f t="shared" si="37"/>
        <v>5.8823529411764705E-2</v>
      </c>
      <c r="BB222">
        <v>180</v>
      </c>
      <c r="BC222" s="8">
        <v>46448</v>
      </c>
      <c r="BD222">
        <v>0</v>
      </c>
      <c r="BE222" t="s">
        <v>100</v>
      </c>
      <c r="BF222" t="s">
        <v>259</v>
      </c>
      <c r="BG222" s="11">
        <v>40416</v>
      </c>
      <c r="BH222" s="3">
        <v>300000</v>
      </c>
      <c r="BI222" s="3">
        <v>369811</v>
      </c>
      <c r="BJ222">
        <v>0.06</v>
      </c>
      <c r="BK222">
        <v>20</v>
      </c>
      <c r="BL222" s="38">
        <f t="shared" si="38"/>
        <v>8.7184556976851443E-2</v>
      </c>
      <c r="BM222">
        <v>180</v>
      </c>
      <c r="BN222" s="8">
        <v>46448</v>
      </c>
      <c r="BO222">
        <v>0</v>
      </c>
      <c r="BP222" t="s">
        <v>100</v>
      </c>
      <c r="BQ222" t="s">
        <v>55</v>
      </c>
      <c r="BR222" s="3">
        <v>8953603</v>
      </c>
      <c r="BS222" t="s">
        <v>47</v>
      </c>
      <c r="BT222" s="19">
        <f t="shared" si="30"/>
        <v>2756225</v>
      </c>
      <c r="BU222" s="19">
        <f t="shared" si="31"/>
        <v>8953603</v>
      </c>
      <c r="BV222" s="13">
        <f t="shared" si="32"/>
        <v>1</v>
      </c>
    </row>
    <row r="223" spans="1:74" hidden="1" x14ac:dyDescent="0.25">
      <c r="A223" t="s">
        <v>35</v>
      </c>
      <c r="B223" t="s">
        <v>36</v>
      </c>
      <c r="C223">
        <v>51</v>
      </c>
      <c r="D223" t="s">
        <v>64</v>
      </c>
      <c r="E223" s="8">
        <v>40541</v>
      </c>
      <c r="F223" s="3">
        <v>579380</v>
      </c>
      <c r="G223" s="3">
        <v>0</v>
      </c>
      <c r="H223" s="3">
        <v>579380</v>
      </c>
      <c r="I223" t="s">
        <v>40</v>
      </c>
      <c r="J223" t="s">
        <v>69</v>
      </c>
      <c r="K223" t="s">
        <v>141</v>
      </c>
      <c r="L223" t="s">
        <v>41</v>
      </c>
      <c r="M223">
        <v>0</v>
      </c>
      <c r="N223">
        <v>0</v>
      </c>
      <c r="O223">
        <v>51</v>
      </c>
      <c r="P223">
        <v>0</v>
      </c>
      <c r="Q223">
        <v>0</v>
      </c>
      <c r="S223">
        <v>51</v>
      </c>
      <c r="T223" s="16">
        <f t="shared" si="33"/>
        <v>8.3040112596762847E-2</v>
      </c>
      <c r="U223" s="3">
        <v>6977110</v>
      </c>
      <c r="V223" s="3">
        <v>7256980</v>
      </c>
      <c r="W223" s="14">
        <f t="shared" si="34"/>
        <v>1.0401125967628431</v>
      </c>
      <c r="X223" s="3">
        <v>4177588</v>
      </c>
      <c r="Y223" s="18">
        <f t="shared" si="35"/>
        <v>0.59875621854894079</v>
      </c>
      <c r="Z223" s="8">
        <v>40541</v>
      </c>
      <c r="AA223" s="9">
        <v>2186200</v>
      </c>
      <c r="AB223" s="9">
        <v>2072941.7</v>
      </c>
      <c r="AC223">
        <v>5.2499999999999998E-2</v>
      </c>
      <c r="AD223">
        <v>40</v>
      </c>
      <c r="AE223" s="38">
        <f t="shared" si="36"/>
        <v>6.0286368296452883E-2</v>
      </c>
      <c r="AF223">
        <v>40</v>
      </c>
      <c r="AG223" s="10">
        <v>55671</v>
      </c>
      <c r="AH223">
        <v>1</v>
      </c>
      <c r="AI223" t="s">
        <v>43</v>
      </c>
      <c r="AJ223" t="s">
        <v>402</v>
      </c>
      <c r="AK223" s="8">
        <v>40541</v>
      </c>
      <c r="AL223" s="3">
        <v>195561</v>
      </c>
      <c r="AM223" s="3">
        <v>0</v>
      </c>
      <c r="AN223">
        <v>0.05</v>
      </c>
      <c r="AO223">
        <v>15</v>
      </c>
      <c r="AP223" s="38">
        <f t="shared" si="39"/>
        <v>9.6342287609244376E-2</v>
      </c>
      <c r="AQ223">
        <v>15</v>
      </c>
      <c r="AR223" s="8">
        <v>45657</v>
      </c>
      <c r="AS223">
        <v>2</v>
      </c>
      <c r="AT223" t="s">
        <v>58</v>
      </c>
      <c r="AU223" t="s">
        <v>403</v>
      </c>
      <c r="AV223" s="11">
        <v>40541</v>
      </c>
      <c r="AW223" s="3">
        <v>417761</v>
      </c>
      <c r="AX223" s="3">
        <v>417761</v>
      </c>
      <c r="AY223">
        <v>0.1</v>
      </c>
      <c r="AZ223">
        <v>42</v>
      </c>
      <c r="BA223" s="38">
        <f t="shared" si="37"/>
        <v>0.10185999106122266</v>
      </c>
      <c r="BB223">
        <v>42</v>
      </c>
      <c r="BC223" s="8">
        <v>55884</v>
      </c>
      <c r="BD223">
        <v>3</v>
      </c>
      <c r="BE223" t="s">
        <v>58</v>
      </c>
      <c r="BF223" t="s">
        <v>288</v>
      </c>
      <c r="BG223" s="11" t="s">
        <v>106</v>
      </c>
      <c r="BH223" s="3">
        <v>0</v>
      </c>
      <c r="BI223" s="3">
        <v>0</v>
      </c>
      <c r="BJ223">
        <v>0</v>
      </c>
      <c r="BK223">
        <v>0</v>
      </c>
      <c r="BL223" s="38">
        <f t="shared" si="38"/>
        <v>0</v>
      </c>
      <c r="BM223">
        <v>0</v>
      </c>
      <c r="BN223" s="8">
        <v>0</v>
      </c>
      <c r="BO223">
        <v>0</v>
      </c>
      <c r="BP223" t="s">
        <v>46</v>
      </c>
      <c r="BQ223">
        <v>0</v>
      </c>
      <c r="BR223" s="3">
        <v>6977110</v>
      </c>
      <c r="BS223" t="s">
        <v>62</v>
      </c>
      <c r="BT223" s="19">
        <f t="shared" si="30"/>
        <v>2799522</v>
      </c>
      <c r="BU223" s="19">
        <f t="shared" si="31"/>
        <v>6977110</v>
      </c>
      <c r="BV223" s="13">
        <f t="shared" si="32"/>
        <v>1</v>
      </c>
    </row>
    <row r="224" spans="1:74" hidden="1" x14ac:dyDescent="0.25">
      <c r="A224" t="s">
        <v>200</v>
      </c>
      <c r="B224" t="s">
        <v>201</v>
      </c>
      <c r="C224">
        <v>62</v>
      </c>
      <c r="D224" t="s">
        <v>37</v>
      </c>
      <c r="E224" s="8">
        <v>40892</v>
      </c>
      <c r="F224" s="3">
        <v>6551240</v>
      </c>
      <c r="G224" s="3">
        <v>0</v>
      </c>
      <c r="H224" s="3">
        <v>6551240</v>
      </c>
      <c r="I224">
        <v>15</v>
      </c>
      <c r="J224">
        <v>30</v>
      </c>
      <c r="K224">
        <v>45</v>
      </c>
      <c r="L224" t="s">
        <v>41</v>
      </c>
      <c r="M224">
        <v>0</v>
      </c>
      <c r="N224">
        <v>0</v>
      </c>
      <c r="O224">
        <v>0</v>
      </c>
      <c r="P224">
        <v>56</v>
      </c>
      <c r="Q224">
        <v>6</v>
      </c>
      <c r="S224">
        <v>62</v>
      </c>
      <c r="T224" s="16">
        <f t="shared" si="33"/>
        <v>0.67230012529097127</v>
      </c>
      <c r="U224" s="3">
        <v>9744517</v>
      </c>
      <c r="V224" s="3">
        <v>8441950</v>
      </c>
      <c r="W224" s="14">
        <f t="shared" si="34"/>
        <v>0.86632821308639518</v>
      </c>
      <c r="X224" s="3">
        <v>5199625</v>
      </c>
      <c r="Y224" s="18">
        <f t="shared" si="35"/>
        <v>0.53359494370013416</v>
      </c>
      <c r="Z224" s="8">
        <v>40486</v>
      </c>
      <c r="AA224" s="9">
        <v>360000</v>
      </c>
      <c r="AB224" s="9">
        <v>360000</v>
      </c>
      <c r="AC224">
        <v>0.01</v>
      </c>
      <c r="AD224">
        <v>30</v>
      </c>
      <c r="AE224" s="38">
        <f t="shared" si="36"/>
        <v>3.8748113215847139E-2</v>
      </c>
      <c r="AF224">
        <v>30</v>
      </c>
      <c r="AG224" s="10">
        <v>46388</v>
      </c>
      <c r="AH224">
        <v>0</v>
      </c>
      <c r="AI224" t="s">
        <v>58</v>
      </c>
      <c r="AJ224" t="s">
        <v>205</v>
      </c>
      <c r="AK224" s="8">
        <v>40544</v>
      </c>
      <c r="AL224" s="3">
        <v>450000</v>
      </c>
      <c r="AM224" s="3">
        <v>450000</v>
      </c>
      <c r="AN224">
        <v>0.01</v>
      </c>
      <c r="AO224">
        <v>30</v>
      </c>
      <c r="AP224" s="38">
        <f t="shared" si="39"/>
        <v>3.8748113215847139E-2</v>
      </c>
      <c r="AQ224">
        <v>30</v>
      </c>
      <c r="AR224" s="8">
        <v>51440</v>
      </c>
      <c r="AS224">
        <v>0</v>
      </c>
      <c r="AT224" t="s">
        <v>58</v>
      </c>
      <c r="AU224" t="s">
        <v>205</v>
      </c>
      <c r="AV224" s="11">
        <v>40544</v>
      </c>
      <c r="AW224" s="3">
        <v>616261</v>
      </c>
      <c r="AX224" s="3">
        <v>616261</v>
      </c>
      <c r="AY224">
        <v>0</v>
      </c>
      <c r="AZ224">
        <v>30</v>
      </c>
      <c r="BA224" s="38">
        <f t="shared" si="37"/>
        <v>3.3333333333333333E-2</v>
      </c>
      <c r="BB224">
        <v>30</v>
      </c>
      <c r="BC224" s="8">
        <v>51438</v>
      </c>
      <c r="BD224">
        <v>0</v>
      </c>
      <c r="BE224" t="s">
        <v>58</v>
      </c>
      <c r="BF224" t="s">
        <v>205</v>
      </c>
      <c r="BG224" s="11">
        <v>40544</v>
      </c>
      <c r="BH224" s="3">
        <v>430300</v>
      </c>
      <c r="BI224" s="3">
        <v>430300</v>
      </c>
      <c r="BJ224">
        <v>0.01</v>
      </c>
      <c r="BK224">
        <v>30</v>
      </c>
      <c r="BL224" s="38">
        <f t="shared" si="38"/>
        <v>3.8748113215847139E-2</v>
      </c>
      <c r="BM224">
        <v>30</v>
      </c>
      <c r="BN224" s="8">
        <v>51440</v>
      </c>
      <c r="BO224">
        <v>0</v>
      </c>
      <c r="BP224" t="s">
        <v>58</v>
      </c>
      <c r="BQ224" t="s">
        <v>205</v>
      </c>
      <c r="BR224" s="3">
        <v>9744517</v>
      </c>
      <c r="BS224">
        <v>617371</v>
      </c>
      <c r="BT224" s="19">
        <f t="shared" si="30"/>
        <v>1856561</v>
      </c>
      <c r="BU224" s="19">
        <f t="shared" si="31"/>
        <v>7056186</v>
      </c>
      <c r="BV224" s="13">
        <f t="shared" si="32"/>
        <v>0.72411859920814958</v>
      </c>
    </row>
    <row r="225" spans="1:74" hidden="1" x14ac:dyDescent="0.25">
      <c r="A225" t="s">
        <v>200</v>
      </c>
      <c r="B225" t="s">
        <v>201</v>
      </c>
      <c r="C225">
        <v>0</v>
      </c>
      <c r="D225" t="s">
        <v>46</v>
      </c>
      <c r="E225" s="8" t="s">
        <v>106</v>
      </c>
      <c r="F225" s="3">
        <v>0</v>
      </c>
      <c r="G225" s="3">
        <v>0</v>
      </c>
      <c r="H225" s="3">
        <v>0</v>
      </c>
      <c r="I225">
        <v>0</v>
      </c>
      <c r="J225">
        <v>0</v>
      </c>
      <c r="K225">
        <v>0</v>
      </c>
      <c r="L225" t="s">
        <v>46</v>
      </c>
      <c r="M225">
        <v>0</v>
      </c>
      <c r="N225">
        <v>0</v>
      </c>
      <c r="O225">
        <v>0</v>
      </c>
      <c r="P225">
        <v>0</v>
      </c>
      <c r="Q225">
        <v>0</v>
      </c>
      <c r="S225">
        <v>0</v>
      </c>
      <c r="T225" s="16">
        <f t="shared" si="33"/>
        <v>0</v>
      </c>
      <c r="U225" s="3">
        <v>0</v>
      </c>
      <c r="V225" s="3">
        <v>0</v>
      </c>
      <c r="W225" s="14">
        <f t="shared" si="34"/>
        <v>0</v>
      </c>
      <c r="X225" s="3">
        <v>0</v>
      </c>
      <c r="Y225" s="18">
        <f t="shared" si="35"/>
        <v>0</v>
      </c>
      <c r="Z225" s="8">
        <v>40485</v>
      </c>
      <c r="AA225" s="9">
        <v>400000</v>
      </c>
      <c r="AB225" s="9">
        <v>382368</v>
      </c>
      <c r="AC225">
        <v>0.08</v>
      </c>
      <c r="AD225">
        <v>18</v>
      </c>
      <c r="AE225" s="38">
        <f t="shared" si="36"/>
        <v>0.10670209590483776</v>
      </c>
      <c r="AF225">
        <v>18</v>
      </c>
      <c r="AG225" s="10">
        <v>47027</v>
      </c>
      <c r="AH225">
        <v>0</v>
      </c>
      <c r="AI225" t="s">
        <v>43</v>
      </c>
      <c r="AJ225" t="s">
        <v>205</v>
      </c>
      <c r="AK225" s="8">
        <v>40544</v>
      </c>
      <c r="AL225" s="3">
        <v>1290899</v>
      </c>
      <c r="AM225" s="3">
        <v>1290899</v>
      </c>
      <c r="AN225">
        <v>0.01</v>
      </c>
      <c r="AO225">
        <v>30</v>
      </c>
      <c r="AP225" s="38">
        <f t="shared" si="39"/>
        <v>3.8748113215847139E-2</v>
      </c>
      <c r="AQ225">
        <v>30</v>
      </c>
      <c r="AR225" s="8">
        <v>51440</v>
      </c>
      <c r="AS225">
        <v>0</v>
      </c>
      <c r="AT225" t="s">
        <v>58</v>
      </c>
      <c r="AU225" t="s">
        <v>205</v>
      </c>
      <c r="AV225" s="11" t="s">
        <v>106</v>
      </c>
      <c r="AW225" s="3">
        <v>0</v>
      </c>
      <c r="AX225" s="3">
        <v>0</v>
      </c>
      <c r="AY225">
        <v>0</v>
      </c>
      <c r="AZ225">
        <v>0</v>
      </c>
      <c r="BA225" s="38">
        <f t="shared" si="37"/>
        <v>0</v>
      </c>
      <c r="BB225">
        <v>0</v>
      </c>
      <c r="BC225" s="8">
        <v>0</v>
      </c>
      <c r="BD225">
        <v>0</v>
      </c>
      <c r="BE225" t="s">
        <v>46</v>
      </c>
      <c r="BF225">
        <v>0</v>
      </c>
      <c r="BG225" s="11" t="s">
        <v>106</v>
      </c>
      <c r="BH225" s="3">
        <v>0</v>
      </c>
      <c r="BI225" s="3">
        <v>0</v>
      </c>
      <c r="BJ225">
        <v>0</v>
      </c>
      <c r="BK225">
        <v>0</v>
      </c>
      <c r="BL225" s="38">
        <f t="shared" si="38"/>
        <v>0</v>
      </c>
      <c r="BM225">
        <v>0</v>
      </c>
      <c r="BN225" s="8">
        <v>0</v>
      </c>
      <c r="BO225">
        <v>0</v>
      </c>
      <c r="BP225" t="s">
        <v>46</v>
      </c>
      <c r="BQ225">
        <v>0</v>
      </c>
      <c r="BR225" s="3">
        <v>0</v>
      </c>
      <c r="BS225">
        <v>0</v>
      </c>
      <c r="BT225" s="19">
        <f t="shared" si="30"/>
        <v>1690899</v>
      </c>
      <c r="BU225" s="19">
        <f t="shared" si="31"/>
        <v>1690899</v>
      </c>
      <c r="BV225" s="13">
        <f t="shared" si="32"/>
        <v>0</v>
      </c>
    </row>
    <row r="226" spans="1:74" hidden="1" x14ac:dyDescent="0.25">
      <c r="A226" t="s">
        <v>35</v>
      </c>
      <c r="B226" t="s">
        <v>36</v>
      </c>
      <c r="C226">
        <v>27</v>
      </c>
      <c r="D226" t="s">
        <v>37</v>
      </c>
      <c r="E226" s="8">
        <v>40843</v>
      </c>
      <c r="F226" s="3">
        <v>0</v>
      </c>
      <c r="G226" s="3">
        <v>427143</v>
      </c>
      <c r="H226" s="3">
        <v>427143</v>
      </c>
      <c r="I226" t="s">
        <v>69</v>
      </c>
      <c r="J226" t="s">
        <v>69</v>
      </c>
      <c r="K226" t="s">
        <v>40</v>
      </c>
      <c r="L226" t="s">
        <v>41</v>
      </c>
      <c r="M226">
        <v>0</v>
      </c>
      <c r="N226">
        <v>0</v>
      </c>
      <c r="O226">
        <v>27</v>
      </c>
      <c r="P226">
        <v>0</v>
      </c>
      <c r="Q226">
        <v>0</v>
      </c>
      <c r="S226">
        <v>27</v>
      </c>
      <c r="T226" s="16">
        <f t="shared" si="33"/>
        <v>8.0692331335339706E-2</v>
      </c>
      <c r="U226" s="3">
        <v>5293477</v>
      </c>
      <c r="V226" s="3">
        <v>4782047</v>
      </c>
      <c r="W226" s="14">
        <f t="shared" si="34"/>
        <v>0.90338486405060414</v>
      </c>
      <c r="X226" s="3">
        <v>0</v>
      </c>
      <c r="Y226" s="18">
        <f t="shared" si="35"/>
        <v>0</v>
      </c>
      <c r="Z226" s="8">
        <v>42005</v>
      </c>
      <c r="AA226" s="9">
        <v>1613780</v>
      </c>
      <c r="AB226" s="9">
        <v>1613780</v>
      </c>
      <c r="AC226">
        <v>0</v>
      </c>
      <c r="AD226">
        <v>0</v>
      </c>
      <c r="AE226" s="38">
        <f t="shared" si="36"/>
        <v>0</v>
      </c>
      <c r="AF226">
        <v>0</v>
      </c>
      <c r="AG226" s="10">
        <v>51463</v>
      </c>
      <c r="AH226" t="s">
        <v>54</v>
      </c>
      <c r="AI226" t="s">
        <v>58</v>
      </c>
      <c r="AJ226" t="s">
        <v>122</v>
      </c>
      <c r="AK226" s="8" t="s">
        <v>404</v>
      </c>
      <c r="AL226" s="3">
        <v>400000</v>
      </c>
      <c r="AM226" s="3">
        <v>400000</v>
      </c>
      <c r="AN226">
        <v>3.5000000000000003E-2</v>
      </c>
      <c r="AO226">
        <v>45</v>
      </c>
      <c r="AP226" s="38">
        <f t="shared" si="39"/>
        <v>4.4453433403247616E-2</v>
      </c>
      <c r="AQ226">
        <v>45</v>
      </c>
      <c r="AR226" s="8">
        <v>58776</v>
      </c>
      <c r="AS226">
        <v>0</v>
      </c>
      <c r="AT226" t="s">
        <v>100</v>
      </c>
      <c r="AU226" t="s">
        <v>405</v>
      </c>
      <c r="AV226" s="11">
        <v>40483</v>
      </c>
      <c r="AW226" s="3">
        <v>180000</v>
      </c>
      <c r="AX226" s="3">
        <v>140140</v>
      </c>
      <c r="AY226">
        <v>7.4999999999999997E-2</v>
      </c>
      <c r="AZ226">
        <v>25</v>
      </c>
      <c r="BA226" s="38">
        <f t="shared" si="37"/>
        <v>8.9710671649444004E-2</v>
      </c>
      <c r="BB226">
        <v>0</v>
      </c>
      <c r="BC226" s="8">
        <v>46328</v>
      </c>
      <c r="BD226" t="s">
        <v>406</v>
      </c>
      <c r="BE226" t="s">
        <v>58</v>
      </c>
      <c r="BF226" t="s">
        <v>406</v>
      </c>
      <c r="BG226" s="11" t="s">
        <v>106</v>
      </c>
      <c r="BH226" s="3">
        <v>0</v>
      </c>
      <c r="BI226" s="3">
        <v>0</v>
      </c>
      <c r="BJ226">
        <v>0</v>
      </c>
      <c r="BK226">
        <v>0</v>
      </c>
      <c r="BL226" s="38">
        <f t="shared" si="38"/>
        <v>0</v>
      </c>
      <c r="BM226">
        <v>0</v>
      </c>
      <c r="BN226" s="8">
        <v>0</v>
      </c>
      <c r="BO226">
        <v>0</v>
      </c>
      <c r="BP226" t="s">
        <v>46</v>
      </c>
      <c r="BQ226">
        <v>0</v>
      </c>
      <c r="BR226" s="3">
        <v>2193780</v>
      </c>
      <c r="BS226" t="s">
        <v>62</v>
      </c>
      <c r="BT226" s="19">
        <f t="shared" si="30"/>
        <v>2193780</v>
      </c>
      <c r="BU226" s="19">
        <f t="shared" si="31"/>
        <v>2193780</v>
      </c>
      <c r="BV226" s="13">
        <f t="shared" si="32"/>
        <v>0.41443081740035898</v>
      </c>
    </row>
    <row r="227" spans="1:74" x14ac:dyDescent="0.25">
      <c r="A227" t="s">
        <v>301</v>
      </c>
      <c r="B227" t="s">
        <v>302</v>
      </c>
      <c r="C227">
        <v>28</v>
      </c>
      <c r="D227" t="s">
        <v>64</v>
      </c>
      <c r="E227" s="8" t="s">
        <v>106</v>
      </c>
      <c r="F227" s="3">
        <v>271429</v>
      </c>
      <c r="G227" s="3">
        <v>0</v>
      </c>
      <c r="H227" s="3">
        <v>271429</v>
      </c>
      <c r="I227">
        <v>30</v>
      </c>
      <c r="J227">
        <v>15</v>
      </c>
      <c r="K227">
        <v>45</v>
      </c>
      <c r="L227" t="s">
        <v>139</v>
      </c>
      <c r="M227">
        <v>0</v>
      </c>
      <c r="N227">
        <v>0</v>
      </c>
      <c r="O227">
        <v>28</v>
      </c>
      <c r="P227">
        <v>0</v>
      </c>
      <c r="Q227">
        <v>0</v>
      </c>
      <c r="S227">
        <v>28</v>
      </c>
      <c r="T227" s="16">
        <f t="shared" si="33"/>
        <v>6.6299283145367024E-2</v>
      </c>
      <c r="U227" s="3">
        <v>4093996</v>
      </c>
      <c r="V227" s="3">
        <v>3624713</v>
      </c>
      <c r="W227" s="14">
        <f t="shared" si="34"/>
        <v>0.88537287286064759</v>
      </c>
      <c r="X227" s="3">
        <v>1988659</v>
      </c>
      <c r="Y227" s="18">
        <f t="shared" si="35"/>
        <v>0.48575010820723813</v>
      </c>
      <c r="Z227" s="8">
        <v>40916</v>
      </c>
      <c r="AA227" s="9">
        <v>386772</v>
      </c>
      <c r="AB227" s="9">
        <v>352978</v>
      </c>
      <c r="AC227">
        <v>5.7500000000000002E-2</v>
      </c>
      <c r="AD227">
        <v>15</v>
      </c>
      <c r="AE227" s="38">
        <f t="shared" si="36"/>
        <v>0.1012875108131331</v>
      </c>
      <c r="AF227">
        <v>30</v>
      </c>
      <c r="AG227" s="10">
        <v>46758</v>
      </c>
      <c r="AH227">
        <v>0</v>
      </c>
      <c r="AI227" t="s">
        <v>43</v>
      </c>
      <c r="AJ227">
        <v>0</v>
      </c>
      <c r="AK227" s="8" t="s">
        <v>106</v>
      </c>
      <c r="AL227" s="3">
        <v>1718565</v>
      </c>
      <c r="AM227" s="3">
        <v>992949</v>
      </c>
      <c r="AN227">
        <v>0</v>
      </c>
      <c r="AO227" t="s">
        <v>45</v>
      </c>
      <c r="AP227" s="38">
        <f t="shared" si="39"/>
        <v>0</v>
      </c>
      <c r="AQ227">
        <v>0</v>
      </c>
      <c r="AR227" s="8">
        <v>0</v>
      </c>
      <c r="AS227">
        <v>0</v>
      </c>
      <c r="AT227" t="s">
        <v>58</v>
      </c>
      <c r="AU227">
        <v>0</v>
      </c>
      <c r="AV227" s="11" t="s">
        <v>106</v>
      </c>
      <c r="AW227" s="3">
        <v>0</v>
      </c>
      <c r="AX227" s="3">
        <v>0</v>
      </c>
      <c r="AY227">
        <v>0</v>
      </c>
      <c r="AZ227">
        <v>0</v>
      </c>
      <c r="BA227" s="38">
        <f t="shared" si="37"/>
        <v>0</v>
      </c>
      <c r="BB227">
        <v>0</v>
      </c>
      <c r="BC227" s="8">
        <v>0</v>
      </c>
      <c r="BD227">
        <v>0</v>
      </c>
      <c r="BE227" t="s">
        <v>46</v>
      </c>
      <c r="BF227">
        <v>0</v>
      </c>
      <c r="BG227" s="11" t="s">
        <v>106</v>
      </c>
      <c r="BH227" s="3">
        <v>0</v>
      </c>
      <c r="BI227" s="3">
        <v>0</v>
      </c>
      <c r="BJ227">
        <v>0</v>
      </c>
      <c r="BK227">
        <v>0</v>
      </c>
      <c r="BL227" s="38">
        <f t="shared" si="38"/>
        <v>0</v>
      </c>
      <c r="BM227">
        <v>0</v>
      </c>
      <c r="BN227" s="8">
        <v>0</v>
      </c>
      <c r="BO227">
        <v>0</v>
      </c>
      <c r="BP227" t="s">
        <v>46</v>
      </c>
      <c r="BQ227">
        <v>0</v>
      </c>
      <c r="BR227" s="3">
        <v>409399</v>
      </c>
      <c r="BS227" t="s">
        <v>47</v>
      </c>
      <c r="BT227" s="19">
        <f t="shared" si="30"/>
        <v>2105337</v>
      </c>
      <c r="BU227" s="19">
        <f t="shared" si="31"/>
        <v>4093996</v>
      </c>
      <c r="BV227" s="13">
        <f t="shared" si="32"/>
        <v>1</v>
      </c>
    </row>
    <row r="228" spans="1:74" hidden="1" x14ac:dyDescent="0.25">
      <c r="A228" t="s">
        <v>407</v>
      </c>
      <c r="B228" t="s">
        <v>49</v>
      </c>
      <c r="C228">
        <v>12</v>
      </c>
      <c r="D228" t="s">
        <v>64</v>
      </c>
      <c r="E228" s="8">
        <v>40578</v>
      </c>
      <c r="F228" s="3">
        <v>414475</v>
      </c>
      <c r="G228" s="3">
        <v>0</v>
      </c>
      <c r="H228" s="3">
        <v>414475</v>
      </c>
      <c r="I228">
        <v>30</v>
      </c>
      <c r="J228">
        <v>15</v>
      </c>
      <c r="K228">
        <v>45</v>
      </c>
      <c r="L228" t="s">
        <v>41</v>
      </c>
      <c r="M228">
        <v>0</v>
      </c>
      <c r="N228">
        <v>0</v>
      </c>
      <c r="O228">
        <v>0</v>
      </c>
      <c r="P228">
        <v>12</v>
      </c>
      <c r="Q228">
        <v>0</v>
      </c>
      <c r="S228">
        <v>12</v>
      </c>
      <c r="T228" s="16">
        <f t="shared" si="33"/>
        <v>0.10259142511673727</v>
      </c>
      <c r="U228" s="3">
        <v>4040055</v>
      </c>
      <c r="V228" s="3">
        <v>4634815</v>
      </c>
      <c r="W228" s="14">
        <f t="shared" si="34"/>
        <v>1.1472158176064435</v>
      </c>
      <c r="X228" s="3">
        <v>3094578</v>
      </c>
      <c r="Y228" s="18">
        <f t="shared" si="35"/>
        <v>0.76597422559841388</v>
      </c>
      <c r="Z228" s="8">
        <v>40303</v>
      </c>
      <c r="AA228" s="9">
        <v>9357</v>
      </c>
      <c r="AB228" s="9">
        <v>0</v>
      </c>
      <c r="AC228">
        <v>0.05</v>
      </c>
      <c r="AD228">
        <v>15</v>
      </c>
      <c r="AE228" s="38">
        <f t="shared" si="36"/>
        <v>9.6342287609244376E-2</v>
      </c>
      <c r="AF228">
        <v>15</v>
      </c>
      <c r="AG228" s="10">
        <v>45894</v>
      </c>
      <c r="AH228">
        <v>0</v>
      </c>
      <c r="AI228" t="s">
        <v>58</v>
      </c>
      <c r="AJ228" t="s">
        <v>288</v>
      </c>
      <c r="AK228" s="8">
        <v>40303</v>
      </c>
      <c r="AL228" s="3">
        <v>215306</v>
      </c>
      <c r="AM228" s="3">
        <v>195128</v>
      </c>
      <c r="AN228">
        <v>6.25E-2</v>
      </c>
      <c r="AO228">
        <v>16</v>
      </c>
      <c r="AP228" s="38">
        <f t="shared" si="39"/>
        <v>0.10065795384260373</v>
      </c>
      <c r="AQ228">
        <v>16</v>
      </c>
      <c r="AR228" s="8">
        <v>46183</v>
      </c>
      <c r="AS228" t="s">
        <v>63</v>
      </c>
      <c r="AT228" t="s">
        <v>43</v>
      </c>
      <c r="AU228" t="s">
        <v>244</v>
      </c>
      <c r="AV228" s="11">
        <v>40303</v>
      </c>
      <c r="AW228" s="3">
        <v>720814</v>
      </c>
      <c r="AX228" s="3">
        <v>382933</v>
      </c>
      <c r="AY228">
        <v>0</v>
      </c>
      <c r="AZ228">
        <v>0</v>
      </c>
      <c r="BA228" s="38">
        <f t="shared" si="37"/>
        <v>0</v>
      </c>
      <c r="BB228">
        <v>0</v>
      </c>
      <c r="BC228" s="8" t="s">
        <v>47</v>
      </c>
      <c r="BD228">
        <v>0</v>
      </c>
      <c r="BE228" t="s">
        <v>100</v>
      </c>
      <c r="BF228" t="s">
        <v>408</v>
      </c>
      <c r="BG228" s="11" t="s">
        <v>106</v>
      </c>
      <c r="BH228" s="3">
        <v>0</v>
      </c>
      <c r="BI228" s="3">
        <v>0</v>
      </c>
      <c r="BJ228">
        <v>0</v>
      </c>
      <c r="BK228">
        <v>0</v>
      </c>
      <c r="BL228" s="38">
        <f t="shared" si="38"/>
        <v>0</v>
      </c>
      <c r="BM228">
        <v>0</v>
      </c>
      <c r="BN228" s="8">
        <v>0</v>
      </c>
      <c r="BO228">
        <v>0</v>
      </c>
      <c r="BP228" t="s">
        <v>46</v>
      </c>
      <c r="BQ228">
        <v>0</v>
      </c>
      <c r="BR228" s="3">
        <v>4040055</v>
      </c>
      <c r="BS228" t="s">
        <v>62</v>
      </c>
      <c r="BT228" s="19">
        <f t="shared" si="30"/>
        <v>945477</v>
      </c>
      <c r="BU228" s="19">
        <f t="shared" si="31"/>
        <v>4040055</v>
      </c>
      <c r="BV228" s="13">
        <f t="shared" si="32"/>
        <v>1</v>
      </c>
    </row>
    <row r="229" spans="1:74" hidden="1" x14ac:dyDescent="0.25">
      <c r="A229" t="s">
        <v>409</v>
      </c>
      <c r="B229" t="s">
        <v>66</v>
      </c>
      <c r="C229">
        <v>48</v>
      </c>
      <c r="D229" t="s">
        <v>64</v>
      </c>
      <c r="E229" s="8" t="s">
        <v>106</v>
      </c>
      <c r="F229" s="3">
        <v>6572130</v>
      </c>
      <c r="G229" s="3">
        <v>0</v>
      </c>
      <c r="H229" s="3">
        <v>6572130</v>
      </c>
      <c r="I229" t="s">
        <v>410</v>
      </c>
      <c r="J229" s="8">
        <v>57345</v>
      </c>
      <c r="K229" t="s">
        <v>136</v>
      </c>
      <c r="L229" t="s">
        <v>46</v>
      </c>
      <c r="M229">
        <v>0</v>
      </c>
      <c r="N229">
        <v>31</v>
      </c>
      <c r="O229">
        <v>16</v>
      </c>
      <c r="P229">
        <v>0</v>
      </c>
      <c r="Q229">
        <v>0</v>
      </c>
      <c r="S229">
        <v>47</v>
      </c>
      <c r="T229" s="16">
        <f t="shared" si="33"/>
        <v>0.97799175181762688</v>
      </c>
      <c r="U229" s="3">
        <v>6720026</v>
      </c>
      <c r="V229" s="3">
        <v>7424206</v>
      </c>
      <c r="W229" s="14">
        <f t="shared" si="34"/>
        <v>1.1047882850453257</v>
      </c>
      <c r="X229" s="3">
        <v>4387699</v>
      </c>
      <c r="Y229" s="18">
        <f t="shared" si="35"/>
        <v>0.65292887259662391</v>
      </c>
      <c r="Z229" s="8">
        <v>40491</v>
      </c>
      <c r="AA229" s="9">
        <v>1019000</v>
      </c>
      <c r="AB229" s="9">
        <v>944240.73</v>
      </c>
      <c r="AC229">
        <v>6.25E-2</v>
      </c>
      <c r="AD229">
        <v>30</v>
      </c>
      <c r="AE229" s="38">
        <f t="shared" si="36"/>
        <v>7.4602836906873263E-2</v>
      </c>
      <c r="AF229">
        <v>16</v>
      </c>
      <c r="AG229" s="10">
        <v>46508</v>
      </c>
      <c r="AH229">
        <v>0</v>
      </c>
      <c r="AI229" t="s">
        <v>43</v>
      </c>
      <c r="AJ229">
        <v>0</v>
      </c>
      <c r="AK229" s="8" t="s">
        <v>106</v>
      </c>
      <c r="AL229" s="3">
        <v>949571</v>
      </c>
      <c r="AM229" s="3">
        <v>569741</v>
      </c>
      <c r="AN229">
        <v>0</v>
      </c>
      <c r="AO229">
        <v>15</v>
      </c>
      <c r="AP229" s="38">
        <f t="shared" si="39"/>
        <v>6.6666666666666666E-2</v>
      </c>
      <c r="AQ229" t="s">
        <v>391</v>
      </c>
      <c r="AR229" s="8">
        <v>46753</v>
      </c>
      <c r="AS229">
        <v>0</v>
      </c>
      <c r="AT229" t="s">
        <v>100</v>
      </c>
      <c r="AU229">
        <v>0</v>
      </c>
      <c r="AV229" s="11" t="s">
        <v>106</v>
      </c>
      <c r="AW229" s="3">
        <v>0</v>
      </c>
      <c r="AX229" s="3">
        <v>0</v>
      </c>
      <c r="AY229">
        <v>0</v>
      </c>
      <c r="AZ229">
        <v>0</v>
      </c>
      <c r="BA229" s="38">
        <f t="shared" si="37"/>
        <v>0</v>
      </c>
      <c r="BB229">
        <v>0</v>
      </c>
      <c r="BC229" s="8">
        <v>0</v>
      </c>
      <c r="BD229">
        <v>0</v>
      </c>
      <c r="BE229" t="s">
        <v>46</v>
      </c>
      <c r="BF229">
        <v>0</v>
      </c>
      <c r="BG229" s="11" t="s">
        <v>106</v>
      </c>
      <c r="BH229" s="3">
        <v>0</v>
      </c>
      <c r="BI229" s="3">
        <v>0</v>
      </c>
      <c r="BJ229">
        <v>0</v>
      </c>
      <c r="BK229">
        <v>0</v>
      </c>
      <c r="BL229" s="38">
        <f t="shared" si="38"/>
        <v>0</v>
      </c>
      <c r="BM229">
        <v>0</v>
      </c>
      <c r="BN229" s="8">
        <v>0</v>
      </c>
      <c r="BO229">
        <v>0</v>
      </c>
      <c r="BP229" t="s">
        <v>46</v>
      </c>
      <c r="BQ229">
        <v>0</v>
      </c>
      <c r="BR229" s="3">
        <v>6720026</v>
      </c>
      <c r="BS229" t="s">
        <v>47</v>
      </c>
      <c r="BT229" s="19">
        <f t="shared" si="30"/>
        <v>1968571</v>
      </c>
      <c r="BU229" s="19">
        <f t="shared" si="31"/>
        <v>6356270</v>
      </c>
      <c r="BV229" s="13">
        <f t="shared" si="32"/>
        <v>0.94586985228926201</v>
      </c>
    </row>
    <row r="230" spans="1:74" hidden="1" x14ac:dyDescent="0.25">
      <c r="A230" t="s">
        <v>35</v>
      </c>
      <c r="B230" t="s">
        <v>36</v>
      </c>
      <c r="C230">
        <v>48</v>
      </c>
      <c r="D230" t="s">
        <v>37</v>
      </c>
      <c r="E230" s="8">
        <v>41113</v>
      </c>
      <c r="F230" s="3">
        <v>1000000</v>
      </c>
      <c r="G230" s="3">
        <v>0</v>
      </c>
      <c r="H230" s="3">
        <v>1000000</v>
      </c>
      <c r="I230">
        <v>15</v>
      </c>
      <c r="J230">
        <v>15</v>
      </c>
      <c r="K230">
        <v>30</v>
      </c>
      <c r="L230" t="s">
        <v>41</v>
      </c>
      <c r="M230">
        <v>0</v>
      </c>
      <c r="N230">
        <v>0</v>
      </c>
      <c r="O230">
        <v>0</v>
      </c>
      <c r="P230">
        <v>48</v>
      </c>
      <c r="Q230">
        <v>0</v>
      </c>
      <c r="S230">
        <v>48</v>
      </c>
      <c r="T230" s="16">
        <f t="shared" si="33"/>
        <v>9.3870888103085248E-2</v>
      </c>
      <c r="U230" s="3">
        <v>10652930</v>
      </c>
      <c r="V230" s="3">
        <v>11111113</v>
      </c>
      <c r="W230" s="14">
        <f t="shared" si="34"/>
        <v>1.0430100451237359</v>
      </c>
      <c r="X230" s="3">
        <v>8116067</v>
      </c>
      <c r="Y230" s="18">
        <f t="shared" si="35"/>
        <v>0.76186241719414283</v>
      </c>
      <c r="Z230" s="8">
        <v>40773</v>
      </c>
      <c r="AA230" s="9">
        <v>1202091</v>
      </c>
      <c r="AB230" s="9">
        <v>1128238</v>
      </c>
      <c r="AC230">
        <v>6.7500000000000004E-2</v>
      </c>
      <c r="AD230">
        <v>18</v>
      </c>
      <c r="AE230" s="38">
        <f t="shared" si="36"/>
        <v>9.7626212409459248E-2</v>
      </c>
      <c r="AF230">
        <v>18</v>
      </c>
      <c r="AG230" s="10">
        <v>47371</v>
      </c>
      <c r="AH230" t="s">
        <v>394</v>
      </c>
      <c r="AI230" t="s">
        <v>43</v>
      </c>
      <c r="AJ230" t="s">
        <v>291</v>
      </c>
      <c r="AK230" s="8">
        <v>40773</v>
      </c>
      <c r="AL230" s="3">
        <v>402000</v>
      </c>
      <c r="AM230" s="3">
        <v>310133</v>
      </c>
      <c r="AN230">
        <v>7.4999999999999997E-2</v>
      </c>
      <c r="AO230">
        <v>15</v>
      </c>
      <c r="AP230" s="38">
        <f t="shared" si="39"/>
        <v>0.11328723625419035</v>
      </c>
      <c r="AQ230">
        <v>15</v>
      </c>
      <c r="AR230" s="8">
        <v>46280</v>
      </c>
      <c r="AS230">
        <v>0</v>
      </c>
      <c r="AT230" t="s">
        <v>46</v>
      </c>
      <c r="AU230" t="s">
        <v>411</v>
      </c>
      <c r="AV230" s="11">
        <v>40773</v>
      </c>
      <c r="AW230" s="3">
        <v>450000</v>
      </c>
      <c r="AX230" s="3">
        <v>450000</v>
      </c>
      <c r="AY230">
        <v>0.01</v>
      </c>
      <c r="AZ230">
        <v>30</v>
      </c>
      <c r="BA230" s="38">
        <f t="shared" si="37"/>
        <v>3.8748113215847139E-2</v>
      </c>
      <c r="BB230">
        <v>30</v>
      </c>
      <c r="BC230" s="8">
        <v>51683</v>
      </c>
      <c r="BD230">
        <v>0</v>
      </c>
      <c r="BE230" t="s">
        <v>100</v>
      </c>
      <c r="BF230" t="s">
        <v>339</v>
      </c>
      <c r="BG230" s="11">
        <v>40773</v>
      </c>
      <c r="BH230" s="3">
        <v>482772</v>
      </c>
      <c r="BI230" s="3">
        <v>482772</v>
      </c>
      <c r="BJ230">
        <v>0.01</v>
      </c>
      <c r="BK230">
        <v>30</v>
      </c>
      <c r="BL230" s="38">
        <f t="shared" si="38"/>
        <v>3.8748113215847139E-2</v>
      </c>
      <c r="BM230">
        <v>30</v>
      </c>
      <c r="BN230" s="8">
        <v>51683</v>
      </c>
      <c r="BO230">
        <v>0</v>
      </c>
      <c r="BP230" t="s">
        <v>100</v>
      </c>
      <c r="BQ230">
        <v>0</v>
      </c>
      <c r="BR230" s="3">
        <v>10652930</v>
      </c>
      <c r="BS230" t="s">
        <v>62</v>
      </c>
      <c r="BT230" s="19">
        <f t="shared" si="30"/>
        <v>2536863</v>
      </c>
      <c r="BU230" s="19">
        <f t="shared" si="31"/>
        <v>10652930</v>
      </c>
      <c r="BV230" s="13">
        <f t="shared" si="32"/>
        <v>1</v>
      </c>
    </row>
    <row r="231" spans="1:74" hidden="1" x14ac:dyDescent="0.25">
      <c r="A231" t="s">
        <v>48</v>
      </c>
      <c r="B231" t="s">
        <v>49</v>
      </c>
      <c r="C231">
        <v>60</v>
      </c>
      <c r="D231" t="s">
        <v>37</v>
      </c>
      <c r="E231" s="8">
        <v>40746</v>
      </c>
      <c r="F231" s="3">
        <v>421588</v>
      </c>
      <c r="G231" s="3">
        <v>0</v>
      </c>
      <c r="H231" s="3">
        <v>421588</v>
      </c>
      <c r="I231" t="s">
        <v>52</v>
      </c>
      <c r="J231" t="s">
        <v>51</v>
      </c>
      <c r="K231" t="s">
        <v>136</v>
      </c>
      <c r="L231" t="s">
        <v>41</v>
      </c>
      <c r="M231">
        <v>0</v>
      </c>
      <c r="N231">
        <v>0</v>
      </c>
      <c r="O231">
        <v>49</v>
      </c>
      <c r="P231">
        <v>11</v>
      </c>
      <c r="Q231">
        <v>0</v>
      </c>
      <c r="S231">
        <v>60</v>
      </c>
      <c r="T231" s="16">
        <f t="shared" si="33"/>
        <v>7.4764850227519677E-2</v>
      </c>
      <c r="U231" s="3">
        <v>5638853</v>
      </c>
      <c r="V231" s="3">
        <v>4333302</v>
      </c>
      <c r="W231" s="14">
        <f t="shared" si="34"/>
        <v>0.76847224071987685</v>
      </c>
      <c r="X231" s="3">
        <v>3246897</v>
      </c>
      <c r="Y231" s="18">
        <f t="shared" si="35"/>
        <v>0.57580805883749764</v>
      </c>
      <c r="Z231" s="8">
        <v>40494</v>
      </c>
      <c r="AA231" s="9">
        <v>926956</v>
      </c>
      <c r="AB231" s="9">
        <v>907039</v>
      </c>
      <c r="AC231">
        <v>0</v>
      </c>
      <c r="AD231">
        <v>30</v>
      </c>
      <c r="AE231" s="38">
        <f t="shared" si="36"/>
        <v>3.3333333333333333E-2</v>
      </c>
      <c r="AF231">
        <v>30</v>
      </c>
      <c r="AG231" s="10">
        <v>14927</v>
      </c>
      <c r="AH231" t="s">
        <v>63</v>
      </c>
      <c r="AI231" t="s">
        <v>58</v>
      </c>
      <c r="AJ231">
        <v>0</v>
      </c>
      <c r="AK231" s="8">
        <v>40487</v>
      </c>
      <c r="AL231" s="3">
        <v>1180000</v>
      </c>
      <c r="AM231" s="3">
        <v>1180000</v>
      </c>
      <c r="AN231">
        <v>3.5999999999999997E-2</v>
      </c>
      <c r="AO231">
        <v>35</v>
      </c>
      <c r="AP231" s="38">
        <f t="shared" si="39"/>
        <v>5.0704729069869253E-2</v>
      </c>
      <c r="AQ231">
        <v>35</v>
      </c>
      <c r="AR231" s="8">
        <v>16746</v>
      </c>
      <c r="AS231" t="s">
        <v>206</v>
      </c>
      <c r="AT231" t="s">
        <v>58</v>
      </c>
      <c r="AU231">
        <v>0</v>
      </c>
      <c r="AV231" s="11">
        <v>40487</v>
      </c>
      <c r="AW231" s="3">
        <v>285000</v>
      </c>
      <c r="AX231" s="3">
        <v>285000</v>
      </c>
      <c r="AY231">
        <v>0</v>
      </c>
      <c r="AZ231">
        <v>30</v>
      </c>
      <c r="BA231" s="38">
        <f t="shared" si="37"/>
        <v>3.3333333333333333E-2</v>
      </c>
      <c r="BB231">
        <v>30</v>
      </c>
      <c r="BC231" s="8">
        <v>15523</v>
      </c>
      <c r="BD231" t="s">
        <v>251</v>
      </c>
      <c r="BE231" t="s">
        <v>58</v>
      </c>
      <c r="BF231">
        <v>0</v>
      </c>
      <c r="BG231" s="11" t="s">
        <v>106</v>
      </c>
      <c r="BH231" s="3">
        <v>0</v>
      </c>
      <c r="BI231" s="3">
        <v>0</v>
      </c>
      <c r="BJ231">
        <v>0</v>
      </c>
      <c r="BK231">
        <v>0</v>
      </c>
      <c r="BL231" s="38">
        <f t="shared" si="38"/>
        <v>0</v>
      </c>
      <c r="BM231">
        <v>0</v>
      </c>
      <c r="BN231" s="8">
        <v>0</v>
      </c>
      <c r="BO231">
        <v>0</v>
      </c>
      <c r="BP231" t="s">
        <v>46</v>
      </c>
      <c r="BQ231">
        <v>0</v>
      </c>
      <c r="BR231" s="3">
        <v>5638853</v>
      </c>
      <c r="BS231" t="s">
        <v>47</v>
      </c>
      <c r="BT231" s="19">
        <f t="shared" si="30"/>
        <v>2391956</v>
      </c>
      <c r="BU231" s="19">
        <f t="shared" si="31"/>
        <v>5638853</v>
      </c>
      <c r="BV231" s="13">
        <f t="shared" si="32"/>
        <v>1</v>
      </c>
    </row>
    <row r="232" spans="1:74" hidden="1" x14ac:dyDescent="0.25">
      <c r="A232" t="s">
        <v>396</v>
      </c>
      <c r="B232" t="s">
        <v>66</v>
      </c>
      <c r="C232">
        <v>154</v>
      </c>
      <c r="D232" t="s">
        <v>37</v>
      </c>
      <c r="E232" s="8">
        <v>40834</v>
      </c>
      <c r="F232" s="3">
        <v>976374</v>
      </c>
      <c r="G232" s="3">
        <v>0</v>
      </c>
      <c r="H232" s="3">
        <v>976374</v>
      </c>
      <c r="I232" t="s">
        <v>52</v>
      </c>
      <c r="J232" t="s">
        <v>51</v>
      </c>
      <c r="K232" t="s">
        <v>136</v>
      </c>
      <c r="L232" t="s">
        <v>41</v>
      </c>
      <c r="M232">
        <v>0</v>
      </c>
      <c r="N232">
        <v>0</v>
      </c>
      <c r="O232">
        <v>23</v>
      </c>
      <c r="P232">
        <v>0</v>
      </c>
      <c r="Q232">
        <v>131</v>
      </c>
      <c r="S232">
        <v>154</v>
      </c>
      <c r="T232" s="16">
        <f t="shared" si="33"/>
        <v>6.6959245120705418E-2</v>
      </c>
      <c r="U232" s="3">
        <v>14581616</v>
      </c>
      <c r="V232" s="3">
        <v>9975573</v>
      </c>
      <c r="W232" s="14">
        <f t="shared" si="34"/>
        <v>0.6841198533825058</v>
      </c>
      <c r="X232" s="3">
        <v>7050957.5700000003</v>
      </c>
      <c r="Y232" s="18">
        <f t="shared" si="35"/>
        <v>0.48355117635795652</v>
      </c>
      <c r="Z232" s="8">
        <v>41192</v>
      </c>
      <c r="AA232" s="9">
        <v>2147000</v>
      </c>
      <c r="AB232" s="9">
        <v>1967610.68</v>
      </c>
      <c r="AC232">
        <v>5.0299999999999997E-2</v>
      </c>
      <c r="AD232">
        <v>16</v>
      </c>
      <c r="AE232" s="38">
        <f t="shared" si="36"/>
        <v>9.2467038537640017E-2</v>
      </c>
      <c r="AF232">
        <v>30</v>
      </c>
      <c r="AG232" s="10">
        <v>45935</v>
      </c>
      <c r="AH232" t="s">
        <v>63</v>
      </c>
      <c r="AI232" t="s">
        <v>43</v>
      </c>
      <c r="AJ232">
        <v>0</v>
      </c>
      <c r="AK232" s="8">
        <v>40487</v>
      </c>
      <c r="AL232" s="3">
        <v>4910051</v>
      </c>
      <c r="AM232" s="3">
        <v>4910051</v>
      </c>
      <c r="AN232">
        <v>4.2999999999999997E-2</v>
      </c>
      <c r="AO232">
        <v>35</v>
      </c>
      <c r="AP232" s="38">
        <f t="shared" si="39"/>
        <v>5.5779880182394943E-2</v>
      </c>
      <c r="AQ232">
        <v>35</v>
      </c>
      <c r="AR232" s="8">
        <v>16741</v>
      </c>
      <c r="AS232" t="s">
        <v>206</v>
      </c>
      <c r="AT232" t="s">
        <v>58</v>
      </c>
      <c r="AU232">
        <v>0</v>
      </c>
      <c r="AV232" s="11" t="s">
        <v>106</v>
      </c>
      <c r="AW232" s="3">
        <v>0</v>
      </c>
      <c r="AX232" s="3">
        <v>0</v>
      </c>
      <c r="AY232">
        <v>0</v>
      </c>
      <c r="AZ232">
        <v>0</v>
      </c>
      <c r="BA232" s="38">
        <f t="shared" si="37"/>
        <v>0</v>
      </c>
      <c r="BB232">
        <v>0</v>
      </c>
      <c r="BC232" s="8">
        <v>0</v>
      </c>
      <c r="BD232">
        <v>0</v>
      </c>
      <c r="BE232" t="s">
        <v>46</v>
      </c>
      <c r="BF232">
        <v>0</v>
      </c>
      <c r="BG232" s="11" t="s">
        <v>106</v>
      </c>
      <c r="BH232" s="3">
        <v>0</v>
      </c>
      <c r="BI232" s="3">
        <v>0</v>
      </c>
      <c r="BJ232">
        <v>0</v>
      </c>
      <c r="BK232">
        <v>0</v>
      </c>
      <c r="BL232" s="38">
        <f t="shared" si="38"/>
        <v>0</v>
      </c>
      <c r="BM232">
        <v>0</v>
      </c>
      <c r="BN232" s="8">
        <v>0</v>
      </c>
      <c r="BO232">
        <v>0</v>
      </c>
      <c r="BP232" t="s">
        <v>46</v>
      </c>
      <c r="BQ232">
        <v>0</v>
      </c>
      <c r="BR232" s="3">
        <v>14581616</v>
      </c>
      <c r="BS232" t="s">
        <v>47</v>
      </c>
      <c r="BT232" s="19">
        <f t="shared" si="30"/>
        <v>7057051</v>
      </c>
      <c r="BU232" s="19">
        <f t="shared" si="31"/>
        <v>14108008.57</v>
      </c>
      <c r="BV232" s="13">
        <f t="shared" si="32"/>
        <v>0.96752023712598112</v>
      </c>
    </row>
    <row r="233" spans="1:74" hidden="1" x14ac:dyDescent="0.25">
      <c r="A233" t="s">
        <v>48</v>
      </c>
      <c r="B233" t="s">
        <v>49</v>
      </c>
      <c r="C233">
        <v>82</v>
      </c>
      <c r="D233" t="s">
        <v>37</v>
      </c>
      <c r="E233" s="8">
        <v>40810</v>
      </c>
      <c r="F233" s="3">
        <v>529654</v>
      </c>
      <c r="G233" s="3">
        <v>0</v>
      </c>
      <c r="H233" s="3">
        <v>529654</v>
      </c>
      <c r="I233" t="s">
        <v>52</v>
      </c>
      <c r="J233" t="s">
        <v>51</v>
      </c>
      <c r="K233" t="s">
        <v>136</v>
      </c>
      <c r="L233" t="s">
        <v>41</v>
      </c>
      <c r="M233">
        <v>0</v>
      </c>
      <c r="N233">
        <v>0</v>
      </c>
      <c r="O233">
        <v>78</v>
      </c>
      <c r="P233">
        <v>4</v>
      </c>
      <c r="Q233">
        <v>0</v>
      </c>
      <c r="S233">
        <v>82</v>
      </c>
      <c r="T233" s="16">
        <f t="shared" si="33"/>
        <v>7.3484773858958588E-2</v>
      </c>
      <c r="U233" s="3">
        <v>7207670</v>
      </c>
      <c r="V233" s="3">
        <v>5174827</v>
      </c>
      <c r="W233" s="14">
        <f t="shared" si="34"/>
        <v>0.71796114417002999</v>
      </c>
      <c r="X233" s="3">
        <v>3992994</v>
      </c>
      <c r="Y233" s="18">
        <f t="shared" si="35"/>
        <v>0.55399234426659383</v>
      </c>
      <c r="Z233" s="8">
        <v>44105</v>
      </c>
      <c r="AA233" s="9">
        <v>755000</v>
      </c>
      <c r="AB233" s="9">
        <v>669514.69999999995</v>
      </c>
      <c r="AC233">
        <v>5.0999999999999997E-2</v>
      </c>
      <c r="AD233">
        <v>18</v>
      </c>
      <c r="AE233" s="38">
        <f t="shared" si="36"/>
        <v>8.6215856907131391E-2</v>
      </c>
      <c r="AF233">
        <v>30</v>
      </c>
      <c r="AG233" s="10">
        <v>47027</v>
      </c>
      <c r="AH233" t="s">
        <v>63</v>
      </c>
      <c r="AI233" t="s">
        <v>43</v>
      </c>
      <c r="AJ233">
        <v>0</v>
      </c>
      <c r="AK233" s="8">
        <v>40494</v>
      </c>
      <c r="AL233" s="3">
        <v>569676</v>
      </c>
      <c r="AM233" s="3">
        <v>385068.9</v>
      </c>
      <c r="AN233">
        <v>0</v>
      </c>
      <c r="AO233">
        <v>30</v>
      </c>
      <c r="AP233" s="38">
        <f t="shared" si="39"/>
        <v>3.3333333333333333E-2</v>
      </c>
      <c r="AQ233">
        <v>30</v>
      </c>
      <c r="AR233" s="8">
        <v>51452</v>
      </c>
      <c r="AS233" t="s">
        <v>412</v>
      </c>
      <c r="AT233" t="s">
        <v>58</v>
      </c>
      <c r="AU233">
        <v>0</v>
      </c>
      <c r="AV233" s="11">
        <v>40487</v>
      </c>
      <c r="AW233" s="3">
        <v>1890000</v>
      </c>
      <c r="AX233" s="3">
        <v>1890000</v>
      </c>
      <c r="AY233">
        <v>4.2999999999999997E-2</v>
      </c>
      <c r="AZ233">
        <v>35</v>
      </c>
      <c r="BA233" s="38">
        <f t="shared" si="37"/>
        <v>5.5779880182394943E-2</v>
      </c>
      <c r="BB233">
        <v>35</v>
      </c>
      <c r="BC233" s="8">
        <v>53271</v>
      </c>
      <c r="BD233" t="s">
        <v>251</v>
      </c>
      <c r="BE233" t="s">
        <v>58</v>
      </c>
      <c r="BF233">
        <v>0</v>
      </c>
      <c r="BG233" s="11" t="s">
        <v>106</v>
      </c>
      <c r="BH233" s="3">
        <v>0</v>
      </c>
      <c r="BI233" s="3">
        <v>0</v>
      </c>
      <c r="BJ233">
        <v>0</v>
      </c>
      <c r="BK233">
        <v>0</v>
      </c>
      <c r="BL233" s="38">
        <f t="shared" si="38"/>
        <v>0</v>
      </c>
      <c r="BM233">
        <v>0</v>
      </c>
      <c r="BN233" s="8">
        <v>0</v>
      </c>
      <c r="BO233">
        <v>0</v>
      </c>
      <c r="BP233" t="s">
        <v>46</v>
      </c>
      <c r="BQ233">
        <v>0</v>
      </c>
      <c r="BR233" s="3">
        <v>7207670</v>
      </c>
      <c r="BS233" t="s">
        <v>47</v>
      </c>
      <c r="BT233" s="19">
        <f t="shared" si="30"/>
        <v>3214676</v>
      </c>
      <c r="BU233" s="19">
        <f t="shared" si="31"/>
        <v>7207670</v>
      </c>
      <c r="BV233" s="13">
        <f t="shared" si="32"/>
        <v>1</v>
      </c>
    </row>
    <row r="234" spans="1:74" x14ac:dyDescent="0.25">
      <c r="A234" t="s">
        <v>96</v>
      </c>
      <c r="B234" t="s">
        <v>97</v>
      </c>
      <c r="C234">
        <v>13</v>
      </c>
      <c r="D234" t="s">
        <v>159</v>
      </c>
      <c r="E234" s="8">
        <v>40584</v>
      </c>
      <c r="F234" s="3">
        <v>165206</v>
      </c>
      <c r="G234" s="3">
        <v>0</v>
      </c>
      <c r="H234" s="3">
        <v>165206</v>
      </c>
      <c r="I234" t="s">
        <v>69</v>
      </c>
      <c r="J234" t="s">
        <v>69</v>
      </c>
      <c r="K234" t="s">
        <v>40</v>
      </c>
      <c r="L234" t="s">
        <v>41</v>
      </c>
      <c r="M234">
        <v>0</v>
      </c>
      <c r="N234">
        <v>0</v>
      </c>
      <c r="O234">
        <v>3</v>
      </c>
      <c r="P234">
        <v>9</v>
      </c>
      <c r="Q234">
        <v>1</v>
      </c>
      <c r="S234">
        <v>13</v>
      </c>
      <c r="T234" s="16">
        <f t="shared" si="33"/>
        <v>5.6603372780659619E-2</v>
      </c>
      <c r="U234" s="3">
        <v>2918660</v>
      </c>
      <c r="V234" s="3">
        <v>2300103</v>
      </c>
      <c r="W234" s="14">
        <f t="shared" si="34"/>
        <v>0.78806815456408075</v>
      </c>
      <c r="X234" s="3">
        <v>1087943</v>
      </c>
      <c r="Y234" s="18">
        <f t="shared" si="35"/>
        <v>0.37275427764796176</v>
      </c>
      <c r="Z234" s="8">
        <v>40325</v>
      </c>
      <c r="AA234" s="9">
        <v>259426</v>
      </c>
      <c r="AB234" s="9">
        <v>201673.3</v>
      </c>
      <c r="AC234">
        <v>6.25E-2</v>
      </c>
      <c r="AD234">
        <v>16</v>
      </c>
      <c r="AE234" s="38">
        <f t="shared" si="36"/>
        <v>0.10065795384260373</v>
      </c>
      <c r="AF234">
        <v>30</v>
      </c>
      <c r="AG234" s="10">
        <v>46183</v>
      </c>
      <c r="AH234" t="s">
        <v>54</v>
      </c>
      <c r="AI234" t="s">
        <v>43</v>
      </c>
      <c r="AJ234" t="s">
        <v>55</v>
      </c>
      <c r="AK234" s="8">
        <v>40451</v>
      </c>
      <c r="AL234" s="3">
        <v>935295</v>
      </c>
      <c r="AM234" s="3">
        <v>495626.41</v>
      </c>
      <c r="AN234" t="s">
        <v>254</v>
      </c>
      <c r="AO234" t="s">
        <v>358</v>
      </c>
      <c r="AP234" s="38">
        <f t="shared" si="39"/>
        <v>0</v>
      </c>
      <c r="AQ234" t="s">
        <v>358</v>
      </c>
      <c r="AR234" s="8" t="s">
        <v>413</v>
      </c>
      <c r="AS234" t="s">
        <v>71</v>
      </c>
      <c r="AT234" t="s">
        <v>100</v>
      </c>
      <c r="AU234" t="s">
        <v>414</v>
      </c>
      <c r="AV234" s="11">
        <v>40359</v>
      </c>
      <c r="AW234" s="3">
        <v>601996</v>
      </c>
      <c r="AX234" s="3">
        <v>764969.67</v>
      </c>
      <c r="AY234">
        <v>0.04</v>
      </c>
      <c r="AZ234">
        <v>17</v>
      </c>
      <c r="BA234" s="38">
        <f t="shared" si="37"/>
        <v>8.2198522089099474E-2</v>
      </c>
      <c r="BB234">
        <v>17</v>
      </c>
      <c r="BC234" s="8">
        <v>46388</v>
      </c>
      <c r="BD234" t="s">
        <v>75</v>
      </c>
      <c r="BE234" t="s">
        <v>100</v>
      </c>
      <c r="BF234" t="s">
        <v>55</v>
      </c>
      <c r="BG234" s="11" t="s">
        <v>358</v>
      </c>
      <c r="BH234" s="3">
        <v>34000</v>
      </c>
      <c r="BI234" s="3">
        <v>0</v>
      </c>
      <c r="BJ234">
        <v>0.03</v>
      </c>
      <c r="BK234">
        <v>5</v>
      </c>
      <c r="BL234" s="38">
        <f t="shared" si="38"/>
        <v>0.21835457140057601</v>
      </c>
      <c r="BM234">
        <v>5</v>
      </c>
      <c r="BN234" s="8" t="s">
        <v>415</v>
      </c>
      <c r="BO234" t="s">
        <v>358</v>
      </c>
      <c r="BP234" t="s">
        <v>58</v>
      </c>
      <c r="BQ234" t="s">
        <v>47</v>
      </c>
      <c r="BR234" s="3">
        <v>2918660</v>
      </c>
      <c r="BS234" t="s">
        <v>47</v>
      </c>
      <c r="BT234" s="19">
        <f t="shared" si="30"/>
        <v>1830717</v>
      </c>
      <c r="BU234" s="19">
        <f t="shared" si="31"/>
        <v>2918660</v>
      </c>
      <c r="BV234" s="13">
        <f t="shared" si="32"/>
        <v>1</v>
      </c>
    </row>
    <row r="235" spans="1:74" x14ac:dyDescent="0.25">
      <c r="A235" t="s">
        <v>368</v>
      </c>
      <c r="B235" t="s">
        <v>73</v>
      </c>
      <c r="C235">
        <v>13</v>
      </c>
      <c r="D235" t="s">
        <v>123</v>
      </c>
      <c r="E235" s="8">
        <v>40578</v>
      </c>
      <c r="F235" s="3">
        <v>108607</v>
      </c>
      <c r="G235" s="3">
        <v>0</v>
      </c>
      <c r="H235" s="3">
        <v>108607</v>
      </c>
      <c r="I235" t="s">
        <v>40</v>
      </c>
      <c r="J235" t="s">
        <v>69</v>
      </c>
      <c r="K235" t="s">
        <v>141</v>
      </c>
      <c r="L235" t="s">
        <v>41</v>
      </c>
      <c r="M235">
        <v>0</v>
      </c>
      <c r="N235">
        <v>0</v>
      </c>
      <c r="O235">
        <v>3</v>
      </c>
      <c r="P235">
        <v>8</v>
      </c>
      <c r="Q235">
        <v>2</v>
      </c>
      <c r="S235">
        <v>13</v>
      </c>
      <c r="T235" s="16">
        <f t="shared" si="33"/>
        <v>5.954406223324088E-2</v>
      </c>
      <c r="U235" s="3">
        <v>1823977</v>
      </c>
      <c r="V235" s="3">
        <v>1424373</v>
      </c>
      <c r="W235" s="14">
        <f t="shared" si="34"/>
        <v>0.78091609707797849</v>
      </c>
      <c r="X235" s="3">
        <v>765947</v>
      </c>
      <c r="Y235" s="18">
        <f t="shared" si="35"/>
        <v>0.41993237853328197</v>
      </c>
      <c r="Z235" s="8">
        <v>40668</v>
      </c>
      <c r="AA235" s="9">
        <v>47000</v>
      </c>
      <c r="AB235" s="9">
        <v>43144.51</v>
      </c>
      <c r="AC235">
        <v>6.8000000000000005E-2</v>
      </c>
      <c r="AD235">
        <v>16</v>
      </c>
      <c r="AE235" s="38">
        <f t="shared" si="36"/>
        <v>0.10445913776366797</v>
      </c>
      <c r="AF235">
        <v>30</v>
      </c>
      <c r="AG235" s="10">
        <v>46517</v>
      </c>
      <c r="AH235" t="s">
        <v>54</v>
      </c>
      <c r="AI235" t="s">
        <v>43</v>
      </c>
      <c r="AJ235" t="s">
        <v>55</v>
      </c>
      <c r="AK235" s="8">
        <v>40451</v>
      </c>
      <c r="AL235" s="3">
        <v>552263</v>
      </c>
      <c r="AM235" s="3">
        <v>552263</v>
      </c>
      <c r="AN235" t="s">
        <v>358</v>
      </c>
      <c r="AO235" t="s">
        <v>358</v>
      </c>
      <c r="AP235" s="38">
        <f t="shared" si="39"/>
        <v>0</v>
      </c>
      <c r="AQ235" t="s">
        <v>358</v>
      </c>
      <c r="AR235" s="8" t="s">
        <v>413</v>
      </c>
      <c r="AS235" t="s">
        <v>71</v>
      </c>
      <c r="AT235" t="s">
        <v>100</v>
      </c>
      <c r="AU235" t="s">
        <v>414</v>
      </c>
      <c r="AV235" s="11">
        <v>40451</v>
      </c>
      <c r="AW235" s="3">
        <v>458767</v>
      </c>
      <c r="AX235" s="3">
        <v>458767</v>
      </c>
      <c r="AY235">
        <v>0.04</v>
      </c>
      <c r="AZ235" t="s">
        <v>416</v>
      </c>
      <c r="BA235" s="38">
        <f t="shared" si="37"/>
        <v>0</v>
      </c>
      <c r="BB235" t="s">
        <v>358</v>
      </c>
      <c r="BC235" s="8">
        <v>46388</v>
      </c>
      <c r="BD235" t="s">
        <v>75</v>
      </c>
      <c r="BE235" t="s">
        <v>100</v>
      </c>
      <c r="BF235" t="s">
        <v>55</v>
      </c>
      <c r="BG235" s="11" t="s">
        <v>106</v>
      </c>
      <c r="BH235" s="3">
        <v>0</v>
      </c>
      <c r="BI235" s="3">
        <v>0</v>
      </c>
      <c r="BJ235">
        <v>0</v>
      </c>
      <c r="BK235">
        <v>0</v>
      </c>
      <c r="BL235" s="38">
        <f t="shared" si="38"/>
        <v>0</v>
      </c>
      <c r="BM235">
        <v>0</v>
      </c>
      <c r="BN235" s="8">
        <v>0</v>
      </c>
      <c r="BO235">
        <v>0</v>
      </c>
      <c r="BP235" t="s">
        <v>46</v>
      </c>
      <c r="BQ235">
        <v>0</v>
      </c>
      <c r="BR235" s="3">
        <v>1823977</v>
      </c>
      <c r="BS235" t="s">
        <v>47</v>
      </c>
      <c r="BT235" s="19">
        <f t="shared" si="30"/>
        <v>1058030</v>
      </c>
      <c r="BU235" s="19">
        <f t="shared" si="31"/>
        <v>1823977</v>
      </c>
      <c r="BV235" s="13">
        <f t="shared" si="32"/>
        <v>1</v>
      </c>
    </row>
    <row r="236" spans="1:74" hidden="1" x14ac:dyDescent="0.25">
      <c r="A236" t="s">
        <v>48</v>
      </c>
      <c r="B236" t="s">
        <v>49</v>
      </c>
      <c r="C236">
        <v>24</v>
      </c>
      <c r="D236" t="s">
        <v>37</v>
      </c>
      <c r="E236" s="8">
        <v>40673</v>
      </c>
      <c r="F236" s="3">
        <v>521963</v>
      </c>
      <c r="G236" s="3">
        <v>0</v>
      </c>
      <c r="H236" s="3">
        <v>521963</v>
      </c>
      <c r="I236" t="s">
        <v>51</v>
      </c>
      <c r="J236" t="s">
        <v>51</v>
      </c>
      <c r="K236" t="s">
        <v>52</v>
      </c>
      <c r="L236" t="s">
        <v>41</v>
      </c>
      <c r="M236">
        <v>0</v>
      </c>
      <c r="N236">
        <v>0</v>
      </c>
      <c r="O236">
        <v>15</v>
      </c>
      <c r="P236">
        <v>6</v>
      </c>
      <c r="Q236">
        <v>3</v>
      </c>
      <c r="S236">
        <v>24</v>
      </c>
      <c r="T236" s="16">
        <f t="shared" si="33"/>
        <v>9.6388588037919221E-2</v>
      </c>
      <c r="U236" s="3">
        <v>5415195</v>
      </c>
      <c r="V236" s="3">
        <v>5811111</v>
      </c>
      <c r="W236" s="14">
        <f t="shared" si="34"/>
        <v>1.0731120485965879</v>
      </c>
      <c r="X236" s="3">
        <v>3653375.63</v>
      </c>
      <c r="Y236" s="18">
        <f t="shared" si="35"/>
        <v>0.6746526450109368</v>
      </c>
      <c r="Z236" s="8">
        <v>40521</v>
      </c>
      <c r="AA236" s="9">
        <v>777932</v>
      </c>
      <c r="AB236" s="9">
        <v>777932</v>
      </c>
      <c r="AC236">
        <v>0</v>
      </c>
      <c r="AD236">
        <v>30</v>
      </c>
      <c r="AE236" s="38">
        <f t="shared" si="36"/>
        <v>3.3333333333333333E-2</v>
      </c>
      <c r="AF236">
        <v>30</v>
      </c>
      <c r="AG236" s="10">
        <v>51622</v>
      </c>
      <c r="AH236">
        <v>1</v>
      </c>
      <c r="AI236" t="s">
        <v>58</v>
      </c>
      <c r="AJ236" t="s">
        <v>417</v>
      </c>
      <c r="AK236" s="8">
        <v>40927</v>
      </c>
      <c r="AL236" s="3">
        <v>210000</v>
      </c>
      <c r="AM236" s="3">
        <v>210000</v>
      </c>
      <c r="AN236">
        <v>0</v>
      </c>
      <c r="AO236">
        <v>15</v>
      </c>
      <c r="AP236" s="38">
        <f t="shared" si="39"/>
        <v>6.6666666666666666E-2</v>
      </c>
      <c r="AQ236">
        <v>15</v>
      </c>
      <c r="AR236" s="8">
        <v>46153</v>
      </c>
      <c r="AS236">
        <v>2</v>
      </c>
      <c r="AT236" t="s">
        <v>100</v>
      </c>
      <c r="AU236" t="s">
        <v>417</v>
      </c>
      <c r="AV236" s="11" t="s">
        <v>106</v>
      </c>
      <c r="AW236" s="3">
        <v>0</v>
      </c>
      <c r="AX236" s="3">
        <v>0</v>
      </c>
      <c r="AY236">
        <v>0</v>
      </c>
      <c r="AZ236">
        <v>0</v>
      </c>
      <c r="BA236" s="38">
        <f t="shared" si="37"/>
        <v>0</v>
      </c>
      <c r="BB236">
        <v>0</v>
      </c>
      <c r="BC236" s="8">
        <v>0</v>
      </c>
      <c r="BD236">
        <v>0</v>
      </c>
      <c r="BE236" t="s">
        <v>46</v>
      </c>
      <c r="BF236">
        <v>0</v>
      </c>
      <c r="BG236" s="11">
        <v>40908</v>
      </c>
      <c r="BH236" s="3">
        <v>732571</v>
      </c>
      <c r="BI236" s="3">
        <v>605888</v>
      </c>
      <c r="BJ236">
        <v>0</v>
      </c>
      <c r="BK236">
        <v>0</v>
      </c>
      <c r="BL236" s="38">
        <f t="shared" si="38"/>
        <v>0</v>
      </c>
      <c r="BM236">
        <v>0</v>
      </c>
      <c r="BN236" s="8">
        <v>0</v>
      </c>
      <c r="BO236">
        <v>3</v>
      </c>
      <c r="BP236" t="s">
        <v>58</v>
      </c>
      <c r="BQ236" t="s">
        <v>47</v>
      </c>
      <c r="BR236" s="3">
        <v>5415195</v>
      </c>
      <c r="BS236">
        <v>168000</v>
      </c>
      <c r="BT236" s="19">
        <f t="shared" si="30"/>
        <v>1720503</v>
      </c>
      <c r="BU236" s="19">
        <f t="shared" si="31"/>
        <v>5373878.6299999999</v>
      </c>
      <c r="BV236" s="13">
        <f t="shared" si="32"/>
        <v>0.9923702895278933</v>
      </c>
    </row>
    <row r="237" spans="1:74" hidden="1" x14ac:dyDescent="0.25">
      <c r="A237" t="s">
        <v>418</v>
      </c>
      <c r="B237" t="s">
        <v>49</v>
      </c>
      <c r="C237">
        <v>10</v>
      </c>
      <c r="D237" t="s">
        <v>159</v>
      </c>
      <c r="E237" s="8">
        <v>40695</v>
      </c>
      <c r="F237" s="3">
        <v>0</v>
      </c>
      <c r="G237" s="3">
        <v>211383</v>
      </c>
      <c r="H237" s="3">
        <v>211383</v>
      </c>
      <c r="I237">
        <v>15</v>
      </c>
      <c r="J237">
        <v>15</v>
      </c>
      <c r="K237">
        <v>30</v>
      </c>
      <c r="L237" t="s">
        <v>46</v>
      </c>
      <c r="M237">
        <v>0</v>
      </c>
      <c r="N237">
        <v>0</v>
      </c>
      <c r="O237">
        <v>0</v>
      </c>
      <c r="P237">
        <v>10</v>
      </c>
      <c r="Q237">
        <v>0</v>
      </c>
      <c r="S237">
        <v>10</v>
      </c>
      <c r="T237" s="16">
        <f t="shared" si="33"/>
        <v>8.6088958142088348E-2</v>
      </c>
      <c r="U237" s="3">
        <v>2455402</v>
      </c>
      <c r="V237" s="3">
        <v>2348700</v>
      </c>
      <c r="W237" s="14">
        <f t="shared" si="34"/>
        <v>0.95654397935653712</v>
      </c>
      <c r="X237" s="3">
        <v>1965861</v>
      </c>
      <c r="Y237" s="18">
        <f t="shared" si="35"/>
        <v>0.80062694418266334</v>
      </c>
      <c r="Z237" s="8">
        <v>195000</v>
      </c>
      <c r="AA237" s="9">
        <v>183519.74</v>
      </c>
      <c r="AB237" s="9">
        <v>7</v>
      </c>
      <c r="AC237">
        <v>0.15</v>
      </c>
      <c r="AD237">
        <v>15</v>
      </c>
      <c r="AE237" s="38">
        <f t="shared" si="36"/>
        <v>0.17101705264630107</v>
      </c>
      <c r="AF237">
        <v>30</v>
      </c>
      <c r="AG237" s="10">
        <v>46204</v>
      </c>
      <c r="AH237" t="s">
        <v>54</v>
      </c>
      <c r="AI237" t="s">
        <v>115</v>
      </c>
      <c r="AJ237" t="s">
        <v>44</v>
      </c>
      <c r="AK237" s="8" t="s">
        <v>106</v>
      </c>
      <c r="AL237" s="3">
        <v>0</v>
      </c>
      <c r="AM237" s="3">
        <v>0</v>
      </c>
      <c r="AN237">
        <v>0</v>
      </c>
      <c r="AO237" t="s">
        <v>45</v>
      </c>
      <c r="AP237" s="38">
        <f t="shared" si="39"/>
        <v>0</v>
      </c>
      <c r="AQ237">
        <v>0</v>
      </c>
      <c r="AR237" s="8">
        <v>0</v>
      </c>
      <c r="AS237">
        <v>0</v>
      </c>
      <c r="AT237" t="s">
        <v>46</v>
      </c>
      <c r="AU237">
        <v>0</v>
      </c>
      <c r="AV237" s="11" t="s">
        <v>106</v>
      </c>
      <c r="AW237" s="3">
        <v>0</v>
      </c>
      <c r="AX237" s="3">
        <v>0</v>
      </c>
      <c r="AY237">
        <v>0</v>
      </c>
      <c r="AZ237">
        <v>0</v>
      </c>
      <c r="BA237" s="38">
        <f t="shared" si="37"/>
        <v>0</v>
      </c>
      <c r="BB237">
        <v>0</v>
      </c>
      <c r="BC237" s="8">
        <v>0</v>
      </c>
      <c r="BD237">
        <v>0</v>
      </c>
      <c r="BE237" t="s">
        <v>46</v>
      </c>
      <c r="BF237">
        <v>0</v>
      </c>
      <c r="BG237" s="11" t="s">
        <v>106</v>
      </c>
      <c r="BH237" s="3">
        <v>0</v>
      </c>
      <c r="BI237" s="3">
        <v>0</v>
      </c>
      <c r="BJ237">
        <v>0</v>
      </c>
      <c r="BK237">
        <v>0</v>
      </c>
      <c r="BL237" s="38">
        <f t="shared" si="38"/>
        <v>0</v>
      </c>
      <c r="BM237">
        <v>0</v>
      </c>
      <c r="BN237" s="8">
        <v>0</v>
      </c>
      <c r="BO237">
        <v>0</v>
      </c>
      <c r="BP237" t="s">
        <v>46</v>
      </c>
      <c r="BQ237">
        <v>0</v>
      </c>
      <c r="BR237" s="3">
        <v>2455402</v>
      </c>
      <c r="BS237">
        <v>0</v>
      </c>
      <c r="BT237" s="19">
        <f t="shared" si="30"/>
        <v>183519.74</v>
      </c>
      <c r="BU237" s="19">
        <f t="shared" si="31"/>
        <v>2149380.7400000002</v>
      </c>
      <c r="BV237" s="13">
        <f t="shared" si="32"/>
        <v>0.87536816374671045</v>
      </c>
    </row>
    <row r="238" spans="1:74" hidden="1" x14ac:dyDescent="0.25">
      <c r="A238" t="s">
        <v>418</v>
      </c>
      <c r="B238" t="s">
        <v>49</v>
      </c>
      <c r="C238">
        <v>10</v>
      </c>
      <c r="D238" t="s">
        <v>159</v>
      </c>
      <c r="E238" s="8" t="s">
        <v>106</v>
      </c>
      <c r="F238" s="3">
        <v>0</v>
      </c>
      <c r="G238" s="3">
        <v>211383</v>
      </c>
      <c r="H238" s="3">
        <v>211383</v>
      </c>
      <c r="I238">
        <v>15</v>
      </c>
      <c r="J238">
        <v>15</v>
      </c>
      <c r="K238">
        <v>30</v>
      </c>
      <c r="L238" t="s">
        <v>41</v>
      </c>
      <c r="M238">
        <v>0</v>
      </c>
      <c r="N238">
        <v>0</v>
      </c>
      <c r="O238">
        <v>0</v>
      </c>
      <c r="P238">
        <v>10</v>
      </c>
      <c r="Q238">
        <v>0</v>
      </c>
      <c r="S238">
        <v>10</v>
      </c>
      <c r="T238" s="16">
        <f t="shared" si="33"/>
        <v>8.6088958142088348E-2</v>
      </c>
      <c r="U238" s="3">
        <v>2455402</v>
      </c>
      <c r="V238" s="3">
        <v>2348700</v>
      </c>
      <c r="W238" s="14">
        <f t="shared" si="34"/>
        <v>0.95654397935653712</v>
      </c>
      <c r="X238" s="3">
        <v>19658619</v>
      </c>
      <c r="Y238" s="18">
        <f t="shared" si="35"/>
        <v>8.0062731072142164</v>
      </c>
      <c r="Z238" s="8">
        <v>40725</v>
      </c>
      <c r="AA238" s="9">
        <v>195000</v>
      </c>
      <c r="AB238" s="9">
        <v>183519.74</v>
      </c>
      <c r="AC238">
        <v>7.0000000000000007E-2</v>
      </c>
      <c r="AD238">
        <v>15</v>
      </c>
      <c r="AE238" s="38">
        <f t="shared" si="36"/>
        <v>0.10979462470100654</v>
      </c>
      <c r="AF238">
        <v>30</v>
      </c>
      <c r="AG238" s="10">
        <v>46204</v>
      </c>
      <c r="AH238" t="s">
        <v>54</v>
      </c>
      <c r="AI238" t="s">
        <v>114</v>
      </c>
      <c r="AJ238" t="s">
        <v>44</v>
      </c>
      <c r="AK238" s="8" t="s">
        <v>106</v>
      </c>
      <c r="AL238" s="3">
        <v>0</v>
      </c>
      <c r="AM238" s="3">
        <v>0</v>
      </c>
      <c r="AN238">
        <v>0</v>
      </c>
      <c r="AO238" t="s">
        <v>45</v>
      </c>
      <c r="AP238" s="38">
        <f t="shared" si="39"/>
        <v>0</v>
      </c>
      <c r="AQ238">
        <v>0</v>
      </c>
      <c r="AR238" s="8">
        <v>0</v>
      </c>
      <c r="AS238">
        <v>0</v>
      </c>
      <c r="AT238" t="s">
        <v>46</v>
      </c>
      <c r="AU238">
        <v>0</v>
      </c>
      <c r="AV238" s="11" t="s">
        <v>106</v>
      </c>
      <c r="AW238" s="3">
        <v>0</v>
      </c>
      <c r="AX238" s="3">
        <v>0</v>
      </c>
      <c r="AY238">
        <v>0</v>
      </c>
      <c r="AZ238">
        <v>0</v>
      </c>
      <c r="BA238" s="38">
        <f t="shared" si="37"/>
        <v>0</v>
      </c>
      <c r="BB238">
        <v>0</v>
      </c>
      <c r="BC238" s="8">
        <v>0</v>
      </c>
      <c r="BD238">
        <v>0</v>
      </c>
      <c r="BE238" t="s">
        <v>46</v>
      </c>
      <c r="BF238">
        <v>0</v>
      </c>
      <c r="BG238" s="11" t="s">
        <v>106</v>
      </c>
      <c r="BH238" s="3">
        <v>0</v>
      </c>
      <c r="BI238" s="3">
        <v>0</v>
      </c>
      <c r="BJ238">
        <v>0</v>
      </c>
      <c r="BK238">
        <v>0</v>
      </c>
      <c r="BL238" s="38">
        <f t="shared" si="38"/>
        <v>0</v>
      </c>
      <c r="BM238">
        <v>0</v>
      </c>
      <c r="BN238" s="8">
        <v>0</v>
      </c>
      <c r="BO238">
        <v>0</v>
      </c>
      <c r="BP238" t="s">
        <v>46</v>
      </c>
      <c r="BQ238">
        <v>0</v>
      </c>
      <c r="BR238" s="3">
        <v>2455402</v>
      </c>
      <c r="BS238">
        <v>0</v>
      </c>
      <c r="BT238" s="19">
        <f t="shared" si="30"/>
        <v>195000</v>
      </c>
      <c r="BU238" s="19">
        <f t="shared" si="31"/>
        <v>19853619</v>
      </c>
      <c r="BV238" s="13">
        <f t="shared" si="32"/>
        <v>8.0856898381609206</v>
      </c>
    </row>
    <row r="239" spans="1:74" hidden="1" x14ac:dyDescent="0.25">
      <c r="A239" t="s">
        <v>78</v>
      </c>
      <c r="B239" t="s">
        <v>48</v>
      </c>
      <c r="C239">
        <v>16</v>
      </c>
      <c r="D239" t="s">
        <v>64</v>
      </c>
      <c r="E239" s="8">
        <v>40683</v>
      </c>
      <c r="F239" s="3">
        <v>200600</v>
      </c>
      <c r="G239" s="3">
        <v>0</v>
      </c>
      <c r="H239" s="3">
        <v>200600</v>
      </c>
      <c r="I239" t="s">
        <v>40</v>
      </c>
      <c r="J239" t="s">
        <v>69</v>
      </c>
      <c r="K239" t="s">
        <v>141</v>
      </c>
      <c r="L239" t="s">
        <v>41</v>
      </c>
      <c r="M239">
        <v>0</v>
      </c>
      <c r="N239">
        <v>16</v>
      </c>
      <c r="O239">
        <v>0</v>
      </c>
      <c r="P239">
        <v>0</v>
      </c>
      <c r="Q239">
        <v>0</v>
      </c>
      <c r="S239">
        <v>16</v>
      </c>
      <c r="T239" s="16">
        <f t="shared" si="33"/>
        <v>7.4509669913990731E-2</v>
      </c>
      <c r="U239" s="3">
        <v>2692268</v>
      </c>
      <c r="V239" s="3">
        <v>2329899</v>
      </c>
      <c r="W239" s="14">
        <f t="shared" si="34"/>
        <v>0.86540381566768243</v>
      </c>
      <c r="X239" s="3">
        <v>1431753</v>
      </c>
      <c r="Y239" s="18">
        <f t="shared" si="35"/>
        <v>0.5318018117067097</v>
      </c>
      <c r="Z239" s="8">
        <v>40364</v>
      </c>
      <c r="AA239" s="9">
        <v>108727</v>
      </c>
      <c r="AB239" s="9">
        <v>100248</v>
      </c>
      <c r="AC239">
        <v>6.25E-2</v>
      </c>
      <c r="AD239">
        <v>15</v>
      </c>
      <c r="AE239" s="38">
        <f t="shared" si="36"/>
        <v>0.10465123067216382</v>
      </c>
      <c r="AF239">
        <v>30</v>
      </c>
      <c r="AG239" s="10">
        <v>46183</v>
      </c>
      <c r="AH239" t="s">
        <v>63</v>
      </c>
      <c r="AI239" t="s">
        <v>43</v>
      </c>
      <c r="AJ239" t="s">
        <v>44</v>
      </c>
      <c r="AK239" s="8">
        <v>40480</v>
      </c>
      <c r="AL239" s="3">
        <v>1082131</v>
      </c>
      <c r="AM239" s="3">
        <v>601184</v>
      </c>
      <c r="AN239" t="s">
        <v>165</v>
      </c>
      <c r="AO239">
        <v>15</v>
      </c>
      <c r="AP239" s="38">
        <f t="shared" si="39"/>
        <v>0</v>
      </c>
      <c r="AQ239" t="s">
        <v>165</v>
      </c>
      <c r="AR239" s="8">
        <v>45962</v>
      </c>
      <c r="AS239" t="s">
        <v>206</v>
      </c>
      <c r="AT239" t="s">
        <v>100</v>
      </c>
      <c r="AU239" t="s">
        <v>55</v>
      </c>
      <c r="AV239" s="11" t="s">
        <v>106</v>
      </c>
      <c r="AW239" s="3">
        <v>0</v>
      </c>
      <c r="AX239" s="3">
        <v>0</v>
      </c>
      <c r="AY239">
        <v>0</v>
      </c>
      <c r="AZ239">
        <v>0</v>
      </c>
      <c r="BA239" s="38">
        <f t="shared" si="37"/>
        <v>0</v>
      </c>
      <c r="BB239">
        <v>0</v>
      </c>
      <c r="BC239" s="8">
        <v>0</v>
      </c>
      <c r="BD239">
        <v>0</v>
      </c>
      <c r="BE239" t="s">
        <v>46</v>
      </c>
      <c r="BF239">
        <v>0</v>
      </c>
      <c r="BG239" s="11" t="s">
        <v>106</v>
      </c>
      <c r="BH239" s="3">
        <v>0</v>
      </c>
      <c r="BI239" s="3">
        <v>0</v>
      </c>
      <c r="BJ239">
        <v>0</v>
      </c>
      <c r="BK239">
        <v>0</v>
      </c>
      <c r="BL239" s="38">
        <f t="shared" si="38"/>
        <v>0</v>
      </c>
      <c r="BM239">
        <v>0</v>
      </c>
      <c r="BN239" s="8">
        <v>0</v>
      </c>
      <c r="BO239">
        <v>0</v>
      </c>
      <c r="BP239" t="s">
        <v>46</v>
      </c>
      <c r="BQ239">
        <v>0</v>
      </c>
      <c r="BR239" s="3">
        <v>2692268</v>
      </c>
      <c r="BS239" s="12">
        <v>1082131</v>
      </c>
      <c r="BT239" s="19">
        <f t="shared" si="30"/>
        <v>1190858</v>
      </c>
      <c r="BU239" s="19">
        <f t="shared" si="31"/>
        <v>2622611</v>
      </c>
      <c r="BV239" s="13">
        <f t="shared" si="32"/>
        <v>0.97412701855833073</v>
      </c>
    </row>
    <row r="240" spans="1:74" hidden="1" x14ac:dyDescent="0.25">
      <c r="A240" t="s">
        <v>407</v>
      </c>
      <c r="B240" t="s">
        <v>49</v>
      </c>
      <c r="C240">
        <v>15</v>
      </c>
      <c r="D240" t="s">
        <v>159</v>
      </c>
      <c r="E240" s="8">
        <v>40701</v>
      </c>
      <c r="F240" s="3">
        <v>228572</v>
      </c>
      <c r="G240" s="3">
        <v>0</v>
      </c>
      <c r="H240" s="3">
        <v>228572</v>
      </c>
      <c r="I240" t="s">
        <v>40</v>
      </c>
      <c r="J240" t="s">
        <v>69</v>
      </c>
      <c r="K240" t="s">
        <v>141</v>
      </c>
      <c r="L240" t="s">
        <v>41</v>
      </c>
      <c r="M240">
        <v>0</v>
      </c>
      <c r="N240">
        <v>15</v>
      </c>
      <c r="O240">
        <v>0</v>
      </c>
      <c r="P240">
        <v>0</v>
      </c>
      <c r="Q240">
        <v>0</v>
      </c>
      <c r="S240">
        <v>15</v>
      </c>
      <c r="T240" s="16">
        <f t="shared" si="33"/>
        <v>7.308176824550297E-2</v>
      </c>
      <c r="U240" s="3">
        <v>3127620</v>
      </c>
      <c r="V240" s="3">
        <v>2542028</v>
      </c>
      <c r="W240" s="14">
        <f t="shared" si="34"/>
        <v>0.8127675356980707</v>
      </c>
      <c r="X240" s="3">
        <v>1600020</v>
      </c>
      <c r="Y240" s="18">
        <f t="shared" si="35"/>
        <v>0.51157749342950865</v>
      </c>
      <c r="Z240" s="8">
        <v>336181</v>
      </c>
      <c r="AA240" s="9">
        <v>336181</v>
      </c>
      <c r="AB240" s="9">
        <v>307112</v>
      </c>
      <c r="AC240">
        <v>6.25E-2</v>
      </c>
      <c r="AD240">
        <v>16</v>
      </c>
      <c r="AE240" s="38">
        <f t="shared" si="36"/>
        <v>0.10065795384260373</v>
      </c>
      <c r="AF240">
        <v>30</v>
      </c>
      <c r="AG240" s="10">
        <v>46183</v>
      </c>
      <c r="AH240" t="s">
        <v>63</v>
      </c>
      <c r="AI240" t="s">
        <v>43</v>
      </c>
      <c r="AJ240" t="s">
        <v>44</v>
      </c>
      <c r="AK240" s="8">
        <v>40480</v>
      </c>
      <c r="AL240" s="3">
        <v>1050158</v>
      </c>
      <c r="AM240" s="3">
        <v>1050158</v>
      </c>
      <c r="AN240">
        <v>0</v>
      </c>
      <c r="AO240">
        <v>30</v>
      </c>
      <c r="AP240" s="38">
        <f t="shared" si="39"/>
        <v>3.3333333333333333E-2</v>
      </c>
      <c r="AQ240" t="s">
        <v>165</v>
      </c>
      <c r="AR240" s="8">
        <v>51438</v>
      </c>
      <c r="AS240" t="s">
        <v>206</v>
      </c>
      <c r="AT240" t="s">
        <v>58</v>
      </c>
      <c r="AU240" t="s">
        <v>44</v>
      </c>
      <c r="AV240" s="11">
        <v>40480</v>
      </c>
      <c r="AW240" s="3">
        <v>59207</v>
      </c>
      <c r="AX240" s="3">
        <v>32893</v>
      </c>
      <c r="AY240" t="s">
        <v>165</v>
      </c>
      <c r="AZ240">
        <v>15</v>
      </c>
      <c r="BA240" s="38">
        <f t="shared" si="37"/>
        <v>0</v>
      </c>
      <c r="BB240" t="s">
        <v>165</v>
      </c>
      <c r="BC240" s="8">
        <v>45962</v>
      </c>
      <c r="BD240" t="s">
        <v>251</v>
      </c>
      <c r="BE240" t="s">
        <v>100</v>
      </c>
      <c r="BF240">
        <v>0</v>
      </c>
      <c r="BG240" s="11">
        <v>40787</v>
      </c>
      <c r="BH240" s="3">
        <v>82064</v>
      </c>
      <c r="BI240" s="3">
        <v>18434</v>
      </c>
      <c r="BJ240">
        <v>0</v>
      </c>
      <c r="BK240" t="s">
        <v>165</v>
      </c>
      <c r="BL240" s="38">
        <f t="shared" si="38"/>
        <v>0</v>
      </c>
      <c r="BM240" t="s">
        <v>165</v>
      </c>
      <c r="BN240" s="8" t="s">
        <v>165</v>
      </c>
      <c r="BO240" t="s">
        <v>165</v>
      </c>
      <c r="BP240" t="s">
        <v>58</v>
      </c>
      <c r="BQ240">
        <v>0</v>
      </c>
      <c r="BR240" s="3">
        <v>3127620</v>
      </c>
      <c r="BS240" s="12">
        <v>59207</v>
      </c>
      <c r="BT240" s="19">
        <f t="shared" si="30"/>
        <v>1527610</v>
      </c>
      <c r="BU240" s="19">
        <f t="shared" si="31"/>
        <v>3127630</v>
      </c>
      <c r="BV240" s="13">
        <f t="shared" si="32"/>
        <v>1.0000031973193675</v>
      </c>
    </row>
    <row r="241" spans="1:74" hidden="1" x14ac:dyDescent="0.25">
      <c r="A241" t="s">
        <v>419</v>
      </c>
      <c r="B241" t="s">
        <v>420</v>
      </c>
      <c r="C241">
        <v>24</v>
      </c>
      <c r="D241" t="s">
        <v>37</v>
      </c>
      <c r="E241" s="8">
        <v>40609</v>
      </c>
      <c r="F241" s="3">
        <v>283075</v>
      </c>
      <c r="G241" s="3">
        <v>0</v>
      </c>
      <c r="H241" s="3">
        <v>283075</v>
      </c>
      <c r="I241" t="s">
        <v>52</v>
      </c>
      <c r="J241" t="s">
        <v>51</v>
      </c>
      <c r="K241" t="s">
        <v>136</v>
      </c>
      <c r="L241" t="s">
        <v>41</v>
      </c>
      <c r="M241">
        <v>0</v>
      </c>
      <c r="N241">
        <v>0</v>
      </c>
      <c r="O241">
        <v>0</v>
      </c>
      <c r="P241">
        <v>0</v>
      </c>
      <c r="Q241">
        <v>0</v>
      </c>
      <c r="S241">
        <v>0</v>
      </c>
      <c r="T241" s="16">
        <f t="shared" si="33"/>
        <v>5.4378029259154456E-2</v>
      </c>
      <c r="U241" s="3">
        <v>5205687</v>
      </c>
      <c r="V241" s="3">
        <v>4307812</v>
      </c>
      <c r="W241" s="14">
        <f t="shared" si="34"/>
        <v>0.82752036378675864</v>
      </c>
      <c r="X241" s="3">
        <v>1486563</v>
      </c>
      <c r="Y241" s="18">
        <f t="shared" si="35"/>
        <v>0.28556519053104806</v>
      </c>
      <c r="Z241" s="8">
        <v>41244</v>
      </c>
      <c r="AA241" s="9">
        <v>450000</v>
      </c>
      <c r="AB241" s="9">
        <v>499434</v>
      </c>
      <c r="AC241">
        <v>2.53E-2</v>
      </c>
      <c r="AD241">
        <v>15</v>
      </c>
      <c r="AE241" s="38">
        <f t="shared" si="36"/>
        <v>8.0944803251300448E-2</v>
      </c>
      <c r="AF241">
        <v>15</v>
      </c>
      <c r="AG241" s="10">
        <v>46752</v>
      </c>
      <c r="AH241" t="s">
        <v>208</v>
      </c>
      <c r="AI241" t="s">
        <v>100</v>
      </c>
      <c r="AJ241" t="s">
        <v>207</v>
      </c>
      <c r="AK241" s="8" t="s">
        <v>106</v>
      </c>
      <c r="AL241" s="3">
        <v>0</v>
      </c>
      <c r="AM241" s="3">
        <v>0</v>
      </c>
      <c r="AN241">
        <v>0</v>
      </c>
      <c r="AO241">
        <v>0</v>
      </c>
      <c r="AP241" s="38">
        <f t="shared" si="39"/>
        <v>0</v>
      </c>
      <c r="AQ241">
        <v>0</v>
      </c>
      <c r="AR241" s="8">
        <v>0</v>
      </c>
      <c r="AS241">
        <v>0</v>
      </c>
      <c r="AT241" t="s">
        <v>46</v>
      </c>
      <c r="AU241">
        <v>0</v>
      </c>
      <c r="AV241" s="11" t="s">
        <v>106</v>
      </c>
      <c r="AW241" s="3">
        <v>0</v>
      </c>
      <c r="AX241" s="3">
        <v>0</v>
      </c>
      <c r="AY241">
        <v>0</v>
      </c>
      <c r="AZ241">
        <v>0</v>
      </c>
      <c r="BA241" s="38">
        <f t="shared" si="37"/>
        <v>0</v>
      </c>
      <c r="BB241">
        <v>0</v>
      </c>
      <c r="BC241" s="8">
        <v>0</v>
      </c>
      <c r="BD241">
        <v>0</v>
      </c>
      <c r="BE241" t="s">
        <v>46</v>
      </c>
      <c r="BF241">
        <v>0</v>
      </c>
      <c r="BG241" s="11" t="s">
        <v>106</v>
      </c>
      <c r="BH241" s="3">
        <v>0</v>
      </c>
      <c r="BI241" s="3">
        <v>0</v>
      </c>
      <c r="BJ241">
        <v>0</v>
      </c>
      <c r="BK241">
        <v>0</v>
      </c>
      <c r="BL241" s="38">
        <f t="shared" si="38"/>
        <v>0</v>
      </c>
      <c r="BM241">
        <v>0</v>
      </c>
      <c r="BN241" s="8">
        <v>0</v>
      </c>
      <c r="BO241">
        <v>0</v>
      </c>
      <c r="BP241" t="s">
        <v>46</v>
      </c>
      <c r="BQ241">
        <v>0</v>
      </c>
      <c r="BR241" s="3">
        <v>0</v>
      </c>
      <c r="BS241">
        <v>0</v>
      </c>
      <c r="BT241" s="19">
        <f t="shared" si="30"/>
        <v>450000</v>
      </c>
      <c r="BU241" s="19">
        <f t="shared" si="31"/>
        <v>1936563</v>
      </c>
      <c r="BV241" s="13">
        <f t="shared" si="32"/>
        <v>0.3720091123419445</v>
      </c>
    </row>
    <row r="242" spans="1:74" hidden="1" x14ac:dyDescent="0.25">
      <c r="A242" t="s">
        <v>35</v>
      </c>
      <c r="B242" t="s">
        <v>36</v>
      </c>
      <c r="C242">
        <v>32</v>
      </c>
      <c r="D242" t="s">
        <v>37</v>
      </c>
      <c r="E242" s="8">
        <v>41262</v>
      </c>
      <c r="F242" s="3">
        <v>579417</v>
      </c>
      <c r="G242" s="3">
        <v>0</v>
      </c>
      <c r="H242" s="3">
        <v>579417</v>
      </c>
      <c r="I242" t="s">
        <v>103</v>
      </c>
      <c r="J242" t="s">
        <v>103</v>
      </c>
      <c r="K242">
        <v>0</v>
      </c>
      <c r="L242" t="s">
        <v>41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 s="16">
        <f t="shared" si="33"/>
        <v>0.10976779696016156</v>
      </c>
      <c r="U242" s="3">
        <v>5278570</v>
      </c>
      <c r="V242" s="3">
        <v>6473919</v>
      </c>
      <c r="W242" s="14">
        <f t="shared" si="34"/>
        <v>1.2264531871321209</v>
      </c>
      <c r="X242" s="3">
        <v>0</v>
      </c>
      <c r="Y242" s="18">
        <f t="shared" si="35"/>
        <v>0</v>
      </c>
      <c r="Z242" s="8" t="s">
        <v>106</v>
      </c>
      <c r="AA242" s="9">
        <v>196000</v>
      </c>
      <c r="AB242" s="9">
        <v>251145</v>
      </c>
      <c r="AC242">
        <v>0.06</v>
      </c>
      <c r="AD242">
        <v>30</v>
      </c>
      <c r="AE242" s="38">
        <f t="shared" si="36"/>
        <v>7.2648911490047222E-2</v>
      </c>
      <c r="AF242">
        <v>0</v>
      </c>
      <c r="AG242" s="10" t="s">
        <v>421</v>
      </c>
      <c r="AH242">
        <v>0</v>
      </c>
      <c r="AI242" t="s">
        <v>100</v>
      </c>
      <c r="AJ242" t="s">
        <v>422</v>
      </c>
      <c r="AK242" s="8" t="s">
        <v>106</v>
      </c>
      <c r="AL242" s="3">
        <v>317357</v>
      </c>
      <c r="AM242" s="3">
        <v>395468</v>
      </c>
      <c r="AN242">
        <v>0.06</v>
      </c>
      <c r="AO242" t="s">
        <v>45</v>
      </c>
      <c r="AP242" s="38">
        <f t="shared" si="39"/>
        <v>0</v>
      </c>
      <c r="AQ242">
        <v>0</v>
      </c>
      <c r="AR242" s="8">
        <v>47483</v>
      </c>
      <c r="AS242">
        <v>0</v>
      </c>
      <c r="AT242" t="s">
        <v>100</v>
      </c>
      <c r="AU242" t="s">
        <v>422</v>
      </c>
      <c r="AV242" s="11">
        <v>41319</v>
      </c>
      <c r="AW242" s="3">
        <v>350000</v>
      </c>
      <c r="AX242" s="3">
        <v>280594</v>
      </c>
      <c r="AY242">
        <v>4.99E-2</v>
      </c>
      <c r="AZ242">
        <v>15</v>
      </c>
      <c r="BA242" s="38">
        <f t="shared" si="37"/>
        <v>9.6277177487704188E-2</v>
      </c>
      <c r="BB242">
        <v>0</v>
      </c>
      <c r="BC242" s="8">
        <v>46645</v>
      </c>
      <c r="BD242">
        <v>0</v>
      </c>
      <c r="BE242" t="s">
        <v>43</v>
      </c>
      <c r="BF242" t="s">
        <v>422</v>
      </c>
      <c r="BG242" s="11" t="s">
        <v>106</v>
      </c>
      <c r="BH242" s="3">
        <v>0</v>
      </c>
      <c r="BI242" s="3">
        <v>0</v>
      </c>
      <c r="BJ242">
        <v>0</v>
      </c>
      <c r="BK242">
        <v>0</v>
      </c>
      <c r="BL242" s="38">
        <f t="shared" si="38"/>
        <v>0</v>
      </c>
      <c r="BM242">
        <v>0</v>
      </c>
      <c r="BN242" s="8">
        <v>0</v>
      </c>
      <c r="BO242">
        <v>0</v>
      </c>
      <c r="BP242" t="s">
        <v>46</v>
      </c>
      <c r="BQ242">
        <v>0</v>
      </c>
      <c r="BR242" s="3">
        <v>0</v>
      </c>
      <c r="BS242">
        <v>0</v>
      </c>
      <c r="BT242" s="19">
        <f t="shared" si="30"/>
        <v>863357</v>
      </c>
      <c r="BU242" s="19">
        <f t="shared" si="31"/>
        <v>863357</v>
      </c>
      <c r="BV242" s="13">
        <f t="shared" si="32"/>
        <v>0.16355888053014359</v>
      </c>
    </row>
    <row r="243" spans="1:74" x14ac:dyDescent="0.25">
      <c r="A243" t="s">
        <v>383</v>
      </c>
      <c r="B243" t="s">
        <v>384</v>
      </c>
      <c r="C243">
        <v>18</v>
      </c>
      <c r="D243" t="s">
        <v>64</v>
      </c>
      <c r="E243" s="8">
        <v>40686</v>
      </c>
      <c r="F243" s="3">
        <v>210755</v>
      </c>
      <c r="G243" s="3">
        <v>0</v>
      </c>
      <c r="H243" s="3">
        <v>210755</v>
      </c>
      <c r="I243">
        <v>30</v>
      </c>
      <c r="J243">
        <v>15</v>
      </c>
      <c r="K243">
        <v>45</v>
      </c>
      <c r="L243" t="s">
        <v>41</v>
      </c>
      <c r="M243">
        <v>0</v>
      </c>
      <c r="N243">
        <v>0</v>
      </c>
      <c r="O243">
        <v>0</v>
      </c>
      <c r="P243">
        <v>18</v>
      </c>
      <c r="Q243">
        <v>0</v>
      </c>
      <c r="S243">
        <v>18</v>
      </c>
      <c r="T243" s="16">
        <f t="shared" si="33"/>
        <v>6.5297865840623082E-2</v>
      </c>
      <c r="U243" s="3">
        <v>3227594</v>
      </c>
      <c r="V243" s="3">
        <v>2888839</v>
      </c>
      <c r="W243" s="14">
        <f t="shared" si="34"/>
        <v>0.89504411025674235</v>
      </c>
      <c r="X243" s="3">
        <v>1636101</v>
      </c>
      <c r="Y243" s="18">
        <f t="shared" si="35"/>
        <v>0.50691041066503406</v>
      </c>
      <c r="Z243" s="8">
        <v>40424</v>
      </c>
      <c r="AA243" s="9">
        <v>335000</v>
      </c>
      <c r="AB243" s="9">
        <v>335000</v>
      </c>
      <c r="AC243">
        <v>0.05</v>
      </c>
      <c r="AD243">
        <v>20</v>
      </c>
      <c r="AE243" s="38">
        <f t="shared" si="36"/>
        <v>8.0242587190691328E-2</v>
      </c>
      <c r="AF243">
        <v>20</v>
      </c>
      <c r="AG243" s="10">
        <v>47729</v>
      </c>
      <c r="AH243" t="s">
        <v>423</v>
      </c>
      <c r="AI243" t="s">
        <v>58</v>
      </c>
      <c r="AJ243" t="s">
        <v>339</v>
      </c>
      <c r="AK243" s="8">
        <v>40424</v>
      </c>
      <c r="AL243" s="3">
        <v>964372</v>
      </c>
      <c r="AM243" s="3">
        <v>0</v>
      </c>
      <c r="AN243">
        <v>0</v>
      </c>
      <c r="AO243" t="s">
        <v>45</v>
      </c>
      <c r="AP243" s="38">
        <f t="shared" si="39"/>
        <v>0</v>
      </c>
      <c r="AQ243">
        <v>0</v>
      </c>
      <c r="AR243" s="8">
        <v>0</v>
      </c>
      <c r="AS243" t="s">
        <v>424</v>
      </c>
      <c r="AT243" t="s">
        <v>100</v>
      </c>
      <c r="AU243" t="s">
        <v>425</v>
      </c>
      <c r="AV243" s="11">
        <v>40424</v>
      </c>
      <c r="AW243" s="3">
        <v>252000</v>
      </c>
      <c r="AX243" s="3">
        <v>252000</v>
      </c>
      <c r="AY243">
        <v>0</v>
      </c>
      <c r="AZ243">
        <v>17</v>
      </c>
      <c r="BA243" s="38">
        <f t="shared" si="37"/>
        <v>5.8823529411764705E-2</v>
      </c>
      <c r="BB243">
        <v>17</v>
      </c>
      <c r="BC243" s="8">
        <v>46600</v>
      </c>
      <c r="BD243" t="s">
        <v>426</v>
      </c>
      <c r="BE243" t="s">
        <v>100</v>
      </c>
      <c r="BF243" t="s">
        <v>427</v>
      </c>
      <c r="BG243" s="11">
        <v>40424</v>
      </c>
      <c r="BH243" s="3">
        <v>40121</v>
      </c>
      <c r="BI243" s="3">
        <v>36275</v>
      </c>
      <c r="BJ243">
        <v>6.25E-2</v>
      </c>
      <c r="BK243">
        <v>10</v>
      </c>
      <c r="BL243" s="38">
        <f t="shared" si="38"/>
        <v>0.13748178501104411</v>
      </c>
      <c r="BM243">
        <v>10</v>
      </c>
      <c r="BN243" s="8">
        <v>44077</v>
      </c>
      <c r="BO243" t="s">
        <v>428</v>
      </c>
      <c r="BP243" t="s">
        <v>43</v>
      </c>
      <c r="BQ243" t="s">
        <v>44</v>
      </c>
      <c r="BR243" s="3">
        <v>3227594</v>
      </c>
      <c r="BS243" t="s">
        <v>62</v>
      </c>
      <c r="BT243" s="19">
        <f t="shared" si="30"/>
        <v>1591493</v>
      </c>
      <c r="BU243" s="19">
        <f t="shared" si="31"/>
        <v>3227594</v>
      </c>
      <c r="BV243" s="13">
        <f t="shared" si="32"/>
        <v>1</v>
      </c>
    </row>
    <row r="244" spans="1:74" x14ac:dyDescent="0.25">
      <c r="A244" t="s">
        <v>95</v>
      </c>
      <c r="B244" t="s">
        <v>95</v>
      </c>
      <c r="C244">
        <v>16</v>
      </c>
      <c r="D244" t="s">
        <v>64</v>
      </c>
      <c r="E244" s="8">
        <v>40753</v>
      </c>
      <c r="F244" s="3">
        <v>188735</v>
      </c>
      <c r="G244" s="3">
        <v>0</v>
      </c>
      <c r="H244" s="3">
        <v>188735</v>
      </c>
      <c r="I244">
        <v>15</v>
      </c>
      <c r="J244">
        <v>30</v>
      </c>
      <c r="K244">
        <v>45</v>
      </c>
      <c r="L244" t="s">
        <v>41</v>
      </c>
      <c r="M244">
        <v>0</v>
      </c>
      <c r="N244">
        <v>0</v>
      </c>
      <c r="O244">
        <v>0</v>
      </c>
      <c r="P244">
        <v>16</v>
      </c>
      <c r="Q244">
        <v>0</v>
      </c>
      <c r="S244">
        <v>16</v>
      </c>
      <c r="T244" s="16">
        <f t="shared" si="33"/>
        <v>6.4823395016908661E-2</v>
      </c>
      <c r="U244" s="3">
        <v>2911526</v>
      </c>
      <c r="V244" s="3">
        <v>2644478</v>
      </c>
      <c r="W244" s="14">
        <f t="shared" si="34"/>
        <v>0.90827902618764178</v>
      </c>
      <c r="X244" s="3">
        <v>1366699</v>
      </c>
      <c r="Y244" s="18">
        <f t="shared" si="35"/>
        <v>0.46940985586252709</v>
      </c>
      <c r="Z244" s="8">
        <v>40434</v>
      </c>
      <c r="AA244" s="9">
        <v>313000</v>
      </c>
      <c r="AB244" s="9">
        <v>377498</v>
      </c>
      <c r="AC244">
        <v>0.04</v>
      </c>
      <c r="AD244">
        <v>16</v>
      </c>
      <c r="AE244" s="38">
        <f t="shared" si="36"/>
        <v>8.5819999221953561E-2</v>
      </c>
      <c r="AF244">
        <v>16</v>
      </c>
      <c r="AG244" s="10">
        <v>46387</v>
      </c>
      <c r="AH244">
        <v>0</v>
      </c>
      <c r="AI244" t="s">
        <v>100</v>
      </c>
      <c r="AJ244" t="s">
        <v>243</v>
      </c>
      <c r="AK244" s="8">
        <v>40434</v>
      </c>
      <c r="AL244" s="3">
        <v>236800</v>
      </c>
      <c r="AM244" s="3">
        <v>278035</v>
      </c>
      <c r="AN244">
        <v>0.03</v>
      </c>
      <c r="AO244">
        <v>17</v>
      </c>
      <c r="AP244" s="38">
        <f t="shared" si="39"/>
        <v>7.5952529375969816E-2</v>
      </c>
      <c r="AQ244">
        <v>17</v>
      </c>
      <c r="AR244" s="8">
        <v>46418</v>
      </c>
      <c r="AS244">
        <v>0</v>
      </c>
      <c r="AT244" t="s">
        <v>100</v>
      </c>
      <c r="AU244" t="s">
        <v>363</v>
      </c>
      <c r="AV244" s="11">
        <v>40434</v>
      </c>
      <c r="AW244" s="3">
        <v>862290</v>
      </c>
      <c r="AX244" s="3">
        <v>493422</v>
      </c>
      <c r="AY244">
        <v>0</v>
      </c>
      <c r="AZ244">
        <v>0</v>
      </c>
      <c r="BA244" s="38">
        <f t="shared" si="37"/>
        <v>0</v>
      </c>
      <c r="BB244">
        <v>0</v>
      </c>
      <c r="BC244" s="8">
        <v>0</v>
      </c>
      <c r="BD244">
        <v>0</v>
      </c>
      <c r="BE244" t="s">
        <v>46</v>
      </c>
      <c r="BF244" t="s">
        <v>429</v>
      </c>
      <c r="BG244" s="11">
        <v>40822</v>
      </c>
      <c r="BH244" s="3">
        <v>132737</v>
      </c>
      <c r="BI244" s="3">
        <v>120820</v>
      </c>
      <c r="BJ244">
        <v>5.7500000000000002E-2</v>
      </c>
      <c r="BK244">
        <v>15</v>
      </c>
      <c r="BL244" s="38">
        <f t="shared" si="38"/>
        <v>0.1012875108131331</v>
      </c>
      <c r="BM244">
        <v>15</v>
      </c>
      <c r="BN244" s="8">
        <v>46301</v>
      </c>
      <c r="BO244" t="s">
        <v>63</v>
      </c>
      <c r="BP244" t="s">
        <v>43</v>
      </c>
      <c r="BQ244" t="s">
        <v>244</v>
      </c>
      <c r="BR244" s="3">
        <v>2911526</v>
      </c>
      <c r="BS244" t="s">
        <v>62</v>
      </c>
      <c r="BT244" s="19">
        <f t="shared" si="30"/>
        <v>1544827</v>
      </c>
      <c r="BU244" s="19">
        <f t="shared" si="31"/>
        <v>2911526</v>
      </c>
      <c r="BV244" s="13">
        <f t="shared" si="32"/>
        <v>1</v>
      </c>
    </row>
    <row r="245" spans="1:74" hidden="1" x14ac:dyDescent="0.25">
      <c r="A245" t="s">
        <v>35</v>
      </c>
      <c r="B245" t="s">
        <v>36</v>
      </c>
      <c r="C245">
        <v>28</v>
      </c>
      <c r="D245" t="s">
        <v>64</v>
      </c>
      <c r="E245" s="8">
        <v>40751</v>
      </c>
      <c r="F245" s="3">
        <v>315891</v>
      </c>
      <c r="G245" s="3">
        <v>0</v>
      </c>
      <c r="H245" s="3">
        <v>315891</v>
      </c>
      <c r="I245">
        <v>30</v>
      </c>
      <c r="J245">
        <v>15</v>
      </c>
      <c r="K245">
        <v>45</v>
      </c>
      <c r="L245" t="s">
        <v>41</v>
      </c>
      <c r="M245">
        <v>0</v>
      </c>
      <c r="N245">
        <v>0</v>
      </c>
      <c r="O245">
        <v>0</v>
      </c>
      <c r="P245">
        <v>28</v>
      </c>
      <c r="Q245">
        <v>0</v>
      </c>
      <c r="S245">
        <v>28</v>
      </c>
      <c r="T245" s="16">
        <f t="shared" si="33"/>
        <v>6.8820743978013341E-2</v>
      </c>
      <c r="U245" s="3">
        <v>4590055</v>
      </c>
      <c r="V245" s="3">
        <v>4252445</v>
      </c>
      <c r="W245" s="14">
        <f t="shared" si="34"/>
        <v>0.9264475044416679</v>
      </c>
      <c r="X245" s="3">
        <v>2230664</v>
      </c>
      <c r="Y245" s="18">
        <f t="shared" si="35"/>
        <v>0.48597761900456532</v>
      </c>
      <c r="Z245" s="8">
        <v>40469</v>
      </c>
      <c r="AA245" s="9">
        <v>391000</v>
      </c>
      <c r="AB245" s="9">
        <v>509415</v>
      </c>
      <c r="AC245">
        <v>0.05</v>
      </c>
      <c r="AD245">
        <v>17</v>
      </c>
      <c r="AE245" s="38">
        <f t="shared" si="36"/>
        <v>8.8699141731286096E-2</v>
      </c>
      <c r="AF245">
        <v>17</v>
      </c>
      <c r="AG245" s="10">
        <v>46448</v>
      </c>
      <c r="AH245">
        <v>0</v>
      </c>
      <c r="AI245" t="s">
        <v>100</v>
      </c>
      <c r="AJ245" t="s">
        <v>363</v>
      </c>
      <c r="AK245" s="8">
        <v>40462</v>
      </c>
      <c r="AL245" s="3">
        <v>1307669</v>
      </c>
      <c r="AM245" s="3">
        <v>748277</v>
      </c>
      <c r="AN245">
        <v>0</v>
      </c>
      <c r="AO245">
        <v>31</v>
      </c>
      <c r="AP245" s="38">
        <f t="shared" si="39"/>
        <v>3.2258064516129031E-2</v>
      </c>
      <c r="AQ245">
        <v>31</v>
      </c>
      <c r="AR245" s="8">
        <v>51744</v>
      </c>
      <c r="AS245" t="s">
        <v>394</v>
      </c>
      <c r="AT245" t="s">
        <v>46</v>
      </c>
      <c r="AU245" t="s">
        <v>430</v>
      </c>
      <c r="AV245" s="11">
        <v>40387</v>
      </c>
      <c r="AW245" s="3">
        <v>335722</v>
      </c>
      <c r="AX245" s="3">
        <v>307360</v>
      </c>
      <c r="AY245">
        <v>6.25E-2</v>
      </c>
      <c r="AZ245">
        <v>16</v>
      </c>
      <c r="BA245" s="38">
        <f t="shared" si="37"/>
        <v>0.10065795384260373</v>
      </c>
      <c r="BB245">
        <v>16</v>
      </c>
      <c r="BC245" s="8">
        <v>46275</v>
      </c>
      <c r="BD245" t="s">
        <v>63</v>
      </c>
      <c r="BE245" t="s">
        <v>43</v>
      </c>
      <c r="BF245" t="s">
        <v>244</v>
      </c>
      <c r="BG245" s="11">
        <v>2010</v>
      </c>
      <c r="BH245" s="3">
        <v>285000</v>
      </c>
      <c r="BI245" s="3">
        <v>285000</v>
      </c>
      <c r="BJ245">
        <v>0</v>
      </c>
      <c r="BK245">
        <v>0</v>
      </c>
      <c r="BL245" s="38">
        <f t="shared" si="38"/>
        <v>0</v>
      </c>
      <c r="BM245">
        <v>0</v>
      </c>
      <c r="BN245" s="8" t="s">
        <v>431</v>
      </c>
      <c r="BO245">
        <v>0</v>
      </c>
      <c r="BP245" t="s">
        <v>100</v>
      </c>
      <c r="BQ245" t="s">
        <v>432</v>
      </c>
      <c r="BR245" s="3">
        <v>4550055</v>
      </c>
      <c r="BS245" t="s">
        <v>62</v>
      </c>
      <c r="BT245" s="19">
        <f t="shared" si="30"/>
        <v>2319391</v>
      </c>
      <c r="BU245" s="19">
        <f t="shared" si="31"/>
        <v>4550055</v>
      </c>
      <c r="BV245" s="13">
        <f t="shared" si="32"/>
        <v>0.99128550747213273</v>
      </c>
    </row>
    <row r="246" spans="1:74" x14ac:dyDescent="0.25">
      <c r="A246" t="s">
        <v>433</v>
      </c>
      <c r="B246" t="s">
        <v>332</v>
      </c>
      <c r="C246">
        <v>16</v>
      </c>
      <c r="D246" t="s">
        <v>64</v>
      </c>
      <c r="E246" s="8">
        <v>40689</v>
      </c>
      <c r="F246" s="3">
        <v>178825</v>
      </c>
      <c r="G246" s="3">
        <v>0</v>
      </c>
      <c r="H246" s="3">
        <v>178825</v>
      </c>
      <c r="I246">
        <v>30</v>
      </c>
      <c r="J246">
        <v>15</v>
      </c>
      <c r="K246">
        <v>45</v>
      </c>
      <c r="L246" t="s">
        <v>41</v>
      </c>
      <c r="M246">
        <v>0</v>
      </c>
      <c r="N246">
        <v>0</v>
      </c>
      <c r="O246">
        <v>0</v>
      </c>
      <c r="P246">
        <v>16</v>
      </c>
      <c r="Q246">
        <v>0</v>
      </c>
      <c r="S246">
        <v>16</v>
      </c>
      <c r="T246" s="16">
        <f t="shared" si="33"/>
        <v>6.3077089674404757E-2</v>
      </c>
      <c r="U246" s="3">
        <v>2835023</v>
      </c>
      <c r="V246" s="3">
        <v>2548367</v>
      </c>
      <c r="W246" s="14">
        <f t="shared" si="34"/>
        <v>0.89888759279907071</v>
      </c>
      <c r="X246" s="3">
        <v>2314823</v>
      </c>
      <c r="Y246" s="18">
        <f t="shared" si="35"/>
        <v>0.81650942514399349</v>
      </c>
      <c r="Z246" s="8">
        <v>40421</v>
      </c>
      <c r="AA246" s="9">
        <v>297000</v>
      </c>
      <c r="AB246" s="9">
        <v>297000</v>
      </c>
      <c r="AC246">
        <v>0.05</v>
      </c>
      <c r="AD246">
        <v>20</v>
      </c>
      <c r="AE246" s="38">
        <f t="shared" si="36"/>
        <v>8.0242587190691328E-2</v>
      </c>
      <c r="AF246">
        <v>20</v>
      </c>
      <c r="AG246" s="10">
        <v>47817</v>
      </c>
      <c r="AH246">
        <v>0</v>
      </c>
      <c r="AI246" t="s">
        <v>58</v>
      </c>
      <c r="AJ246" t="s">
        <v>339</v>
      </c>
      <c r="AK246" s="8">
        <v>40421</v>
      </c>
      <c r="AL246" s="3">
        <v>223200</v>
      </c>
      <c r="AM246" s="3">
        <v>223200</v>
      </c>
      <c r="AN246">
        <v>0</v>
      </c>
      <c r="AO246">
        <v>17</v>
      </c>
      <c r="AP246" s="38">
        <f t="shared" si="39"/>
        <v>5.8823529411764705E-2</v>
      </c>
      <c r="AQ246">
        <v>17</v>
      </c>
      <c r="AR246" s="8">
        <v>46569</v>
      </c>
      <c r="AS246">
        <v>0</v>
      </c>
      <c r="AT246" t="s">
        <v>100</v>
      </c>
      <c r="AU246" t="s">
        <v>434</v>
      </c>
      <c r="AV246" s="11" t="s">
        <v>106</v>
      </c>
      <c r="AW246" s="3">
        <v>0</v>
      </c>
      <c r="AX246" s="3">
        <v>0</v>
      </c>
      <c r="AY246">
        <v>0</v>
      </c>
      <c r="AZ246">
        <v>0</v>
      </c>
      <c r="BA246" s="38">
        <f t="shared" si="37"/>
        <v>0</v>
      </c>
      <c r="BB246">
        <v>0</v>
      </c>
      <c r="BC246" s="8">
        <v>0</v>
      </c>
      <c r="BD246">
        <v>0</v>
      </c>
      <c r="BE246" t="s">
        <v>46</v>
      </c>
      <c r="BF246">
        <v>0</v>
      </c>
      <c r="BG246" s="11" t="s">
        <v>106</v>
      </c>
      <c r="BH246" s="3">
        <v>0</v>
      </c>
      <c r="BI246" s="3">
        <v>0</v>
      </c>
      <c r="BJ246">
        <v>0</v>
      </c>
      <c r="BK246">
        <v>0</v>
      </c>
      <c r="BL246" s="38">
        <f t="shared" si="38"/>
        <v>0</v>
      </c>
      <c r="BM246">
        <v>0</v>
      </c>
      <c r="BN246" s="8">
        <v>0</v>
      </c>
      <c r="BO246">
        <v>0</v>
      </c>
      <c r="BP246" t="s">
        <v>46</v>
      </c>
      <c r="BQ246">
        <v>0</v>
      </c>
      <c r="BR246" s="3">
        <v>2835023</v>
      </c>
      <c r="BS246" t="s">
        <v>62</v>
      </c>
      <c r="BT246" s="19">
        <f t="shared" si="30"/>
        <v>520200</v>
      </c>
      <c r="BU246" s="19">
        <f t="shared" si="31"/>
        <v>2835023</v>
      </c>
      <c r="BV246" s="13">
        <f t="shared" si="32"/>
        <v>1</v>
      </c>
    </row>
    <row r="247" spans="1:74" x14ac:dyDescent="0.25">
      <c r="A247" t="s">
        <v>393</v>
      </c>
      <c r="B247" t="s">
        <v>73</v>
      </c>
      <c r="C247">
        <v>12</v>
      </c>
      <c r="D247" t="s">
        <v>159</v>
      </c>
      <c r="E247" s="8">
        <v>40786</v>
      </c>
      <c r="F247" s="3">
        <v>157309</v>
      </c>
      <c r="G247" s="3">
        <v>0</v>
      </c>
      <c r="H247" s="3">
        <v>157309</v>
      </c>
      <c r="I247" t="s">
        <v>40</v>
      </c>
      <c r="J247" t="s">
        <v>69</v>
      </c>
      <c r="K247" t="s">
        <v>141</v>
      </c>
      <c r="L247" t="s">
        <v>41</v>
      </c>
      <c r="M247">
        <v>0</v>
      </c>
      <c r="N247">
        <v>12</v>
      </c>
      <c r="O247">
        <v>0</v>
      </c>
      <c r="P247">
        <v>0</v>
      </c>
      <c r="Q247">
        <v>0</v>
      </c>
      <c r="S247">
        <v>12</v>
      </c>
      <c r="T247" s="16">
        <f t="shared" si="33"/>
        <v>6.5154003987710499E-2</v>
      </c>
      <c r="U247" s="3">
        <v>2414418</v>
      </c>
      <c r="V247" s="3">
        <v>2086294</v>
      </c>
      <c r="W247" s="14">
        <f t="shared" si="34"/>
        <v>0.86409809734685539</v>
      </c>
      <c r="X247" s="3">
        <v>1069721</v>
      </c>
      <c r="Y247" s="18">
        <f t="shared" si="35"/>
        <v>0.44305542785052132</v>
      </c>
      <c r="Z247" s="8">
        <v>40515</v>
      </c>
      <c r="AA247" s="9">
        <v>105833</v>
      </c>
      <c r="AB247" s="9">
        <v>96195</v>
      </c>
      <c r="AC247">
        <v>5.9499999999999997E-2</v>
      </c>
      <c r="AD247">
        <v>16</v>
      </c>
      <c r="AE247" s="38">
        <f t="shared" si="36"/>
        <v>9.8612651674210586E-2</v>
      </c>
      <c r="AF247">
        <v>30</v>
      </c>
      <c r="AG247" s="10">
        <v>46397</v>
      </c>
      <c r="AH247" t="s">
        <v>63</v>
      </c>
      <c r="AI247" t="s">
        <v>43</v>
      </c>
      <c r="AJ247" t="s">
        <v>44</v>
      </c>
      <c r="AK247" s="8">
        <v>40480</v>
      </c>
      <c r="AL247" s="3">
        <v>1067518</v>
      </c>
      <c r="AM247" s="3">
        <v>610857</v>
      </c>
      <c r="AN247" t="s">
        <v>165</v>
      </c>
      <c r="AO247">
        <v>15</v>
      </c>
      <c r="AP247" s="38">
        <f t="shared" si="39"/>
        <v>0</v>
      </c>
      <c r="AQ247" t="s">
        <v>165</v>
      </c>
      <c r="AR247" s="8">
        <v>45962</v>
      </c>
      <c r="AS247" t="s">
        <v>206</v>
      </c>
      <c r="AT247" t="s">
        <v>100</v>
      </c>
      <c r="AU247">
        <v>0</v>
      </c>
      <c r="AV247" s="11">
        <v>40878</v>
      </c>
      <c r="AW247" s="3">
        <v>171346</v>
      </c>
      <c r="AX247" s="3">
        <v>98799</v>
      </c>
      <c r="AY247">
        <v>0</v>
      </c>
      <c r="AZ247" t="s">
        <v>165</v>
      </c>
      <c r="BA247" s="38">
        <f t="shared" si="37"/>
        <v>0</v>
      </c>
      <c r="BB247" t="s">
        <v>165</v>
      </c>
      <c r="BC247" s="8" t="s">
        <v>165</v>
      </c>
      <c r="BD247" t="s">
        <v>165</v>
      </c>
      <c r="BE247" t="s">
        <v>58</v>
      </c>
      <c r="BF247">
        <v>0</v>
      </c>
      <c r="BG247" s="11" t="s">
        <v>106</v>
      </c>
      <c r="BH247" s="3">
        <v>0</v>
      </c>
      <c r="BI247" s="3">
        <v>0</v>
      </c>
      <c r="BJ247">
        <v>0</v>
      </c>
      <c r="BK247">
        <v>0</v>
      </c>
      <c r="BL247" s="38">
        <f t="shared" si="38"/>
        <v>0</v>
      </c>
      <c r="BM247">
        <v>0</v>
      </c>
      <c r="BN247" s="8">
        <v>0</v>
      </c>
      <c r="BO247">
        <v>0</v>
      </c>
      <c r="BP247" t="s">
        <v>46</v>
      </c>
      <c r="BQ247">
        <v>0</v>
      </c>
      <c r="BR247" s="3">
        <v>2414418</v>
      </c>
      <c r="BS247" s="12">
        <v>1067518</v>
      </c>
      <c r="BT247" s="19">
        <f t="shared" si="30"/>
        <v>1344697</v>
      </c>
      <c r="BU247" s="19">
        <f t="shared" si="31"/>
        <v>2414418</v>
      </c>
      <c r="BV247" s="13">
        <f t="shared" si="32"/>
        <v>1</v>
      </c>
    </row>
    <row r="248" spans="1:74" x14ac:dyDescent="0.25">
      <c r="A248" t="s">
        <v>435</v>
      </c>
      <c r="B248" t="s">
        <v>362</v>
      </c>
      <c r="C248">
        <v>12</v>
      </c>
      <c r="D248" t="s">
        <v>123</v>
      </c>
      <c r="E248" s="8">
        <v>40816</v>
      </c>
      <c r="F248" s="3">
        <v>111989</v>
      </c>
      <c r="G248" s="3">
        <v>0</v>
      </c>
      <c r="H248" s="3">
        <v>111989</v>
      </c>
      <c r="I248" t="s">
        <v>40</v>
      </c>
      <c r="J248" t="s">
        <v>69</v>
      </c>
      <c r="K248" t="s">
        <v>141</v>
      </c>
      <c r="L248" t="s">
        <v>41</v>
      </c>
      <c r="M248">
        <v>0</v>
      </c>
      <c r="N248">
        <v>0</v>
      </c>
      <c r="O248">
        <v>4</v>
      </c>
      <c r="P248">
        <v>8</v>
      </c>
      <c r="Q248">
        <v>0</v>
      </c>
      <c r="S248">
        <v>12</v>
      </c>
      <c r="T248" s="16">
        <f t="shared" si="33"/>
        <v>6.2357836616443257E-2</v>
      </c>
      <c r="U248" s="3">
        <v>1795909</v>
      </c>
      <c r="V248" s="3">
        <v>1578468</v>
      </c>
      <c r="W248" s="14">
        <f t="shared" si="34"/>
        <v>0.87892426620725217</v>
      </c>
      <c r="X248" s="3">
        <v>727929</v>
      </c>
      <c r="Y248" s="18">
        <f t="shared" si="35"/>
        <v>0.40532621641742428</v>
      </c>
      <c r="Z248" s="8">
        <v>40479</v>
      </c>
      <c r="AA248" s="9">
        <v>443475</v>
      </c>
      <c r="AB248" s="9">
        <v>443475</v>
      </c>
      <c r="AC248">
        <v>0</v>
      </c>
      <c r="AD248">
        <v>16</v>
      </c>
      <c r="AE248" s="38">
        <f t="shared" si="36"/>
        <v>6.25E-2</v>
      </c>
      <c r="AF248">
        <v>16</v>
      </c>
      <c r="AG248" s="10">
        <v>47788</v>
      </c>
      <c r="AH248" t="s">
        <v>54</v>
      </c>
      <c r="AI248" t="s">
        <v>100</v>
      </c>
      <c r="AJ248" t="s">
        <v>55</v>
      </c>
      <c r="AK248" s="8">
        <v>40456</v>
      </c>
      <c r="AL248" s="3">
        <v>589505</v>
      </c>
      <c r="AM248" s="3">
        <v>589505</v>
      </c>
      <c r="AN248" t="s">
        <v>358</v>
      </c>
      <c r="AO248" t="s">
        <v>358</v>
      </c>
      <c r="AP248" s="38">
        <f t="shared" si="39"/>
        <v>0</v>
      </c>
      <c r="AQ248" t="s">
        <v>358</v>
      </c>
      <c r="AR248" s="8" t="s">
        <v>413</v>
      </c>
      <c r="AS248" t="s">
        <v>71</v>
      </c>
      <c r="AT248" t="s">
        <v>100</v>
      </c>
      <c r="AU248" t="s">
        <v>414</v>
      </c>
      <c r="AV248" s="11" t="s">
        <v>358</v>
      </c>
      <c r="AW248" s="3">
        <v>35000</v>
      </c>
      <c r="AX248" s="3">
        <v>7000</v>
      </c>
      <c r="AY248">
        <v>0.03</v>
      </c>
      <c r="AZ248">
        <v>5</v>
      </c>
      <c r="BA248" s="38">
        <f t="shared" si="37"/>
        <v>0.21835457140057601</v>
      </c>
      <c r="BB248" t="s">
        <v>358</v>
      </c>
      <c r="BC248" s="8" t="s">
        <v>436</v>
      </c>
      <c r="BD248" t="s">
        <v>75</v>
      </c>
      <c r="BE248" t="s">
        <v>58</v>
      </c>
      <c r="BF248" t="s">
        <v>379</v>
      </c>
      <c r="BG248" s="11" t="s">
        <v>106</v>
      </c>
      <c r="BH248" s="3">
        <v>0</v>
      </c>
      <c r="BI248" s="3">
        <v>0</v>
      </c>
      <c r="BJ248">
        <v>0</v>
      </c>
      <c r="BK248">
        <v>0</v>
      </c>
      <c r="BL248" s="38">
        <f t="shared" si="38"/>
        <v>0</v>
      </c>
      <c r="BM248">
        <v>0</v>
      </c>
      <c r="BN248" s="8">
        <v>0</v>
      </c>
      <c r="BO248">
        <v>0</v>
      </c>
      <c r="BP248" t="s">
        <v>46</v>
      </c>
      <c r="BQ248">
        <v>0</v>
      </c>
      <c r="BR248" s="3">
        <v>1795909</v>
      </c>
      <c r="BS248" t="s">
        <v>47</v>
      </c>
      <c r="BT248" s="19">
        <f t="shared" si="30"/>
        <v>1067980</v>
      </c>
      <c r="BU248" s="19">
        <f t="shared" si="31"/>
        <v>1795909</v>
      </c>
      <c r="BV248" s="13">
        <f t="shared" si="32"/>
        <v>1</v>
      </c>
    </row>
    <row r="249" spans="1:74" x14ac:dyDescent="0.25">
      <c r="A249" t="s">
        <v>76</v>
      </c>
      <c r="B249" t="s">
        <v>77</v>
      </c>
      <c r="C249">
        <v>18</v>
      </c>
      <c r="D249" t="s">
        <v>123</v>
      </c>
      <c r="E249" s="8">
        <v>40816</v>
      </c>
      <c r="F249" s="3">
        <v>194084</v>
      </c>
      <c r="G249" s="3">
        <v>0</v>
      </c>
      <c r="H249" s="3">
        <v>194084</v>
      </c>
      <c r="I249" t="s">
        <v>40</v>
      </c>
      <c r="J249" t="s">
        <v>69</v>
      </c>
      <c r="K249" t="s">
        <v>141</v>
      </c>
      <c r="L249" t="s">
        <v>41</v>
      </c>
      <c r="M249">
        <v>0</v>
      </c>
      <c r="N249">
        <v>0</v>
      </c>
      <c r="O249">
        <v>5</v>
      </c>
      <c r="P249">
        <v>13</v>
      </c>
      <c r="Q249">
        <v>0</v>
      </c>
      <c r="S249">
        <v>18</v>
      </c>
      <c r="T249" s="16">
        <f t="shared" si="33"/>
        <v>7.0287667209530655E-2</v>
      </c>
      <c r="U249" s="3">
        <v>2761281</v>
      </c>
      <c r="V249" s="3">
        <v>2562183</v>
      </c>
      <c r="W249" s="14">
        <f t="shared" si="34"/>
        <v>0.92789650890293307</v>
      </c>
      <c r="X249" s="3">
        <v>1349783</v>
      </c>
      <c r="Y249" s="18">
        <f t="shared" si="35"/>
        <v>0.48882493306548663</v>
      </c>
      <c r="Z249" s="8">
        <v>40465</v>
      </c>
      <c r="AA249" s="9">
        <v>578639</v>
      </c>
      <c r="AB249" s="9">
        <v>716094</v>
      </c>
      <c r="AC249">
        <v>0.04</v>
      </c>
      <c r="AD249">
        <v>17</v>
      </c>
      <c r="AE249" s="38">
        <f t="shared" si="36"/>
        <v>8.2198522089099474E-2</v>
      </c>
      <c r="AF249">
        <v>30</v>
      </c>
      <c r="AG249" s="10">
        <v>46388</v>
      </c>
      <c r="AH249" t="s">
        <v>54</v>
      </c>
      <c r="AI249" t="s">
        <v>43</v>
      </c>
      <c r="AJ249" t="s">
        <v>55</v>
      </c>
      <c r="AK249" s="8">
        <v>40465</v>
      </c>
      <c r="AL249" s="3">
        <v>820859</v>
      </c>
      <c r="AM249" s="3">
        <v>465153</v>
      </c>
      <c r="AN249" t="s">
        <v>62</v>
      </c>
      <c r="AO249">
        <v>17</v>
      </c>
      <c r="AP249" s="38">
        <f t="shared" si="39"/>
        <v>0</v>
      </c>
      <c r="AQ249">
        <v>30</v>
      </c>
      <c r="AR249" s="8" t="s">
        <v>437</v>
      </c>
      <c r="AS249" t="s">
        <v>71</v>
      </c>
      <c r="AT249" t="s">
        <v>100</v>
      </c>
      <c r="AU249" t="s">
        <v>55</v>
      </c>
      <c r="AV249" s="11" t="s">
        <v>106</v>
      </c>
      <c r="AW249" s="3">
        <v>25802</v>
      </c>
      <c r="AX249" s="3">
        <v>16772</v>
      </c>
      <c r="AY249">
        <v>0.09</v>
      </c>
      <c r="AZ249" t="s">
        <v>358</v>
      </c>
      <c r="BA249" s="38">
        <f t="shared" si="37"/>
        <v>0</v>
      </c>
      <c r="BB249" t="s">
        <v>358</v>
      </c>
      <c r="BC249" s="8">
        <v>47697</v>
      </c>
      <c r="BD249" t="s">
        <v>75</v>
      </c>
      <c r="BE249" t="s">
        <v>100</v>
      </c>
      <c r="BF249" t="s">
        <v>55</v>
      </c>
      <c r="BG249" s="11" t="s">
        <v>106</v>
      </c>
      <c r="BH249" s="3">
        <v>0</v>
      </c>
      <c r="BI249" s="3">
        <v>0</v>
      </c>
      <c r="BJ249">
        <v>0</v>
      </c>
      <c r="BK249">
        <v>0</v>
      </c>
      <c r="BL249" s="38">
        <f t="shared" si="38"/>
        <v>0</v>
      </c>
      <c r="BM249">
        <v>0</v>
      </c>
      <c r="BN249" s="8">
        <v>0</v>
      </c>
      <c r="BO249">
        <v>0</v>
      </c>
      <c r="BP249">
        <v>0</v>
      </c>
      <c r="BQ249">
        <v>0</v>
      </c>
      <c r="BR249" s="3">
        <v>2761281</v>
      </c>
      <c r="BS249" t="s">
        <v>62</v>
      </c>
      <c r="BT249" s="19">
        <f t="shared" si="30"/>
        <v>1425300</v>
      </c>
      <c r="BU249" s="19">
        <f t="shared" si="31"/>
        <v>2775083</v>
      </c>
      <c r="BV249" s="13">
        <f t="shared" si="32"/>
        <v>1.0049984047259224</v>
      </c>
    </row>
    <row r="250" spans="1:74" x14ac:dyDescent="0.25">
      <c r="A250" t="s">
        <v>96</v>
      </c>
      <c r="B250" t="s">
        <v>97</v>
      </c>
      <c r="C250">
        <v>12</v>
      </c>
      <c r="D250" t="s">
        <v>159</v>
      </c>
      <c r="E250" s="8">
        <v>40630</v>
      </c>
      <c r="F250" s="3">
        <v>154959</v>
      </c>
      <c r="G250" s="3">
        <v>0</v>
      </c>
      <c r="H250" s="3">
        <v>154959</v>
      </c>
      <c r="I250" t="s">
        <v>69</v>
      </c>
      <c r="J250" t="s">
        <v>69</v>
      </c>
      <c r="K250" t="s">
        <v>40</v>
      </c>
      <c r="L250" t="s">
        <v>41</v>
      </c>
      <c r="M250">
        <v>0</v>
      </c>
      <c r="N250">
        <v>0</v>
      </c>
      <c r="O250">
        <v>4</v>
      </c>
      <c r="P250">
        <v>8</v>
      </c>
      <c r="Q250">
        <v>0</v>
      </c>
      <c r="S250">
        <v>12</v>
      </c>
      <c r="T250" s="16">
        <f t="shared" si="33"/>
        <v>5.5345366099315854E-2</v>
      </c>
      <c r="U250" s="3">
        <v>2799855</v>
      </c>
      <c r="V250" s="3">
        <v>2211640</v>
      </c>
      <c r="W250" s="14">
        <f t="shared" si="34"/>
        <v>0.7899123347459065</v>
      </c>
      <c r="X250" s="3">
        <v>1053730</v>
      </c>
      <c r="Y250" s="18">
        <f t="shared" si="35"/>
        <v>0.37635163249525422</v>
      </c>
      <c r="Z250" s="8">
        <v>40382</v>
      </c>
      <c r="AA250" s="9">
        <v>215300</v>
      </c>
      <c r="AB250" s="9">
        <v>196617.7</v>
      </c>
      <c r="AC250">
        <v>6.25E-2</v>
      </c>
      <c r="AD250">
        <v>16</v>
      </c>
      <c r="AE250" s="38">
        <f t="shared" si="36"/>
        <v>0.10065795384260373</v>
      </c>
      <c r="AF250">
        <v>30</v>
      </c>
      <c r="AG250" s="10">
        <v>46244</v>
      </c>
      <c r="AH250" t="s">
        <v>54</v>
      </c>
      <c r="AI250" t="s">
        <v>43</v>
      </c>
      <c r="AJ250" t="s">
        <v>55</v>
      </c>
      <c r="AK250" s="8">
        <v>40458</v>
      </c>
      <c r="AL250" s="3">
        <v>1496825</v>
      </c>
      <c r="AM250" s="3">
        <v>814938.06</v>
      </c>
      <c r="AN250" t="s">
        <v>254</v>
      </c>
      <c r="AO250" t="s">
        <v>358</v>
      </c>
      <c r="AP250" s="38">
        <f t="shared" si="39"/>
        <v>0</v>
      </c>
      <c r="AQ250" t="s">
        <v>358</v>
      </c>
      <c r="AR250" s="8" t="s">
        <v>413</v>
      </c>
      <c r="AS250" t="s">
        <v>71</v>
      </c>
      <c r="AT250" t="s">
        <v>100</v>
      </c>
      <c r="AU250" t="s">
        <v>414</v>
      </c>
      <c r="AV250" s="11" t="s">
        <v>358</v>
      </c>
      <c r="AW250" s="3">
        <v>34000</v>
      </c>
      <c r="AX250" s="3" t="s">
        <v>438</v>
      </c>
      <c r="AY250">
        <v>0</v>
      </c>
      <c r="AZ250">
        <v>5</v>
      </c>
      <c r="BA250" s="38">
        <f t="shared" si="37"/>
        <v>0.2</v>
      </c>
      <c r="BB250" t="s">
        <v>358</v>
      </c>
      <c r="BC250" s="8" t="s">
        <v>358</v>
      </c>
      <c r="BD250" t="s">
        <v>75</v>
      </c>
      <c r="BE250" t="s">
        <v>58</v>
      </c>
      <c r="BF250" t="s">
        <v>47</v>
      </c>
      <c r="BG250" s="11" t="s">
        <v>106</v>
      </c>
      <c r="BH250" s="3">
        <v>0</v>
      </c>
      <c r="BI250" s="3">
        <v>0</v>
      </c>
      <c r="BJ250">
        <v>0</v>
      </c>
      <c r="BK250">
        <v>0</v>
      </c>
      <c r="BL250" s="38">
        <f t="shared" si="38"/>
        <v>0</v>
      </c>
      <c r="BM250">
        <v>0</v>
      </c>
      <c r="BN250" s="8">
        <v>0</v>
      </c>
      <c r="BO250">
        <v>0</v>
      </c>
      <c r="BP250" t="s">
        <v>46</v>
      </c>
      <c r="BQ250">
        <v>0</v>
      </c>
      <c r="BR250" s="3">
        <v>2799855</v>
      </c>
      <c r="BS250" t="s">
        <v>47</v>
      </c>
      <c r="BT250" s="19">
        <f t="shared" si="30"/>
        <v>1746125</v>
      </c>
      <c r="BU250" s="19">
        <f t="shared" si="31"/>
        <v>2799855</v>
      </c>
      <c r="BV250" s="13">
        <f t="shared" si="32"/>
        <v>1</v>
      </c>
    </row>
    <row r="251" spans="1:74" hidden="1" x14ac:dyDescent="0.25">
      <c r="A251" t="s">
        <v>241</v>
      </c>
      <c r="B251" t="s">
        <v>242</v>
      </c>
      <c r="C251">
        <v>96</v>
      </c>
      <c r="D251" t="s">
        <v>37</v>
      </c>
      <c r="E251" s="8">
        <v>40905</v>
      </c>
      <c r="F251" s="3">
        <v>0</v>
      </c>
      <c r="G251" s="3">
        <v>0</v>
      </c>
      <c r="H251" s="3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S251">
        <v>0</v>
      </c>
      <c r="T251" s="16">
        <f t="shared" si="33"/>
        <v>0</v>
      </c>
      <c r="U251" s="3">
        <v>9713257</v>
      </c>
      <c r="V251" s="3">
        <v>7395295</v>
      </c>
      <c r="W251" s="14">
        <f t="shared" si="34"/>
        <v>0.76136099353697739</v>
      </c>
      <c r="X251" s="3">
        <v>0</v>
      </c>
      <c r="Y251" s="18">
        <f t="shared" si="35"/>
        <v>0</v>
      </c>
      <c r="Z251" s="8">
        <v>40541</v>
      </c>
      <c r="AA251" s="9">
        <v>3420000</v>
      </c>
      <c r="AB251" s="9">
        <v>3176976.97</v>
      </c>
      <c r="AC251">
        <v>6.9500000000000006E-2</v>
      </c>
      <c r="AD251">
        <v>18</v>
      </c>
      <c r="AE251" s="38">
        <f t="shared" si="36"/>
        <v>9.9054150195810473E-2</v>
      </c>
      <c r="AF251">
        <v>35</v>
      </c>
      <c r="AG251" s="10">
        <v>47119</v>
      </c>
      <c r="AH251">
        <v>0</v>
      </c>
      <c r="AI251" t="s">
        <v>43</v>
      </c>
      <c r="AJ251" t="s">
        <v>44</v>
      </c>
      <c r="AK251" s="8">
        <v>2012</v>
      </c>
      <c r="AL251" s="3">
        <v>400000</v>
      </c>
      <c r="AM251" s="3">
        <v>400000</v>
      </c>
      <c r="AN251">
        <v>0</v>
      </c>
      <c r="AO251">
        <v>40</v>
      </c>
      <c r="AP251" s="38">
        <f t="shared" si="39"/>
        <v>2.5000000000000001E-2</v>
      </c>
      <c r="AQ251">
        <v>0</v>
      </c>
      <c r="AR251" s="8">
        <v>55884</v>
      </c>
      <c r="AS251">
        <v>0</v>
      </c>
      <c r="AT251" t="s">
        <v>100</v>
      </c>
      <c r="AU251">
        <v>0</v>
      </c>
      <c r="AV251" s="11" t="s">
        <v>106</v>
      </c>
      <c r="AW251" s="3">
        <v>0</v>
      </c>
      <c r="AX251" s="3">
        <v>0</v>
      </c>
      <c r="AY251">
        <v>0</v>
      </c>
      <c r="AZ251">
        <v>0</v>
      </c>
      <c r="BA251" s="38">
        <f t="shared" si="37"/>
        <v>0</v>
      </c>
      <c r="BB251">
        <v>0</v>
      </c>
      <c r="BC251" s="8">
        <v>0</v>
      </c>
      <c r="BD251">
        <v>0</v>
      </c>
      <c r="BE251" t="s">
        <v>46</v>
      </c>
      <c r="BF251">
        <v>0</v>
      </c>
      <c r="BG251" s="11" t="s">
        <v>106</v>
      </c>
      <c r="BH251" s="3">
        <v>0</v>
      </c>
      <c r="BI251" s="3">
        <v>0</v>
      </c>
      <c r="BJ251">
        <v>0</v>
      </c>
      <c r="BK251">
        <v>0</v>
      </c>
      <c r="BL251" s="38">
        <f t="shared" si="38"/>
        <v>0</v>
      </c>
      <c r="BM251">
        <v>0</v>
      </c>
      <c r="BN251" s="8">
        <v>0</v>
      </c>
      <c r="BO251">
        <v>0</v>
      </c>
      <c r="BP251" t="s">
        <v>46</v>
      </c>
      <c r="BQ251">
        <v>0</v>
      </c>
      <c r="BR251" s="3">
        <v>0</v>
      </c>
      <c r="BS251">
        <v>0</v>
      </c>
      <c r="BT251" s="19">
        <f t="shared" si="30"/>
        <v>3820000</v>
      </c>
      <c r="BU251" s="19">
        <f t="shared" si="31"/>
        <v>3820000</v>
      </c>
      <c r="BV251" s="13">
        <f t="shared" si="32"/>
        <v>0.3932769409890009</v>
      </c>
    </row>
    <row r="252" spans="1:74" hidden="1" x14ac:dyDescent="0.25">
      <c r="A252" t="s">
        <v>260</v>
      </c>
      <c r="B252" t="s">
        <v>439</v>
      </c>
      <c r="C252">
        <v>84</v>
      </c>
      <c r="D252" t="s">
        <v>37</v>
      </c>
      <c r="E252" s="8">
        <v>40869</v>
      </c>
      <c r="F252" s="3">
        <v>0</v>
      </c>
      <c r="G252" s="3">
        <v>0</v>
      </c>
      <c r="H252" s="3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S252">
        <v>0</v>
      </c>
      <c r="T252" s="16">
        <f t="shared" si="33"/>
        <v>0</v>
      </c>
      <c r="U252" s="3">
        <v>8719948</v>
      </c>
      <c r="V252" s="3">
        <v>6785615</v>
      </c>
      <c r="W252" s="14">
        <f t="shared" si="34"/>
        <v>0.77817149827040255</v>
      </c>
      <c r="X252" s="3">
        <v>0</v>
      </c>
      <c r="Y252" s="18">
        <f t="shared" si="35"/>
        <v>0</v>
      </c>
      <c r="Z252" s="8">
        <v>40541</v>
      </c>
      <c r="AA252" s="9">
        <v>3192000</v>
      </c>
      <c r="AB252" s="9">
        <v>2998661.55</v>
      </c>
      <c r="AC252">
        <v>6.9500000000000006E-2</v>
      </c>
      <c r="AD252">
        <v>18</v>
      </c>
      <c r="AE252" s="38">
        <f t="shared" si="36"/>
        <v>9.9054150195810473E-2</v>
      </c>
      <c r="AF252">
        <v>35</v>
      </c>
      <c r="AG252" s="10">
        <v>47119</v>
      </c>
      <c r="AH252">
        <v>0</v>
      </c>
      <c r="AI252" t="s">
        <v>43</v>
      </c>
      <c r="AJ252" t="s">
        <v>44</v>
      </c>
      <c r="AK252" s="8" t="s">
        <v>106</v>
      </c>
      <c r="AL252" s="3">
        <v>0</v>
      </c>
      <c r="AM252" s="3">
        <v>0</v>
      </c>
      <c r="AN252">
        <v>0</v>
      </c>
      <c r="AO252">
        <v>0</v>
      </c>
      <c r="AP252" s="38">
        <f t="shared" si="39"/>
        <v>0</v>
      </c>
      <c r="AQ252">
        <v>0</v>
      </c>
      <c r="AR252" s="8">
        <v>0</v>
      </c>
      <c r="AS252">
        <v>0</v>
      </c>
      <c r="AT252">
        <v>0</v>
      </c>
      <c r="AU252">
        <v>0</v>
      </c>
      <c r="AV252" s="11" t="s">
        <v>106</v>
      </c>
      <c r="AW252" s="3">
        <v>0</v>
      </c>
      <c r="AX252" s="3">
        <v>0</v>
      </c>
      <c r="AY252">
        <v>0</v>
      </c>
      <c r="AZ252">
        <v>0</v>
      </c>
      <c r="BA252" s="38">
        <f t="shared" si="37"/>
        <v>0</v>
      </c>
      <c r="BB252">
        <v>0</v>
      </c>
      <c r="BC252" s="8">
        <v>0</v>
      </c>
      <c r="BD252">
        <v>0</v>
      </c>
      <c r="BE252" t="s">
        <v>46</v>
      </c>
      <c r="BF252">
        <v>0</v>
      </c>
      <c r="BG252" s="11" t="s">
        <v>106</v>
      </c>
      <c r="BH252" s="3">
        <v>0</v>
      </c>
      <c r="BI252" s="3">
        <v>0</v>
      </c>
      <c r="BJ252">
        <v>0</v>
      </c>
      <c r="BK252">
        <v>0</v>
      </c>
      <c r="BL252" s="38">
        <f t="shared" si="38"/>
        <v>0</v>
      </c>
      <c r="BM252">
        <v>0</v>
      </c>
      <c r="BN252" s="8">
        <v>0</v>
      </c>
      <c r="BO252">
        <v>0</v>
      </c>
      <c r="BP252" t="s">
        <v>46</v>
      </c>
      <c r="BQ252">
        <v>0</v>
      </c>
      <c r="BR252" s="3">
        <v>0</v>
      </c>
      <c r="BS252">
        <v>0</v>
      </c>
      <c r="BT252" s="19">
        <f t="shared" si="30"/>
        <v>3192000</v>
      </c>
      <c r="BU252" s="19">
        <f t="shared" si="31"/>
        <v>3192000</v>
      </c>
      <c r="BV252" s="13">
        <f t="shared" si="32"/>
        <v>0.36605722878163954</v>
      </c>
    </row>
    <row r="253" spans="1:74" hidden="1" x14ac:dyDescent="0.25">
      <c r="A253" t="s">
        <v>35</v>
      </c>
      <c r="B253" t="s">
        <v>36</v>
      </c>
      <c r="C253">
        <v>28</v>
      </c>
      <c r="D253" t="s">
        <v>159</v>
      </c>
      <c r="E253" s="8">
        <v>40753</v>
      </c>
      <c r="F253" s="3">
        <v>361735</v>
      </c>
      <c r="G253" s="3">
        <v>0</v>
      </c>
      <c r="H253" s="3">
        <v>361735</v>
      </c>
      <c r="I253">
        <v>15</v>
      </c>
      <c r="J253">
        <v>15</v>
      </c>
      <c r="K253">
        <v>30</v>
      </c>
      <c r="L253" t="s">
        <v>41</v>
      </c>
      <c r="M253">
        <v>0</v>
      </c>
      <c r="N253">
        <v>0</v>
      </c>
      <c r="O253">
        <v>0</v>
      </c>
      <c r="P253">
        <v>28</v>
      </c>
      <c r="Q253">
        <v>0</v>
      </c>
      <c r="S253">
        <v>28</v>
      </c>
      <c r="T253" s="16">
        <f t="shared" si="33"/>
        <v>6.6956257934900079E-2</v>
      </c>
      <c r="U253" s="3">
        <v>5402557</v>
      </c>
      <c r="V253" s="3">
        <v>4749189.3499999996</v>
      </c>
      <c r="W253" s="14">
        <f t="shared" si="34"/>
        <v>0.87906325652834383</v>
      </c>
      <c r="X253" s="3">
        <v>177122</v>
      </c>
      <c r="Y253" s="18">
        <f t="shared" si="35"/>
        <v>3.2784846138596967E-2</v>
      </c>
      <c r="Z253" s="8" t="s">
        <v>106</v>
      </c>
      <c r="AA253" s="9">
        <v>500000</v>
      </c>
      <c r="AB253" s="9">
        <v>500000</v>
      </c>
      <c r="AC253">
        <v>3.27E-2</v>
      </c>
      <c r="AD253">
        <v>0</v>
      </c>
      <c r="AE253" s="38">
        <f t="shared" si="36"/>
        <v>0</v>
      </c>
      <c r="AF253">
        <v>0</v>
      </c>
      <c r="AG253" s="10">
        <v>48213</v>
      </c>
      <c r="AH253">
        <v>0</v>
      </c>
      <c r="AI253" t="s">
        <v>100</v>
      </c>
      <c r="AJ253">
        <v>0</v>
      </c>
      <c r="AK253" s="8" t="s">
        <v>106</v>
      </c>
      <c r="AL253" s="3">
        <v>2181285</v>
      </c>
      <c r="AM253" s="3">
        <v>1211825</v>
      </c>
      <c r="AN253">
        <v>0</v>
      </c>
      <c r="AO253" t="s">
        <v>45</v>
      </c>
      <c r="AP253" s="38">
        <f t="shared" si="39"/>
        <v>0</v>
      </c>
      <c r="AQ253">
        <v>0</v>
      </c>
      <c r="AR253" s="8">
        <v>0</v>
      </c>
      <c r="AS253">
        <v>0</v>
      </c>
      <c r="AT253" t="s">
        <v>46</v>
      </c>
      <c r="AU253">
        <v>0</v>
      </c>
      <c r="AV253" s="11" t="s">
        <v>106</v>
      </c>
      <c r="AW253" s="3">
        <v>84352</v>
      </c>
      <c r="AX253" s="3">
        <v>74768</v>
      </c>
      <c r="AY253">
        <v>6.1499999999999999E-2</v>
      </c>
      <c r="AZ253">
        <v>0</v>
      </c>
      <c r="BA253" s="38">
        <f t="shared" si="37"/>
        <v>0</v>
      </c>
      <c r="BB253">
        <v>0</v>
      </c>
      <c r="BC253" s="8">
        <v>46548</v>
      </c>
      <c r="BD253">
        <v>0</v>
      </c>
      <c r="BE253" t="s">
        <v>43</v>
      </c>
      <c r="BF253">
        <v>0</v>
      </c>
      <c r="BG253" s="11" t="s">
        <v>106</v>
      </c>
      <c r="BH253" s="3">
        <v>84352</v>
      </c>
      <c r="BI253" s="3">
        <v>74768</v>
      </c>
      <c r="BJ253">
        <v>6.1499999999999999E-2</v>
      </c>
      <c r="BK253">
        <v>0</v>
      </c>
      <c r="BL253" s="38">
        <f t="shared" si="38"/>
        <v>0</v>
      </c>
      <c r="BM253">
        <v>0</v>
      </c>
      <c r="BN253" s="8">
        <v>46548</v>
      </c>
      <c r="BO253">
        <v>0</v>
      </c>
      <c r="BP253" t="s">
        <v>43</v>
      </c>
      <c r="BQ253">
        <v>0</v>
      </c>
      <c r="BR253" s="3">
        <v>5402557</v>
      </c>
      <c r="BS253">
        <v>0</v>
      </c>
      <c r="BT253" s="19">
        <f t="shared" si="30"/>
        <v>2849989</v>
      </c>
      <c r="BU253" s="19">
        <f t="shared" si="31"/>
        <v>3027111</v>
      </c>
      <c r="BV253" s="13">
        <f t="shared" si="32"/>
        <v>0.56031079357422786</v>
      </c>
    </row>
    <row r="254" spans="1:74" hidden="1" x14ac:dyDescent="0.25">
      <c r="A254" t="s">
        <v>48</v>
      </c>
      <c r="B254" t="s">
        <v>49</v>
      </c>
      <c r="C254">
        <v>84</v>
      </c>
      <c r="D254" t="s">
        <v>37</v>
      </c>
      <c r="E254" s="8">
        <v>40821</v>
      </c>
      <c r="F254" s="3">
        <v>12493340</v>
      </c>
      <c r="G254" s="3">
        <v>0</v>
      </c>
      <c r="H254" s="3">
        <v>12493340</v>
      </c>
      <c r="I254">
        <v>30</v>
      </c>
      <c r="J254">
        <v>15</v>
      </c>
      <c r="K254">
        <v>45</v>
      </c>
      <c r="L254" t="s">
        <v>41</v>
      </c>
      <c r="M254">
        <v>0</v>
      </c>
      <c r="N254">
        <v>0</v>
      </c>
      <c r="O254">
        <v>0</v>
      </c>
      <c r="P254">
        <v>84</v>
      </c>
      <c r="Q254">
        <v>0</v>
      </c>
      <c r="S254">
        <v>84</v>
      </c>
      <c r="T254" s="16">
        <f t="shared" si="33"/>
        <v>0.96575172561678535</v>
      </c>
      <c r="U254" s="3">
        <v>12936389</v>
      </c>
      <c r="V254" s="3">
        <v>14131922</v>
      </c>
      <c r="W254" s="14">
        <f t="shared" si="34"/>
        <v>1.0924162840186702</v>
      </c>
      <c r="X254" s="3">
        <v>9681370</v>
      </c>
      <c r="Y254" s="18">
        <f t="shared" si="35"/>
        <v>0.74838272102052594</v>
      </c>
      <c r="Z254" s="8">
        <v>41102</v>
      </c>
      <c r="AA254" s="9">
        <v>2100000</v>
      </c>
      <c r="AB254" s="9">
        <v>1963669.16</v>
      </c>
      <c r="AC254">
        <v>7.4999999999999997E-2</v>
      </c>
      <c r="AD254">
        <v>30</v>
      </c>
      <c r="AE254" s="38">
        <f t="shared" si="36"/>
        <v>8.4671235767639796E-2</v>
      </c>
      <c r="AF254">
        <v>30</v>
      </c>
      <c r="AG254" s="10">
        <v>46569</v>
      </c>
      <c r="AH254" t="s">
        <v>63</v>
      </c>
      <c r="AI254" t="s">
        <v>43</v>
      </c>
      <c r="AJ254" t="s">
        <v>44</v>
      </c>
      <c r="AK254" s="8">
        <v>40471</v>
      </c>
      <c r="AL254" s="3">
        <v>500000</v>
      </c>
      <c r="AM254" s="3">
        <v>269444.42</v>
      </c>
      <c r="AN254">
        <v>0</v>
      </c>
      <c r="AO254">
        <v>15</v>
      </c>
      <c r="AP254" s="38">
        <f t="shared" si="39"/>
        <v>6.6666666666666666E-2</v>
      </c>
      <c r="AQ254">
        <v>15</v>
      </c>
      <c r="AR254" s="8">
        <v>45950</v>
      </c>
      <c r="AS254">
        <v>0</v>
      </c>
      <c r="AT254" t="s">
        <v>58</v>
      </c>
      <c r="AU254" t="s">
        <v>98</v>
      </c>
      <c r="AV254" s="11">
        <v>41102</v>
      </c>
      <c r="AW254" s="3">
        <v>655020</v>
      </c>
      <c r="AX254" s="3">
        <v>11330</v>
      </c>
      <c r="AY254">
        <v>0</v>
      </c>
      <c r="AZ254">
        <v>0</v>
      </c>
      <c r="BA254" s="38">
        <f t="shared" si="37"/>
        <v>0</v>
      </c>
      <c r="BB254">
        <v>0</v>
      </c>
      <c r="BC254" s="8">
        <v>0</v>
      </c>
      <c r="BD254">
        <v>0</v>
      </c>
      <c r="BE254" t="s">
        <v>58</v>
      </c>
      <c r="BF254" t="s">
        <v>98</v>
      </c>
      <c r="BG254" s="11" t="s">
        <v>106</v>
      </c>
      <c r="BH254" s="3">
        <v>0</v>
      </c>
      <c r="BI254" s="3">
        <v>0</v>
      </c>
      <c r="BJ254">
        <v>0</v>
      </c>
      <c r="BK254">
        <v>0</v>
      </c>
      <c r="BL254" s="38">
        <f t="shared" si="38"/>
        <v>0</v>
      </c>
      <c r="BM254">
        <v>0</v>
      </c>
      <c r="BN254" s="8">
        <v>0</v>
      </c>
      <c r="BO254">
        <v>0</v>
      </c>
      <c r="BP254" t="s">
        <v>46</v>
      </c>
      <c r="BQ254">
        <v>0</v>
      </c>
      <c r="BR254" s="3">
        <v>12936389</v>
      </c>
      <c r="BS254" t="s">
        <v>47</v>
      </c>
      <c r="BT254" s="19">
        <f t="shared" si="30"/>
        <v>3255020</v>
      </c>
      <c r="BU254" s="19">
        <f t="shared" si="31"/>
        <v>12936390</v>
      </c>
      <c r="BV254" s="13">
        <f t="shared" si="32"/>
        <v>1.0000000773013242</v>
      </c>
    </row>
    <row r="255" spans="1:74" hidden="1" x14ac:dyDescent="0.25">
      <c r="A255" t="s">
        <v>156</v>
      </c>
      <c r="B255" t="s">
        <v>93</v>
      </c>
      <c r="C255">
        <v>27</v>
      </c>
      <c r="D255" t="s">
        <v>37</v>
      </c>
      <c r="E255" s="8">
        <v>41262</v>
      </c>
      <c r="F255" s="3" t="s">
        <v>440</v>
      </c>
      <c r="G255" s="3">
        <v>0</v>
      </c>
      <c r="H255" s="3">
        <v>4100040</v>
      </c>
      <c r="I255">
        <v>15</v>
      </c>
      <c r="J255">
        <v>25</v>
      </c>
      <c r="K255">
        <v>40</v>
      </c>
      <c r="L255" t="s">
        <v>46</v>
      </c>
      <c r="M255">
        <v>0</v>
      </c>
      <c r="N255">
        <v>0</v>
      </c>
      <c r="O255">
        <v>10</v>
      </c>
      <c r="P255">
        <v>17</v>
      </c>
      <c r="Q255">
        <v>0</v>
      </c>
      <c r="S255">
        <v>27</v>
      </c>
      <c r="T255" s="16">
        <f t="shared" si="33"/>
        <v>0.98561520659615343</v>
      </c>
      <c r="U255" s="3">
        <v>4159879</v>
      </c>
      <c r="V255" s="3">
        <v>3747598</v>
      </c>
      <c r="W255" s="14">
        <f t="shared" si="34"/>
        <v>0.90089110765000613</v>
      </c>
      <c r="X255" s="3">
        <v>2989059</v>
      </c>
      <c r="Y255" s="18">
        <f t="shared" si="35"/>
        <v>0.71854469805491938</v>
      </c>
      <c r="Z255" s="8">
        <v>41661</v>
      </c>
      <c r="AA255" s="9">
        <v>705000</v>
      </c>
      <c r="AB255" s="9">
        <v>688449.31</v>
      </c>
      <c r="AC255">
        <v>4.9399999999999999E-2</v>
      </c>
      <c r="AD255">
        <v>40</v>
      </c>
      <c r="AE255" s="38">
        <f t="shared" si="36"/>
        <v>5.7800139357457141E-2</v>
      </c>
      <c r="AF255">
        <v>40</v>
      </c>
      <c r="AG255" s="10">
        <v>56250</v>
      </c>
      <c r="AH255">
        <v>1</v>
      </c>
      <c r="AI255" t="s">
        <v>43</v>
      </c>
      <c r="AJ255">
        <v>0</v>
      </c>
      <c r="AK255" s="8" t="s">
        <v>106</v>
      </c>
      <c r="AL255" s="3">
        <v>220000</v>
      </c>
      <c r="AM255" s="3">
        <v>220000</v>
      </c>
      <c r="AN255">
        <v>0</v>
      </c>
      <c r="AO255">
        <v>30</v>
      </c>
      <c r="AP255" s="38">
        <f t="shared" si="39"/>
        <v>3.3333333333333333E-2</v>
      </c>
      <c r="AQ255">
        <v>15</v>
      </c>
      <c r="AR255" s="8">
        <v>46341</v>
      </c>
      <c r="AS255">
        <v>2</v>
      </c>
      <c r="AT255" t="s">
        <v>58</v>
      </c>
      <c r="AU255">
        <v>0</v>
      </c>
      <c r="AV255" s="11">
        <v>40960</v>
      </c>
      <c r="AW255" s="3">
        <v>105000</v>
      </c>
      <c r="AX255" s="3">
        <v>79945.36</v>
      </c>
      <c r="AY255">
        <v>0.02</v>
      </c>
      <c r="AZ255">
        <v>15</v>
      </c>
      <c r="BA255" s="38">
        <f t="shared" si="37"/>
        <v>7.7825472250244124E-2</v>
      </c>
      <c r="BB255">
        <v>15</v>
      </c>
      <c r="BC255" s="8">
        <v>43077</v>
      </c>
      <c r="BD255">
        <v>3</v>
      </c>
      <c r="BE255" t="s">
        <v>58</v>
      </c>
      <c r="BF255">
        <v>0</v>
      </c>
      <c r="BG255" s="11">
        <v>41849</v>
      </c>
      <c r="BH255" s="3">
        <v>169685.66</v>
      </c>
      <c r="BI255" s="3">
        <v>169685.66</v>
      </c>
      <c r="BJ255">
        <v>0.05</v>
      </c>
      <c r="BK255">
        <v>15</v>
      </c>
      <c r="BL255" s="38">
        <f t="shared" si="38"/>
        <v>9.6342287609244376E-2</v>
      </c>
      <c r="BM255">
        <v>15</v>
      </c>
      <c r="BN255" s="8">
        <v>47205</v>
      </c>
      <c r="BO255">
        <v>4</v>
      </c>
      <c r="BP255" t="s">
        <v>100</v>
      </c>
      <c r="BQ255">
        <v>0</v>
      </c>
      <c r="BR255" s="3">
        <v>1199685.6599999999</v>
      </c>
      <c r="BS255" t="s">
        <v>441</v>
      </c>
      <c r="BT255" s="19">
        <f t="shared" si="30"/>
        <v>1199685.6599999999</v>
      </c>
      <c r="BU255" s="19">
        <f t="shared" si="31"/>
        <v>4188744.66</v>
      </c>
      <c r="BV255" s="13">
        <f t="shared" si="32"/>
        <v>1.0069390624102288</v>
      </c>
    </row>
    <row r="256" spans="1:74" hidden="1" x14ac:dyDescent="0.25">
      <c r="A256" t="s">
        <v>156</v>
      </c>
      <c r="B256" t="s">
        <v>93</v>
      </c>
      <c r="C256">
        <v>27</v>
      </c>
      <c r="D256" t="s">
        <v>37</v>
      </c>
      <c r="E256" s="8">
        <v>41262</v>
      </c>
      <c r="F256" s="3" t="s">
        <v>440</v>
      </c>
      <c r="G256" s="3">
        <v>0</v>
      </c>
      <c r="H256" s="3">
        <v>4100040</v>
      </c>
      <c r="I256">
        <v>15</v>
      </c>
      <c r="J256">
        <v>25</v>
      </c>
      <c r="K256">
        <v>40</v>
      </c>
      <c r="L256" t="s">
        <v>46</v>
      </c>
      <c r="M256">
        <v>0</v>
      </c>
      <c r="N256">
        <v>0</v>
      </c>
      <c r="O256">
        <v>10</v>
      </c>
      <c r="P256">
        <v>17</v>
      </c>
      <c r="Q256">
        <v>0</v>
      </c>
      <c r="S256">
        <v>27</v>
      </c>
      <c r="T256" s="16">
        <f t="shared" si="33"/>
        <v>0.98561520659615343</v>
      </c>
      <c r="U256" s="3">
        <v>4159879</v>
      </c>
      <c r="V256" s="3">
        <v>3747598</v>
      </c>
      <c r="W256" s="14">
        <f t="shared" si="34"/>
        <v>0.90089110765000613</v>
      </c>
      <c r="X256" s="3">
        <v>2989059</v>
      </c>
      <c r="Y256" s="18">
        <f t="shared" si="35"/>
        <v>0.71854469805491938</v>
      </c>
      <c r="Z256" s="8">
        <v>41661</v>
      </c>
      <c r="AA256" s="9">
        <v>705000</v>
      </c>
      <c r="AB256" s="9">
        <v>688449.31</v>
      </c>
      <c r="AC256">
        <v>4.9399999999999999E-2</v>
      </c>
      <c r="AD256">
        <v>40</v>
      </c>
      <c r="AE256" s="38">
        <f t="shared" si="36"/>
        <v>5.7800139357457141E-2</v>
      </c>
      <c r="AF256">
        <v>40</v>
      </c>
      <c r="AG256" s="10">
        <v>56250</v>
      </c>
      <c r="AH256">
        <v>1</v>
      </c>
      <c r="AI256" t="s">
        <v>43</v>
      </c>
      <c r="AJ256">
        <v>0</v>
      </c>
      <c r="AK256" s="8" t="s">
        <v>106</v>
      </c>
      <c r="AL256" s="3">
        <v>220000</v>
      </c>
      <c r="AM256" s="3">
        <v>220000</v>
      </c>
      <c r="AN256">
        <v>0</v>
      </c>
      <c r="AO256">
        <v>30</v>
      </c>
      <c r="AP256" s="38">
        <f t="shared" si="39"/>
        <v>3.3333333333333333E-2</v>
      </c>
      <c r="AQ256">
        <v>15</v>
      </c>
      <c r="AR256" s="8">
        <v>46341</v>
      </c>
      <c r="AS256">
        <v>2</v>
      </c>
      <c r="AT256" t="s">
        <v>58</v>
      </c>
      <c r="AU256">
        <v>0</v>
      </c>
      <c r="AV256" s="11">
        <v>40960</v>
      </c>
      <c r="AW256" s="3">
        <v>105000</v>
      </c>
      <c r="AX256" s="3">
        <v>79945.36</v>
      </c>
      <c r="AY256">
        <v>0.02</v>
      </c>
      <c r="AZ256">
        <v>15</v>
      </c>
      <c r="BA256" s="38">
        <f t="shared" si="37"/>
        <v>7.7825472250244124E-2</v>
      </c>
      <c r="BB256">
        <v>15</v>
      </c>
      <c r="BC256" s="8">
        <v>43077</v>
      </c>
      <c r="BD256">
        <v>3</v>
      </c>
      <c r="BE256" t="s">
        <v>58</v>
      </c>
      <c r="BF256">
        <v>0</v>
      </c>
      <c r="BG256" s="11">
        <v>41849</v>
      </c>
      <c r="BH256" s="3">
        <v>169685.66</v>
      </c>
      <c r="BI256" s="3">
        <v>169685.66</v>
      </c>
      <c r="BJ256">
        <v>0.05</v>
      </c>
      <c r="BK256">
        <v>15</v>
      </c>
      <c r="BL256" s="38">
        <f t="shared" si="38"/>
        <v>9.6342287609244376E-2</v>
      </c>
      <c r="BM256">
        <v>15</v>
      </c>
      <c r="BN256" s="8">
        <v>47205</v>
      </c>
      <c r="BO256">
        <v>4</v>
      </c>
      <c r="BP256" t="s">
        <v>100</v>
      </c>
      <c r="BQ256">
        <v>0</v>
      </c>
      <c r="BR256" s="3">
        <v>1199685.6599999999</v>
      </c>
      <c r="BS256" t="s">
        <v>441</v>
      </c>
      <c r="BT256" s="19">
        <f t="shared" si="30"/>
        <v>1199685.6599999999</v>
      </c>
      <c r="BU256" s="19">
        <f t="shared" si="31"/>
        <v>4188744.66</v>
      </c>
      <c r="BV256" s="13">
        <f t="shared" si="32"/>
        <v>1.0069390624102288</v>
      </c>
    </row>
    <row r="257" spans="1:74" hidden="1" x14ac:dyDescent="0.25">
      <c r="A257" t="s">
        <v>35</v>
      </c>
      <c r="B257" t="s">
        <v>36</v>
      </c>
      <c r="C257">
        <v>42</v>
      </c>
      <c r="D257" t="s">
        <v>64</v>
      </c>
      <c r="E257" s="8">
        <v>40814</v>
      </c>
      <c r="F257" s="3">
        <v>674096</v>
      </c>
      <c r="G257" s="3">
        <v>0</v>
      </c>
      <c r="H257" s="3">
        <v>674096</v>
      </c>
      <c r="I257" t="s">
        <v>52</v>
      </c>
      <c r="J257" t="s">
        <v>51</v>
      </c>
      <c r="K257" t="s">
        <v>136</v>
      </c>
      <c r="L257" t="s">
        <v>41</v>
      </c>
      <c r="M257">
        <v>0</v>
      </c>
      <c r="N257">
        <v>0</v>
      </c>
      <c r="O257">
        <v>0</v>
      </c>
      <c r="P257">
        <v>42</v>
      </c>
      <c r="Q257">
        <v>0</v>
      </c>
      <c r="S257">
        <v>42</v>
      </c>
      <c r="T257" s="16">
        <f t="shared" si="33"/>
        <v>9.8828434081219246E-2</v>
      </c>
      <c r="U257" s="3">
        <v>6820871</v>
      </c>
      <c r="V257" s="3">
        <v>5764974</v>
      </c>
      <c r="W257" s="14">
        <f t="shared" si="34"/>
        <v>0.84519616336388714</v>
      </c>
      <c r="X257" s="3">
        <v>4826845</v>
      </c>
      <c r="Y257" s="18">
        <f t="shared" si="35"/>
        <v>0.70765815685416134</v>
      </c>
      <c r="Z257" s="8">
        <v>40497</v>
      </c>
      <c r="AA257" s="9">
        <v>450000</v>
      </c>
      <c r="AB257" s="9">
        <v>414541</v>
      </c>
      <c r="AC257">
        <v>6.25E-2</v>
      </c>
      <c r="AD257">
        <v>16</v>
      </c>
      <c r="AE257" s="38">
        <f t="shared" si="36"/>
        <v>0.10065795384260373</v>
      </c>
      <c r="AF257">
        <v>30</v>
      </c>
      <c r="AG257" s="10">
        <v>46275</v>
      </c>
      <c r="AH257" t="s">
        <v>63</v>
      </c>
      <c r="AI257" t="s">
        <v>43</v>
      </c>
      <c r="AJ257" t="s">
        <v>55</v>
      </c>
      <c r="AK257" s="8" t="s">
        <v>106</v>
      </c>
      <c r="AL257" s="3">
        <v>0</v>
      </c>
      <c r="AM257" s="3">
        <v>0</v>
      </c>
      <c r="AN257">
        <v>0</v>
      </c>
      <c r="AO257" t="s">
        <v>45</v>
      </c>
      <c r="AP257" s="38">
        <f t="shared" si="39"/>
        <v>0</v>
      </c>
      <c r="AQ257">
        <v>0</v>
      </c>
      <c r="AR257" s="8">
        <v>0</v>
      </c>
      <c r="AS257">
        <v>0</v>
      </c>
      <c r="AT257" t="s">
        <v>46</v>
      </c>
      <c r="AU257">
        <v>0</v>
      </c>
      <c r="AV257" s="11">
        <v>40497</v>
      </c>
      <c r="AW257" s="3">
        <v>1544026</v>
      </c>
      <c r="AX257" s="3">
        <v>1003617</v>
      </c>
      <c r="AY257">
        <v>0</v>
      </c>
      <c r="AZ257">
        <v>15</v>
      </c>
      <c r="BA257" s="38">
        <f t="shared" si="37"/>
        <v>6.6666666666666666E-2</v>
      </c>
      <c r="BB257" t="s">
        <v>165</v>
      </c>
      <c r="BC257" s="8" t="s">
        <v>47</v>
      </c>
      <c r="BD257" t="s">
        <v>206</v>
      </c>
      <c r="BE257" t="s">
        <v>100</v>
      </c>
      <c r="BF257" t="s">
        <v>414</v>
      </c>
      <c r="BG257" s="11" t="s">
        <v>106</v>
      </c>
      <c r="BH257" s="3">
        <v>0</v>
      </c>
      <c r="BI257" s="3">
        <v>0</v>
      </c>
      <c r="BJ257">
        <v>0</v>
      </c>
      <c r="BK257">
        <v>0</v>
      </c>
      <c r="BL257" s="38">
        <f t="shared" si="38"/>
        <v>0</v>
      </c>
      <c r="BM257">
        <v>0</v>
      </c>
      <c r="BN257" s="8">
        <v>0</v>
      </c>
      <c r="BO257">
        <v>0</v>
      </c>
      <c r="BP257" t="s">
        <v>46</v>
      </c>
      <c r="BQ257">
        <v>0</v>
      </c>
      <c r="BR257" s="3">
        <v>6820871</v>
      </c>
      <c r="BS257" t="s">
        <v>62</v>
      </c>
      <c r="BT257" s="19">
        <f t="shared" si="30"/>
        <v>1994026</v>
      </c>
      <c r="BU257" s="19">
        <f t="shared" si="31"/>
        <v>6820871</v>
      </c>
      <c r="BV257" s="13">
        <f t="shared" si="32"/>
        <v>1</v>
      </c>
    </row>
    <row r="258" spans="1:74" hidden="1" x14ac:dyDescent="0.25">
      <c r="A258" t="s">
        <v>35</v>
      </c>
      <c r="B258" t="s">
        <v>36</v>
      </c>
      <c r="C258">
        <v>96</v>
      </c>
      <c r="D258" t="s">
        <v>37</v>
      </c>
      <c r="E258" s="8">
        <v>41191</v>
      </c>
      <c r="F258" s="3">
        <v>659486</v>
      </c>
      <c r="G258" s="3">
        <v>0</v>
      </c>
      <c r="H258" s="3">
        <v>659486</v>
      </c>
      <c r="I258" t="s">
        <v>359</v>
      </c>
      <c r="J258" t="s">
        <v>103</v>
      </c>
      <c r="K258" t="s">
        <v>377</v>
      </c>
      <c r="L258" t="s">
        <v>41</v>
      </c>
      <c r="M258">
        <v>0</v>
      </c>
      <c r="N258">
        <v>0</v>
      </c>
      <c r="O258">
        <v>96</v>
      </c>
      <c r="P258">
        <v>0</v>
      </c>
      <c r="Q258">
        <v>0</v>
      </c>
      <c r="S258">
        <v>96</v>
      </c>
      <c r="T258" s="16">
        <f t="shared" si="33"/>
        <v>0.11090271682950401</v>
      </c>
      <c r="U258" s="3">
        <v>5946527</v>
      </c>
      <c r="V258" s="3">
        <v>7368323</v>
      </c>
      <c r="W258" s="14">
        <f t="shared" si="34"/>
        <v>1.2390968711653036</v>
      </c>
      <c r="X258" s="3">
        <v>5086527</v>
      </c>
      <c r="Y258" s="18">
        <f t="shared" si="35"/>
        <v>0.85537776924245024</v>
      </c>
      <c r="Z258" s="8">
        <v>40817</v>
      </c>
      <c r="AA258" s="9">
        <v>450000</v>
      </c>
      <c r="AB258" s="9">
        <v>450000</v>
      </c>
      <c r="AC258">
        <v>0</v>
      </c>
      <c r="AD258">
        <v>17</v>
      </c>
      <c r="AE258" s="38">
        <f t="shared" si="36"/>
        <v>5.8823529411764705E-2</v>
      </c>
      <c r="AF258" t="s">
        <v>391</v>
      </c>
      <c r="AG258" s="10">
        <v>47118</v>
      </c>
      <c r="AH258" t="s">
        <v>442</v>
      </c>
      <c r="AI258" t="s">
        <v>100</v>
      </c>
      <c r="AJ258" t="s">
        <v>443</v>
      </c>
      <c r="AK258" s="8">
        <v>41131</v>
      </c>
      <c r="AL258" s="3">
        <v>410000</v>
      </c>
      <c r="AM258" s="3">
        <v>355730</v>
      </c>
      <c r="AN258">
        <v>7.0000000000000007E-2</v>
      </c>
      <c r="AO258">
        <v>16</v>
      </c>
      <c r="AP258" s="38">
        <f t="shared" si="39"/>
        <v>0.10585764772624282</v>
      </c>
      <c r="AQ258">
        <v>202</v>
      </c>
      <c r="AR258" s="8">
        <v>47253</v>
      </c>
      <c r="AS258" t="s">
        <v>442</v>
      </c>
      <c r="AT258" t="s">
        <v>43</v>
      </c>
      <c r="AU258" t="s">
        <v>444</v>
      </c>
      <c r="AV258" s="11" t="s">
        <v>106</v>
      </c>
      <c r="AW258" s="3">
        <v>0</v>
      </c>
      <c r="AX258" s="3">
        <v>0</v>
      </c>
      <c r="AY258">
        <v>0</v>
      </c>
      <c r="AZ258">
        <v>0</v>
      </c>
      <c r="BA258" s="38">
        <f t="shared" si="37"/>
        <v>0</v>
      </c>
      <c r="BB258">
        <v>0</v>
      </c>
      <c r="BC258" s="8">
        <v>0</v>
      </c>
      <c r="BD258">
        <v>0</v>
      </c>
      <c r="BE258" t="s">
        <v>46</v>
      </c>
      <c r="BF258">
        <v>0</v>
      </c>
      <c r="BG258" s="11" t="s">
        <v>106</v>
      </c>
      <c r="BH258" s="3">
        <v>0</v>
      </c>
      <c r="BI258" s="3">
        <v>0</v>
      </c>
      <c r="BJ258">
        <v>0</v>
      </c>
      <c r="BK258">
        <v>0</v>
      </c>
      <c r="BL258" s="38">
        <f t="shared" si="38"/>
        <v>0</v>
      </c>
      <c r="BM258">
        <v>0</v>
      </c>
      <c r="BN258" s="8">
        <v>0</v>
      </c>
      <c r="BO258">
        <v>0</v>
      </c>
      <c r="BP258" t="s">
        <v>46</v>
      </c>
      <c r="BQ258">
        <v>0</v>
      </c>
      <c r="BR258" s="3">
        <v>5946527</v>
      </c>
      <c r="BS258" t="s">
        <v>47</v>
      </c>
      <c r="BT258" s="19">
        <f t="shared" si="30"/>
        <v>860000</v>
      </c>
      <c r="BU258" s="19">
        <f t="shared" si="31"/>
        <v>5946527</v>
      </c>
      <c r="BV258" s="13">
        <f t="shared" si="32"/>
        <v>1</v>
      </c>
    </row>
    <row r="259" spans="1:74" hidden="1" x14ac:dyDescent="0.25">
      <c r="A259" t="s">
        <v>184</v>
      </c>
      <c r="B259" t="s">
        <v>445</v>
      </c>
      <c r="C259">
        <v>48</v>
      </c>
      <c r="D259" t="s">
        <v>37</v>
      </c>
      <c r="E259" s="8">
        <v>41206</v>
      </c>
      <c r="F259" s="3">
        <v>626293</v>
      </c>
      <c r="G259" s="3">
        <v>0</v>
      </c>
      <c r="H259" s="3">
        <v>626293</v>
      </c>
      <c r="I259">
        <v>15</v>
      </c>
      <c r="J259">
        <v>15</v>
      </c>
      <c r="K259">
        <v>0</v>
      </c>
      <c r="L259" t="s">
        <v>41</v>
      </c>
      <c r="M259">
        <v>0</v>
      </c>
      <c r="N259">
        <v>0</v>
      </c>
      <c r="O259">
        <v>0</v>
      </c>
      <c r="P259">
        <v>0</v>
      </c>
      <c r="Q259">
        <v>0</v>
      </c>
      <c r="S259">
        <v>0</v>
      </c>
      <c r="T259" s="16">
        <f t="shared" si="33"/>
        <v>0.1142805790183402</v>
      </c>
      <c r="U259" s="3">
        <v>5480310</v>
      </c>
      <c r="V259" s="3">
        <v>7782440</v>
      </c>
      <c r="W259" s="14">
        <f t="shared" si="34"/>
        <v>1.4200729520775284</v>
      </c>
      <c r="X259" s="3">
        <v>0</v>
      </c>
      <c r="Y259" s="18">
        <f t="shared" si="35"/>
        <v>0</v>
      </c>
      <c r="Z259" s="8" t="s">
        <v>106</v>
      </c>
      <c r="AA259" s="9">
        <v>0</v>
      </c>
      <c r="AB259" s="9">
        <v>0</v>
      </c>
      <c r="AC259">
        <v>0</v>
      </c>
      <c r="AD259">
        <v>0</v>
      </c>
      <c r="AE259" s="38">
        <f t="shared" si="36"/>
        <v>0</v>
      </c>
      <c r="AF259">
        <v>0</v>
      </c>
      <c r="AG259" s="10">
        <v>0</v>
      </c>
      <c r="AH259">
        <v>0</v>
      </c>
      <c r="AI259">
        <v>0</v>
      </c>
      <c r="AJ259">
        <v>0</v>
      </c>
      <c r="AK259" s="8" t="s">
        <v>106</v>
      </c>
      <c r="AL259" s="3">
        <v>400000</v>
      </c>
      <c r="AM259" s="3">
        <v>400000</v>
      </c>
      <c r="AN259">
        <v>0</v>
      </c>
      <c r="AO259" t="s">
        <v>45</v>
      </c>
      <c r="AP259" s="38">
        <f t="shared" si="39"/>
        <v>0</v>
      </c>
      <c r="AQ259">
        <v>0</v>
      </c>
      <c r="AR259" s="8">
        <v>0</v>
      </c>
      <c r="AS259">
        <v>0</v>
      </c>
      <c r="AT259" t="s">
        <v>100</v>
      </c>
      <c r="AU259" t="s">
        <v>214</v>
      </c>
      <c r="AV259" s="11">
        <v>4000</v>
      </c>
      <c r="AW259" s="3">
        <v>400000</v>
      </c>
      <c r="AX259" s="3">
        <v>400000</v>
      </c>
      <c r="AY259">
        <v>0</v>
      </c>
      <c r="AZ259">
        <v>0</v>
      </c>
      <c r="BA259" s="38">
        <f t="shared" si="37"/>
        <v>0</v>
      </c>
      <c r="BB259">
        <v>0</v>
      </c>
      <c r="BC259" s="8">
        <v>58075</v>
      </c>
      <c r="BD259">
        <v>0</v>
      </c>
      <c r="BE259" t="s">
        <v>100</v>
      </c>
      <c r="BF259" t="s">
        <v>214</v>
      </c>
      <c r="BG259" s="11" t="s">
        <v>106</v>
      </c>
      <c r="BH259" s="3">
        <v>640117</v>
      </c>
      <c r="BI259" s="3">
        <v>646779.77</v>
      </c>
      <c r="BJ259">
        <v>3.4500000000000003E-2</v>
      </c>
      <c r="BK259">
        <v>0</v>
      </c>
      <c r="BL259" s="38">
        <f t="shared" si="38"/>
        <v>0</v>
      </c>
      <c r="BM259">
        <v>0</v>
      </c>
      <c r="BN259" s="8">
        <v>57649</v>
      </c>
      <c r="BO259">
        <v>0</v>
      </c>
      <c r="BP259" t="s">
        <v>58</v>
      </c>
      <c r="BQ259" t="s">
        <v>214</v>
      </c>
      <c r="BR259" s="3">
        <v>0</v>
      </c>
      <c r="BS259">
        <v>0</v>
      </c>
      <c r="BT259" s="19">
        <f t="shared" ref="BT259:BT324" si="40">+AA259+AL259+AW259+BH259</f>
        <v>1440117</v>
      </c>
      <c r="BU259" s="19">
        <f t="shared" ref="BU259:BU322" si="41">+BT259+X259</f>
        <v>1440117</v>
      </c>
      <c r="BV259" s="13">
        <f t="shared" ref="BV259:BV322" si="42">IFERROR(+BU259/U259,0)</f>
        <v>0.26278020768898108</v>
      </c>
    </row>
    <row r="260" spans="1:74" hidden="1" x14ac:dyDescent="0.25">
      <c r="A260" t="s">
        <v>154</v>
      </c>
      <c r="B260" t="s">
        <v>66</v>
      </c>
      <c r="C260">
        <v>60</v>
      </c>
      <c r="D260" t="s">
        <v>64</v>
      </c>
      <c r="E260" s="8">
        <v>41170</v>
      </c>
      <c r="F260" s="3">
        <v>7985819</v>
      </c>
      <c r="G260" s="3">
        <v>0</v>
      </c>
      <c r="H260" s="3">
        <v>7985819</v>
      </c>
      <c r="I260" t="s">
        <v>446</v>
      </c>
      <c r="J260" s="8">
        <v>57710</v>
      </c>
      <c r="K260" t="s">
        <v>136</v>
      </c>
      <c r="L260" t="s">
        <v>41</v>
      </c>
      <c r="M260">
        <v>0</v>
      </c>
      <c r="N260">
        <v>14</v>
      </c>
      <c r="O260">
        <v>29</v>
      </c>
      <c r="P260">
        <v>9</v>
      </c>
      <c r="Q260">
        <v>8</v>
      </c>
      <c r="S260">
        <v>60</v>
      </c>
      <c r="T260" s="16">
        <f t="shared" ref="T260:T323" si="43">IFERROR(H260/U260,0)</f>
        <v>0.77848902053118796</v>
      </c>
      <c r="U260" s="3">
        <v>10258101</v>
      </c>
      <c r="V260" s="3">
        <v>9581799</v>
      </c>
      <c r="W260" s="14">
        <f t="shared" ref="W260:W323" si="44">IFERROR(+V260/U260,0)</f>
        <v>0.9340714231610705</v>
      </c>
      <c r="X260" s="3">
        <v>7332309</v>
      </c>
      <c r="Y260" s="18">
        <f t="shared" ref="Y260:Y323" si="45">IFERROR(X260/U260,0)</f>
        <v>0.71478229742522514</v>
      </c>
      <c r="Z260" s="8" t="s">
        <v>447</v>
      </c>
      <c r="AA260" s="9" t="s">
        <v>448</v>
      </c>
      <c r="AB260" s="9" t="s">
        <v>449</v>
      </c>
      <c r="AC260" t="s">
        <v>450</v>
      </c>
      <c r="AD260">
        <v>0</v>
      </c>
      <c r="AE260" s="38">
        <f t="shared" ref="AE260:AE323" si="46">-IFERROR(PMT(AC260,AD260,1), )</f>
        <v>0</v>
      </c>
      <c r="AF260">
        <v>0</v>
      </c>
      <c r="AG260" s="10">
        <v>47187</v>
      </c>
      <c r="AH260">
        <v>0</v>
      </c>
      <c r="AI260" t="s">
        <v>43</v>
      </c>
      <c r="AJ260">
        <v>0</v>
      </c>
      <c r="AK260" s="8">
        <v>42313</v>
      </c>
      <c r="AL260" s="3">
        <v>1945079</v>
      </c>
      <c r="AM260" s="3">
        <v>1890295.41</v>
      </c>
      <c r="AN260">
        <v>5.7500000000000002E-2</v>
      </c>
      <c r="AO260">
        <v>15</v>
      </c>
      <c r="AP260" s="38">
        <f t="shared" si="39"/>
        <v>0.1012875108131331</v>
      </c>
      <c r="AQ260">
        <v>30</v>
      </c>
      <c r="AR260" s="8">
        <v>47187</v>
      </c>
      <c r="AS260">
        <v>0</v>
      </c>
      <c r="AT260" t="s">
        <v>43</v>
      </c>
      <c r="AU260">
        <v>0</v>
      </c>
      <c r="AV260" s="11" t="s">
        <v>106</v>
      </c>
      <c r="AW260" s="3">
        <v>0</v>
      </c>
      <c r="AX260" s="3">
        <v>0</v>
      </c>
      <c r="AY260">
        <v>0</v>
      </c>
      <c r="AZ260">
        <v>0</v>
      </c>
      <c r="BA260" s="38">
        <f t="shared" ref="BA260:BA323" si="47">-IFERROR(PMT(AY260,AZ260,1),0)</f>
        <v>0</v>
      </c>
      <c r="BB260">
        <v>0</v>
      </c>
      <c r="BC260" s="8">
        <v>0</v>
      </c>
      <c r="BD260">
        <v>0</v>
      </c>
      <c r="BE260" t="s">
        <v>46</v>
      </c>
      <c r="BF260">
        <v>0</v>
      </c>
      <c r="BG260" s="11" t="s">
        <v>106</v>
      </c>
      <c r="BH260" s="3">
        <v>0</v>
      </c>
      <c r="BI260" s="3">
        <v>0</v>
      </c>
      <c r="BJ260">
        <v>0</v>
      </c>
      <c r="BK260">
        <v>0</v>
      </c>
      <c r="BL260" s="38">
        <f t="shared" ref="BL260:BL323" si="48">-IFERROR(PMT(BJ260,BK260,1),0)</f>
        <v>0</v>
      </c>
      <c r="BM260">
        <v>0</v>
      </c>
      <c r="BN260" s="8">
        <v>0</v>
      </c>
      <c r="BO260">
        <v>0</v>
      </c>
      <c r="BP260" t="s">
        <v>46</v>
      </c>
      <c r="BQ260">
        <v>0</v>
      </c>
      <c r="BR260" s="3">
        <v>10258101</v>
      </c>
      <c r="BS260" t="s">
        <v>47</v>
      </c>
      <c r="BT260" s="19" t="e">
        <f t="shared" si="40"/>
        <v>#VALUE!</v>
      </c>
      <c r="BU260" s="19" t="e">
        <f t="shared" si="41"/>
        <v>#VALUE!</v>
      </c>
      <c r="BV260" s="13">
        <f t="shared" si="42"/>
        <v>0</v>
      </c>
    </row>
    <row r="261" spans="1:74" x14ac:dyDescent="0.25">
      <c r="A261" t="s">
        <v>252</v>
      </c>
      <c r="B261" t="s">
        <v>253</v>
      </c>
      <c r="C261">
        <v>32</v>
      </c>
      <c r="D261" t="s">
        <v>123</v>
      </c>
      <c r="E261" s="8">
        <v>40998</v>
      </c>
      <c r="F261" s="3">
        <v>521709</v>
      </c>
      <c r="G261" s="3">
        <v>0</v>
      </c>
      <c r="H261" s="3">
        <v>521709</v>
      </c>
      <c r="I261" t="s">
        <v>40</v>
      </c>
      <c r="J261" t="s">
        <v>69</v>
      </c>
      <c r="K261" t="s">
        <v>141</v>
      </c>
      <c r="L261" t="s">
        <v>41</v>
      </c>
      <c r="M261">
        <v>0</v>
      </c>
      <c r="N261">
        <v>0</v>
      </c>
      <c r="O261">
        <v>2</v>
      </c>
      <c r="P261">
        <v>30</v>
      </c>
      <c r="Q261">
        <v>0</v>
      </c>
      <c r="S261">
        <v>32</v>
      </c>
      <c r="T261" s="16">
        <f t="shared" si="43"/>
        <v>0.11051075337717112</v>
      </c>
      <c r="U261" s="3">
        <v>4720889</v>
      </c>
      <c r="V261" s="3">
        <v>5796883</v>
      </c>
      <c r="W261" s="14">
        <f t="shared" si="44"/>
        <v>1.2279219019976957</v>
      </c>
      <c r="X261" s="3">
        <v>4260839</v>
      </c>
      <c r="Y261" s="18">
        <f t="shared" si="45"/>
        <v>0.90255013409550622</v>
      </c>
      <c r="Z261" s="8">
        <v>40787</v>
      </c>
      <c r="AA261" s="9">
        <v>460050</v>
      </c>
      <c r="AB261" s="9">
        <v>425537.58</v>
      </c>
      <c r="AC261">
        <v>6.3299999999999995E-2</v>
      </c>
      <c r="AD261">
        <v>16</v>
      </c>
      <c r="AE261" s="38">
        <f t="shared" si="46"/>
        <v>0.10120673684472671</v>
      </c>
      <c r="AF261">
        <v>30</v>
      </c>
      <c r="AG261" s="10">
        <v>46670</v>
      </c>
      <c r="AH261" t="s">
        <v>54</v>
      </c>
      <c r="AI261" t="s">
        <v>43</v>
      </c>
      <c r="AJ261" t="s">
        <v>55</v>
      </c>
      <c r="AK261" s="8" t="s">
        <v>106</v>
      </c>
      <c r="AL261" s="3">
        <v>0</v>
      </c>
      <c r="AM261" s="3">
        <v>0</v>
      </c>
      <c r="AN261">
        <v>0</v>
      </c>
      <c r="AO261" t="s">
        <v>45</v>
      </c>
      <c r="AP261" s="38">
        <f t="shared" ref="AP261:AP324" si="49">-IFERROR(PMT(AN261,AO261,1),0)</f>
        <v>0</v>
      </c>
      <c r="AQ261">
        <v>0</v>
      </c>
      <c r="AR261" s="8">
        <v>0</v>
      </c>
      <c r="AS261">
        <v>0</v>
      </c>
      <c r="AT261" t="s">
        <v>46</v>
      </c>
      <c r="AU261">
        <v>0</v>
      </c>
      <c r="AV261" s="11" t="s">
        <v>106</v>
      </c>
      <c r="AW261" s="3">
        <v>0</v>
      </c>
      <c r="AX261" s="3">
        <v>0</v>
      </c>
      <c r="AY261">
        <v>0</v>
      </c>
      <c r="AZ261">
        <v>0</v>
      </c>
      <c r="BA261" s="38">
        <f t="shared" si="47"/>
        <v>0</v>
      </c>
      <c r="BB261">
        <v>0</v>
      </c>
      <c r="BC261" s="8">
        <v>0</v>
      </c>
      <c r="BD261">
        <v>0</v>
      </c>
      <c r="BE261" t="s">
        <v>46</v>
      </c>
      <c r="BF261">
        <v>0</v>
      </c>
      <c r="BG261" s="11" t="s">
        <v>106</v>
      </c>
      <c r="BH261" s="3">
        <v>0</v>
      </c>
      <c r="BI261" s="3">
        <v>0</v>
      </c>
      <c r="BJ261">
        <v>0</v>
      </c>
      <c r="BK261">
        <v>0</v>
      </c>
      <c r="BL261" s="38">
        <f t="shared" si="48"/>
        <v>0</v>
      </c>
      <c r="BM261">
        <v>0</v>
      </c>
      <c r="BN261" s="8">
        <v>0</v>
      </c>
      <c r="BO261">
        <v>0</v>
      </c>
      <c r="BP261" t="s">
        <v>46</v>
      </c>
      <c r="BQ261">
        <v>0</v>
      </c>
      <c r="BR261" s="3">
        <v>4720889</v>
      </c>
      <c r="BS261" t="s">
        <v>47</v>
      </c>
      <c r="BT261" s="19">
        <f t="shared" si="40"/>
        <v>460050</v>
      </c>
      <c r="BU261" s="19">
        <f t="shared" si="41"/>
        <v>4720889</v>
      </c>
      <c r="BV261" s="13">
        <f t="shared" si="42"/>
        <v>1</v>
      </c>
    </row>
    <row r="262" spans="1:74" hidden="1" x14ac:dyDescent="0.25">
      <c r="A262" t="s">
        <v>451</v>
      </c>
      <c r="B262" t="s">
        <v>36</v>
      </c>
      <c r="C262">
        <v>14</v>
      </c>
      <c r="D262" t="s">
        <v>123</v>
      </c>
      <c r="E262" s="8">
        <v>41935</v>
      </c>
      <c r="F262" s="3">
        <v>2011150</v>
      </c>
      <c r="G262" s="3">
        <v>0</v>
      </c>
      <c r="H262" s="3">
        <v>2011150</v>
      </c>
      <c r="I262">
        <v>15</v>
      </c>
      <c r="J262">
        <v>15</v>
      </c>
      <c r="K262">
        <v>30</v>
      </c>
      <c r="L262" t="s">
        <v>46</v>
      </c>
      <c r="M262">
        <v>0</v>
      </c>
      <c r="N262">
        <v>0</v>
      </c>
      <c r="O262">
        <v>0</v>
      </c>
      <c r="P262">
        <v>14</v>
      </c>
      <c r="Q262">
        <v>0</v>
      </c>
      <c r="S262">
        <v>14</v>
      </c>
      <c r="T262" s="16">
        <f t="shared" si="43"/>
        <v>0.87227407574469562</v>
      </c>
      <c r="U262" s="3">
        <v>2305640</v>
      </c>
      <c r="V262" s="3">
        <v>2237749</v>
      </c>
      <c r="W262" s="14">
        <f t="shared" si="44"/>
        <v>0.9705543796950088</v>
      </c>
      <c r="X262" s="3">
        <v>1590143</v>
      </c>
      <c r="Y262" s="18">
        <f t="shared" si="45"/>
        <v>0.68967531791606673</v>
      </c>
      <c r="Z262" s="8">
        <v>42134</v>
      </c>
      <c r="AA262" s="9">
        <v>382000</v>
      </c>
      <c r="AB262" s="9">
        <v>367523</v>
      </c>
      <c r="AC262">
        <v>5.9499999999999997E-2</v>
      </c>
      <c r="AD262">
        <v>30</v>
      </c>
      <c r="AE262" s="38">
        <f t="shared" si="46"/>
        <v>7.2260658401574251E-2</v>
      </c>
      <c r="AF262">
        <v>40</v>
      </c>
      <c r="AG262" s="10">
        <v>47524</v>
      </c>
      <c r="AH262" t="s">
        <v>63</v>
      </c>
      <c r="AI262" t="s">
        <v>43</v>
      </c>
      <c r="AJ262" t="s">
        <v>55</v>
      </c>
      <c r="AK262" s="8">
        <v>42134</v>
      </c>
      <c r="AL262" s="3">
        <v>204497</v>
      </c>
      <c r="AM262" s="3">
        <v>215362</v>
      </c>
      <c r="AN262">
        <v>2.3699999999999999E-2</v>
      </c>
      <c r="AO262">
        <v>15</v>
      </c>
      <c r="AP262" s="38">
        <f t="shared" si="49"/>
        <v>7.9996080683343462E-2</v>
      </c>
      <c r="AQ262" t="s">
        <v>165</v>
      </c>
      <c r="AR262" s="8">
        <v>47604</v>
      </c>
      <c r="AS262" t="s">
        <v>165</v>
      </c>
      <c r="AT262" t="s">
        <v>100</v>
      </c>
      <c r="AU262" t="s">
        <v>55</v>
      </c>
      <c r="AV262" s="11">
        <v>42134</v>
      </c>
      <c r="AW262" s="3">
        <v>129000</v>
      </c>
      <c r="AX262" s="3">
        <v>73222</v>
      </c>
      <c r="AY262">
        <v>2.3199999999999998E-2</v>
      </c>
      <c r="AZ262">
        <v>14</v>
      </c>
      <c r="BA262" s="38">
        <f t="shared" si="47"/>
        <v>8.4473684828867829E-2</v>
      </c>
      <c r="BB262" t="s">
        <v>165</v>
      </c>
      <c r="BC262" s="8">
        <v>47477</v>
      </c>
      <c r="BD262">
        <v>0</v>
      </c>
      <c r="BE262" t="s">
        <v>58</v>
      </c>
      <c r="BF262">
        <v>0</v>
      </c>
      <c r="BG262" s="11" t="s">
        <v>106</v>
      </c>
      <c r="BH262" s="3">
        <v>0</v>
      </c>
      <c r="BI262" s="3">
        <v>0</v>
      </c>
      <c r="BJ262">
        <v>0</v>
      </c>
      <c r="BK262">
        <v>0</v>
      </c>
      <c r="BL262" s="38">
        <f t="shared" si="48"/>
        <v>0</v>
      </c>
      <c r="BM262">
        <v>0</v>
      </c>
      <c r="BN262" s="8">
        <v>0</v>
      </c>
      <c r="BO262">
        <v>0</v>
      </c>
      <c r="BP262" t="s">
        <v>46</v>
      </c>
      <c r="BQ262">
        <v>0</v>
      </c>
      <c r="BR262" s="3">
        <v>2305640</v>
      </c>
      <c r="BS262" t="s">
        <v>47</v>
      </c>
      <c r="BT262" s="19">
        <f t="shared" si="40"/>
        <v>715497</v>
      </c>
      <c r="BU262" s="19">
        <f t="shared" si="41"/>
        <v>2305640</v>
      </c>
      <c r="BV262" s="13">
        <f t="shared" si="42"/>
        <v>1</v>
      </c>
    </row>
    <row r="263" spans="1:74" x14ac:dyDescent="0.25">
      <c r="A263" t="s">
        <v>452</v>
      </c>
      <c r="B263" t="s">
        <v>453</v>
      </c>
      <c r="C263">
        <v>12</v>
      </c>
      <c r="D263" t="s">
        <v>64</v>
      </c>
      <c r="E263" s="8">
        <v>40995</v>
      </c>
      <c r="F263" s="3">
        <v>194360</v>
      </c>
      <c r="G263" s="3">
        <v>0</v>
      </c>
      <c r="H263" s="3">
        <v>194360</v>
      </c>
      <c r="I263" t="s">
        <v>52</v>
      </c>
      <c r="J263" t="s">
        <v>51</v>
      </c>
      <c r="K263" t="s">
        <v>136</v>
      </c>
      <c r="L263" t="s">
        <v>41</v>
      </c>
      <c r="M263">
        <v>0</v>
      </c>
      <c r="N263">
        <v>0</v>
      </c>
      <c r="O263">
        <v>3</v>
      </c>
      <c r="P263">
        <v>9</v>
      </c>
      <c r="Q263">
        <v>0</v>
      </c>
      <c r="S263">
        <v>12</v>
      </c>
      <c r="T263" s="16">
        <f t="shared" si="43"/>
        <v>0.10048619684871647</v>
      </c>
      <c r="U263" s="3">
        <v>1934196</v>
      </c>
      <c r="V263" s="3">
        <v>2159876</v>
      </c>
      <c r="W263" s="14">
        <f t="shared" si="44"/>
        <v>1.1166789715209835</v>
      </c>
      <c r="X263" s="3">
        <v>1644008</v>
      </c>
      <c r="Y263" s="18">
        <f t="shared" si="45"/>
        <v>0.84996970317382514</v>
      </c>
      <c r="Z263" s="8">
        <v>40876</v>
      </c>
      <c r="AA263" s="9">
        <v>290188</v>
      </c>
      <c r="AB263" s="9">
        <v>363218</v>
      </c>
      <c r="AC263">
        <v>0.05</v>
      </c>
      <c r="AD263">
        <v>17</v>
      </c>
      <c r="AE263" s="38">
        <f t="shared" si="46"/>
        <v>8.8699141731286096E-2</v>
      </c>
      <c r="AF263">
        <v>0</v>
      </c>
      <c r="AG263" s="10">
        <v>46753</v>
      </c>
      <c r="AH263">
        <v>0</v>
      </c>
      <c r="AI263" t="s">
        <v>58</v>
      </c>
      <c r="AJ263">
        <v>0</v>
      </c>
      <c r="AK263" s="8" t="s">
        <v>106</v>
      </c>
      <c r="AL263" s="3">
        <v>0</v>
      </c>
      <c r="AM263" s="3">
        <v>0</v>
      </c>
      <c r="AN263">
        <v>0</v>
      </c>
      <c r="AO263" t="s">
        <v>45</v>
      </c>
      <c r="AP263" s="38">
        <f t="shared" si="49"/>
        <v>0</v>
      </c>
      <c r="AQ263">
        <v>0</v>
      </c>
      <c r="AR263" s="8">
        <v>0</v>
      </c>
      <c r="AS263">
        <v>0</v>
      </c>
      <c r="AT263" t="s">
        <v>46</v>
      </c>
      <c r="AU263">
        <v>0</v>
      </c>
      <c r="AV263" s="11" t="s">
        <v>106</v>
      </c>
      <c r="AW263" s="3">
        <v>0</v>
      </c>
      <c r="AX263" s="3">
        <v>0</v>
      </c>
      <c r="AY263">
        <v>0</v>
      </c>
      <c r="AZ263">
        <v>0</v>
      </c>
      <c r="BA263" s="38">
        <f t="shared" si="47"/>
        <v>0</v>
      </c>
      <c r="BB263">
        <v>0</v>
      </c>
      <c r="BC263" s="8">
        <v>0</v>
      </c>
      <c r="BD263">
        <v>0</v>
      </c>
      <c r="BE263" t="s">
        <v>58</v>
      </c>
      <c r="BF263">
        <v>0</v>
      </c>
      <c r="BG263" s="11" t="s">
        <v>106</v>
      </c>
      <c r="BH263" s="3">
        <v>0</v>
      </c>
      <c r="BI263" s="3">
        <v>0</v>
      </c>
      <c r="BJ263">
        <v>0</v>
      </c>
      <c r="BK263">
        <v>0</v>
      </c>
      <c r="BL263" s="38">
        <f t="shared" si="48"/>
        <v>0</v>
      </c>
      <c r="BM263">
        <v>0</v>
      </c>
      <c r="BN263" s="8">
        <v>0</v>
      </c>
      <c r="BO263">
        <v>0</v>
      </c>
      <c r="BP263" t="s">
        <v>46</v>
      </c>
      <c r="BQ263">
        <v>0</v>
      </c>
      <c r="BR263" s="3">
        <v>1934196</v>
      </c>
      <c r="BS263" t="s">
        <v>47</v>
      </c>
      <c r="BT263" s="19">
        <f t="shared" si="40"/>
        <v>290188</v>
      </c>
      <c r="BU263" s="19">
        <f t="shared" si="41"/>
        <v>1934196</v>
      </c>
      <c r="BV263" s="13">
        <f t="shared" si="42"/>
        <v>1</v>
      </c>
    </row>
    <row r="264" spans="1:74" x14ac:dyDescent="0.25">
      <c r="A264" t="s">
        <v>96</v>
      </c>
      <c r="B264" t="s">
        <v>97</v>
      </c>
      <c r="C264">
        <v>24</v>
      </c>
      <c r="D264" t="s">
        <v>123</v>
      </c>
      <c r="E264" s="8">
        <v>41090</v>
      </c>
      <c r="F264" s="3">
        <v>373337</v>
      </c>
      <c r="G264" s="3">
        <v>0</v>
      </c>
      <c r="H264" s="3">
        <v>373337</v>
      </c>
      <c r="I264" t="s">
        <v>40</v>
      </c>
      <c r="J264" t="s">
        <v>69</v>
      </c>
      <c r="K264" t="s">
        <v>141</v>
      </c>
      <c r="L264" t="s">
        <v>41</v>
      </c>
      <c r="M264">
        <v>0</v>
      </c>
      <c r="N264">
        <v>0</v>
      </c>
      <c r="O264">
        <v>3</v>
      </c>
      <c r="P264">
        <v>21</v>
      </c>
      <c r="Q264">
        <v>0</v>
      </c>
      <c r="S264">
        <v>24</v>
      </c>
      <c r="T264" s="16">
        <f t="shared" si="43"/>
        <v>9.9109851838421026E-2</v>
      </c>
      <c r="U264" s="3">
        <v>3766901</v>
      </c>
      <c r="V264" s="3">
        <v>4151646</v>
      </c>
      <c r="W264" s="14">
        <f t="shared" si="44"/>
        <v>1.102138335995557</v>
      </c>
      <c r="X264" s="3">
        <v>3132931</v>
      </c>
      <c r="Y264" s="18">
        <f t="shared" si="45"/>
        <v>0.83169985088538301</v>
      </c>
      <c r="Z264" s="8">
        <v>40756</v>
      </c>
      <c r="AA264" s="9">
        <v>356490</v>
      </c>
      <c r="AB264" s="9">
        <v>331610.15000000002</v>
      </c>
      <c r="AC264">
        <v>6.3299999999999995E-2</v>
      </c>
      <c r="AD264">
        <v>16</v>
      </c>
      <c r="AE264" s="38">
        <f t="shared" si="46"/>
        <v>0.10120673684472671</v>
      </c>
      <c r="AF264">
        <v>30</v>
      </c>
      <c r="AG264" s="10">
        <v>46670</v>
      </c>
      <c r="AH264" t="s">
        <v>54</v>
      </c>
      <c r="AI264" t="s">
        <v>43</v>
      </c>
      <c r="AJ264" t="s">
        <v>55</v>
      </c>
      <c r="AK264" s="8">
        <v>40848</v>
      </c>
      <c r="AL264" s="3">
        <v>277480</v>
      </c>
      <c r="AM264" s="3">
        <v>345512.34</v>
      </c>
      <c r="AN264">
        <v>0.06</v>
      </c>
      <c r="AO264">
        <v>16</v>
      </c>
      <c r="AP264" s="38">
        <f t="shared" si="49"/>
        <v>9.8952143589367256E-2</v>
      </c>
      <c r="AQ264" t="s">
        <v>358</v>
      </c>
      <c r="AR264" s="8">
        <v>46753</v>
      </c>
      <c r="AS264" t="s">
        <v>71</v>
      </c>
      <c r="AT264" t="s">
        <v>100</v>
      </c>
      <c r="AU264" t="s">
        <v>55</v>
      </c>
      <c r="AV264" s="11" t="s">
        <v>106</v>
      </c>
      <c r="AW264" s="3">
        <v>0</v>
      </c>
      <c r="AX264" s="3">
        <v>0</v>
      </c>
      <c r="AY264">
        <v>0</v>
      </c>
      <c r="AZ264">
        <v>0</v>
      </c>
      <c r="BA264" s="38">
        <f t="shared" si="47"/>
        <v>0</v>
      </c>
      <c r="BB264">
        <v>0</v>
      </c>
      <c r="BC264" s="8">
        <v>0</v>
      </c>
      <c r="BD264">
        <v>0</v>
      </c>
      <c r="BE264" t="s">
        <v>46</v>
      </c>
      <c r="BF264">
        <v>0</v>
      </c>
      <c r="BG264" s="11" t="s">
        <v>106</v>
      </c>
      <c r="BH264" s="3">
        <v>0</v>
      </c>
      <c r="BI264" s="3">
        <v>0</v>
      </c>
      <c r="BJ264">
        <v>0</v>
      </c>
      <c r="BK264">
        <v>0</v>
      </c>
      <c r="BL264" s="38">
        <f t="shared" si="48"/>
        <v>0</v>
      </c>
      <c r="BM264">
        <v>0</v>
      </c>
      <c r="BN264" s="8">
        <v>0</v>
      </c>
      <c r="BO264">
        <v>0</v>
      </c>
      <c r="BP264" t="s">
        <v>46</v>
      </c>
      <c r="BQ264">
        <v>0</v>
      </c>
      <c r="BR264" s="3">
        <v>3766901</v>
      </c>
      <c r="BS264" t="s">
        <v>47</v>
      </c>
      <c r="BT264" s="19">
        <f t="shared" si="40"/>
        <v>633970</v>
      </c>
      <c r="BU264" s="19">
        <f t="shared" si="41"/>
        <v>3766901</v>
      </c>
      <c r="BV264" s="13">
        <f t="shared" si="42"/>
        <v>1</v>
      </c>
    </row>
    <row r="265" spans="1:74" hidden="1" x14ac:dyDescent="0.25">
      <c r="A265" t="s">
        <v>396</v>
      </c>
      <c r="B265" t="s">
        <v>66</v>
      </c>
      <c r="C265">
        <v>48</v>
      </c>
      <c r="D265" t="s">
        <v>37</v>
      </c>
      <c r="E265" s="8">
        <v>41135</v>
      </c>
      <c r="F265" s="3">
        <v>5080800</v>
      </c>
      <c r="G265" s="3">
        <v>0</v>
      </c>
      <c r="H265" s="3">
        <v>5080800</v>
      </c>
      <c r="I265">
        <v>30</v>
      </c>
      <c r="J265">
        <v>15</v>
      </c>
      <c r="K265">
        <v>45</v>
      </c>
      <c r="L265" t="s">
        <v>41</v>
      </c>
      <c r="M265">
        <v>0</v>
      </c>
      <c r="N265">
        <v>0</v>
      </c>
      <c r="O265">
        <v>0</v>
      </c>
      <c r="P265">
        <v>38</v>
      </c>
      <c r="Q265">
        <v>10</v>
      </c>
      <c r="S265">
        <v>48</v>
      </c>
      <c r="T265" s="16">
        <f t="shared" si="43"/>
        <v>0.74955741767968842</v>
      </c>
      <c r="U265" s="3">
        <v>6778400</v>
      </c>
      <c r="V265" s="3">
        <v>6026392</v>
      </c>
      <c r="W265" s="14">
        <f t="shared" si="44"/>
        <v>0.88905818482237697</v>
      </c>
      <c r="X265" s="3">
        <v>4584963</v>
      </c>
      <c r="Y265" s="18">
        <f t="shared" si="45"/>
        <v>0.67640785436091111</v>
      </c>
      <c r="Z265" s="8">
        <v>40861</v>
      </c>
      <c r="AA265" s="9">
        <v>1700000</v>
      </c>
      <c r="AB265" s="9">
        <v>1611213.66</v>
      </c>
      <c r="AC265">
        <v>7.0000000000000007E-2</v>
      </c>
      <c r="AD265">
        <v>17</v>
      </c>
      <c r="AE265" s="38">
        <f t="shared" si="46"/>
        <v>0.10242519306166559</v>
      </c>
      <c r="AF265">
        <v>30</v>
      </c>
      <c r="AG265" s="10">
        <v>47071</v>
      </c>
      <c r="AH265" t="s">
        <v>63</v>
      </c>
      <c r="AI265" t="s">
        <v>43</v>
      </c>
      <c r="AJ265" t="s">
        <v>44</v>
      </c>
      <c r="AK265" s="8">
        <v>40861</v>
      </c>
      <c r="AL265" s="3">
        <v>493437</v>
      </c>
      <c r="AM265" s="3">
        <v>169872.02</v>
      </c>
      <c r="AN265">
        <v>0</v>
      </c>
      <c r="AO265" t="s">
        <v>45</v>
      </c>
      <c r="AP265" s="38">
        <f t="shared" si="49"/>
        <v>0</v>
      </c>
      <c r="AQ265">
        <v>0</v>
      </c>
      <c r="AR265" s="8">
        <v>0</v>
      </c>
      <c r="AS265">
        <v>0</v>
      </c>
      <c r="AT265" t="s">
        <v>58</v>
      </c>
      <c r="AU265" t="s">
        <v>98</v>
      </c>
      <c r="AV265" s="11" t="s">
        <v>106</v>
      </c>
      <c r="AW265" s="3">
        <v>0</v>
      </c>
      <c r="AX265" s="3">
        <v>0</v>
      </c>
      <c r="AY265">
        <v>0</v>
      </c>
      <c r="AZ265">
        <v>0</v>
      </c>
      <c r="BA265" s="38">
        <f t="shared" si="47"/>
        <v>0</v>
      </c>
      <c r="BB265">
        <v>0</v>
      </c>
      <c r="BC265" s="8">
        <v>0</v>
      </c>
      <c r="BD265">
        <v>0</v>
      </c>
      <c r="BE265" t="s">
        <v>46</v>
      </c>
      <c r="BF265">
        <v>0</v>
      </c>
      <c r="BG265" s="11" t="s">
        <v>106</v>
      </c>
      <c r="BH265" s="3">
        <v>0</v>
      </c>
      <c r="BI265" s="3">
        <v>0</v>
      </c>
      <c r="BJ265">
        <v>0</v>
      </c>
      <c r="BK265">
        <v>0</v>
      </c>
      <c r="BL265" s="38">
        <f t="shared" si="48"/>
        <v>0</v>
      </c>
      <c r="BM265">
        <v>0</v>
      </c>
      <c r="BN265" s="8">
        <v>0</v>
      </c>
      <c r="BO265">
        <v>0</v>
      </c>
      <c r="BP265" t="s">
        <v>46</v>
      </c>
      <c r="BQ265">
        <v>0</v>
      </c>
      <c r="BR265" s="3">
        <v>6778400</v>
      </c>
      <c r="BS265" t="s">
        <v>47</v>
      </c>
      <c r="BT265" s="19">
        <f t="shared" si="40"/>
        <v>2193437</v>
      </c>
      <c r="BU265" s="19">
        <f t="shared" si="41"/>
        <v>6778400</v>
      </c>
      <c r="BV265" s="13">
        <f t="shared" si="42"/>
        <v>1</v>
      </c>
    </row>
    <row r="266" spans="1:74" x14ac:dyDescent="0.25">
      <c r="A266" t="s">
        <v>112</v>
      </c>
      <c r="B266" t="s">
        <v>113</v>
      </c>
      <c r="C266">
        <v>8</v>
      </c>
      <c r="D266" t="s">
        <v>159</v>
      </c>
      <c r="E266" s="8">
        <v>41060</v>
      </c>
      <c r="F266" s="3">
        <v>168442</v>
      </c>
      <c r="G266" s="3">
        <v>0</v>
      </c>
      <c r="H266" s="3">
        <v>168442</v>
      </c>
      <c r="I266" t="s">
        <v>40</v>
      </c>
      <c r="J266" t="s">
        <v>69</v>
      </c>
      <c r="K266" t="s">
        <v>141</v>
      </c>
      <c r="L266" t="s">
        <v>41</v>
      </c>
      <c r="M266">
        <v>0</v>
      </c>
      <c r="N266">
        <v>8</v>
      </c>
      <c r="O266">
        <v>0</v>
      </c>
      <c r="P266">
        <v>0</v>
      </c>
      <c r="Q266">
        <v>0</v>
      </c>
      <c r="S266">
        <v>8</v>
      </c>
      <c r="T266" s="16">
        <f t="shared" si="43"/>
        <v>9.1074935333454454E-2</v>
      </c>
      <c r="U266" s="3">
        <v>1849488</v>
      </c>
      <c r="V266" s="3">
        <v>2029853</v>
      </c>
      <c r="W266" s="14">
        <f t="shared" si="44"/>
        <v>1.0975215843519937</v>
      </c>
      <c r="X266" s="3">
        <v>1437488</v>
      </c>
      <c r="Y266" s="18">
        <f t="shared" si="45"/>
        <v>0.77723564575709603</v>
      </c>
      <c r="Z266" s="8">
        <v>40794</v>
      </c>
      <c r="AA266" s="9">
        <v>412000</v>
      </c>
      <c r="AB266" s="9">
        <v>477260</v>
      </c>
      <c r="AC266">
        <v>0</v>
      </c>
      <c r="AD266">
        <v>15</v>
      </c>
      <c r="AE266" s="38">
        <f t="shared" si="46"/>
        <v>6.6666666666666666E-2</v>
      </c>
      <c r="AF266" t="s">
        <v>165</v>
      </c>
      <c r="AG266" s="10">
        <v>46388</v>
      </c>
      <c r="AH266" t="s">
        <v>63</v>
      </c>
      <c r="AI266" t="s">
        <v>58</v>
      </c>
      <c r="AJ266" t="s">
        <v>44</v>
      </c>
      <c r="AK266" s="8" t="s">
        <v>106</v>
      </c>
      <c r="AL266" s="3">
        <v>0</v>
      </c>
      <c r="AM266" s="3">
        <v>0</v>
      </c>
      <c r="AN266">
        <v>0</v>
      </c>
      <c r="AO266" t="s">
        <v>45</v>
      </c>
      <c r="AP266" s="38">
        <f t="shared" si="49"/>
        <v>0</v>
      </c>
      <c r="AQ266">
        <v>0</v>
      </c>
      <c r="AR266" s="8">
        <v>0</v>
      </c>
      <c r="AS266">
        <v>0</v>
      </c>
      <c r="AT266" t="s">
        <v>46</v>
      </c>
      <c r="AU266">
        <v>0</v>
      </c>
      <c r="AV266" s="11" t="s">
        <v>106</v>
      </c>
      <c r="AW266" s="3">
        <v>0</v>
      </c>
      <c r="AX266" s="3">
        <v>0</v>
      </c>
      <c r="AY266">
        <v>0</v>
      </c>
      <c r="AZ266">
        <v>0</v>
      </c>
      <c r="BA266" s="38">
        <f t="shared" si="47"/>
        <v>0</v>
      </c>
      <c r="BB266">
        <v>0</v>
      </c>
      <c r="BC266" s="8">
        <v>0</v>
      </c>
      <c r="BD266">
        <v>0</v>
      </c>
      <c r="BE266" t="s">
        <v>46</v>
      </c>
      <c r="BF266">
        <v>0</v>
      </c>
      <c r="BG266" s="11" t="s">
        <v>106</v>
      </c>
      <c r="BH266" s="3">
        <v>0</v>
      </c>
      <c r="BI266" s="3">
        <v>0</v>
      </c>
      <c r="BJ266">
        <v>0</v>
      </c>
      <c r="BK266">
        <v>0</v>
      </c>
      <c r="BL266" s="38">
        <f t="shared" si="48"/>
        <v>0</v>
      </c>
      <c r="BM266">
        <v>0</v>
      </c>
      <c r="BN266" s="8">
        <v>0</v>
      </c>
      <c r="BO266">
        <v>0</v>
      </c>
      <c r="BP266" t="s">
        <v>46</v>
      </c>
      <c r="BQ266">
        <v>0</v>
      </c>
      <c r="BR266" s="3">
        <v>1849488</v>
      </c>
      <c r="BS266" t="s">
        <v>255</v>
      </c>
      <c r="BT266" s="19">
        <f t="shared" si="40"/>
        <v>412000</v>
      </c>
      <c r="BU266" s="19">
        <f t="shared" si="41"/>
        <v>1849488</v>
      </c>
      <c r="BV266" s="13">
        <f t="shared" si="42"/>
        <v>1</v>
      </c>
    </row>
    <row r="267" spans="1:74" x14ac:dyDescent="0.25">
      <c r="A267" t="s">
        <v>116</v>
      </c>
      <c r="B267" t="s">
        <v>91</v>
      </c>
      <c r="C267">
        <v>22</v>
      </c>
      <c r="D267" t="s">
        <v>64</v>
      </c>
      <c r="E267" s="8">
        <v>41472</v>
      </c>
      <c r="F267" s="3">
        <v>441313</v>
      </c>
      <c r="G267" s="3">
        <v>0</v>
      </c>
      <c r="H267" s="3">
        <v>441313</v>
      </c>
      <c r="I267" t="s">
        <v>40</v>
      </c>
      <c r="J267" t="s">
        <v>69</v>
      </c>
      <c r="K267" t="s">
        <v>141</v>
      </c>
      <c r="L267" t="s">
        <v>41</v>
      </c>
      <c r="M267">
        <v>0</v>
      </c>
      <c r="N267">
        <v>22</v>
      </c>
      <c r="O267">
        <v>0</v>
      </c>
      <c r="P267">
        <v>0</v>
      </c>
      <c r="Q267">
        <v>0</v>
      </c>
      <c r="S267">
        <v>22</v>
      </c>
      <c r="T267" s="16">
        <f t="shared" si="43"/>
        <v>0.10154615750120514</v>
      </c>
      <c r="U267" s="3">
        <v>4345935</v>
      </c>
      <c r="V267" s="3">
        <v>5038801</v>
      </c>
      <c r="W267" s="14">
        <f t="shared" si="44"/>
        <v>1.1594285234362687</v>
      </c>
      <c r="X267" s="3">
        <v>4055609</v>
      </c>
      <c r="Y267" s="18">
        <f t="shared" si="45"/>
        <v>0.93319596358436097</v>
      </c>
      <c r="Z267" s="8">
        <v>41091</v>
      </c>
      <c r="AA267" s="9">
        <v>290326</v>
      </c>
      <c r="AB267" s="9">
        <v>274423</v>
      </c>
      <c r="AC267">
        <v>6.25E-2</v>
      </c>
      <c r="AD267">
        <v>16</v>
      </c>
      <c r="AE267" s="38">
        <f t="shared" si="46"/>
        <v>0.10065795384260373</v>
      </c>
      <c r="AF267">
        <v>30</v>
      </c>
      <c r="AG267" s="10">
        <v>47006</v>
      </c>
      <c r="AH267" t="s">
        <v>63</v>
      </c>
      <c r="AI267" t="s">
        <v>43</v>
      </c>
      <c r="AJ267" t="s">
        <v>44</v>
      </c>
      <c r="AK267" s="8" t="s">
        <v>106</v>
      </c>
      <c r="AL267" s="3">
        <v>0</v>
      </c>
      <c r="AM267" s="3">
        <v>0</v>
      </c>
      <c r="AN267">
        <v>0</v>
      </c>
      <c r="AO267" t="s">
        <v>45</v>
      </c>
      <c r="AP267" s="38">
        <f t="shared" si="49"/>
        <v>0</v>
      </c>
      <c r="AQ267">
        <v>0</v>
      </c>
      <c r="AR267" s="8">
        <v>0</v>
      </c>
      <c r="AS267">
        <v>0</v>
      </c>
      <c r="AT267" t="s">
        <v>46</v>
      </c>
      <c r="AU267">
        <v>0</v>
      </c>
      <c r="AV267" s="11" t="s">
        <v>106</v>
      </c>
      <c r="AW267" s="3">
        <v>0</v>
      </c>
      <c r="AX267" s="3">
        <v>0</v>
      </c>
      <c r="AY267">
        <v>0</v>
      </c>
      <c r="AZ267">
        <v>0</v>
      </c>
      <c r="BA267" s="38">
        <f t="shared" si="47"/>
        <v>0</v>
      </c>
      <c r="BB267">
        <v>0</v>
      </c>
      <c r="BC267" s="8">
        <v>0</v>
      </c>
      <c r="BD267">
        <v>0</v>
      </c>
      <c r="BE267" t="s">
        <v>46</v>
      </c>
      <c r="BF267">
        <v>0</v>
      </c>
      <c r="BG267" s="11" t="s">
        <v>106</v>
      </c>
      <c r="BH267" s="3">
        <v>0</v>
      </c>
      <c r="BI267" s="3">
        <v>0</v>
      </c>
      <c r="BJ267">
        <v>0</v>
      </c>
      <c r="BK267">
        <v>0</v>
      </c>
      <c r="BL267" s="38">
        <f t="shared" si="48"/>
        <v>0</v>
      </c>
      <c r="BM267">
        <v>0</v>
      </c>
      <c r="BN267" s="8">
        <v>0</v>
      </c>
      <c r="BO267">
        <v>0</v>
      </c>
      <c r="BP267" t="s">
        <v>46</v>
      </c>
      <c r="BQ267">
        <v>0</v>
      </c>
      <c r="BR267" s="3">
        <v>4345935</v>
      </c>
      <c r="BS267" t="s">
        <v>255</v>
      </c>
      <c r="BT267" s="19">
        <f t="shared" si="40"/>
        <v>290326</v>
      </c>
      <c r="BU267" s="19">
        <f t="shared" si="41"/>
        <v>4345935</v>
      </c>
      <c r="BV267" s="13">
        <f t="shared" si="42"/>
        <v>1</v>
      </c>
    </row>
    <row r="268" spans="1:74" x14ac:dyDescent="0.25">
      <c r="A268" t="s">
        <v>454</v>
      </c>
      <c r="B268" t="s">
        <v>455</v>
      </c>
      <c r="C268">
        <v>16</v>
      </c>
      <c r="D268" t="s">
        <v>123</v>
      </c>
      <c r="E268" s="8">
        <v>40968</v>
      </c>
      <c r="F268" s="3">
        <v>303761</v>
      </c>
      <c r="G268" s="3">
        <v>0</v>
      </c>
      <c r="H268" s="3">
        <v>303761</v>
      </c>
      <c r="I268">
        <v>15</v>
      </c>
      <c r="J268">
        <v>30</v>
      </c>
      <c r="K268">
        <v>45</v>
      </c>
      <c r="L268" t="s">
        <v>41</v>
      </c>
      <c r="M268">
        <v>0</v>
      </c>
      <c r="N268">
        <v>0</v>
      </c>
      <c r="O268">
        <v>0</v>
      </c>
      <c r="P268">
        <v>16</v>
      </c>
      <c r="Q268">
        <v>0</v>
      </c>
      <c r="S268">
        <v>16</v>
      </c>
      <c r="T268" s="16">
        <f t="shared" si="43"/>
        <v>0.10131158312168456</v>
      </c>
      <c r="U268" s="3">
        <v>2998285</v>
      </c>
      <c r="V268" s="3">
        <v>3485271</v>
      </c>
      <c r="W268" s="14">
        <f t="shared" si="44"/>
        <v>1.1624215176342476</v>
      </c>
      <c r="X268" s="3">
        <v>2390296</v>
      </c>
      <c r="Y268" s="18">
        <f t="shared" si="45"/>
        <v>0.79722107804961839</v>
      </c>
      <c r="Z268" s="8">
        <v>40765</v>
      </c>
      <c r="AA268" s="9">
        <v>300000</v>
      </c>
      <c r="AB268" s="9">
        <v>373439</v>
      </c>
      <c r="AC268">
        <v>0.05</v>
      </c>
      <c r="AD268">
        <v>20</v>
      </c>
      <c r="AE268" s="38">
        <f t="shared" si="46"/>
        <v>8.0242587190691328E-2</v>
      </c>
      <c r="AF268">
        <v>20</v>
      </c>
      <c r="AG268" s="10">
        <v>48039</v>
      </c>
      <c r="AH268">
        <v>0</v>
      </c>
      <c r="AI268" t="s">
        <v>100</v>
      </c>
      <c r="AJ268" t="s">
        <v>181</v>
      </c>
      <c r="AK268" s="8">
        <v>40528</v>
      </c>
      <c r="AL268" s="3">
        <v>238000</v>
      </c>
      <c r="AM268" s="3">
        <v>238000</v>
      </c>
      <c r="AN268">
        <v>0</v>
      </c>
      <c r="AO268">
        <v>17</v>
      </c>
      <c r="AP268" s="38">
        <f t="shared" si="49"/>
        <v>5.8823529411764705E-2</v>
      </c>
      <c r="AQ268">
        <v>17</v>
      </c>
      <c r="AR268" s="8">
        <v>46904</v>
      </c>
      <c r="AS268">
        <v>0</v>
      </c>
      <c r="AT268" t="s">
        <v>100</v>
      </c>
      <c r="AU268" t="s">
        <v>456</v>
      </c>
      <c r="AV268" s="11">
        <v>41016</v>
      </c>
      <c r="AW268" s="3">
        <v>70000</v>
      </c>
      <c r="AX268" s="3">
        <v>39683</v>
      </c>
      <c r="AY268">
        <v>0.06</v>
      </c>
      <c r="AZ268">
        <v>10</v>
      </c>
      <c r="BA268" s="38">
        <f t="shared" si="47"/>
        <v>0.13586795822038383</v>
      </c>
      <c r="BB268">
        <v>10</v>
      </c>
      <c r="BC268" s="8">
        <v>44722</v>
      </c>
      <c r="BD268">
        <v>0</v>
      </c>
      <c r="BE268" t="s">
        <v>46</v>
      </c>
      <c r="BF268" t="s">
        <v>457</v>
      </c>
      <c r="BG268" s="11" t="s">
        <v>106</v>
      </c>
      <c r="BH268" s="3">
        <v>0</v>
      </c>
      <c r="BI268" s="3">
        <v>0</v>
      </c>
      <c r="BJ268">
        <v>0</v>
      </c>
      <c r="BK268">
        <v>0</v>
      </c>
      <c r="BL268" s="38">
        <f t="shared" si="48"/>
        <v>0</v>
      </c>
      <c r="BM268">
        <v>0</v>
      </c>
      <c r="BN268" s="8">
        <v>0</v>
      </c>
      <c r="BO268">
        <v>0</v>
      </c>
      <c r="BP268" t="s">
        <v>46</v>
      </c>
      <c r="BQ268">
        <v>0</v>
      </c>
      <c r="BR268" s="3">
        <v>2998296</v>
      </c>
      <c r="BS268" t="s">
        <v>62</v>
      </c>
      <c r="BT268" s="19">
        <f t="shared" si="40"/>
        <v>608000</v>
      </c>
      <c r="BU268" s="19">
        <f t="shared" si="41"/>
        <v>2998296</v>
      </c>
      <c r="BV268" s="13">
        <f t="shared" si="42"/>
        <v>1.0000036687639768</v>
      </c>
    </row>
    <row r="269" spans="1:74" hidden="1" x14ac:dyDescent="0.25">
      <c r="A269" t="s">
        <v>35</v>
      </c>
      <c r="B269" t="s">
        <v>36</v>
      </c>
      <c r="C269">
        <v>24</v>
      </c>
      <c r="D269" t="s">
        <v>64</v>
      </c>
      <c r="E269" s="8">
        <v>41261</v>
      </c>
      <c r="F269" s="3">
        <v>443613</v>
      </c>
      <c r="G269" s="3">
        <v>0</v>
      </c>
      <c r="H269" s="3">
        <v>443613</v>
      </c>
      <c r="I269">
        <v>30</v>
      </c>
      <c r="J269">
        <v>15</v>
      </c>
      <c r="K269">
        <v>45</v>
      </c>
      <c r="L269" t="s">
        <v>41</v>
      </c>
      <c r="M269">
        <v>0</v>
      </c>
      <c r="N269">
        <v>0</v>
      </c>
      <c r="O269">
        <v>0</v>
      </c>
      <c r="P269">
        <v>24</v>
      </c>
      <c r="Q269">
        <v>0</v>
      </c>
      <c r="S269">
        <v>24</v>
      </c>
      <c r="T269" s="16">
        <f t="shared" si="43"/>
        <v>9.8388284773838888E-2</v>
      </c>
      <c r="U269" s="3">
        <v>4508799</v>
      </c>
      <c r="V269" s="3">
        <v>5443801</v>
      </c>
      <c r="W269" s="14">
        <f t="shared" si="44"/>
        <v>1.2073727393924636</v>
      </c>
      <c r="X269" s="3">
        <v>8256</v>
      </c>
      <c r="Y269" s="18">
        <f t="shared" si="45"/>
        <v>1.8310862826220464E-3</v>
      </c>
      <c r="Z269" s="8" t="s">
        <v>106</v>
      </c>
      <c r="AA269" s="9">
        <v>3504543</v>
      </c>
      <c r="AB269" s="9">
        <v>0</v>
      </c>
      <c r="AC269">
        <v>0</v>
      </c>
      <c r="AD269">
        <v>0</v>
      </c>
      <c r="AE269" s="38">
        <f t="shared" si="46"/>
        <v>0</v>
      </c>
      <c r="AF269">
        <v>0</v>
      </c>
      <c r="AG269" s="10">
        <v>0</v>
      </c>
      <c r="AH269">
        <v>0</v>
      </c>
      <c r="AI269" t="s">
        <v>46</v>
      </c>
      <c r="AJ269">
        <v>0</v>
      </c>
      <c r="AK269" s="8" t="s">
        <v>106</v>
      </c>
      <c r="AL269" s="3">
        <v>500000</v>
      </c>
      <c r="AM269" s="3">
        <v>500000</v>
      </c>
      <c r="AN269">
        <v>0</v>
      </c>
      <c r="AO269">
        <v>50</v>
      </c>
      <c r="AP269" s="38">
        <f t="shared" si="49"/>
        <v>0.02</v>
      </c>
      <c r="AQ269">
        <v>0</v>
      </c>
      <c r="AR269" s="8">
        <v>0</v>
      </c>
      <c r="AS269">
        <v>0</v>
      </c>
      <c r="AT269" t="s">
        <v>46</v>
      </c>
      <c r="AU269">
        <v>0</v>
      </c>
      <c r="AV269" s="11" t="s">
        <v>106</v>
      </c>
      <c r="AW269" s="3">
        <v>180000</v>
      </c>
      <c r="AX269" s="3">
        <v>149425</v>
      </c>
      <c r="AY269">
        <v>5.8000000000000003E-2</v>
      </c>
      <c r="AZ269">
        <v>15</v>
      </c>
      <c r="BA269" s="38">
        <f t="shared" si="47"/>
        <v>0.10162149826591617</v>
      </c>
      <c r="BB269">
        <v>0</v>
      </c>
      <c r="BC269" s="8">
        <v>0</v>
      </c>
      <c r="BD269">
        <v>0</v>
      </c>
      <c r="BE269" t="s">
        <v>46</v>
      </c>
      <c r="BF269">
        <v>0</v>
      </c>
      <c r="BG269" s="11" t="s">
        <v>106</v>
      </c>
      <c r="BH269" s="3">
        <v>316000</v>
      </c>
      <c r="BI269" s="3">
        <v>297834</v>
      </c>
      <c r="BJ269">
        <v>0.04</v>
      </c>
      <c r="BK269">
        <v>15</v>
      </c>
      <c r="BL269" s="38">
        <f t="shared" si="48"/>
        <v>8.9941100370973207E-2</v>
      </c>
      <c r="BM269">
        <v>0</v>
      </c>
      <c r="BN269" s="8">
        <v>0</v>
      </c>
      <c r="BO269">
        <v>0</v>
      </c>
      <c r="BP269" t="s">
        <v>46</v>
      </c>
      <c r="BQ269">
        <v>0</v>
      </c>
      <c r="BR269" s="3">
        <v>4508799</v>
      </c>
      <c r="BS269">
        <v>0</v>
      </c>
      <c r="BT269" s="19">
        <f t="shared" si="40"/>
        <v>4500543</v>
      </c>
      <c r="BU269" s="19">
        <f t="shared" si="41"/>
        <v>4508799</v>
      </c>
      <c r="BV269" s="13">
        <f t="shared" si="42"/>
        <v>1</v>
      </c>
    </row>
    <row r="270" spans="1:74" x14ac:dyDescent="0.25">
      <c r="A270" t="s">
        <v>215</v>
      </c>
      <c r="B270" t="s">
        <v>302</v>
      </c>
      <c r="C270">
        <v>11</v>
      </c>
      <c r="D270" t="s">
        <v>37</v>
      </c>
      <c r="E270" s="8">
        <v>41113</v>
      </c>
      <c r="F270" s="3">
        <v>163336</v>
      </c>
      <c r="G270" s="3">
        <v>0</v>
      </c>
      <c r="H270" s="3">
        <v>163336</v>
      </c>
      <c r="I270" t="s">
        <v>52</v>
      </c>
      <c r="J270" t="s">
        <v>51</v>
      </c>
      <c r="K270" t="s">
        <v>52</v>
      </c>
      <c r="L270" t="s">
        <v>41</v>
      </c>
      <c r="M270">
        <v>0</v>
      </c>
      <c r="N270">
        <v>0</v>
      </c>
      <c r="O270">
        <v>0</v>
      </c>
      <c r="P270">
        <v>11</v>
      </c>
      <c r="Q270">
        <v>0</v>
      </c>
      <c r="S270">
        <v>11</v>
      </c>
      <c r="T270" s="16">
        <f t="shared" si="43"/>
        <v>9.6351825503007305E-2</v>
      </c>
      <c r="U270" s="3">
        <v>1695204</v>
      </c>
      <c r="V270" s="3">
        <v>1946981</v>
      </c>
      <c r="W270" s="14">
        <f t="shared" si="44"/>
        <v>1.1485231275999821</v>
      </c>
      <c r="X270" s="3">
        <v>1370224</v>
      </c>
      <c r="Y270" s="18">
        <f t="shared" si="45"/>
        <v>0.80829445895597229</v>
      </c>
      <c r="Z270" s="8">
        <v>40857</v>
      </c>
      <c r="AA270" s="9">
        <v>324980</v>
      </c>
      <c r="AB270" s="9">
        <v>379397</v>
      </c>
      <c r="AC270">
        <v>0.04</v>
      </c>
      <c r="AD270">
        <v>20</v>
      </c>
      <c r="AE270" s="38">
        <f t="shared" si="46"/>
        <v>7.3581750328628889E-2</v>
      </c>
      <c r="AF270">
        <v>20</v>
      </c>
      <c r="AG270" s="10">
        <v>47118</v>
      </c>
      <c r="AH270">
        <v>0</v>
      </c>
      <c r="AI270" t="s">
        <v>58</v>
      </c>
      <c r="AJ270">
        <v>0</v>
      </c>
      <c r="AK270" s="8" t="s">
        <v>106</v>
      </c>
      <c r="AL270" s="3">
        <v>0</v>
      </c>
      <c r="AM270" s="3">
        <v>0</v>
      </c>
      <c r="AN270">
        <v>0</v>
      </c>
      <c r="AO270" t="s">
        <v>45</v>
      </c>
      <c r="AP270" s="38">
        <f t="shared" si="49"/>
        <v>0</v>
      </c>
      <c r="AQ270">
        <v>0</v>
      </c>
      <c r="AR270" s="8">
        <v>0</v>
      </c>
      <c r="AS270">
        <v>0</v>
      </c>
      <c r="AT270" t="s">
        <v>46</v>
      </c>
      <c r="AU270">
        <v>0</v>
      </c>
      <c r="AV270" s="11" t="s">
        <v>106</v>
      </c>
      <c r="AW270" s="3">
        <v>0</v>
      </c>
      <c r="AX270" s="3">
        <v>0</v>
      </c>
      <c r="AY270">
        <v>0</v>
      </c>
      <c r="AZ270">
        <v>0</v>
      </c>
      <c r="BA270" s="38">
        <f t="shared" si="47"/>
        <v>0</v>
      </c>
      <c r="BB270">
        <v>0</v>
      </c>
      <c r="BC270" s="8">
        <v>0</v>
      </c>
      <c r="BD270">
        <v>0</v>
      </c>
      <c r="BE270" t="s">
        <v>46</v>
      </c>
      <c r="BF270">
        <v>0</v>
      </c>
      <c r="BG270" s="11" t="s">
        <v>106</v>
      </c>
      <c r="BH270" s="3">
        <v>0</v>
      </c>
      <c r="BI270" s="3">
        <v>0</v>
      </c>
      <c r="BJ270">
        <v>0</v>
      </c>
      <c r="BK270">
        <v>0</v>
      </c>
      <c r="BL270" s="38">
        <f t="shared" si="48"/>
        <v>0</v>
      </c>
      <c r="BM270">
        <v>0</v>
      </c>
      <c r="BN270" s="8">
        <v>0</v>
      </c>
      <c r="BO270">
        <v>0</v>
      </c>
      <c r="BP270" t="s">
        <v>46</v>
      </c>
      <c r="BQ270">
        <v>0</v>
      </c>
      <c r="BR270" s="3">
        <v>0</v>
      </c>
      <c r="BS270">
        <v>0</v>
      </c>
      <c r="BT270" s="19">
        <f t="shared" si="40"/>
        <v>324980</v>
      </c>
      <c r="BU270" s="19">
        <f t="shared" si="41"/>
        <v>1695204</v>
      </c>
      <c r="BV270" s="13">
        <f t="shared" si="42"/>
        <v>1</v>
      </c>
    </row>
    <row r="271" spans="1:74" x14ac:dyDescent="0.25">
      <c r="A271" t="s">
        <v>78</v>
      </c>
      <c r="B271" t="s">
        <v>48</v>
      </c>
      <c r="C271">
        <v>10</v>
      </c>
      <c r="D271" t="s">
        <v>159</v>
      </c>
      <c r="E271" s="8">
        <v>41088</v>
      </c>
      <c r="F271" s="3">
        <v>210853</v>
      </c>
      <c r="G271" s="3">
        <v>0</v>
      </c>
      <c r="H271" s="3">
        <v>210853</v>
      </c>
      <c r="I271" t="s">
        <v>40</v>
      </c>
      <c r="J271" t="s">
        <v>69</v>
      </c>
      <c r="K271" t="s">
        <v>141</v>
      </c>
      <c r="L271" t="s">
        <v>41</v>
      </c>
      <c r="M271">
        <v>0</v>
      </c>
      <c r="N271">
        <v>10</v>
      </c>
      <c r="O271">
        <v>0</v>
      </c>
      <c r="P271">
        <v>0</v>
      </c>
      <c r="Q271">
        <v>0</v>
      </c>
      <c r="S271">
        <v>10</v>
      </c>
      <c r="T271" s="16">
        <f t="shared" si="43"/>
        <v>0.10889772384529255</v>
      </c>
      <c r="U271" s="3">
        <v>1936248</v>
      </c>
      <c r="V271" s="3">
        <v>2351122</v>
      </c>
      <c r="W271" s="14">
        <f t="shared" si="44"/>
        <v>1.2142669740653056</v>
      </c>
      <c r="X271" s="3">
        <v>1776048</v>
      </c>
      <c r="Y271" s="18">
        <f t="shared" si="45"/>
        <v>0.91726266469997642</v>
      </c>
      <c r="Z271" s="8">
        <v>40787</v>
      </c>
      <c r="AA271" s="9">
        <v>160200</v>
      </c>
      <c r="AB271" s="9">
        <v>150020</v>
      </c>
      <c r="AC271">
        <v>6.88E-2</v>
      </c>
      <c r="AD271">
        <v>16</v>
      </c>
      <c r="AE271" s="38">
        <f t="shared" si="46"/>
        <v>0.10501751076356428</v>
      </c>
      <c r="AF271">
        <v>30</v>
      </c>
      <c r="AG271" s="10">
        <v>46701</v>
      </c>
      <c r="AH271" t="s">
        <v>63</v>
      </c>
      <c r="AI271" t="s">
        <v>43</v>
      </c>
      <c r="AJ271" t="s">
        <v>44</v>
      </c>
      <c r="AK271" s="8" t="s">
        <v>106</v>
      </c>
      <c r="AL271" s="3">
        <v>0</v>
      </c>
      <c r="AM271" s="3">
        <v>0</v>
      </c>
      <c r="AN271">
        <v>0</v>
      </c>
      <c r="AO271" t="s">
        <v>45</v>
      </c>
      <c r="AP271" s="38">
        <f t="shared" si="49"/>
        <v>0</v>
      </c>
      <c r="AQ271">
        <v>0</v>
      </c>
      <c r="AR271" s="8">
        <v>0</v>
      </c>
      <c r="AS271">
        <v>0</v>
      </c>
      <c r="AT271" t="s">
        <v>46</v>
      </c>
      <c r="AU271">
        <v>0</v>
      </c>
      <c r="AV271" s="11" t="s">
        <v>106</v>
      </c>
      <c r="AW271" s="3">
        <v>0</v>
      </c>
      <c r="AX271" s="3">
        <v>0</v>
      </c>
      <c r="AY271">
        <v>0</v>
      </c>
      <c r="AZ271">
        <v>0</v>
      </c>
      <c r="BA271" s="38">
        <f t="shared" si="47"/>
        <v>0</v>
      </c>
      <c r="BB271">
        <v>0</v>
      </c>
      <c r="BC271" s="8">
        <v>0</v>
      </c>
      <c r="BD271">
        <v>0</v>
      </c>
      <c r="BE271" t="s">
        <v>46</v>
      </c>
      <c r="BF271">
        <v>0</v>
      </c>
      <c r="BG271" s="11" t="s">
        <v>106</v>
      </c>
      <c r="BH271" s="3">
        <v>0</v>
      </c>
      <c r="BI271" s="3">
        <v>0</v>
      </c>
      <c r="BJ271">
        <v>0</v>
      </c>
      <c r="BK271">
        <v>0</v>
      </c>
      <c r="BL271" s="38">
        <f t="shared" si="48"/>
        <v>0</v>
      </c>
      <c r="BM271">
        <v>0</v>
      </c>
      <c r="BN271" s="8">
        <v>0</v>
      </c>
      <c r="BO271">
        <v>0</v>
      </c>
      <c r="BP271" t="s">
        <v>46</v>
      </c>
      <c r="BQ271">
        <v>0</v>
      </c>
      <c r="BR271" s="3">
        <v>1936248</v>
      </c>
      <c r="BS271" t="s">
        <v>255</v>
      </c>
      <c r="BT271" s="19">
        <f t="shared" si="40"/>
        <v>160200</v>
      </c>
      <c r="BU271" s="19">
        <f t="shared" si="41"/>
        <v>1936248</v>
      </c>
      <c r="BV271" s="13">
        <f t="shared" si="42"/>
        <v>1</v>
      </c>
    </row>
    <row r="272" spans="1:74" hidden="1" x14ac:dyDescent="0.25">
      <c r="A272" t="s">
        <v>35</v>
      </c>
      <c r="B272" t="s">
        <v>36</v>
      </c>
      <c r="C272">
        <v>24</v>
      </c>
      <c r="D272" t="s">
        <v>64</v>
      </c>
      <c r="E272" s="8">
        <v>41456</v>
      </c>
      <c r="F272" s="3">
        <v>418339</v>
      </c>
      <c r="G272" s="3">
        <v>0</v>
      </c>
      <c r="H272" s="3">
        <v>418339</v>
      </c>
      <c r="I272">
        <v>30</v>
      </c>
      <c r="J272">
        <v>15</v>
      </c>
      <c r="K272">
        <v>45</v>
      </c>
      <c r="L272" t="s">
        <v>41</v>
      </c>
      <c r="M272">
        <v>0</v>
      </c>
      <c r="N272">
        <v>0</v>
      </c>
      <c r="O272">
        <v>0</v>
      </c>
      <c r="P272">
        <v>24</v>
      </c>
      <c r="Q272">
        <v>0</v>
      </c>
      <c r="S272">
        <v>24</v>
      </c>
      <c r="T272" s="16">
        <f t="shared" si="43"/>
        <v>9.6690301154235422E-2</v>
      </c>
      <c r="U272" s="3">
        <v>4326587</v>
      </c>
      <c r="V272" s="3">
        <v>4764958</v>
      </c>
      <c r="W272" s="14">
        <f t="shared" si="44"/>
        <v>1.1013202785475018</v>
      </c>
      <c r="X272" s="3">
        <v>3555536</v>
      </c>
      <c r="Y272" s="18">
        <f t="shared" si="45"/>
        <v>0.82178770471967855</v>
      </c>
      <c r="Z272" s="8">
        <v>41151</v>
      </c>
      <c r="AA272" s="9">
        <v>500000</v>
      </c>
      <c r="AB272" s="9">
        <v>607198</v>
      </c>
      <c r="AC272">
        <v>0.05</v>
      </c>
      <c r="AD272">
        <v>20</v>
      </c>
      <c r="AE272" s="38">
        <f t="shared" si="46"/>
        <v>8.0242587190691328E-2</v>
      </c>
      <c r="AF272">
        <v>20</v>
      </c>
      <c r="AG272" s="10">
        <v>46265</v>
      </c>
      <c r="AH272">
        <v>0</v>
      </c>
      <c r="AI272" t="s">
        <v>58</v>
      </c>
      <c r="AJ272" t="s">
        <v>243</v>
      </c>
      <c r="AK272" s="8">
        <v>41122</v>
      </c>
      <c r="AL272" s="3">
        <v>271051</v>
      </c>
      <c r="AM272" s="3">
        <v>254948</v>
      </c>
      <c r="AN272">
        <v>5.3999999999999999E-2</v>
      </c>
      <c r="AO272">
        <v>16</v>
      </c>
      <c r="AP272" s="38">
        <f t="shared" si="49"/>
        <v>9.4915417715008152E-2</v>
      </c>
      <c r="AQ272">
        <v>16</v>
      </c>
      <c r="AR272" s="8">
        <v>47036</v>
      </c>
      <c r="AS272" t="s">
        <v>63</v>
      </c>
      <c r="AT272" t="s">
        <v>43</v>
      </c>
      <c r="AU272" t="s">
        <v>244</v>
      </c>
      <c r="AV272" s="11" t="s">
        <v>106</v>
      </c>
      <c r="AW272" s="3">
        <v>0</v>
      </c>
      <c r="AX272" s="3">
        <v>0</v>
      </c>
      <c r="AY272">
        <v>0</v>
      </c>
      <c r="AZ272">
        <v>0</v>
      </c>
      <c r="BA272" s="38">
        <f t="shared" si="47"/>
        <v>0</v>
      </c>
      <c r="BB272">
        <v>0</v>
      </c>
      <c r="BC272" s="8">
        <v>0</v>
      </c>
      <c r="BD272">
        <v>0</v>
      </c>
      <c r="BE272" t="s">
        <v>46</v>
      </c>
      <c r="BF272">
        <v>0</v>
      </c>
      <c r="BG272" s="11" t="s">
        <v>106</v>
      </c>
      <c r="BH272" s="3">
        <v>0</v>
      </c>
      <c r="BI272" s="3">
        <v>0</v>
      </c>
      <c r="BJ272">
        <v>0</v>
      </c>
      <c r="BK272">
        <v>0</v>
      </c>
      <c r="BL272" s="38">
        <f t="shared" si="48"/>
        <v>0</v>
      </c>
      <c r="BM272">
        <v>0</v>
      </c>
      <c r="BN272" s="8">
        <v>0</v>
      </c>
      <c r="BO272">
        <v>0</v>
      </c>
      <c r="BP272" t="s">
        <v>46</v>
      </c>
      <c r="BQ272">
        <v>0</v>
      </c>
      <c r="BR272" s="3">
        <v>4326587</v>
      </c>
      <c r="BS272" t="s">
        <v>62</v>
      </c>
      <c r="BT272" s="19">
        <f t="shared" si="40"/>
        <v>771051</v>
      </c>
      <c r="BU272" s="19">
        <f t="shared" si="41"/>
        <v>4326587</v>
      </c>
      <c r="BV272" s="13">
        <f t="shared" si="42"/>
        <v>1</v>
      </c>
    </row>
    <row r="273" spans="1:74" hidden="1" x14ac:dyDescent="0.25">
      <c r="A273" t="s">
        <v>35</v>
      </c>
      <c r="B273" t="s">
        <v>36</v>
      </c>
      <c r="C273">
        <v>40</v>
      </c>
      <c r="D273" t="s">
        <v>64</v>
      </c>
      <c r="E273" s="8">
        <v>41600</v>
      </c>
      <c r="F273" s="3">
        <v>0</v>
      </c>
      <c r="G273" s="3">
        <v>0</v>
      </c>
      <c r="H273" s="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S273">
        <v>0</v>
      </c>
      <c r="T273" s="16">
        <f t="shared" si="43"/>
        <v>0</v>
      </c>
      <c r="U273" s="3">
        <v>7854930</v>
      </c>
      <c r="V273" s="3">
        <v>7632644</v>
      </c>
      <c r="W273" s="14">
        <f t="shared" si="44"/>
        <v>0.97170108454181003</v>
      </c>
      <c r="X273" s="3">
        <v>0</v>
      </c>
      <c r="Y273" s="18">
        <f t="shared" si="45"/>
        <v>0</v>
      </c>
      <c r="Z273" s="8">
        <v>41214</v>
      </c>
      <c r="AA273" s="9">
        <v>850000</v>
      </c>
      <c r="AB273" s="9">
        <v>803730</v>
      </c>
      <c r="AC273">
        <v>5.8999999999999997E-2</v>
      </c>
      <c r="AD273">
        <v>16</v>
      </c>
      <c r="AE273" s="38">
        <f t="shared" si="46"/>
        <v>9.8273719197672735E-2</v>
      </c>
      <c r="AF273">
        <v>16</v>
      </c>
      <c r="AG273" s="10">
        <v>47128</v>
      </c>
      <c r="AH273">
        <v>0</v>
      </c>
      <c r="AI273" t="s">
        <v>43</v>
      </c>
      <c r="AJ273">
        <v>0</v>
      </c>
      <c r="AK273" s="8">
        <v>41680</v>
      </c>
      <c r="AL273" s="3">
        <v>163992</v>
      </c>
      <c r="AM273" s="3">
        <v>152131.19</v>
      </c>
      <c r="AN273">
        <v>6.25E-2</v>
      </c>
      <c r="AO273">
        <v>15</v>
      </c>
      <c r="AP273" s="38">
        <f t="shared" si="49"/>
        <v>0.10465123067216382</v>
      </c>
      <c r="AQ273">
        <v>15</v>
      </c>
      <c r="AR273" s="8">
        <v>47618</v>
      </c>
      <c r="AS273">
        <v>0</v>
      </c>
      <c r="AT273">
        <v>0</v>
      </c>
      <c r="AU273">
        <v>0</v>
      </c>
      <c r="AV273" s="11">
        <v>41244</v>
      </c>
      <c r="AW273" s="3">
        <v>1575059</v>
      </c>
      <c r="AX273" s="3">
        <v>837187</v>
      </c>
      <c r="AY273">
        <v>6.5000000000000002E-2</v>
      </c>
      <c r="AZ273">
        <v>8</v>
      </c>
      <c r="BA273" s="38">
        <f t="shared" si="47"/>
        <v>0.16423729705257997</v>
      </c>
      <c r="BB273">
        <v>8</v>
      </c>
      <c r="BC273" s="8">
        <v>44119</v>
      </c>
      <c r="BD273">
        <v>0</v>
      </c>
      <c r="BE273" t="s">
        <v>43</v>
      </c>
      <c r="BF273">
        <v>0</v>
      </c>
      <c r="BG273" s="11">
        <v>41201</v>
      </c>
      <c r="BH273" s="3">
        <v>500000</v>
      </c>
      <c r="BI273" s="3">
        <v>500000</v>
      </c>
      <c r="BJ273">
        <v>0</v>
      </c>
      <c r="BK273">
        <v>50</v>
      </c>
      <c r="BL273" s="38">
        <f t="shared" si="48"/>
        <v>0.02</v>
      </c>
      <c r="BM273">
        <v>30</v>
      </c>
      <c r="BN273" s="8">
        <v>59537</v>
      </c>
      <c r="BO273">
        <v>0</v>
      </c>
      <c r="BP273" t="s">
        <v>100</v>
      </c>
      <c r="BQ273">
        <v>0</v>
      </c>
      <c r="BR273" s="3">
        <v>0</v>
      </c>
      <c r="BS273">
        <v>0</v>
      </c>
      <c r="BT273" s="19">
        <f t="shared" si="40"/>
        <v>3089051</v>
      </c>
      <c r="BU273" s="19">
        <f t="shared" si="41"/>
        <v>3089051</v>
      </c>
      <c r="BV273" s="13">
        <f t="shared" si="42"/>
        <v>0.39326270253204038</v>
      </c>
    </row>
    <row r="274" spans="1:74" hidden="1" x14ac:dyDescent="0.25">
      <c r="A274" t="s">
        <v>48</v>
      </c>
      <c r="B274" t="s">
        <v>49</v>
      </c>
      <c r="C274">
        <v>14</v>
      </c>
      <c r="D274" t="s">
        <v>123</v>
      </c>
      <c r="E274" s="8">
        <v>41390</v>
      </c>
      <c r="F274" s="3">
        <v>372221</v>
      </c>
      <c r="G274" s="3">
        <v>0</v>
      </c>
      <c r="H274" s="3">
        <v>372221</v>
      </c>
      <c r="I274">
        <v>15</v>
      </c>
      <c r="J274">
        <v>15</v>
      </c>
      <c r="K274">
        <v>30</v>
      </c>
      <c r="L274" t="s">
        <v>41</v>
      </c>
      <c r="M274">
        <v>0</v>
      </c>
      <c r="N274">
        <v>0</v>
      </c>
      <c r="O274">
        <v>0</v>
      </c>
      <c r="P274">
        <v>14</v>
      </c>
      <c r="Q274">
        <v>0</v>
      </c>
      <c r="S274">
        <v>14</v>
      </c>
      <c r="T274" s="16">
        <f t="shared" si="43"/>
        <v>8.559618449283328E-2</v>
      </c>
      <c r="U274" s="3">
        <v>4348570</v>
      </c>
      <c r="V274" s="3">
        <v>4135789</v>
      </c>
      <c r="W274" s="14">
        <f t="shared" si="44"/>
        <v>0.95106874213822012</v>
      </c>
      <c r="X274" s="3">
        <v>3163562</v>
      </c>
      <c r="Y274" s="18">
        <f t="shared" si="45"/>
        <v>0.72749478564217662</v>
      </c>
      <c r="Z274" s="8">
        <v>41110</v>
      </c>
      <c r="AA274" s="9">
        <v>250000</v>
      </c>
      <c r="AB274" s="9">
        <v>223074</v>
      </c>
      <c r="AC274">
        <v>0.04</v>
      </c>
      <c r="AD274">
        <v>20</v>
      </c>
      <c r="AE274" s="38">
        <f t="shared" si="46"/>
        <v>7.3581750328628889E-2</v>
      </c>
      <c r="AF274">
        <v>20</v>
      </c>
      <c r="AG274" s="10">
        <v>48414</v>
      </c>
      <c r="AH274">
        <v>0</v>
      </c>
      <c r="AI274" t="s">
        <v>58</v>
      </c>
      <c r="AJ274" t="s">
        <v>240</v>
      </c>
      <c r="AK274" s="8">
        <v>41091</v>
      </c>
      <c r="AL274" s="3">
        <v>112500</v>
      </c>
      <c r="AM274" s="3">
        <v>112500</v>
      </c>
      <c r="AN274">
        <v>0</v>
      </c>
      <c r="AO274">
        <v>17</v>
      </c>
      <c r="AP274" s="38">
        <f t="shared" si="49"/>
        <v>5.8823529411764705E-2</v>
      </c>
      <c r="AQ274">
        <v>17</v>
      </c>
      <c r="AR274" s="8">
        <v>47150</v>
      </c>
      <c r="AS274">
        <v>0</v>
      </c>
      <c r="AT274" t="s">
        <v>100</v>
      </c>
      <c r="AU274" t="s">
        <v>434</v>
      </c>
      <c r="AV274" s="11">
        <v>41110</v>
      </c>
      <c r="AW274" s="3">
        <v>822509</v>
      </c>
      <c r="AX274" s="3">
        <v>951979</v>
      </c>
      <c r="AY274">
        <v>0.04</v>
      </c>
      <c r="AZ274">
        <v>20</v>
      </c>
      <c r="BA274" s="38">
        <f t="shared" si="47"/>
        <v>7.3581750328628889E-2</v>
      </c>
      <c r="BB274">
        <v>20</v>
      </c>
      <c r="BC274" s="8">
        <v>48414</v>
      </c>
      <c r="BD274">
        <v>0</v>
      </c>
      <c r="BE274" t="s">
        <v>100</v>
      </c>
      <c r="BF274" t="s">
        <v>240</v>
      </c>
      <c r="BG274" s="11" t="s">
        <v>106</v>
      </c>
      <c r="BH274" s="3">
        <v>0</v>
      </c>
      <c r="BI274" s="3">
        <v>0</v>
      </c>
      <c r="BJ274">
        <v>0</v>
      </c>
      <c r="BK274">
        <v>0</v>
      </c>
      <c r="BL274" s="38">
        <f t="shared" si="48"/>
        <v>0</v>
      </c>
      <c r="BM274">
        <v>0</v>
      </c>
      <c r="BN274" s="8">
        <v>0</v>
      </c>
      <c r="BO274">
        <v>0</v>
      </c>
      <c r="BP274" t="s">
        <v>46</v>
      </c>
      <c r="BQ274">
        <v>0</v>
      </c>
      <c r="BR274" s="3">
        <v>4348571</v>
      </c>
      <c r="BS274" t="s">
        <v>62</v>
      </c>
      <c r="BT274" s="19">
        <f t="shared" si="40"/>
        <v>1185009</v>
      </c>
      <c r="BU274" s="19">
        <f t="shared" si="41"/>
        <v>4348571</v>
      </c>
      <c r="BV274" s="13">
        <f t="shared" si="42"/>
        <v>1.0000002299606536</v>
      </c>
    </row>
    <row r="275" spans="1:74" hidden="1" x14ac:dyDescent="0.25">
      <c r="A275" t="s">
        <v>200</v>
      </c>
      <c r="B275" t="s">
        <v>201</v>
      </c>
      <c r="C275">
        <v>41</v>
      </c>
      <c r="D275" t="s">
        <v>37</v>
      </c>
      <c r="E275" s="8">
        <v>41439</v>
      </c>
      <c r="F275" s="3">
        <v>3395010</v>
      </c>
      <c r="G275" s="3">
        <v>0</v>
      </c>
      <c r="H275" s="3">
        <v>3395010</v>
      </c>
      <c r="I275">
        <v>15</v>
      </c>
      <c r="J275">
        <v>15</v>
      </c>
      <c r="K275">
        <v>30</v>
      </c>
      <c r="L275" t="s">
        <v>41</v>
      </c>
      <c r="M275">
        <v>0</v>
      </c>
      <c r="N275">
        <v>0</v>
      </c>
      <c r="O275">
        <v>41</v>
      </c>
      <c r="P275">
        <v>0</v>
      </c>
      <c r="Q275">
        <v>0</v>
      </c>
      <c r="S275">
        <v>41</v>
      </c>
      <c r="T275" s="16">
        <f t="shared" si="43"/>
        <v>0.75596834695259929</v>
      </c>
      <c r="U275" s="3">
        <v>4490942</v>
      </c>
      <c r="V275" s="3">
        <v>4300194</v>
      </c>
      <c r="W275" s="14">
        <f t="shared" si="44"/>
        <v>0.95752606023413356</v>
      </c>
      <c r="X275" s="3">
        <v>3448706</v>
      </c>
      <c r="Y275" s="18">
        <f t="shared" si="45"/>
        <v>0.7679248585263404</v>
      </c>
      <c r="Z275" s="8">
        <v>41201</v>
      </c>
      <c r="AA275" s="9">
        <v>138427</v>
      </c>
      <c r="AB275" s="9">
        <v>87153</v>
      </c>
      <c r="AC275">
        <v>6.25E-2</v>
      </c>
      <c r="AD275">
        <v>13</v>
      </c>
      <c r="AE275" s="38">
        <f t="shared" si="46"/>
        <v>0.11461555306760222</v>
      </c>
      <c r="AF275">
        <v>13</v>
      </c>
      <c r="AG275" s="10">
        <v>46356</v>
      </c>
      <c r="AH275">
        <v>0</v>
      </c>
      <c r="AI275" t="s">
        <v>58</v>
      </c>
      <c r="AJ275" t="s">
        <v>205</v>
      </c>
      <c r="AK275" s="8">
        <v>41201</v>
      </c>
      <c r="AL275" s="3">
        <v>102434</v>
      </c>
      <c r="AM275" s="3">
        <v>80872</v>
      </c>
      <c r="AN275">
        <v>6.25E-2</v>
      </c>
      <c r="AO275">
        <v>13</v>
      </c>
      <c r="AP275" s="38">
        <f t="shared" si="49"/>
        <v>0.11461555306760222</v>
      </c>
      <c r="AQ275">
        <v>13</v>
      </c>
      <c r="AR275" s="8">
        <v>46356</v>
      </c>
      <c r="AS275">
        <v>0</v>
      </c>
      <c r="AT275" t="s">
        <v>58</v>
      </c>
      <c r="AU275" t="s">
        <v>205</v>
      </c>
      <c r="AV275" s="11">
        <v>41201</v>
      </c>
      <c r="AW275" s="3">
        <v>3500000</v>
      </c>
      <c r="AX275" s="3">
        <v>670329</v>
      </c>
      <c r="AY275">
        <v>6.25E-2</v>
      </c>
      <c r="AZ275">
        <v>17</v>
      </c>
      <c r="BA275" s="38">
        <f t="shared" si="47"/>
        <v>9.7168312448374289E-2</v>
      </c>
      <c r="BB275">
        <v>17</v>
      </c>
      <c r="BC275" s="8">
        <v>47349</v>
      </c>
      <c r="BD275">
        <v>0</v>
      </c>
      <c r="BE275" t="s">
        <v>43</v>
      </c>
      <c r="BF275" t="s">
        <v>205</v>
      </c>
      <c r="BG275" s="11" t="s">
        <v>106</v>
      </c>
      <c r="BH275" s="3">
        <v>0</v>
      </c>
      <c r="BI275" s="3">
        <v>0</v>
      </c>
      <c r="BJ275">
        <v>0</v>
      </c>
      <c r="BK275">
        <v>0</v>
      </c>
      <c r="BL275" s="38">
        <f t="shared" si="48"/>
        <v>0</v>
      </c>
      <c r="BM275">
        <v>0</v>
      </c>
      <c r="BN275" s="8">
        <v>0</v>
      </c>
      <c r="BO275">
        <v>0</v>
      </c>
      <c r="BP275" t="s">
        <v>46</v>
      </c>
      <c r="BQ275">
        <v>0</v>
      </c>
      <c r="BR275" s="3">
        <v>4490942</v>
      </c>
      <c r="BS275">
        <v>0</v>
      </c>
      <c r="BT275" s="19">
        <f t="shared" si="40"/>
        <v>3740861</v>
      </c>
      <c r="BU275" s="19">
        <f t="shared" si="41"/>
        <v>7189567</v>
      </c>
      <c r="BV275" s="13">
        <f t="shared" si="42"/>
        <v>1.6009039974241484</v>
      </c>
    </row>
    <row r="276" spans="1:74" x14ac:dyDescent="0.25">
      <c r="A276" t="s">
        <v>301</v>
      </c>
      <c r="B276" t="s">
        <v>302</v>
      </c>
      <c r="C276">
        <v>10</v>
      </c>
      <c r="D276" t="s">
        <v>64</v>
      </c>
      <c r="E276" s="8">
        <v>41837</v>
      </c>
      <c r="F276" s="3">
        <v>120925</v>
      </c>
      <c r="G276" s="3">
        <v>0</v>
      </c>
      <c r="H276" s="3">
        <v>120925</v>
      </c>
      <c r="I276">
        <v>15</v>
      </c>
      <c r="J276">
        <v>15</v>
      </c>
      <c r="K276">
        <v>30</v>
      </c>
      <c r="L276" t="s">
        <v>46</v>
      </c>
      <c r="M276">
        <v>0</v>
      </c>
      <c r="N276">
        <v>0</v>
      </c>
      <c r="O276">
        <v>10</v>
      </c>
      <c r="P276">
        <v>0</v>
      </c>
      <c r="Q276">
        <v>0</v>
      </c>
      <c r="S276">
        <v>10</v>
      </c>
      <c r="T276" s="16">
        <f t="shared" si="43"/>
        <v>7.0645522180970546E-2</v>
      </c>
      <c r="U276" s="3">
        <v>1711715</v>
      </c>
      <c r="V276" s="3">
        <v>1453411</v>
      </c>
      <c r="W276" s="14">
        <f t="shared" si="44"/>
        <v>0.84909637410433392</v>
      </c>
      <c r="X276" s="3">
        <v>1067654</v>
      </c>
      <c r="Y276" s="18">
        <f t="shared" si="45"/>
        <v>0.6237335070382628</v>
      </c>
      <c r="Z276" s="8" t="s">
        <v>106</v>
      </c>
      <c r="AA276" s="9">
        <v>325000</v>
      </c>
      <c r="AB276" s="9">
        <v>354227</v>
      </c>
      <c r="AC276">
        <v>0.04</v>
      </c>
      <c r="AD276">
        <v>15</v>
      </c>
      <c r="AE276" s="38">
        <f t="shared" si="46"/>
        <v>8.9941100370973207E-2</v>
      </c>
      <c r="AF276">
        <v>0</v>
      </c>
      <c r="AG276" s="10">
        <v>48821</v>
      </c>
      <c r="AH276">
        <v>0</v>
      </c>
      <c r="AI276" t="s">
        <v>58</v>
      </c>
      <c r="AJ276">
        <v>0</v>
      </c>
      <c r="AK276" s="8" t="s">
        <v>106</v>
      </c>
      <c r="AL276" s="3">
        <v>218676</v>
      </c>
      <c r="AM276" s="3">
        <v>208371</v>
      </c>
      <c r="AN276">
        <v>0.04</v>
      </c>
      <c r="AO276">
        <v>15</v>
      </c>
      <c r="AP276" s="38">
        <f t="shared" si="49"/>
        <v>8.9941100370973207E-2</v>
      </c>
      <c r="AQ276">
        <v>0</v>
      </c>
      <c r="AR276" s="8">
        <v>46568</v>
      </c>
      <c r="AS276">
        <v>0</v>
      </c>
      <c r="AT276" t="s">
        <v>58</v>
      </c>
      <c r="AU276">
        <v>0</v>
      </c>
      <c r="AV276" s="11" t="s">
        <v>106</v>
      </c>
      <c r="AW276" s="3">
        <v>100385</v>
      </c>
      <c r="AX276" s="3">
        <v>0</v>
      </c>
      <c r="AY276">
        <v>0</v>
      </c>
      <c r="AZ276">
        <v>15</v>
      </c>
      <c r="BA276" s="38">
        <f t="shared" si="47"/>
        <v>6.6666666666666666E-2</v>
      </c>
      <c r="BB276">
        <v>0</v>
      </c>
      <c r="BC276" s="8">
        <v>47331</v>
      </c>
      <c r="BD276">
        <v>0</v>
      </c>
      <c r="BE276" t="s">
        <v>100</v>
      </c>
      <c r="BF276">
        <v>0</v>
      </c>
      <c r="BG276" s="11" t="s">
        <v>106</v>
      </c>
      <c r="BH276" s="3">
        <v>0</v>
      </c>
      <c r="BI276" s="3">
        <v>0</v>
      </c>
      <c r="BJ276">
        <v>0</v>
      </c>
      <c r="BK276">
        <v>0</v>
      </c>
      <c r="BL276" s="38">
        <f t="shared" si="48"/>
        <v>0</v>
      </c>
      <c r="BM276">
        <v>0</v>
      </c>
      <c r="BN276" s="8">
        <v>0</v>
      </c>
      <c r="BO276">
        <v>0</v>
      </c>
      <c r="BP276" t="s">
        <v>46</v>
      </c>
      <c r="BQ276">
        <v>0</v>
      </c>
      <c r="BR276" s="3">
        <v>1711715</v>
      </c>
      <c r="BS276" t="s">
        <v>47</v>
      </c>
      <c r="BT276" s="19">
        <f t="shared" si="40"/>
        <v>644061</v>
      </c>
      <c r="BU276" s="19">
        <f t="shared" si="41"/>
        <v>1711715</v>
      </c>
      <c r="BV276" s="13">
        <f t="shared" si="42"/>
        <v>1</v>
      </c>
    </row>
    <row r="277" spans="1:74" hidden="1" x14ac:dyDescent="0.25">
      <c r="A277" t="s">
        <v>35</v>
      </c>
      <c r="B277" t="s">
        <v>36</v>
      </c>
      <c r="C277">
        <v>23</v>
      </c>
      <c r="D277" t="s">
        <v>37</v>
      </c>
      <c r="E277" s="8">
        <v>41996</v>
      </c>
      <c r="F277" s="3">
        <v>423659</v>
      </c>
      <c r="G277" s="3">
        <v>0</v>
      </c>
      <c r="H277" s="3">
        <v>423659</v>
      </c>
      <c r="I277" t="s">
        <v>51</v>
      </c>
      <c r="J277" t="s">
        <v>52</v>
      </c>
      <c r="K277" t="s">
        <v>136</v>
      </c>
      <c r="L277" t="s">
        <v>41</v>
      </c>
      <c r="M277">
        <v>0</v>
      </c>
      <c r="N277">
        <v>0</v>
      </c>
      <c r="O277">
        <v>0</v>
      </c>
      <c r="P277">
        <v>18</v>
      </c>
      <c r="Q277">
        <v>5</v>
      </c>
      <c r="S277">
        <v>23</v>
      </c>
      <c r="T277" s="16">
        <f t="shared" si="43"/>
        <v>8.3593655659465249E-2</v>
      </c>
      <c r="U277" s="3">
        <v>5068076</v>
      </c>
      <c r="V277" s="3">
        <v>4742386</v>
      </c>
      <c r="W277" s="14">
        <f t="shared" si="44"/>
        <v>0.93573695422089176</v>
      </c>
      <c r="X277" s="3">
        <v>4087901</v>
      </c>
      <c r="Y277" s="18">
        <f t="shared" si="45"/>
        <v>0.80659820413111405</v>
      </c>
      <c r="Z277" s="8">
        <v>42271</v>
      </c>
      <c r="AA277" s="9">
        <v>500000</v>
      </c>
      <c r="AB277" s="9">
        <v>487207</v>
      </c>
      <c r="AC277">
        <v>6.4100000000000004E-2</v>
      </c>
      <c r="AD277">
        <v>18</v>
      </c>
      <c r="AE277" s="38">
        <f t="shared" si="46"/>
        <v>9.5220490862802251E-2</v>
      </c>
      <c r="AF277">
        <v>30</v>
      </c>
      <c r="AG277" s="10">
        <v>42644</v>
      </c>
      <c r="AH277" t="s">
        <v>63</v>
      </c>
      <c r="AI277" t="s">
        <v>43</v>
      </c>
      <c r="AJ277" t="s">
        <v>55</v>
      </c>
      <c r="AK277" s="8">
        <v>41653</v>
      </c>
      <c r="AL277" s="3">
        <v>250000</v>
      </c>
      <c r="AM277" s="3">
        <v>250000</v>
      </c>
      <c r="AN277">
        <v>0</v>
      </c>
      <c r="AO277">
        <v>20</v>
      </c>
      <c r="AP277" s="38">
        <f t="shared" si="49"/>
        <v>0.05</v>
      </c>
      <c r="AQ277" t="s">
        <v>165</v>
      </c>
      <c r="AR277" s="8">
        <v>48957</v>
      </c>
      <c r="AS277" t="s">
        <v>206</v>
      </c>
      <c r="AT277" t="s">
        <v>100</v>
      </c>
      <c r="AU277" t="s">
        <v>55</v>
      </c>
      <c r="AV277" s="11">
        <v>41906</v>
      </c>
      <c r="AW277" s="3">
        <v>230175</v>
      </c>
      <c r="AX277" s="3">
        <v>251640</v>
      </c>
      <c r="AY277">
        <v>0</v>
      </c>
      <c r="AZ277" t="s">
        <v>165</v>
      </c>
      <c r="BA277" s="38">
        <f t="shared" si="47"/>
        <v>0</v>
      </c>
      <c r="BB277" t="s">
        <v>165</v>
      </c>
      <c r="BC277" s="8">
        <v>42637</v>
      </c>
      <c r="BD277" t="s">
        <v>165</v>
      </c>
      <c r="BE277" t="s">
        <v>58</v>
      </c>
      <c r="BF277" t="s">
        <v>62</v>
      </c>
      <c r="BG277" s="11" t="s">
        <v>106</v>
      </c>
      <c r="BH277" s="3">
        <v>0</v>
      </c>
      <c r="BI277" s="3">
        <v>0</v>
      </c>
      <c r="BJ277">
        <v>0</v>
      </c>
      <c r="BK277">
        <v>0</v>
      </c>
      <c r="BL277" s="38">
        <f t="shared" si="48"/>
        <v>0</v>
      </c>
      <c r="BM277">
        <v>0</v>
      </c>
      <c r="BN277" s="8">
        <v>0</v>
      </c>
      <c r="BO277">
        <v>0</v>
      </c>
      <c r="BP277" t="s">
        <v>46</v>
      </c>
      <c r="BQ277">
        <v>0</v>
      </c>
      <c r="BR277" s="3">
        <v>5068076</v>
      </c>
      <c r="BS277" t="s">
        <v>62</v>
      </c>
      <c r="BT277" s="19">
        <f t="shared" si="40"/>
        <v>980175</v>
      </c>
      <c r="BU277" s="19">
        <f t="shared" si="41"/>
        <v>5068076</v>
      </c>
      <c r="BV277" s="13">
        <f t="shared" si="42"/>
        <v>1</v>
      </c>
    </row>
    <row r="278" spans="1:74" hidden="1" x14ac:dyDescent="0.25">
      <c r="A278" t="s">
        <v>35</v>
      </c>
      <c r="B278" t="s">
        <v>36</v>
      </c>
      <c r="C278">
        <v>33</v>
      </c>
      <c r="D278" t="s">
        <v>159</v>
      </c>
      <c r="E278" s="8">
        <v>41443</v>
      </c>
      <c r="F278" s="3">
        <v>704012</v>
      </c>
      <c r="G278" s="3">
        <v>0</v>
      </c>
      <c r="H278" s="3">
        <v>704012</v>
      </c>
      <c r="I278" t="s">
        <v>69</v>
      </c>
      <c r="J278" t="s">
        <v>40</v>
      </c>
      <c r="K278" t="s">
        <v>141</v>
      </c>
      <c r="L278" t="s">
        <v>41</v>
      </c>
      <c r="M278">
        <v>0</v>
      </c>
      <c r="N278">
        <v>0</v>
      </c>
      <c r="O278">
        <v>0</v>
      </c>
      <c r="P278">
        <v>33</v>
      </c>
      <c r="Q278">
        <v>0</v>
      </c>
      <c r="S278">
        <v>33</v>
      </c>
      <c r="T278" s="16">
        <f t="shared" si="43"/>
        <v>9.7781332167384896E-2</v>
      </c>
      <c r="U278" s="3">
        <v>7199861</v>
      </c>
      <c r="V278" s="3">
        <v>6396997</v>
      </c>
      <c r="W278" s="14">
        <f t="shared" si="44"/>
        <v>0.88848895832850106</v>
      </c>
      <c r="X278" s="3">
        <v>6617051</v>
      </c>
      <c r="Y278" s="18">
        <f t="shared" si="45"/>
        <v>0.91905260393221477</v>
      </c>
      <c r="Z278" s="8">
        <v>41731</v>
      </c>
      <c r="AA278" s="9">
        <v>500000</v>
      </c>
      <c r="AB278" s="9">
        <v>474925</v>
      </c>
      <c r="AC278">
        <v>5.7000000000000002E-2</v>
      </c>
      <c r="AD278">
        <v>18</v>
      </c>
      <c r="AE278" s="38">
        <f t="shared" si="46"/>
        <v>9.0287096548755955E-2</v>
      </c>
      <c r="AF278">
        <v>30</v>
      </c>
      <c r="AG278" s="10">
        <v>48335</v>
      </c>
      <c r="AH278" t="s">
        <v>63</v>
      </c>
      <c r="AI278" t="s">
        <v>43</v>
      </c>
      <c r="AJ278" t="s">
        <v>55</v>
      </c>
      <c r="AK278" s="8">
        <v>41731</v>
      </c>
      <c r="AL278" s="3">
        <v>82810</v>
      </c>
      <c r="AM278" s="3">
        <v>0</v>
      </c>
      <c r="AN278">
        <v>0</v>
      </c>
      <c r="AO278">
        <v>13</v>
      </c>
      <c r="AP278" s="38">
        <f t="shared" si="49"/>
        <v>7.6923076923076927E-2</v>
      </c>
      <c r="AQ278" t="s">
        <v>165</v>
      </c>
      <c r="AR278" s="8">
        <v>42827</v>
      </c>
      <c r="AS278" t="s">
        <v>165</v>
      </c>
      <c r="AT278" t="s">
        <v>58</v>
      </c>
      <c r="AU278" t="s">
        <v>47</v>
      </c>
      <c r="AV278" s="11" t="s">
        <v>106</v>
      </c>
      <c r="AW278" s="3">
        <v>0</v>
      </c>
      <c r="AX278" s="3">
        <v>0</v>
      </c>
      <c r="AY278">
        <v>0</v>
      </c>
      <c r="AZ278">
        <v>0</v>
      </c>
      <c r="BA278" s="38">
        <f t="shared" si="47"/>
        <v>0</v>
      </c>
      <c r="BB278">
        <v>0</v>
      </c>
      <c r="BC278" s="8">
        <v>0</v>
      </c>
      <c r="BD278">
        <v>0</v>
      </c>
      <c r="BE278" t="s">
        <v>46</v>
      </c>
      <c r="BF278">
        <v>0</v>
      </c>
      <c r="BG278" s="11" t="s">
        <v>106</v>
      </c>
      <c r="BH278" s="3">
        <v>0</v>
      </c>
      <c r="BI278" s="3">
        <v>0</v>
      </c>
      <c r="BJ278">
        <v>0</v>
      </c>
      <c r="BK278">
        <v>0</v>
      </c>
      <c r="BL278" s="38">
        <f t="shared" si="48"/>
        <v>0</v>
      </c>
      <c r="BM278">
        <v>0</v>
      </c>
      <c r="BN278" s="8">
        <v>0</v>
      </c>
      <c r="BO278">
        <v>0</v>
      </c>
      <c r="BP278" t="s">
        <v>46</v>
      </c>
      <c r="BQ278">
        <v>0</v>
      </c>
      <c r="BR278" s="3">
        <v>7199861</v>
      </c>
      <c r="BS278" t="s">
        <v>62</v>
      </c>
      <c r="BT278" s="19">
        <f t="shared" si="40"/>
        <v>582810</v>
      </c>
      <c r="BU278" s="19">
        <f t="shared" si="41"/>
        <v>7199861</v>
      </c>
      <c r="BV278" s="13">
        <f t="shared" si="42"/>
        <v>1</v>
      </c>
    </row>
    <row r="279" spans="1:74" x14ac:dyDescent="0.25">
      <c r="A279" t="s">
        <v>393</v>
      </c>
      <c r="B279" t="s">
        <v>73</v>
      </c>
      <c r="C279">
        <v>18</v>
      </c>
      <c r="D279" t="s">
        <v>123</v>
      </c>
      <c r="E279" s="8">
        <v>41912</v>
      </c>
      <c r="F279" s="3">
        <v>266018</v>
      </c>
      <c r="G279" s="3">
        <v>0</v>
      </c>
      <c r="H279" s="3">
        <v>266018</v>
      </c>
      <c r="I279" t="s">
        <v>52</v>
      </c>
      <c r="J279" t="s">
        <v>51</v>
      </c>
      <c r="K279" t="s">
        <v>136</v>
      </c>
      <c r="L279" t="s">
        <v>41</v>
      </c>
      <c r="M279">
        <v>0</v>
      </c>
      <c r="N279">
        <v>0</v>
      </c>
      <c r="O279">
        <v>3</v>
      </c>
      <c r="P279">
        <v>15</v>
      </c>
      <c r="Q279">
        <v>0</v>
      </c>
      <c r="S279">
        <v>18</v>
      </c>
      <c r="T279" s="16">
        <f t="shared" si="43"/>
        <v>0.10220278195589826</v>
      </c>
      <c r="U279" s="3">
        <v>2602845</v>
      </c>
      <c r="V279" s="3">
        <v>2955756</v>
      </c>
      <c r="W279" s="14">
        <f t="shared" si="44"/>
        <v>1.1355866369299747</v>
      </c>
      <c r="X279" s="3">
        <v>2281374</v>
      </c>
      <c r="Y279" s="18">
        <f t="shared" si="45"/>
        <v>0.87649245344997495</v>
      </c>
      <c r="Z279" s="8">
        <v>41590</v>
      </c>
      <c r="AA279" s="9">
        <v>169620</v>
      </c>
      <c r="AB279" s="9">
        <v>160015</v>
      </c>
      <c r="AC279">
        <v>0.04</v>
      </c>
      <c r="AD279">
        <v>17</v>
      </c>
      <c r="AE279" s="38">
        <f t="shared" si="46"/>
        <v>8.2198522089099474E-2</v>
      </c>
      <c r="AF279">
        <v>30</v>
      </c>
      <c r="AG279" s="10">
        <v>47797</v>
      </c>
      <c r="AH279" t="s">
        <v>54</v>
      </c>
      <c r="AI279" t="s">
        <v>43</v>
      </c>
      <c r="AJ279" t="s">
        <v>55</v>
      </c>
      <c r="AK279" s="8">
        <v>41964</v>
      </c>
      <c r="AL279" s="3">
        <v>151851</v>
      </c>
      <c r="AM279" s="3">
        <v>138755</v>
      </c>
      <c r="AN279">
        <v>2.3699999999999999E-2</v>
      </c>
      <c r="AO279">
        <v>15</v>
      </c>
      <c r="AP279" s="38">
        <f t="shared" si="49"/>
        <v>7.9996080683343462E-2</v>
      </c>
      <c r="AQ279" t="s">
        <v>391</v>
      </c>
      <c r="AR279" s="8">
        <v>47427</v>
      </c>
      <c r="AS279" t="s">
        <v>71</v>
      </c>
      <c r="AT279" t="s">
        <v>58</v>
      </c>
      <c r="AU279" t="s">
        <v>55</v>
      </c>
      <c r="AV279" s="11" t="s">
        <v>106</v>
      </c>
      <c r="AW279" s="3">
        <v>0</v>
      </c>
      <c r="AX279" s="3">
        <v>0</v>
      </c>
      <c r="AY279">
        <v>0</v>
      </c>
      <c r="AZ279">
        <v>0</v>
      </c>
      <c r="BA279" s="38">
        <f t="shared" si="47"/>
        <v>0</v>
      </c>
      <c r="BB279">
        <v>0</v>
      </c>
      <c r="BC279" s="8">
        <v>0</v>
      </c>
      <c r="BD279">
        <v>0</v>
      </c>
      <c r="BE279" t="s">
        <v>46</v>
      </c>
      <c r="BF279">
        <v>0</v>
      </c>
      <c r="BG279" s="11" t="s">
        <v>106</v>
      </c>
      <c r="BH279" s="3">
        <v>0</v>
      </c>
      <c r="BI279" s="3">
        <v>0</v>
      </c>
      <c r="BJ279">
        <v>0</v>
      </c>
      <c r="BK279">
        <v>0</v>
      </c>
      <c r="BL279" s="38">
        <f t="shared" si="48"/>
        <v>0</v>
      </c>
      <c r="BM279">
        <v>0</v>
      </c>
      <c r="BN279" s="8">
        <v>0</v>
      </c>
      <c r="BO279">
        <v>0</v>
      </c>
      <c r="BP279" t="s">
        <v>46</v>
      </c>
      <c r="BQ279">
        <v>0</v>
      </c>
      <c r="BR279" s="3">
        <v>2602845</v>
      </c>
      <c r="BS279" t="s">
        <v>255</v>
      </c>
      <c r="BT279" s="19">
        <f t="shared" si="40"/>
        <v>321471</v>
      </c>
      <c r="BU279" s="19">
        <f t="shared" si="41"/>
        <v>2602845</v>
      </c>
      <c r="BV279" s="13">
        <f t="shared" si="42"/>
        <v>1</v>
      </c>
    </row>
    <row r="280" spans="1:74" x14ac:dyDescent="0.25">
      <c r="A280" t="s">
        <v>96</v>
      </c>
      <c r="B280" t="s">
        <v>97</v>
      </c>
      <c r="C280">
        <v>30</v>
      </c>
      <c r="D280" t="s">
        <v>123</v>
      </c>
      <c r="E280" s="8">
        <v>41485</v>
      </c>
      <c r="F280" s="3">
        <v>452188</v>
      </c>
      <c r="G280" s="3">
        <v>0</v>
      </c>
      <c r="H280" s="3">
        <v>452188</v>
      </c>
      <c r="I280" t="s">
        <v>40</v>
      </c>
      <c r="J280" t="s">
        <v>69</v>
      </c>
      <c r="K280" t="s">
        <v>141</v>
      </c>
      <c r="L280" t="s">
        <v>46</v>
      </c>
      <c r="M280">
        <v>0</v>
      </c>
      <c r="N280">
        <v>0</v>
      </c>
      <c r="O280">
        <v>4</v>
      </c>
      <c r="P280">
        <v>26</v>
      </c>
      <c r="Q280">
        <v>0</v>
      </c>
      <c r="S280">
        <v>30</v>
      </c>
      <c r="T280" s="16">
        <f t="shared" si="43"/>
        <v>9.9223852274101201E-2</v>
      </c>
      <c r="U280" s="3">
        <v>4557251</v>
      </c>
      <c r="V280" s="3">
        <v>5048648</v>
      </c>
      <c r="W280" s="14">
        <f t="shared" si="44"/>
        <v>1.1078275039053149</v>
      </c>
      <c r="X280" s="3">
        <v>3843604</v>
      </c>
      <c r="Y280" s="18">
        <f t="shared" si="45"/>
        <v>0.84340406091303721</v>
      </c>
      <c r="Z280" s="8">
        <v>41766</v>
      </c>
      <c r="AA280" s="9">
        <v>313660</v>
      </c>
      <c r="AB280" s="9">
        <v>255881.54</v>
      </c>
      <c r="AC280">
        <v>4.2500000000000003E-2</v>
      </c>
      <c r="AD280">
        <v>15</v>
      </c>
      <c r="AE280" s="38">
        <f t="shared" si="46"/>
        <v>9.152042532292326E-2</v>
      </c>
      <c r="AF280">
        <v>30</v>
      </c>
      <c r="AG280" s="10">
        <v>47245</v>
      </c>
      <c r="AH280" t="s">
        <v>54</v>
      </c>
      <c r="AI280" t="s">
        <v>43</v>
      </c>
      <c r="AJ280" t="s">
        <v>55</v>
      </c>
      <c r="AK280" s="8">
        <v>41255</v>
      </c>
      <c r="AL280" s="3">
        <v>394147</v>
      </c>
      <c r="AM280" s="3">
        <v>379943.01</v>
      </c>
      <c r="AN280">
        <v>1.4E-2</v>
      </c>
      <c r="AO280">
        <v>17</v>
      </c>
      <c r="AP280" s="38">
        <f t="shared" si="49"/>
        <v>6.6509824573688495E-2</v>
      </c>
      <c r="AQ280" t="s">
        <v>358</v>
      </c>
      <c r="AR280" s="8">
        <v>47119</v>
      </c>
      <c r="AS280" t="s">
        <v>71</v>
      </c>
      <c r="AT280" t="s">
        <v>58</v>
      </c>
      <c r="AU280" t="s">
        <v>55</v>
      </c>
      <c r="AV280" s="11" t="s">
        <v>358</v>
      </c>
      <c r="AW280" s="3">
        <v>5840</v>
      </c>
      <c r="AX280" s="3">
        <v>0</v>
      </c>
      <c r="AY280">
        <v>0</v>
      </c>
      <c r="AZ280">
        <v>0</v>
      </c>
      <c r="BA280" s="38">
        <f t="shared" si="47"/>
        <v>0</v>
      </c>
      <c r="BB280">
        <v>0</v>
      </c>
      <c r="BC280" s="8">
        <v>0</v>
      </c>
      <c r="BD280" t="s">
        <v>75</v>
      </c>
      <c r="BE280" t="s">
        <v>100</v>
      </c>
      <c r="BF280" t="s">
        <v>47</v>
      </c>
      <c r="BG280" s="11" t="s">
        <v>106</v>
      </c>
      <c r="BH280" s="3">
        <v>0</v>
      </c>
      <c r="BI280" s="3">
        <v>0</v>
      </c>
      <c r="BJ280">
        <v>0</v>
      </c>
      <c r="BK280">
        <v>0</v>
      </c>
      <c r="BL280" s="38">
        <f t="shared" si="48"/>
        <v>0</v>
      </c>
      <c r="BM280">
        <v>0</v>
      </c>
      <c r="BN280" s="8">
        <v>0</v>
      </c>
      <c r="BO280">
        <v>0</v>
      </c>
      <c r="BP280" t="s">
        <v>46</v>
      </c>
      <c r="BQ280">
        <v>0</v>
      </c>
      <c r="BR280" s="3">
        <v>4557251</v>
      </c>
      <c r="BS280" t="s">
        <v>47</v>
      </c>
      <c r="BT280" s="19">
        <f t="shared" si="40"/>
        <v>713647</v>
      </c>
      <c r="BU280" s="19">
        <f t="shared" si="41"/>
        <v>4557251</v>
      </c>
      <c r="BV280" s="13">
        <f t="shared" si="42"/>
        <v>1</v>
      </c>
    </row>
    <row r="281" spans="1:74" hidden="1" x14ac:dyDescent="0.25">
      <c r="A281" t="s">
        <v>184</v>
      </c>
      <c r="B281" t="s">
        <v>36</v>
      </c>
      <c r="C281">
        <v>20</v>
      </c>
      <c r="D281" t="s">
        <v>64</v>
      </c>
      <c r="E281" s="8">
        <v>41453</v>
      </c>
      <c r="F281" s="3">
        <v>355954</v>
      </c>
      <c r="G281" s="3">
        <v>0</v>
      </c>
      <c r="H281" s="3">
        <v>355954</v>
      </c>
      <c r="I281">
        <v>30</v>
      </c>
      <c r="J281">
        <v>15</v>
      </c>
      <c r="K281">
        <v>45</v>
      </c>
      <c r="L281" t="s">
        <v>41</v>
      </c>
      <c r="M281">
        <v>0</v>
      </c>
      <c r="N281">
        <v>0</v>
      </c>
      <c r="O281">
        <v>0</v>
      </c>
      <c r="P281">
        <v>20</v>
      </c>
      <c r="Q281">
        <v>0</v>
      </c>
      <c r="S281">
        <v>20</v>
      </c>
      <c r="T281" s="16">
        <f t="shared" si="43"/>
        <v>0.10608942586877904</v>
      </c>
      <c r="U281" s="3">
        <v>3355226</v>
      </c>
      <c r="V281" s="3">
        <v>4092539.39</v>
      </c>
      <c r="W281" s="14">
        <f t="shared" si="44"/>
        <v>1.2197507381022918</v>
      </c>
      <c r="X281" s="3">
        <v>7080</v>
      </c>
      <c r="Y281" s="18">
        <f t="shared" si="45"/>
        <v>2.1101410158361911E-3</v>
      </c>
      <c r="Z281" s="8" t="s">
        <v>106</v>
      </c>
      <c r="AA281" s="9">
        <v>3120126</v>
      </c>
      <c r="AB281" s="9">
        <v>0</v>
      </c>
      <c r="AC281">
        <v>0</v>
      </c>
      <c r="AD281">
        <v>0</v>
      </c>
      <c r="AE281" s="38">
        <f t="shared" si="46"/>
        <v>0</v>
      </c>
      <c r="AF281">
        <v>0</v>
      </c>
      <c r="AG281" s="10">
        <v>0</v>
      </c>
      <c r="AH281">
        <v>0</v>
      </c>
      <c r="AI281" t="s">
        <v>46</v>
      </c>
      <c r="AJ281">
        <v>0</v>
      </c>
      <c r="AK281" s="8" t="s">
        <v>106</v>
      </c>
      <c r="AL281" s="3">
        <v>228020</v>
      </c>
      <c r="AM281" s="3">
        <v>178434</v>
      </c>
      <c r="AN281">
        <v>0.05</v>
      </c>
      <c r="AO281" t="s">
        <v>45</v>
      </c>
      <c r="AP281" s="38">
        <f t="shared" si="49"/>
        <v>0</v>
      </c>
      <c r="AQ281">
        <v>0</v>
      </c>
      <c r="AR281" s="8">
        <v>0</v>
      </c>
      <c r="AS281">
        <v>0</v>
      </c>
      <c r="AT281" t="s">
        <v>46</v>
      </c>
      <c r="AU281">
        <v>0</v>
      </c>
      <c r="AV281" s="11" t="s">
        <v>106</v>
      </c>
      <c r="AW281" s="3">
        <v>0</v>
      </c>
      <c r="AX281" s="3">
        <v>0</v>
      </c>
      <c r="AY281">
        <v>0</v>
      </c>
      <c r="AZ281">
        <v>0</v>
      </c>
      <c r="BA281" s="38">
        <f t="shared" si="47"/>
        <v>0</v>
      </c>
      <c r="BB281">
        <v>0</v>
      </c>
      <c r="BC281" s="8">
        <v>0</v>
      </c>
      <c r="BD281">
        <v>0</v>
      </c>
      <c r="BE281" t="s">
        <v>46</v>
      </c>
      <c r="BF281">
        <v>0</v>
      </c>
      <c r="BG281" s="11" t="s">
        <v>106</v>
      </c>
      <c r="BH281" s="3">
        <v>0</v>
      </c>
      <c r="BI281" s="3">
        <v>0</v>
      </c>
      <c r="BJ281">
        <v>0</v>
      </c>
      <c r="BK281">
        <v>0</v>
      </c>
      <c r="BL281" s="38">
        <f t="shared" si="48"/>
        <v>0</v>
      </c>
      <c r="BM281">
        <v>0</v>
      </c>
      <c r="BN281" s="8">
        <v>0</v>
      </c>
      <c r="BO281">
        <v>0</v>
      </c>
      <c r="BP281" t="s">
        <v>46</v>
      </c>
      <c r="BQ281">
        <v>0</v>
      </c>
      <c r="BR281" s="3">
        <v>3355226</v>
      </c>
      <c r="BS281">
        <v>0</v>
      </c>
      <c r="BT281" s="19">
        <f t="shared" si="40"/>
        <v>3348146</v>
      </c>
      <c r="BU281" s="19">
        <f t="shared" si="41"/>
        <v>3355226</v>
      </c>
      <c r="BV281" s="13">
        <f t="shared" si="42"/>
        <v>1</v>
      </c>
    </row>
    <row r="282" spans="1:74" hidden="1" x14ac:dyDescent="0.25">
      <c r="A282" t="s">
        <v>48</v>
      </c>
      <c r="B282" t="s">
        <v>49</v>
      </c>
      <c r="C282">
        <v>56</v>
      </c>
      <c r="D282" t="s">
        <v>37</v>
      </c>
      <c r="E282" s="8">
        <v>41894</v>
      </c>
      <c r="F282" s="3">
        <v>5506960</v>
      </c>
      <c r="G282" s="3">
        <v>0</v>
      </c>
      <c r="H282" s="3">
        <v>5506960</v>
      </c>
      <c r="I282">
        <v>30</v>
      </c>
      <c r="J282">
        <v>15</v>
      </c>
      <c r="K282">
        <v>45</v>
      </c>
      <c r="L282" t="s">
        <v>41</v>
      </c>
      <c r="M282">
        <v>0</v>
      </c>
      <c r="N282">
        <v>0</v>
      </c>
      <c r="O282">
        <v>0</v>
      </c>
      <c r="P282">
        <v>44</v>
      </c>
      <c r="Q282">
        <v>12</v>
      </c>
      <c r="S282">
        <v>56</v>
      </c>
      <c r="T282" s="16">
        <f t="shared" si="43"/>
        <v>0.674633120402367</v>
      </c>
      <c r="U282" s="3">
        <v>8162896</v>
      </c>
      <c r="V282" s="3">
        <v>6599388</v>
      </c>
      <c r="W282" s="14">
        <f t="shared" si="44"/>
        <v>0.80846160480300133</v>
      </c>
      <c r="X282" s="3">
        <v>5231089</v>
      </c>
      <c r="Y282" s="18">
        <f t="shared" si="45"/>
        <v>0.64083739398370387</v>
      </c>
      <c r="Z282" s="8">
        <v>41627</v>
      </c>
      <c r="AA282" s="9">
        <v>2200000</v>
      </c>
      <c r="AB282" s="9">
        <v>2105233.02</v>
      </c>
      <c r="AC282">
        <v>0.04</v>
      </c>
      <c r="AD282">
        <v>15</v>
      </c>
      <c r="AE282" s="38">
        <f t="shared" si="46"/>
        <v>8.9941100370973207E-2</v>
      </c>
      <c r="AF282">
        <v>30</v>
      </c>
      <c r="AG282" s="10">
        <v>47836</v>
      </c>
      <c r="AH282" t="s">
        <v>63</v>
      </c>
      <c r="AI282" t="s">
        <v>43</v>
      </c>
      <c r="AJ282" t="s">
        <v>44</v>
      </c>
      <c r="AK282" s="8">
        <v>42943</v>
      </c>
      <c r="AL282" s="3">
        <v>3720</v>
      </c>
      <c r="AM282" s="3">
        <v>3720</v>
      </c>
      <c r="AN282">
        <v>0</v>
      </c>
      <c r="AO282" t="s">
        <v>45</v>
      </c>
      <c r="AP282" s="38">
        <f t="shared" si="49"/>
        <v>0</v>
      </c>
      <c r="AQ282">
        <v>0</v>
      </c>
      <c r="AR282" s="8">
        <v>0</v>
      </c>
      <c r="AS282">
        <v>0</v>
      </c>
      <c r="AT282" t="s">
        <v>58</v>
      </c>
      <c r="AU282" t="s">
        <v>98</v>
      </c>
      <c r="AV282" s="11" t="s">
        <v>106</v>
      </c>
      <c r="AW282" s="3">
        <v>0</v>
      </c>
      <c r="AX282" s="3">
        <v>0</v>
      </c>
      <c r="AY282">
        <v>0</v>
      </c>
      <c r="AZ282">
        <v>0</v>
      </c>
      <c r="BA282" s="38">
        <f t="shared" si="47"/>
        <v>0</v>
      </c>
      <c r="BB282">
        <v>0</v>
      </c>
      <c r="BC282" s="8">
        <v>0</v>
      </c>
      <c r="BD282">
        <v>0</v>
      </c>
      <c r="BE282" t="s">
        <v>46</v>
      </c>
      <c r="BF282">
        <v>0</v>
      </c>
      <c r="BG282" s="11" t="s">
        <v>106</v>
      </c>
      <c r="BH282" s="3">
        <v>0</v>
      </c>
      <c r="BI282" s="3">
        <v>0</v>
      </c>
      <c r="BJ282">
        <v>0</v>
      </c>
      <c r="BK282">
        <v>0</v>
      </c>
      <c r="BL282" s="38">
        <f t="shared" si="48"/>
        <v>0</v>
      </c>
      <c r="BM282">
        <v>0</v>
      </c>
      <c r="BN282" s="8">
        <v>0</v>
      </c>
      <c r="BO282">
        <v>0</v>
      </c>
      <c r="BP282" t="s">
        <v>46</v>
      </c>
      <c r="BQ282">
        <v>0</v>
      </c>
      <c r="BR282" s="3">
        <v>8162896</v>
      </c>
      <c r="BS282" t="s">
        <v>47</v>
      </c>
      <c r="BT282" s="19">
        <f t="shared" si="40"/>
        <v>2203720</v>
      </c>
      <c r="BU282" s="19">
        <f t="shared" si="41"/>
        <v>7434809</v>
      </c>
      <c r="BV282" s="13">
        <f t="shared" si="42"/>
        <v>0.91080530733210374</v>
      </c>
    </row>
    <row r="283" spans="1:74" x14ac:dyDescent="0.25">
      <c r="A283" t="s">
        <v>95</v>
      </c>
      <c r="B283" t="s">
        <v>95</v>
      </c>
      <c r="C283">
        <v>11</v>
      </c>
      <c r="D283" t="s">
        <v>159</v>
      </c>
      <c r="E283" s="8">
        <v>42304</v>
      </c>
      <c r="F283" s="3">
        <v>151479</v>
      </c>
      <c r="G283" s="3">
        <v>0</v>
      </c>
      <c r="H283" s="3">
        <v>151479</v>
      </c>
      <c r="I283" t="s">
        <v>40</v>
      </c>
      <c r="J283" t="s">
        <v>69</v>
      </c>
      <c r="K283" t="s">
        <v>141</v>
      </c>
      <c r="L283" t="s">
        <v>41</v>
      </c>
      <c r="M283">
        <v>9</v>
      </c>
      <c r="N283">
        <v>0</v>
      </c>
      <c r="O283">
        <v>0</v>
      </c>
      <c r="P283">
        <v>0</v>
      </c>
      <c r="Q283">
        <v>2</v>
      </c>
      <c r="S283">
        <v>11</v>
      </c>
      <c r="T283" s="16">
        <f t="shared" si="43"/>
        <v>7.0244647566439083E-2</v>
      </c>
      <c r="U283" s="3">
        <v>2156449</v>
      </c>
      <c r="V283" s="3">
        <v>1683100</v>
      </c>
      <c r="W283" s="14">
        <f t="shared" si="44"/>
        <v>0.78049608407154536</v>
      </c>
      <c r="X283" s="3">
        <v>1354199</v>
      </c>
      <c r="Y283" s="18">
        <f t="shared" si="45"/>
        <v>0.62797636299305015</v>
      </c>
      <c r="Z283" s="8">
        <v>41913</v>
      </c>
      <c r="AA283" s="9">
        <v>250000</v>
      </c>
      <c r="AB283" s="9">
        <v>246135</v>
      </c>
      <c r="AC283">
        <v>0.06</v>
      </c>
      <c r="AD283">
        <v>16</v>
      </c>
      <c r="AE283" s="38">
        <f t="shared" si="46"/>
        <v>9.8952143589367256E-2</v>
      </c>
      <c r="AF283">
        <v>15</v>
      </c>
      <c r="AG283" s="10">
        <v>47757</v>
      </c>
      <c r="AH283" t="s">
        <v>63</v>
      </c>
      <c r="AI283" t="s">
        <v>43</v>
      </c>
      <c r="AJ283" t="s">
        <v>44</v>
      </c>
      <c r="AK283" s="8">
        <v>41939</v>
      </c>
      <c r="AL283" s="3">
        <v>480000</v>
      </c>
      <c r="AM283" s="3">
        <v>497575</v>
      </c>
      <c r="AN283">
        <v>2.5000000000000001E-2</v>
      </c>
      <c r="AO283">
        <v>20</v>
      </c>
      <c r="AP283" s="38">
        <f t="shared" si="49"/>
        <v>6.4147128734474465E-2</v>
      </c>
      <c r="AQ283" t="s">
        <v>165</v>
      </c>
      <c r="AR283" s="8">
        <v>49155</v>
      </c>
      <c r="AS283" t="s">
        <v>206</v>
      </c>
      <c r="AT283" t="s">
        <v>58</v>
      </c>
      <c r="AU283" t="s">
        <v>44</v>
      </c>
      <c r="AV283" s="11">
        <v>42309</v>
      </c>
      <c r="AW283" s="3">
        <v>72250</v>
      </c>
      <c r="AX283" s="3">
        <v>32287</v>
      </c>
      <c r="AY283">
        <v>0</v>
      </c>
      <c r="AZ283" t="s">
        <v>165</v>
      </c>
      <c r="BA283" s="38">
        <f t="shared" si="47"/>
        <v>0</v>
      </c>
      <c r="BB283" t="s">
        <v>165</v>
      </c>
      <c r="BC283" s="8" t="s">
        <v>165</v>
      </c>
      <c r="BD283" t="s">
        <v>165</v>
      </c>
      <c r="BE283" t="s">
        <v>58</v>
      </c>
      <c r="BF283">
        <v>0</v>
      </c>
      <c r="BG283" s="11" t="s">
        <v>106</v>
      </c>
      <c r="BH283" s="3">
        <v>0</v>
      </c>
      <c r="BI283" s="3">
        <v>0</v>
      </c>
      <c r="BJ283">
        <v>0</v>
      </c>
      <c r="BK283">
        <v>0</v>
      </c>
      <c r="BL283" s="38">
        <f t="shared" si="48"/>
        <v>0</v>
      </c>
      <c r="BM283">
        <v>0</v>
      </c>
      <c r="BN283" s="8">
        <v>0</v>
      </c>
      <c r="BO283">
        <v>0</v>
      </c>
      <c r="BP283" t="s">
        <v>46</v>
      </c>
      <c r="BQ283">
        <v>0</v>
      </c>
      <c r="BR283" s="3">
        <v>2156499</v>
      </c>
      <c r="BS283" t="s">
        <v>255</v>
      </c>
      <c r="BT283" s="19">
        <f t="shared" si="40"/>
        <v>802250</v>
      </c>
      <c r="BU283" s="19">
        <f t="shared" si="41"/>
        <v>2156449</v>
      </c>
      <c r="BV283" s="13">
        <f t="shared" si="42"/>
        <v>1</v>
      </c>
    </row>
    <row r="284" spans="1:74" hidden="1" x14ac:dyDescent="0.25">
      <c r="A284" t="s">
        <v>154</v>
      </c>
      <c r="B284" t="s">
        <v>66</v>
      </c>
      <c r="C284">
        <v>200</v>
      </c>
      <c r="D284" t="s">
        <v>37</v>
      </c>
      <c r="E284" s="8" t="s">
        <v>106</v>
      </c>
      <c r="F284" s="3">
        <v>0</v>
      </c>
      <c r="G284" s="3">
        <v>0</v>
      </c>
      <c r="H284" s="3">
        <v>0</v>
      </c>
      <c r="I284" t="s">
        <v>69</v>
      </c>
      <c r="J284" t="s">
        <v>69</v>
      </c>
      <c r="K284">
        <v>0</v>
      </c>
      <c r="L284" t="s">
        <v>41</v>
      </c>
      <c r="M284">
        <v>0</v>
      </c>
      <c r="N284">
        <v>0</v>
      </c>
      <c r="O284">
        <v>0</v>
      </c>
      <c r="P284">
        <v>0</v>
      </c>
      <c r="Q284">
        <v>0</v>
      </c>
      <c r="S284">
        <v>0</v>
      </c>
      <c r="T284" s="16">
        <f t="shared" si="43"/>
        <v>0</v>
      </c>
      <c r="U284" s="3">
        <v>0</v>
      </c>
      <c r="V284" s="3">
        <v>0</v>
      </c>
      <c r="W284" s="14">
        <f t="shared" si="44"/>
        <v>0</v>
      </c>
      <c r="X284" s="3">
        <v>0</v>
      </c>
      <c r="Y284" s="18">
        <f t="shared" si="45"/>
        <v>0</v>
      </c>
      <c r="Z284" s="8">
        <v>41878</v>
      </c>
      <c r="AA284" s="9">
        <v>10312900</v>
      </c>
      <c r="AB284" s="9">
        <v>9831658.5500000007</v>
      </c>
      <c r="AC284">
        <v>2.9899999999999999E-2</v>
      </c>
      <c r="AD284">
        <v>42</v>
      </c>
      <c r="AE284" s="38">
        <f t="shared" si="46"/>
        <v>4.2120979666705562E-2</v>
      </c>
      <c r="AF284">
        <v>40</v>
      </c>
      <c r="AG284" s="10">
        <v>56431</v>
      </c>
      <c r="AH284">
        <v>0</v>
      </c>
      <c r="AI284" t="s">
        <v>43</v>
      </c>
      <c r="AJ284" t="s">
        <v>44</v>
      </c>
      <c r="AK284" s="8" t="s">
        <v>106</v>
      </c>
      <c r="AL284" s="3">
        <v>0</v>
      </c>
      <c r="AM284" s="3">
        <v>0</v>
      </c>
      <c r="AN284">
        <v>0</v>
      </c>
      <c r="AO284">
        <v>0</v>
      </c>
      <c r="AP284" s="38">
        <f t="shared" si="49"/>
        <v>0</v>
      </c>
      <c r="AQ284">
        <v>0</v>
      </c>
      <c r="AR284" s="8">
        <v>0</v>
      </c>
      <c r="AS284">
        <v>0</v>
      </c>
      <c r="AT284">
        <v>0</v>
      </c>
      <c r="AU284">
        <v>0</v>
      </c>
      <c r="AV284" s="11" t="s">
        <v>106</v>
      </c>
      <c r="AW284" s="3">
        <v>0</v>
      </c>
      <c r="AX284" s="3">
        <v>0</v>
      </c>
      <c r="AY284">
        <v>0</v>
      </c>
      <c r="AZ284">
        <v>0</v>
      </c>
      <c r="BA284" s="38">
        <f t="shared" si="47"/>
        <v>0</v>
      </c>
      <c r="BB284">
        <v>0</v>
      </c>
      <c r="BC284" s="8">
        <v>0</v>
      </c>
      <c r="BD284">
        <v>0</v>
      </c>
      <c r="BE284" t="s">
        <v>46</v>
      </c>
      <c r="BF284">
        <v>0</v>
      </c>
      <c r="BG284" s="11" t="s">
        <v>106</v>
      </c>
      <c r="BH284" s="3">
        <v>0</v>
      </c>
      <c r="BI284" s="3">
        <v>0</v>
      </c>
      <c r="BJ284">
        <v>0</v>
      </c>
      <c r="BK284">
        <v>0</v>
      </c>
      <c r="BL284" s="38">
        <f t="shared" si="48"/>
        <v>0</v>
      </c>
      <c r="BM284">
        <v>0</v>
      </c>
      <c r="BN284" s="8">
        <v>0</v>
      </c>
      <c r="BO284">
        <v>0</v>
      </c>
      <c r="BP284" t="s">
        <v>46</v>
      </c>
      <c r="BQ284">
        <v>0</v>
      </c>
      <c r="BR284" s="3">
        <v>0</v>
      </c>
      <c r="BS284">
        <v>0</v>
      </c>
      <c r="BT284" s="19">
        <f t="shared" si="40"/>
        <v>10312900</v>
      </c>
      <c r="BU284" s="19">
        <f t="shared" si="41"/>
        <v>10312900</v>
      </c>
      <c r="BV284" s="13">
        <f t="shared" si="42"/>
        <v>0</v>
      </c>
    </row>
    <row r="285" spans="1:74" hidden="1" x14ac:dyDescent="0.25">
      <c r="A285" t="s">
        <v>35</v>
      </c>
      <c r="B285" t="s">
        <v>36</v>
      </c>
      <c r="C285">
        <v>62</v>
      </c>
      <c r="D285" t="s">
        <v>37</v>
      </c>
      <c r="E285" s="8">
        <v>42003</v>
      </c>
      <c r="F285" s="3">
        <v>725000</v>
      </c>
      <c r="G285" s="3">
        <v>0</v>
      </c>
      <c r="H285" s="3">
        <v>725000</v>
      </c>
      <c r="I285" t="s">
        <v>69</v>
      </c>
      <c r="J285" t="s">
        <v>69</v>
      </c>
      <c r="K285" t="s">
        <v>40</v>
      </c>
      <c r="L285" t="s">
        <v>41</v>
      </c>
      <c r="M285">
        <v>62</v>
      </c>
      <c r="N285">
        <v>0</v>
      </c>
      <c r="O285">
        <v>0</v>
      </c>
      <c r="P285">
        <v>0</v>
      </c>
      <c r="Q285">
        <v>0</v>
      </c>
      <c r="S285">
        <v>62</v>
      </c>
      <c r="T285" s="16">
        <f t="shared" si="43"/>
        <v>7.5251144206622003E-2</v>
      </c>
      <c r="U285" s="3">
        <v>9634405</v>
      </c>
      <c r="V285" s="3">
        <v>8055555.5599999996</v>
      </c>
      <c r="W285" s="14">
        <f t="shared" si="44"/>
        <v>0.8361238249793318</v>
      </c>
      <c r="X285" s="3">
        <v>7859405</v>
      </c>
      <c r="Y285" s="18">
        <f t="shared" si="45"/>
        <v>0.81576444004585646</v>
      </c>
      <c r="Z285" s="8">
        <v>41964</v>
      </c>
      <c r="AA285" s="9">
        <v>575000</v>
      </c>
      <c r="AB285" s="9">
        <v>493610.27</v>
      </c>
      <c r="AC285">
        <v>4.8599999999999997E-2</v>
      </c>
      <c r="AD285">
        <v>15</v>
      </c>
      <c r="AE285" s="38">
        <f t="shared" si="46"/>
        <v>9.5432745318308781E-2</v>
      </c>
      <c r="AF285">
        <v>15</v>
      </c>
      <c r="AG285" s="10">
        <v>47412</v>
      </c>
      <c r="AH285" t="s">
        <v>54</v>
      </c>
      <c r="AI285" t="s">
        <v>43</v>
      </c>
      <c r="AJ285" t="s">
        <v>122</v>
      </c>
      <c r="AK285" s="8">
        <v>41638</v>
      </c>
      <c r="AL285" s="3">
        <v>400000</v>
      </c>
      <c r="AM285" s="3">
        <v>400000</v>
      </c>
      <c r="AN285">
        <v>4.7500000000000001E-2</v>
      </c>
      <c r="AO285">
        <v>15</v>
      </c>
      <c r="AP285" s="38">
        <f t="shared" si="49"/>
        <v>9.472113441086942E-2</v>
      </c>
      <c r="AQ285">
        <v>0</v>
      </c>
      <c r="AR285" s="8">
        <v>47482</v>
      </c>
      <c r="AS285">
        <v>0</v>
      </c>
      <c r="AT285" t="s">
        <v>100</v>
      </c>
      <c r="AU285" t="s">
        <v>122</v>
      </c>
      <c r="AV285" s="11">
        <v>41638</v>
      </c>
      <c r="AW285" s="3">
        <v>500000</v>
      </c>
      <c r="AX285" s="3">
        <v>500000</v>
      </c>
      <c r="AY285">
        <v>0.05</v>
      </c>
      <c r="AZ285">
        <v>15</v>
      </c>
      <c r="BA285" s="38">
        <f t="shared" si="47"/>
        <v>9.6342287609244376E-2</v>
      </c>
      <c r="BB285">
        <v>0</v>
      </c>
      <c r="BC285" s="8">
        <v>47482</v>
      </c>
      <c r="BD285">
        <v>0</v>
      </c>
      <c r="BE285" t="s">
        <v>100</v>
      </c>
      <c r="BF285" t="s">
        <v>122</v>
      </c>
      <c r="BG285" s="11">
        <v>41638</v>
      </c>
      <c r="BH285" s="3">
        <v>300000</v>
      </c>
      <c r="BI285" s="3">
        <v>300000</v>
      </c>
      <c r="BJ285">
        <v>0.05</v>
      </c>
      <c r="BK285">
        <v>15</v>
      </c>
      <c r="BL285" s="38">
        <f t="shared" si="48"/>
        <v>9.6342287609244376E-2</v>
      </c>
      <c r="BM285">
        <v>0</v>
      </c>
      <c r="BN285" s="8">
        <v>47453</v>
      </c>
      <c r="BO285">
        <v>0</v>
      </c>
      <c r="BP285" t="s">
        <v>58</v>
      </c>
      <c r="BQ285" t="s">
        <v>122</v>
      </c>
      <c r="BR285" s="3">
        <v>9634405</v>
      </c>
      <c r="BS285" t="s">
        <v>497</v>
      </c>
      <c r="BT285" s="19">
        <f t="shared" si="40"/>
        <v>1775000</v>
      </c>
      <c r="BU285" s="19">
        <f t="shared" si="41"/>
        <v>9634405</v>
      </c>
      <c r="BV285" s="13">
        <f t="shared" si="42"/>
        <v>1</v>
      </c>
    </row>
    <row r="286" spans="1:74" hidden="1" x14ac:dyDescent="0.25">
      <c r="A286" t="s">
        <v>96</v>
      </c>
      <c r="B286" t="s">
        <v>97</v>
      </c>
      <c r="C286">
        <v>26</v>
      </c>
      <c r="D286" t="s">
        <v>37</v>
      </c>
      <c r="E286" s="8">
        <v>42671</v>
      </c>
      <c r="F286" s="3">
        <v>0</v>
      </c>
      <c r="G286" s="3">
        <v>0</v>
      </c>
      <c r="H286" s="3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S286">
        <v>0</v>
      </c>
      <c r="T286" s="16">
        <f t="shared" si="43"/>
        <v>0</v>
      </c>
      <c r="U286" s="3">
        <v>0</v>
      </c>
      <c r="V286" s="3">
        <v>0</v>
      </c>
      <c r="W286" s="14">
        <f t="shared" si="44"/>
        <v>0</v>
      </c>
      <c r="X286" s="3">
        <v>0</v>
      </c>
      <c r="Y286" s="18">
        <f t="shared" si="45"/>
        <v>0</v>
      </c>
      <c r="Z286" s="8">
        <v>42342</v>
      </c>
      <c r="AA286" s="9">
        <v>330000</v>
      </c>
      <c r="AB286" s="9">
        <v>323872.11</v>
      </c>
      <c r="AC286">
        <v>0.06</v>
      </c>
      <c r="AD286">
        <v>25</v>
      </c>
      <c r="AE286" s="38">
        <f t="shared" si="46"/>
        <v>7.8226718212273991E-2</v>
      </c>
      <c r="AF286">
        <v>25</v>
      </c>
      <c r="AG286" s="10">
        <v>47726</v>
      </c>
      <c r="AH286">
        <v>0</v>
      </c>
      <c r="AI286" t="s">
        <v>43</v>
      </c>
      <c r="AJ286" t="s">
        <v>299</v>
      </c>
      <c r="AK286" s="8">
        <v>42309</v>
      </c>
      <c r="AL286" s="3">
        <v>670061</v>
      </c>
      <c r="AM286" s="3">
        <v>670061</v>
      </c>
      <c r="AN286">
        <v>0.04</v>
      </c>
      <c r="AO286">
        <v>20</v>
      </c>
      <c r="AP286" s="38">
        <f t="shared" si="49"/>
        <v>7.3581750328628889E-2</v>
      </c>
      <c r="AQ286">
        <v>20</v>
      </c>
      <c r="AR286" s="8">
        <v>49675</v>
      </c>
      <c r="AS286">
        <v>0</v>
      </c>
      <c r="AT286" t="s">
        <v>100</v>
      </c>
      <c r="AU286">
        <v>0</v>
      </c>
      <c r="AV286" s="11" t="s">
        <v>106</v>
      </c>
      <c r="AW286" s="3">
        <v>0</v>
      </c>
      <c r="AX286" s="3">
        <v>0</v>
      </c>
      <c r="AY286">
        <v>0</v>
      </c>
      <c r="AZ286">
        <v>0</v>
      </c>
      <c r="BA286" s="38">
        <f t="shared" si="47"/>
        <v>0</v>
      </c>
      <c r="BB286">
        <v>0</v>
      </c>
      <c r="BC286" s="8">
        <v>0</v>
      </c>
      <c r="BD286">
        <v>0</v>
      </c>
      <c r="BE286" t="s">
        <v>46</v>
      </c>
      <c r="BF286">
        <v>0</v>
      </c>
      <c r="BG286" s="11" t="s">
        <v>106</v>
      </c>
      <c r="BH286" s="3">
        <v>0</v>
      </c>
      <c r="BI286" s="3">
        <v>0</v>
      </c>
      <c r="BJ286">
        <v>0</v>
      </c>
      <c r="BK286">
        <v>0</v>
      </c>
      <c r="BL286" s="38">
        <f t="shared" si="48"/>
        <v>0</v>
      </c>
      <c r="BM286">
        <v>0</v>
      </c>
      <c r="BN286" s="8">
        <v>0</v>
      </c>
      <c r="BO286">
        <v>0</v>
      </c>
      <c r="BP286" t="s">
        <v>46</v>
      </c>
      <c r="BQ286">
        <v>0</v>
      </c>
      <c r="BR286" s="3">
        <v>0</v>
      </c>
      <c r="BS286">
        <v>0</v>
      </c>
      <c r="BT286" s="19">
        <f t="shared" si="40"/>
        <v>1000061</v>
      </c>
      <c r="BU286" s="19">
        <f t="shared" si="41"/>
        <v>1000061</v>
      </c>
      <c r="BV286" s="13">
        <f t="shared" si="42"/>
        <v>0</v>
      </c>
    </row>
    <row r="287" spans="1:74" hidden="1" x14ac:dyDescent="0.25">
      <c r="A287" t="s">
        <v>458</v>
      </c>
      <c r="B287" t="s">
        <v>49</v>
      </c>
      <c r="C287">
        <v>71</v>
      </c>
      <c r="D287" t="s">
        <v>37</v>
      </c>
      <c r="E287" s="8">
        <v>42307</v>
      </c>
      <c r="F287" s="3">
        <v>683534</v>
      </c>
      <c r="G287" s="3">
        <v>0</v>
      </c>
      <c r="H287" s="3">
        <v>683534</v>
      </c>
      <c r="I287">
        <v>15</v>
      </c>
      <c r="J287">
        <v>15</v>
      </c>
      <c r="K287">
        <v>30</v>
      </c>
      <c r="L287" t="s">
        <v>41</v>
      </c>
      <c r="M287">
        <v>18</v>
      </c>
      <c r="N287">
        <v>0</v>
      </c>
      <c r="O287">
        <v>0</v>
      </c>
      <c r="P287">
        <v>53</v>
      </c>
      <c r="Q287">
        <v>0</v>
      </c>
      <c r="S287">
        <v>71</v>
      </c>
      <c r="T287" s="16">
        <f t="shared" si="43"/>
        <v>7.8247463065256859E-2</v>
      </c>
      <c r="U287" s="3">
        <v>8735542</v>
      </c>
      <c r="V287" s="3">
        <v>8527327</v>
      </c>
      <c r="W287" s="14">
        <f t="shared" si="44"/>
        <v>0.97616461577312552</v>
      </c>
      <c r="X287" s="3">
        <v>6206247</v>
      </c>
      <c r="Y287" s="18">
        <f t="shared" si="45"/>
        <v>0.71045929376791961</v>
      </c>
      <c r="Z287" s="8">
        <v>33856</v>
      </c>
      <c r="AA287" s="9">
        <v>872834</v>
      </c>
      <c r="AB287" s="9">
        <v>963797</v>
      </c>
      <c r="AC287">
        <v>0.08</v>
      </c>
      <c r="AD287">
        <v>69</v>
      </c>
      <c r="AE287" s="38">
        <f t="shared" si="46"/>
        <v>8.0397193157501462E-2</v>
      </c>
      <c r="AF287">
        <v>69</v>
      </c>
      <c r="AG287" s="10">
        <v>59079</v>
      </c>
      <c r="AH287">
        <v>0</v>
      </c>
      <c r="AI287" t="s">
        <v>46</v>
      </c>
      <c r="AJ287" t="s">
        <v>459</v>
      </c>
      <c r="AK287" s="8">
        <v>41883</v>
      </c>
      <c r="AL287" s="3">
        <v>534081</v>
      </c>
      <c r="AM287" s="3">
        <v>569555</v>
      </c>
      <c r="AN287">
        <v>0.04</v>
      </c>
      <c r="AO287">
        <v>18</v>
      </c>
      <c r="AP287" s="38">
        <f t="shared" si="49"/>
        <v>7.8993328144302502E-2</v>
      </c>
      <c r="AQ287">
        <v>18</v>
      </c>
      <c r="AR287" s="8">
        <v>48488</v>
      </c>
      <c r="AS287">
        <v>0</v>
      </c>
      <c r="AT287" t="s">
        <v>100</v>
      </c>
      <c r="AU287" t="s">
        <v>460</v>
      </c>
      <c r="AV287" s="11">
        <v>41921</v>
      </c>
      <c r="AW287" s="3">
        <v>708380</v>
      </c>
      <c r="AX287" s="3">
        <v>763317</v>
      </c>
      <c r="AY287">
        <v>0.04</v>
      </c>
      <c r="AZ287">
        <v>20</v>
      </c>
      <c r="BA287" s="38">
        <f t="shared" si="47"/>
        <v>7.3581750328628889E-2</v>
      </c>
      <c r="BB287">
        <v>20</v>
      </c>
      <c r="BC287" s="8">
        <v>49225</v>
      </c>
      <c r="BD287">
        <v>0</v>
      </c>
      <c r="BE287" t="s">
        <v>58</v>
      </c>
      <c r="BF287" t="s">
        <v>461</v>
      </c>
      <c r="BG287" s="11">
        <v>42340</v>
      </c>
      <c r="BH287" s="3">
        <v>414000</v>
      </c>
      <c r="BI287" s="3">
        <v>397415</v>
      </c>
      <c r="BJ287">
        <v>5.7500000000000002E-2</v>
      </c>
      <c r="BK287">
        <v>16</v>
      </c>
      <c r="BL287" s="38">
        <f t="shared" si="48"/>
        <v>9.7260290008921196E-2</v>
      </c>
      <c r="BM287">
        <v>16</v>
      </c>
      <c r="BN287" s="8">
        <v>48223</v>
      </c>
      <c r="BO287">
        <v>0</v>
      </c>
      <c r="BP287" t="s">
        <v>46</v>
      </c>
      <c r="BQ287" t="s">
        <v>462</v>
      </c>
      <c r="BR287" s="3">
        <v>8735542</v>
      </c>
      <c r="BS287" t="s">
        <v>62</v>
      </c>
      <c r="BT287" s="19">
        <f t="shared" si="40"/>
        <v>2529295</v>
      </c>
      <c r="BU287" s="19">
        <f t="shared" si="41"/>
        <v>8735542</v>
      </c>
      <c r="BV287" s="13">
        <f t="shared" si="42"/>
        <v>1</v>
      </c>
    </row>
    <row r="288" spans="1:74" x14ac:dyDescent="0.25">
      <c r="A288" t="s">
        <v>96</v>
      </c>
      <c r="B288" t="s">
        <v>97</v>
      </c>
      <c r="C288">
        <v>20</v>
      </c>
      <c r="D288" t="s">
        <v>123</v>
      </c>
      <c r="E288" s="8">
        <v>42212</v>
      </c>
      <c r="F288" s="3">
        <v>398880</v>
      </c>
      <c r="G288" s="3">
        <v>0</v>
      </c>
      <c r="H288" s="3">
        <v>398880</v>
      </c>
      <c r="I288" t="s">
        <v>40</v>
      </c>
      <c r="J288" t="s">
        <v>237</v>
      </c>
      <c r="K288" t="s">
        <v>463</v>
      </c>
      <c r="L288" t="s">
        <v>41</v>
      </c>
      <c r="M288">
        <v>0</v>
      </c>
      <c r="N288">
        <v>0</v>
      </c>
      <c r="O288">
        <v>5</v>
      </c>
      <c r="P288">
        <v>15</v>
      </c>
      <c r="Q288">
        <v>0</v>
      </c>
      <c r="S288">
        <v>20</v>
      </c>
      <c r="T288" s="16">
        <f t="shared" si="43"/>
        <v>9.6672215075320381E-2</v>
      </c>
      <c r="U288" s="3">
        <v>4126108</v>
      </c>
      <c r="V288" s="3">
        <v>3930353</v>
      </c>
      <c r="W288" s="14">
        <f t="shared" si="44"/>
        <v>0.95255698590536164</v>
      </c>
      <c r="X288" s="3">
        <v>3410435</v>
      </c>
      <c r="Y288" s="18">
        <f t="shared" si="45"/>
        <v>0.82655010484456537</v>
      </c>
      <c r="Z288" s="8">
        <v>41760</v>
      </c>
      <c r="AA288" s="9">
        <v>293200</v>
      </c>
      <c r="AB288" s="9">
        <v>285952</v>
      </c>
      <c r="AC288">
        <v>5.9499999999999997E-2</v>
      </c>
      <c r="AD288">
        <v>16</v>
      </c>
      <c r="AE288" s="38">
        <f t="shared" si="46"/>
        <v>9.8612651674210586E-2</v>
      </c>
      <c r="AF288">
        <v>15</v>
      </c>
      <c r="AG288" s="10">
        <v>47604</v>
      </c>
      <c r="AH288" t="s">
        <v>464</v>
      </c>
      <c r="AI288" t="s">
        <v>43</v>
      </c>
      <c r="AJ288" t="s">
        <v>465</v>
      </c>
      <c r="AK288" s="8">
        <v>41792</v>
      </c>
      <c r="AL288" s="3">
        <v>322473</v>
      </c>
      <c r="AM288" s="3">
        <v>333071</v>
      </c>
      <c r="AN288">
        <v>2.3599999999999999E-2</v>
      </c>
      <c r="AO288">
        <v>15</v>
      </c>
      <c r="AP288" s="38">
        <f t="shared" si="49"/>
        <v>7.9936987021447511E-2</v>
      </c>
      <c r="AQ288">
        <v>15</v>
      </c>
      <c r="AR288" s="8">
        <v>47573</v>
      </c>
      <c r="AS288" t="s">
        <v>464</v>
      </c>
      <c r="AT288" t="s">
        <v>58</v>
      </c>
      <c r="AU288">
        <v>0</v>
      </c>
      <c r="AV288" s="11">
        <v>41788</v>
      </c>
      <c r="AW288" s="3">
        <v>100000</v>
      </c>
      <c r="AX288" s="3">
        <v>100000</v>
      </c>
      <c r="AY288">
        <v>2.3599999999999999E-2</v>
      </c>
      <c r="AZ288">
        <v>15</v>
      </c>
      <c r="BA288" s="38">
        <f t="shared" si="47"/>
        <v>7.9936987021447511E-2</v>
      </c>
      <c r="BB288">
        <v>15</v>
      </c>
      <c r="BC288" s="8">
        <v>47573</v>
      </c>
      <c r="BD288" t="s">
        <v>466</v>
      </c>
      <c r="BE288" t="s">
        <v>100</v>
      </c>
      <c r="BF288">
        <v>0</v>
      </c>
      <c r="BG288" s="11" t="s">
        <v>106</v>
      </c>
      <c r="BH288" s="3">
        <v>0</v>
      </c>
      <c r="BI288" s="3">
        <v>0</v>
      </c>
      <c r="BJ288">
        <v>0</v>
      </c>
      <c r="BK288">
        <v>0</v>
      </c>
      <c r="BL288" s="38">
        <f t="shared" si="48"/>
        <v>0</v>
      </c>
      <c r="BM288">
        <v>0</v>
      </c>
      <c r="BN288" s="8">
        <v>0</v>
      </c>
      <c r="BO288">
        <v>0</v>
      </c>
      <c r="BP288" t="s">
        <v>46</v>
      </c>
      <c r="BQ288">
        <v>0</v>
      </c>
      <c r="BR288" s="3">
        <v>4126108</v>
      </c>
      <c r="BS288" t="s">
        <v>62</v>
      </c>
      <c r="BT288" s="19">
        <f t="shared" si="40"/>
        <v>715673</v>
      </c>
      <c r="BU288" s="19">
        <f t="shared" si="41"/>
        <v>4126108</v>
      </c>
      <c r="BV288" s="13">
        <f t="shared" si="42"/>
        <v>1</v>
      </c>
    </row>
    <row r="289" spans="1:74" x14ac:dyDescent="0.25">
      <c r="A289" t="s">
        <v>252</v>
      </c>
      <c r="B289" t="s">
        <v>253</v>
      </c>
      <c r="C289">
        <v>100</v>
      </c>
      <c r="D289" t="s">
        <v>64</v>
      </c>
      <c r="E289" s="8">
        <v>41817</v>
      </c>
      <c r="F289" s="3">
        <v>835834</v>
      </c>
      <c r="G289" s="3">
        <v>0</v>
      </c>
      <c r="H289" s="3">
        <v>835834</v>
      </c>
      <c r="I289" t="s">
        <v>40</v>
      </c>
      <c r="J289" t="s">
        <v>69</v>
      </c>
      <c r="K289" t="s">
        <v>141</v>
      </c>
      <c r="L289" t="s">
        <v>41</v>
      </c>
      <c r="M289">
        <v>0</v>
      </c>
      <c r="N289">
        <v>0</v>
      </c>
      <c r="O289">
        <v>100</v>
      </c>
      <c r="P289">
        <v>0</v>
      </c>
      <c r="Q289">
        <v>0</v>
      </c>
      <c r="S289">
        <v>100</v>
      </c>
      <c r="T289" s="16">
        <f t="shared" si="43"/>
        <v>8.6937392437815453E-2</v>
      </c>
      <c r="U289" s="3">
        <v>9614206</v>
      </c>
      <c r="V289" s="3">
        <v>9813450</v>
      </c>
      <c r="W289" s="14">
        <f t="shared" si="44"/>
        <v>1.0207239162547588</v>
      </c>
      <c r="X289" s="3">
        <v>7381157</v>
      </c>
      <c r="Y289" s="18">
        <f t="shared" si="45"/>
        <v>0.76773443381595941</v>
      </c>
      <c r="Z289" s="8">
        <v>41817</v>
      </c>
      <c r="AA289" s="9">
        <v>889244</v>
      </c>
      <c r="AB289" s="9">
        <v>647816.97</v>
      </c>
      <c r="AC289">
        <v>3.27E-2</v>
      </c>
      <c r="AD289">
        <v>50</v>
      </c>
      <c r="AE289" s="38">
        <f t="shared" si="46"/>
        <v>4.0881147589510385E-2</v>
      </c>
      <c r="AF289">
        <v>50</v>
      </c>
      <c r="AG289" s="10">
        <v>60267</v>
      </c>
      <c r="AH289">
        <v>1</v>
      </c>
      <c r="AI289" t="s">
        <v>58</v>
      </c>
      <c r="AJ289" t="s">
        <v>467</v>
      </c>
      <c r="AK289" s="8">
        <v>41817</v>
      </c>
      <c r="AL289" s="3">
        <v>1222266</v>
      </c>
      <c r="AM289" s="3">
        <v>1222266</v>
      </c>
      <c r="AN289">
        <v>3.27E-2</v>
      </c>
      <c r="AO289">
        <v>50</v>
      </c>
      <c r="AP289" s="38">
        <f t="shared" si="49"/>
        <v>4.0881147589510385E-2</v>
      </c>
      <c r="AQ289">
        <v>50</v>
      </c>
      <c r="AR289" s="8">
        <v>60267</v>
      </c>
      <c r="AS289">
        <v>2</v>
      </c>
      <c r="AT289" t="s">
        <v>58</v>
      </c>
      <c r="AU289" t="s">
        <v>467</v>
      </c>
      <c r="AV289" s="11">
        <v>41817</v>
      </c>
      <c r="AW289" s="3">
        <v>121539</v>
      </c>
      <c r="AX289" s="3">
        <v>0</v>
      </c>
      <c r="AY289">
        <v>3.27E-2</v>
      </c>
      <c r="AZ289">
        <v>15</v>
      </c>
      <c r="BA289" s="38">
        <f t="shared" si="47"/>
        <v>8.5410966994646689E-2</v>
      </c>
      <c r="BB289">
        <v>15</v>
      </c>
      <c r="BC289" s="8">
        <v>47118</v>
      </c>
      <c r="BD289">
        <v>3</v>
      </c>
      <c r="BE289" t="s">
        <v>58</v>
      </c>
      <c r="BF289" t="s">
        <v>468</v>
      </c>
      <c r="BG289" s="11" t="s">
        <v>106</v>
      </c>
      <c r="BH289" s="3">
        <v>0</v>
      </c>
      <c r="BI289" s="3">
        <v>0</v>
      </c>
      <c r="BJ289">
        <v>0</v>
      </c>
      <c r="BK289">
        <v>0</v>
      </c>
      <c r="BL289" s="38">
        <f t="shared" si="48"/>
        <v>0</v>
      </c>
      <c r="BM289">
        <v>0</v>
      </c>
      <c r="BN289" s="8">
        <v>0</v>
      </c>
      <c r="BO289">
        <v>0</v>
      </c>
      <c r="BP289" t="s">
        <v>46</v>
      </c>
      <c r="BQ289">
        <v>0</v>
      </c>
      <c r="BR289" s="3">
        <v>9614206</v>
      </c>
      <c r="BS289" t="s">
        <v>62</v>
      </c>
      <c r="BT289" s="19">
        <f t="shared" si="40"/>
        <v>2233049</v>
      </c>
      <c r="BU289" s="19">
        <f t="shared" si="41"/>
        <v>9614206</v>
      </c>
      <c r="BV289" s="13">
        <f t="shared" si="42"/>
        <v>1</v>
      </c>
    </row>
    <row r="290" spans="1:74" x14ac:dyDescent="0.25">
      <c r="A290" t="s">
        <v>67</v>
      </c>
      <c r="B290" t="s">
        <v>68</v>
      </c>
      <c r="C290">
        <v>14</v>
      </c>
      <c r="D290" t="s">
        <v>64</v>
      </c>
      <c r="E290" s="8">
        <v>42003</v>
      </c>
      <c r="F290" s="3">
        <v>243310</v>
      </c>
      <c r="G290" s="3">
        <v>0</v>
      </c>
      <c r="H290" s="3">
        <v>243310</v>
      </c>
      <c r="I290" t="s">
        <v>40</v>
      </c>
      <c r="J290" t="s">
        <v>69</v>
      </c>
      <c r="K290" t="s">
        <v>141</v>
      </c>
      <c r="L290" t="s">
        <v>41</v>
      </c>
      <c r="M290">
        <v>0</v>
      </c>
      <c r="N290">
        <v>14</v>
      </c>
      <c r="O290">
        <v>0</v>
      </c>
      <c r="P290">
        <v>0</v>
      </c>
      <c r="Q290">
        <v>0</v>
      </c>
      <c r="S290">
        <v>14</v>
      </c>
      <c r="T290" s="16">
        <f t="shared" si="43"/>
        <v>9.2185156867455084E-2</v>
      </c>
      <c r="U290" s="3">
        <v>2639362</v>
      </c>
      <c r="V290" s="3">
        <v>2916071</v>
      </c>
      <c r="W290" s="14">
        <f t="shared" si="44"/>
        <v>1.1048393513280861</v>
      </c>
      <c r="X290" s="3">
        <v>2049645</v>
      </c>
      <c r="Y290" s="18">
        <f t="shared" si="45"/>
        <v>0.77656835250337009</v>
      </c>
      <c r="Z290" s="8">
        <v>41609</v>
      </c>
      <c r="AA290" s="9">
        <v>239530</v>
      </c>
      <c r="AB290" s="9">
        <v>232165</v>
      </c>
      <c r="AC290">
        <v>0.06</v>
      </c>
      <c r="AD290">
        <v>15</v>
      </c>
      <c r="AE290" s="38">
        <f t="shared" si="46"/>
        <v>0.10296276395531272</v>
      </c>
      <c r="AF290">
        <v>30</v>
      </c>
      <c r="AG290" s="10">
        <v>47462</v>
      </c>
      <c r="AH290" t="s">
        <v>63</v>
      </c>
      <c r="AI290" t="s">
        <v>43</v>
      </c>
      <c r="AJ290" t="s">
        <v>469</v>
      </c>
      <c r="AK290" s="8">
        <v>41589</v>
      </c>
      <c r="AL290" s="3">
        <v>270000</v>
      </c>
      <c r="AM290" s="3">
        <v>298495</v>
      </c>
      <c r="AN290">
        <v>0.05</v>
      </c>
      <c r="AO290">
        <v>20</v>
      </c>
      <c r="AP290" s="38">
        <f t="shared" si="49"/>
        <v>8.0242587190691328E-2</v>
      </c>
      <c r="AQ290" t="s">
        <v>165</v>
      </c>
      <c r="AR290" s="8">
        <v>48790</v>
      </c>
      <c r="AS290" t="s">
        <v>206</v>
      </c>
      <c r="AT290" t="s">
        <v>58</v>
      </c>
      <c r="AU290" t="s">
        <v>44</v>
      </c>
      <c r="AV290" s="11">
        <v>42125</v>
      </c>
      <c r="AW290" s="3">
        <v>80187</v>
      </c>
      <c r="AX290" s="3">
        <v>45424</v>
      </c>
      <c r="AY290" t="s">
        <v>165</v>
      </c>
      <c r="AZ290" t="s">
        <v>165</v>
      </c>
      <c r="BA290" s="38">
        <f t="shared" si="47"/>
        <v>0</v>
      </c>
      <c r="BB290" t="s">
        <v>165</v>
      </c>
      <c r="BC290" s="8" t="s">
        <v>165</v>
      </c>
      <c r="BD290" t="s">
        <v>165</v>
      </c>
      <c r="BE290" t="s">
        <v>58</v>
      </c>
      <c r="BF290">
        <v>0</v>
      </c>
      <c r="BG290" s="11" t="s">
        <v>106</v>
      </c>
      <c r="BH290" s="3">
        <v>0</v>
      </c>
      <c r="BI290" s="3">
        <v>0</v>
      </c>
      <c r="BJ290">
        <v>0</v>
      </c>
      <c r="BK290">
        <v>0</v>
      </c>
      <c r="BL290" s="38">
        <f t="shared" si="48"/>
        <v>0</v>
      </c>
      <c r="BM290">
        <v>0</v>
      </c>
      <c r="BN290" s="8">
        <v>0</v>
      </c>
      <c r="BO290">
        <v>0</v>
      </c>
      <c r="BP290" t="s">
        <v>46</v>
      </c>
      <c r="BQ290">
        <v>0</v>
      </c>
      <c r="BR290" s="3">
        <v>2639362</v>
      </c>
      <c r="BS290" t="s">
        <v>255</v>
      </c>
      <c r="BT290" s="19">
        <f t="shared" si="40"/>
        <v>589717</v>
      </c>
      <c r="BU290" s="19">
        <f t="shared" si="41"/>
        <v>2639362</v>
      </c>
      <c r="BV290" s="13">
        <f t="shared" si="42"/>
        <v>1</v>
      </c>
    </row>
    <row r="291" spans="1:74" x14ac:dyDescent="0.25">
      <c r="A291" t="s">
        <v>470</v>
      </c>
      <c r="B291" t="s">
        <v>471</v>
      </c>
      <c r="C291">
        <v>10</v>
      </c>
      <c r="D291" t="s">
        <v>159</v>
      </c>
      <c r="E291" s="8">
        <v>41880</v>
      </c>
      <c r="F291" s="3">
        <v>153861</v>
      </c>
      <c r="G291" s="3">
        <v>0</v>
      </c>
      <c r="H291" s="3">
        <v>153861</v>
      </c>
      <c r="I291" t="s">
        <v>40</v>
      </c>
      <c r="J291" t="s">
        <v>69</v>
      </c>
      <c r="K291" t="s">
        <v>141</v>
      </c>
      <c r="L291" t="s">
        <v>41</v>
      </c>
      <c r="M291">
        <v>0</v>
      </c>
      <c r="N291">
        <v>8</v>
      </c>
      <c r="O291">
        <v>0</v>
      </c>
      <c r="P291">
        <v>0</v>
      </c>
      <c r="Q291">
        <v>2</v>
      </c>
      <c r="S291">
        <v>10</v>
      </c>
      <c r="T291" s="16">
        <f t="shared" si="43"/>
        <v>8.0505423851552016E-2</v>
      </c>
      <c r="U291" s="3">
        <v>1911188</v>
      </c>
      <c r="V291" s="3">
        <v>1719582</v>
      </c>
      <c r="W291" s="14">
        <f t="shared" si="44"/>
        <v>0.8997450800235246</v>
      </c>
      <c r="X291" s="3">
        <v>1384688</v>
      </c>
      <c r="Y291" s="18">
        <f t="shared" si="45"/>
        <v>0.7245168973434325</v>
      </c>
      <c r="Z291" s="8">
        <v>41600</v>
      </c>
      <c r="AA291" s="9">
        <v>310000</v>
      </c>
      <c r="AB291" s="9">
        <v>290000</v>
      </c>
      <c r="AC291">
        <v>0</v>
      </c>
      <c r="AD291">
        <v>15</v>
      </c>
      <c r="AE291" s="38">
        <f t="shared" si="46"/>
        <v>6.6666666666666666E-2</v>
      </c>
      <c r="AF291">
        <v>15</v>
      </c>
      <c r="AG291" s="10">
        <v>47514</v>
      </c>
      <c r="AH291" t="s">
        <v>63</v>
      </c>
      <c r="AI291" t="s">
        <v>43</v>
      </c>
      <c r="AJ291" t="s">
        <v>44</v>
      </c>
      <c r="AK291" s="8">
        <v>41589</v>
      </c>
      <c r="AL291" s="3">
        <v>216500</v>
      </c>
      <c r="AM291" s="3">
        <v>218970</v>
      </c>
      <c r="AN291">
        <v>0</v>
      </c>
      <c r="AO291">
        <v>20</v>
      </c>
      <c r="AP291" s="38">
        <f t="shared" si="49"/>
        <v>0.05</v>
      </c>
      <c r="AQ291" t="s">
        <v>165</v>
      </c>
      <c r="AR291" s="8">
        <v>48790</v>
      </c>
      <c r="AS291" t="s">
        <v>206</v>
      </c>
      <c r="AT291" t="s">
        <v>58</v>
      </c>
      <c r="AU291" t="s">
        <v>44</v>
      </c>
      <c r="AV291" s="11" t="s">
        <v>106</v>
      </c>
      <c r="AW291" s="3">
        <v>0</v>
      </c>
      <c r="AX291" s="3">
        <v>0</v>
      </c>
      <c r="AY291">
        <v>0</v>
      </c>
      <c r="AZ291">
        <v>0</v>
      </c>
      <c r="BA291" s="38">
        <f t="shared" si="47"/>
        <v>0</v>
      </c>
      <c r="BB291">
        <v>0</v>
      </c>
      <c r="BC291" s="8">
        <v>0</v>
      </c>
      <c r="BD291">
        <v>0</v>
      </c>
      <c r="BE291" t="s">
        <v>46</v>
      </c>
      <c r="BF291">
        <v>0</v>
      </c>
      <c r="BG291" s="11" t="s">
        <v>106</v>
      </c>
      <c r="BH291" s="3">
        <v>0</v>
      </c>
      <c r="BI291" s="3">
        <v>0</v>
      </c>
      <c r="BJ291">
        <v>0</v>
      </c>
      <c r="BK291">
        <v>0</v>
      </c>
      <c r="BL291" s="38">
        <f t="shared" si="48"/>
        <v>0</v>
      </c>
      <c r="BM291">
        <v>0</v>
      </c>
      <c r="BN291" s="8">
        <v>0</v>
      </c>
      <c r="BO291">
        <v>0</v>
      </c>
      <c r="BP291" t="s">
        <v>46</v>
      </c>
      <c r="BQ291">
        <v>0</v>
      </c>
      <c r="BR291" s="3">
        <v>1911188</v>
      </c>
      <c r="BS291" t="s">
        <v>255</v>
      </c>
      <c r="BT291" s="19">
        <f t="shared" si="40"/>
        <v>526500</v>
      </c>
      <c r="BU291" s="19">
        <f t="shared" si="41"/>
        <v>1911188</v>
      </c>
      <c r="BV291" s="13">
        <f t="shared" si="42"/>
        <v>1</v>
      </c>
    </row>
    <row r="292" spans="1:74" hidden="1" x14ac:dyDescent="0.25">
      <c r="A292" t="s">
        <v>35</v>
      </c>
      <c r="B292" t="s">
        <v>36</v>
      </c>
      <c r="C292">
        <v>27</v>
      </c>
      <c r="D292" t="s">
        <v>159</v>
      </c>
      <c r="E292" s="8">
        <v>42369</v>
      </c>
      <c r="F292" s="3">
        <v>517875</v>
      </c>
      <c r="G292" s="3">
        <v>0</v>
      </c>
      <c r="H292" s="3">
        <v>517875</v>
      </c>
      <c r="I292">
        <v>15</v>
      </c>
      <c r="J292">
        <v>15</v>
      </c>
      <c r="K292">
        <v>30</v>
      </c>
      <c r="L292" t="s">
        <v>41</v>
      </c>
      <c r="M292">
        <v>0</v>
      </c>
      <c r="N292">
        <v>0</v>
      </c>
      <c r="O292">
        <v>0</v>
      </c>
      <c r="P292">
        <v>27</v>
      </c>
      <c r="Q292">
        <v>0</v>
      </c>
      <c r="S292">
        <v>27</v>
      </c>
      <c r="T292" s="16">
        <f t="shared" si="43"/>
        <v>8.7556665625764515E-2</v>
      </c>
      <c r="U292" s="3">
        <v>5914741</v>
      </c>
      <c r="V292" s="3">
        <v>7261427</v>
      </c>
      <c r="W292" s="14">
        <f t="shared" si="44"/>
        <v>1.2276830042093136</v>
      </c>
      <c r="X292" s="3">
        <v>110</v>
      </c>
      <c r="Y292" s="18">
        <f t="shared" si="45"/>
        <v>1.8597602160432721E-5</v>
      </c>
      <c r="Z292" s="8" t="s">
        <v>106</v>
      </c>
      <c r="AA292" s="9">
        <v>975918</v>
      </c>
      <c r="AB292" s="9">
        <v>1013270</v>
      </c>
      <c r="AC292">
        <v>5.5E-2</v>
      </c>
      <c r="AD292">
        <v>15</v>
      </c>
      <c r="AE292" s="38">
        <f t="shared" si="46"/>
        <v>9.962559760481117E-2</v>
      </c>
      <c r="AF292">
        <v>0</v>
      </c>
      <c r="AG292" s="10">
        <v>0</v>
      </c>
      <c r="AH292">
        <v>0</v>
      </c>
      <c r="AI292" t="s">
        <v>46</v>
      </c>
      <c r="AJ292">
        <v>0</v>
      </c>
      <c r="AK292" s="8" t="s">
        <v>106</v>
      </c>
      <c r="AL292" s="3">
        <v>200000</v>
      </c>
      <c r="AM292" s="3">
        <v>200000</v>
      </c>
      <c r="AN292">
        <v>3.5999999999999997E-2</v>
      </c>
      <c r="AO292">
        <v>50</v>
      </c>
      <c r="AP292" s="38">
        <f t="shared" si="49"/>
        <v>4.340555359077107E-2</v>
      </c>
      <c r="AQ292">
        <v>0</v>
      </c>
      <c r="AR292" s="8">
        <v>0</v>
      </c>
      <c r="AS292">
        <v>0</v>
      </c>
      <c r="AT292" t="s">
        <v>46</v>
      </c>
      <c r="AU292">
        <v>0</v>
      </c>
      <c r="AV292" s="11" t="s">
        <v>106</v>
      </c>
      <c r="AW292" s="3">
        <v>200000</v>
      </c>
      <c r="AX292" s="3">
        <v>198393</v>
      </c>
      <c r="AY292">
        <v>5.7500000000000002E-2</v>
      </c>
      <c r="AZ292">
        <v>16.5</v>
      </c>
      <c r="BA292" s="38">
        <f t="shared" si="47"/>
        <v>9.5441000439197218E-2</v>
      </c>
      <c r="BB292">
        <v>0</v>
      </c>
      <c r="BC292" s="8">
        <v>0</v>
      </c>
      <c r="BD292">
        <v>0</v>
      </c>
      <c r="BE292" t="s">
        <v>46</v>
      </c>
      <c r="BF292">
        <v>0</v>
      </c>
      <c r="BG292" s="11" t="s">
        <v>106</v>
      </c>
      <c r="BH292" s="3">
        <v>4538713</v>
      </c>
      <c r="BI292" s="3">
        <v>4538713</v>
      </c>
      <c r="BJ292">
        <v>0</v>
      </c>
      <c r="BK292">
        <v>0</v>
      </c>
      <c r="BL292" s="38">
        <f t="shared" si="48"/>
        <v>0</v>
      </c>
      <c r="BM292">
        <v>0</v>
      </c>
      <c r="BN292" s="8">
        <v>0</v>
      </c>
      <c r="BO292">
        <v>0</v>
      </c>
      <c r="BP292" t="s">
        <v>46</v>
      </c>
      <c r="BQ292">
        <v>0</v>
      </c>
      <c r="BR292" s="3">
        <v>5914741</v>
      </c>
      <c r="BS292">
        <v>0</v>
      </c>
      <c r="BT292" s="19">
        <f t="shared" si="40"/>
        <v>5914631</v>
      </c>
      <c r="BU292" s="19">
        <f t="shared" si="41"/>
        <v>5914741</v>
      </c>
      <c r="BV292" s="13">
        <f t="shared" si="42"/>
        <v>1</v>
      </c>
    </row>
    <row r="293" spans="1:74" hidden="1" x14ac:dyDescent="0.25">
      <c r="A293" t="s">
        <v>48</v>
      </c>
      <c r="B293" t="s">
        <v>49</v>
      </c>
      <c r="C293">
        <v>90</v>
      </c>
      <c r="D293" t="s">
        <v>37</v>
      </c>
      <c r="E293" s="8" t="s">
        <v>106</v>
      </c>
      <c r="F293" s="3">
        <v>0</v>
      </c>
      <c r="G293" s="3">
        <v>0</v>
      </c>
      <c r="H293" s="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S293">
        <v>0</v>
      </c>
      <c r="T293" s="16">
        <f t="shared" si="43"/>
        <v>0</v>
      </c>
      <c r="U293" s="3">
        <v>0</v>
      </c>
      <c r="V293" s="3">
        <v>0</v>
      </c>
      <c r="W293" s="14">
        <f t="shared" si="44"/>
        <v>0</v>
      </c>
      <c r="X293" s="3">
        <v>0</v>
      </c>
      <c r="Y293" s="18">
        <f t="shared" si="45"/>
        <v>0</v>
      </c>
      <c r="Z293" s="8" t="s">
        <v>106</v>
      </c>
      <c r="AA293" s="9">
        <v>6574000</v>
      </c>
      <c r="AB293" s="9">
        <v>6394791.8399999999</v>
      </c>
      <c r="AC293">
        <v>4.19E-2</v>
      </c>
      <c r="AD293">
        <v>40</v>
      </c>
      <c r="AE293" s="38">
        <f t="shared" si="46"/>
        <v>5.1960851482497419E-2</v>
      </c>
      <c r="AF293">
        <v>40</v>
      </c>
      <c r="AG293" s="10">
        <v>56705</v>
      </c>
      <c r="AH293">
        <v>0</v>
      </c>
      <c r="AI293" t="s">
        <v>43</v>
      </c>
      <c r="AJ293">
        <v>0</v>
      </c>
      <c r="AK293" s="8" t="s">
        <v>106</v>
      </c>
      <c r="AL293" s="3">
        <v>0</v>
      </c>
      <c r="AM293" s="3">
        <v>0</v>
      </c>
      <c r="AN293">
        <v>0</v>
      </c>
      <c r="AO293">
        <v>0</v>
      </c>
      <c r="AP293" s="38">
        <f t="shared" si="49"/>
        <v>0</v>
      </c>
      <c r="AQ293">
        <v>0</v>
      </c>
      <c r="AR293" s="8">
        <v>0</v>
      </c>
      <c r="AS293">
        <v>0</v>
      </c>
      <c r="AT293">
        <v>0</v>
      </c>
      <c r="AU293">
        <v>0</v>
      </c>
      <c r="AV293" s="11" t="s">
        <v>106</v>
      </c>
      <c r="AW293" s="3">
        <v>0</v>
      </c>
      <c r="AX293" s="3">
        <v>0</v>
      </c>
      <c r="AY293">
        <v>0</v>
      </c>
      <c r="AZ293">
        <v>0</v>
      </c>
      <c r="BA293" s="38">
        <f t="shared" si="47"/>
        <v>0</v>
      </c>
      <c r="BB293">
        <v>0</v>
      </c>
      <c r="BC293" s="8">
        <v>0</v>
      </c>
      <c r="BD293">
        <v>0</v>
      </c>
      <c r="BE293" t="s">
        <v>46</v>
      </c>
      <c r="BF293">
        <v>0</v>
      </c>
      <c r="BG293" s="11" t="s">
        <v>106</v>
      </c>
      <c r="BH293" s="3">
        <v>0</v>
      </c>
      <c r="BI293" s="3">
        <v>0</v>
      </c>
      <c r="BJ293">
        <v>0</v>
      </c>
      <c r="BK293">
        <v>0</v>
      </c>
      <c r="BL293" s="38">
        <f t="shared" si="48"/>
        <v>0</v>
      </c>
      <c r="BM293">
        <v>0</v>
      </c>
      <c r="BN293" s="8">
        <v>0</v>
      </c>
      <c r="BO293">
        <v>0</v>
      </c>
      <c r="BP293" t="s">
        <v>46</v>
      </c>
      <c r="BQ293">
        <v>0</v>
      </c>
      <c r="BR293" s="3">
        <v>0</v>
      </c>
      <c r="BS293">
        <v>0</v>
      </c>
      <c r="BT293" s="19">
        <f t="shared" si="40"/>
        <v>6574000</v>
      </c>
      <c r="BU293" s="19">
        <f t="shared" si="41"/>
        <v>6574000</v>
      </c>
      <c r="BV293" s="13">
        <f t="shared" si="42"/>
        <v>0</v>
      </c>
    </row>
    <row r="294" spans="1:74" hidden="1" x14ac:dyDescent="0.25">
      <c r="A294" t="s">
        <v>35</v>
      </c>
      <c r="B294" t="s">
        <v>36</v>
      </c>
      <c r="C294">
        <v>24</v>
      </c>
      <c r="D294" t="s">
        <v>37</v>
      </c>
      <c r="E294" s="8">
        <v>43060</v>
      </c>
      <c r="F294" s="3">
        <v>0</v>
      </c>
      <c r="G294" s="3">
        <v>0</v>
      </c>
      <c r="H294" s="3">
        <v>0</v>
      </c>
      <c r="I294" t="s">
        <v>69</v>
      </c>
      <c r="J294">
        <v>0</v>
      </c>
      <c r="K294">
        <v>0</v>
      </c>
      <c r="L294" t="s">
        <v>46</v>
      </c>
      <c r="M294">
        <v>0</v>
      </c>
      <c r="N294">
        <v>0</v>
      </c>
      <c r="O294">
        <v>0</v>
      </c>
      <c r="P294">
        <v>0</v>
      </c>
      <c r="Q294">
        <v>0</v>
      </c>
      <c r="S294">
        <v>0</v>
      </c>
      <c r="T294" s="16">
        <f t="shared" si="43"/>
        <v>0</v>
      </c>
      <c r="U294" s="3">
        <v>0</v>
      </c>
      <c r="V294" s="3">
        <v>0</v>
      </c>
      <c r="W294" s="14">
        <f t="shared" si="44"/>
        <v>0</v>
      </c>
      <c r="X294" s="3">
        <v>0</v>
      </c>
      <c r="Y294" s="18">
        <f t="shared" si="45"/>
        <v>0</v>
      </c>
      <c r="Z294" s="8" t="s">
        <v>106</v>
      </c>
      <c r="AA294" s="9">
        <v>550000</v>
      </c>
      <c r="AB294" s="9">
        <v>550000</v>
      </c>
      <c r="AC294">
        <v>0.04</v>
      </c>
      <c r="AD294">
        <v>20</v>
      </c>
      <c r="AE294" s="38">
        <f t="shared" si="46"/>
        <v>7.3581750328628889E-2</v>
      </c>
      <c r="AF294">
        <v>0</v>
      </c>
      <c r="AG294" s="10">
        <v>0</v>
      </c>
      <c r="AH294">
        <v>0</v>
      </c>
      <c r="AI294" t="s">
        <v>46</v>
      </c>
      <c r="AJ294" t="s">
        <v>240</v>
      </c>
      <c r="AK294" s="8" t="s">
        <v>106</v>
      </c>
      <c r="AL294" s="3">
        <v>250000</v>
      </c>
      <c r="AM294" s="3">
        <v>250000</v>
      </c>
      <c r="AN294">
        <v>2.5000000000000001E-3</v>
      </c>
      <c r="AO294">
        <v>50</v>
      </c>
      <c r="AP294" s="38">
        <f t="shared" si="49"/>
        <v>2.1300992011248448E-2</v>
      </c>
      <c r="AQ294">
        <v>0</v>
      </c>
      <c r="AR294" s="8">
        <v>0</v>
      </c>
      <c r="AS294">
        <v>0</v>
      </c>
      <c r="AT294" t="s">
        <v>46</v>
      </c>
      <c r="AU294" t="s">
        <v>171</v>
      </c>
      <c r="AV294" s="11" t="s">
        <v>106</v>
      </c>
      <c r="AW294" s="3">
        <v>441055</v>
      </c>
      <c r="AX294" s="3">
        <v>441055</v>
      </c>
      <c r="AY294">
        <v>0.04</v>
      </c>
      <c r="AZ294">
        <v>16</v>
      </c>
      <c r="BA294" s="38">
        <f t="shared" si="47"/>
        <v>8.5819999221953561E-2</v>
      </c>
      <c r="BB294">
        <v>0</v>
      </c>
      <c r="BC294" s="8">
        <v>0</v>
      </c>
      <c r="BD294">
        <v>0</v>
      </c>
      <c r="BE294" t="s">
        <v>46</v>
      </c>
      <c r="BF294">
        <v>0</v>
      </c>
      <c r="BG294" s="11" t="s">
        <v>106</v>
      </c>
      <c r="BH294" s="3">
        <v>0</v>
      </c>
      <c r="BI294" s="3">
        <v>0</v>
      </c>
      <c r="BJ294">
        <v>0</v>
      </c>
      <c r="BK294">
        <v>0</v>
      </c>
      <c r="BL294" s="38">
        <f t="shared" si="48"/>
        <v>0</v>
      </c>
      <c r="BM294">
        <v>0</v>
      </c>
      <c r="BN294" s="8">
        <v>0</v>
      </c>
      <c r="BO294">
        <v>0</v>
      </c>
      <c r="BP294" t="s">
        <v>46</v>
      </c>
      <c r="BQ294">
        <v>0</v>
      </c>
      <c r="BR294" s="3">
        <v>1241055</v>
      </c>
      <c r="BS294" t="s">
        <v>62</v>
      </c>
      <c r="BT294" s="19">
        <f t="shared" si="40"/>
        <v>1241055</v>
      </c>
      <c r="BU294" s="19">
        <f t="shared" si="41"/>
        <v>1241055</v>
      </c>
      <c r="BV294" s="13">
        <f t="shared" si="42"/>
        <v>0</v>
      </c>
    </row>
    <row r="295" spans="1:74" hidden="1" x14ac:dyDescent="0.25">
      <c r="A295" t="s">
        <v>35</v>
      </c>
      <c r="B295" t="s">
        <v>36</v>
      </c>
      <c r="C295">
        <v>80</v>
      </c>
      <c r="D295" t="s">
        <v>64</v>
      </c>
      <c r="E295" s="8">
        <v>42449</v>
      </c>
      <c r="F295" s="3">
        <v>918789</v>
      </c>
      <c r="G295" s="3">
        <v>0</v>
      </c>
      <c r="H295" s="3">
        <v>918789</v>
      </c>
      <c r="I295">
        <v>30</v>
      </c>
      <c r="J295">
        <v>15</v>
      </c>
      <c r="K295">
        <v>45</v>
      </c>
      <c r="L295" t="s">
        <v>41</v>
      </c>
      <c r="M295">
        <v>0</v>
      </c>
      <c r="N295">
        <v>0</v>
      </c>
      <c r="O295">
        <v>0</v>
      </c>
      <c r="P295">
        <v>80</v>
      </c>
      <c r="Q295">
        <v>0</v>
      </c>
      <c r="S295">
        <v>80</v>
      </c>
      <c r="T295" s="16">
        <f t="shared" si="43"/>
        <v>8.7298081576036177E-2</v>
      </c>
      <c r="U295" s="3">
        <v>10524733</v>
      </c>
      <c r="V295" s="3">
        <v>10208767</v>
      </c>
      <c r="W295" s="14">
        <f t="shared" si="44"/>
        <v>0.96997871584960871</v>
      </c>
      <c r="X295" s="3">
        <v>8846011</v>
      </c>
      <c r="Y295" s="18">
        <f t="shared" si="45"/>
        <v>0.84049742639551994</v>
      </c>
      <c r="Z295" s="8">
        <v>41944</v>
      </c>
      <c r="AA295" s="9">
        <v>1403722</v>
      </c>
      <c r="AB295" s="9">
        <v>1389989</v>
      </c>
      <c r="AC295">
        <v>5.9499999999999997E-2</v>
      </c>
      <c r="AD295">
        <v>16</v>
      </c>
      <c r="AE295" s="38">
        <f t="shared" si="46"/>
        <v>9.8612651674210586E-2</v>
      </c>
      <c r="AF295">
        <v>16</v>
      </c>
      <c r="AG295" s="10">
        <v>47788</v>
      </c>
      <c r="AH295" t="s">
        <v>63</v>
      </c>
      <c r="AI295" t="s">
        <v>43</v>
      </c>
      <c r="AJ295" t="s">
        <v>291</v>
      </c>
      <c r="AK295" s="8">
        <v>41990</v>
      </c>
      <c r="AL295" s="3">
        <v>275000</v>
      </c>
      <c r="AM295" s="3">
        <v>281367</v>
      </c>
      <c r="AN295">
        <v>0.05</v>
      </c>
      <c r="AO295">
        <v>16</v>
      </c>
      <c r="AP295" s="38">
        <f t="shared" si="49"/>
        <v>9.2269907977645726E-2</v>
      </c>
      <c r="AQ295">
        <v>16</v>
      </c>
      <c r="AR295" s="8">
        <v>47036</v>
      </c>
      <c r="AS295">
        <v>0</v>
      </c>
      <c r="AT295" t="s">
        <v>100</v>
      </c>
      <c r="AU295" t="s">
        <v>245</v>
      </c>
      <c r="AV295" s="11">
        <v>42409</v>
      </c>
      <c r="AW295" s="3">
        <v>668773</v>
      </c>
      <c r="AX295" s="3">
        <v>668773</v>
      </c>
      <c r="AY295">
        <v>5.5E-2</v>
      </c>
      <c r="AZ295">
        <v>14</v>
      </c>
      <c r="BA295" s="38">
        <f t="shared" si="47"/>
        <v>0.10427911544944371</v>
      </c>
      <c r="BB295">
        <v>14</v>
      </c>
      <c r="BC295" s="8">
        <v>47827</v>
      </c>
      <c r="BD295">
        <v>0</v>
      </c>
      <c r="BE295" t="s">
        <v>43</v>
      </c>
      <c r="BF295" t="s">
        <v>472</v>
      </c>
      <c r="BG295" s="11" t="s">
        <v>106</v>
      </c>
      <c r="BH295" s="3">
        <v>0</v>
      </c>
      <c r="BI295" s="3">
        <v>0</v>
      </c>
      <c r="BJ295">
        <v>0</v>
      </c>
      <c r="BK295">
        <v>0</v>
      </c>
      <c r="BL295" s="38">
        <f t="shared" si="48"/>
        <v>0</v>
      </c>
      <c r="BM295">
        <v>0</v>
      </c>
      <c r="BN295" s="8">
        <v>0</v>
      </c>
      <c r="BO295">
        <v>0</v>
      </c>
      <c r="BP295" t="s">
        <v>46</v>
      </c>
      <c r="BQ295">
        <v>0</v>
      </c>
      <c r="BR295" s="3">
        <v>10524733</v>
      </c>
      <c r="BS295" t="s">
        <v>62</v>
      </c>
      <c r="BT295" s="19">
        <f t="shared" si="40"/>
        <v>2347495</v>
      </c>
      <c r="BU295" s="19">
        <f t="shared" si="41"/>
        <v>11193506</v>
      </c>
      <c r="BV295" s="13">
        <f t="shared" si="42"/>
        <v>1.0635429896416375</v>
      </c>
    </row>
    <row r="296" spans="1:74" hidden="1" x14ac:dyDescent="0.25">
      <c r="A296" t="s">
        <v>35</v>
      </c>
      <c r="B296" t="s">
        <v>36</v>
      </c>
      <c r="C296">
        <v>20</v>
      </c>
      <c r="D296" t="s">
        <v>37</v>
      </c>
      <c r="E296" s="8">
        <v>42615</v>
      </c>
      <c r="F296" s="3">
        <v>0</v>
      </c>
      <c r="G296" s="3">
        <v>0</v>
      </c>
      <c r="H296" s="3">
        <v>0</v>
      </c>
      <c r="I296" t="s">
        <v>69</v>
      </c>
      <c r="J296" t="s">
        <v>69</v>
      </c>
      <c r="K296" t="s">
        <v>40</v>
      </c>
      <c r="L296" t="s">
        <v>41</v>
      </c>
      <c r="M296">
        <v>0</v>
      </c>
      <c r="N296">
        <v>0</v>
      </c>
      <c r="O296">
        <v>0</v>
      </c>
      <c r="P296">
        <v>20</v>
      </c>
      <c r="Q296">
        <v>0</v>
      </c>
      <c r="S296">
        <v>20</v>
      </c>
      <c r="T296" s="16">
        <f t="shared" si="43"/>
        <v>0</v>
      </c>
      <c r="U296" s="3">
        <v>0</v>
      </c>
      <c r="V296" s="3">
        <v>0</v>
      </c>
      <c r="W296" s="14">
        <f t="shared" si="44"/>
        <v>0</v>
      </c>
      <c r="X296" s="3">
        <v>0</v>
      </c>
      <c r="Y296" s="18">
        <f t="shared" si="45"/>
        <v>0</v>
      </c>
      <c r="Z296" s="8" t="s">
        <v>106</v>
      </c>
      <c r="AA296" s="9">
        <v>475000</v>
      </c>
      <c r="AB296" s="9">
        <v>475000</v>
      </c>
      <c r="AC296">
        <v>1.7000000000000001E-2</v>
      </c>
      <c r="AD296">
        <v>0</v>
      </c>
      <c r="AE296" s="38">
        <f t="shared" si="46"/>
        <v>0</v>
      </c>
      <c r="AF296">
        <v>0</v>
      </c>
      <c r="AG296" s="10">
        <v>49674</v>
      </c>
      <c r="AH296">
        <v>0</v>
      </c>
      <c r="AI296" t="s">
        <v>58</v>
      </c>
      <c r="AJ296" t="s">
        <v>339</v>
      </c>
      <c r="AK296" s="8" t="s">
        <v>106</v>
      </c>
      <c r="AL296" s="3">
        <v>430000</v>
      </c>
      <c r="AM296" s="3">
        <v>422270</v>
      </c>
      <c r="AN296">
        <v>0.04</v>
      </c>
      <c r="AO296" t="s">
        <v>45</v>
      </c>
      <c r="AP296" s="38">
        <f t="shared" si="49"/>
        <v>0</v>
      </c>
      <c r="AQ296">
        <v>0</v>
      </c>
      <c r="AR296" s="8">
        <v>48458</v>
      </c>
      <c r="AS296" t="s">
        <v>54</v>
      </c>
      <c r="AT296" t="s">
        <v>46</v>
      </c>
      <c r="AU296" t="s">
        <v>122</v>
      </c>
      <c r="AV296" s="11" t="s">
        <v>106</v>
      </c>
      <c r="AW296" s="3">
        <v>160000</v>
      </c>
      <c r="AX296" s="3">
        <v>159577</v>
      </c>
      <c r="AY296">
        <v>5.1499999999999997E-2</v>
      </c>
      <c r="AZ296">
        <v>0</v>
      </c>
      <c r="BA296" s="38">
        <f t="shared" si="47"/>
        <v>0</v>
      </c>
      <c r="BB296">
        <v>0</v>
      </c>
      <c r="BC296" s="8">
        <v>48349</v>
      </c>
      <c r="BD296">
        <v>0</v>
      </c>
      <c r="BE296" t="s">
        <v>43</v>
      </c>
      <c r="BF296" t="s">
        <v>473</v>
      </c>
      <c r="BG296" s="11" t="s">
        <v>106</v>
      </c>
      <c r="BH296" s="3">
        <v>125000</v>
      </c>
      <c r="BI296" s="3">
        <v>125000</v>
      </c>
      <c r="BJ296">
        <v>0</v>
      </c>
      <c r="BK296">
        <v>0</v>
      </c>
      <c r="BL296" s="38">
        <f t="shared" si="48"/>
        <v>0</v>
      </c>
      <c r="BM296">
        <v>0</v>
      </c>
      <c r="BN296" s="8">
        <v>48094</v>
      </c>
      <c r="BO296">
        <v>0</v>
      </c>
      <c r="BP296" t="s">
        <v>100</v>
      </c>
      <c r="BQ296" t="s">
        <v>474</v>
      </c>
      <c r="BR296" s="3">
        <v>0</v>
      </c>
      <c r="BS296">
        <v>0</v>
      </c>
      <c r="BT296" s="19">
        <f t="shared" si="40"/>
        <v>1190000</v>
      </c>
      <c r="BU296" s="19">
        <f t="shared" si="41"/>
        <v>1190000</v>
      </c>
      <c r="BV296" s="13">
        <f t="shared" si="42"/>
        <v>0</v>
      </c>
    </row>
    <row r="297" spans="1:74" hidden="1" x14ac:dyDescent="0.25">
      <c r="A297" t="s">
        <v>375</v>
      </c>
      <c r="B297" t="s">
        <v>376</v>
      </c>
      <c r="C297">
        <v>26</v>
      </c>
      <c r="D297" t="s">
        <v>37</v>
      </c>
      <c r="E297" s="8">
        <v>42489</v>
      </c>
      <c r="F297" s="3">
        <v>0</v>
      </c>
      <c r="G297" s="3">
        <v>441210</v>
      </c>
      <c r="H297" s="3">
        <v>441210</v>
      </c>
      <c r="I297" t="s">
        <v>40</v>
      </c>
      <c r="J297" t="s">
        <v>69</v>
      </c>
      <c r="K297" t="s">
        <v>141</v>
      </c>
      <c r="L297" t="s">
        <v>46</v>
      </c>
      <c r="M297">
        <v>0</v>
      </c>
      <c r="N297">
        <v>0</v>
      </c>
      <c r="O297">
        <v>0</v>
      </c>
      <c r="P297">
        <v>26</v>
      </c>
      <c r="Q297">
        <v>0</v>
      </c>
      <c r="S297">
        <v>26</v>
      </c>
      <c r="T297" s="16">
        <f t="shared" si="43"/>
        <v>9.3432314565835464E-2</v>
      </c>
      <c r="U297" s="3">
        <v>4722242</v>
      </c>
      <c r="V297" s="3">
        <v>6031496</v>
      </c>
      <c r="W297" s="14">
        <f t="shared" si="44"/>
        <v>1.2772526270360562</v>
      </c>
      <c r="X297" s="3">
        <v>5011131</v>
      </c>
      <c r="Y297" s="18">
        <f t="shared" si="45"/>
        <v>1.0611762378971683</v>
      </c>
      <c r="Z297" s="8" t="s">
        <v>106</v>
      </c>
      <c r="AA297" s="9">
        <v>0</v>
      </c>
      <c r="AB297" s="9">
        <v>0</v>
      </c>
      <c r="AC297">
        <v>0</v>
      </c>
      <c r="AD297">
        <v>0</v>
      </c>
      <c r="AE297" s="38">
        <f t="shared" si="46"/>
        <v>0</v>
      </c>
      <c r="AF297">
        <v>0</v>
      </c>
      <c r="AG297" s="10">
        <v>0</v>
      </c>
      <c r="AH297">
        <v>0</v>
      </c>
      <c r="AI297" t="s">
        <v>46</v>
      </c>
      <c r="AJ297">
        <v>0</v>
      </c>
      <c r="AK297" s="8" t="s">
        <v>106</v>
      </c>
      <c r="AL297" s="3">
        <v>0</v>
      </c>
      <c r="AM297" s="3">
        <v>0</v>
      </c>
      <c r="AN297">
        <v>0</v>
      </c>
      <c r="AO297" t="s">
        <v>45</v>
      </c>
      <c r="AP297" s="38">
        <f t="shared" si="49"/>
        <v>0</v>
      </c>
      <c r="AQ297">
        <v>0</v>
      </c>
      <c r="AR297" s="8">
        <v>0</v>
      </c>
      <c r="AS297">
        <v>0</v>
      </c>
      <c r="AT297" t="s">
        <v>46</v>
      </c>
      <c r="AU297">
        <v>0</v>
      </c>
      <c r="AV297" s="11" t="s">
        <v>106</v>
      </c>
      <c r="AW297" s="3">
        <v>0</v>
      </c>
      <c r="AX297" s="3">
        <v>0</v>
      </c>
      <c r="AY297">
        <v>0</v>
      </c>
      <c r="AZ297">
        <v>0</v>
      </c>
      <c r="BA297" s="38">
        <f t="shared" si="47"/>
        <v>0</v>
      </c>
      <c r="BB297">
        <v>0</v>
      </c>
      <c r="BC297" s="8">
        <v>0</v>
      </c>
      <c r="BD297">
        <v>0</v>
      </c>
      <c r="BE297" t="s">
        <v>46</v>
      </c>
      <c r="BF297">
        <v>0</v>
      </c>
      <c r="BG297" s="11" t="s">
        <v>106</v>
      </c>
      <c r="BH297" s="3">
        <v>0</v>
      </c>
      <c r="BI297" s="3">
        <v>0</v>
      </c>
      <c r="BJ297">
        <v>0</v>
      </c>
      <c r="BK297">
        <v>0</v>
      </c>
      <c r="BL297" s="38">
        <f t="shared" si="48"/>
        <v>0</v>
      </c>
      <c r="BM297">
        <v>0</v>
      </c>
      <c r="BN297" s="8">
        <v>0</v>
      </c>
      <c r="BO297">
        <v>0</v>
      </c>
      <c r="BP297" t="s">
        <v>46</v>
      </c>
      <c r="BQ297">
        <v>0</v>
      </c>
      <c r="BR297" s="3">
        <v>0</v>
      </c>
      <c r="BS297">
        <v>0</v>
      </c>
      <c r="BT297" s="19">
        <f t="shared" si="40"/>
        <v>0</v>
      </c>
      <c r="BU297" s="19">
        <f t="shared" si="41"/>
        <v>5011131</v>
      </c>
      <c r="BV297" s="13">
        <f t="shared" si="42"/>
        <v>1.0611762378971683</v>
      </c>
    </row>
    <row r="298" spans="1:74" x14ac:dyDescent="0.25">
      <c r="A298" t="s">
        <v>156</v>
      </c>
      <c r="B298" t="s">
        <v>93</v>
      </c>
      <c r="C298">
        <v>16</v>
      </c>
      <c r="D298" t="s">
        <v>123</v>
      </c>
      <c r="E298" s="8">
        <v>42360</v>
      </c>
      <c r="F298" s="3">
        <v>247822</v>
      </c>
      <c r="G298" s="3">
        <v>0</v>
      </c>
      <c r="H298" s="3">
        <v>247822</v>
      </c>
      <c r="I298" t="s">
        <v>40</v>
      </c>
      <c r="J298" t="s">
        <v>69</v>
      </c>
      <c r="K298" t="s">
        <v>141</v>
      </c>
      <c r="L298" t="s">
        <v>41</v>
      </c>
      <c r="M298">
        <v>0</v>
      </c>
      <c r="N298">
        <v>0</v>
      </c>
      <c r="O298">
        <v>4</v>
      </c>
      <c r="P298">
        <v>12</v>
      </c>
      <c r="Q298">
        <v>0</v>
      </c>
      <c r="S298">
        <v>16</v>
      </c>
      <c r="T298" s="16">
        <f t="shared" si="43"/>
        <v>9.1592902365015952E-2</v>
      </c>
      <c r="U298" s="3">
        <v>2705690</v>
      </c>
      <c r="V298" s="3">
        <v>2810308</v>
      </c>
      <c r="W298" s="14">
        <f t="shared" si="44"/>
        <v>1.038665922555799</v>
      </c>
      <c r="X298" s="3">
        <v>2156051</v>
      </c>
      <c r="Y298" s="18">
        <f t="shared" si="45"/>
        <v>0.79685810273904256</v>
      </c>
      <c r="Z298" s="8">
        <v>42394</v>
      </c>
      <c r="AA298" s="9">
        <v>53500</v>
      </c>
      <c r="AB298" s="9">
        <v>51650.14</v>
      </c>
      <c r="AC298">
        <v>0.05</v>
      </c>
      <c r="AD298">
        <v>17</v>
      </c>
      <c r="AE298" s="38">
        <f t="shared" si="46"/>
        <v>8.8699141731286096E-2</v>
      </c>
      <c r="AF298">
        <v>30</v>
      </c>
      <c r="AG298" s="10">
        <v>48580</v>
      </c>
      <c r="AH298" t="s">
        <v>54</v>
      </c>
      <c r="AI298" t="s">
        <v>43</v>
      </c>
      <c r="AJ298" t="s">
        <v>55</v>
      </c>
      <c r="AK298" s="8">
        <v>42079</v>
      </c>
      <c r="AL298" s="3">
        <v>376139</v>
      </c>
      <c r="AM298" s="3">
        <v>396113</v>
      </c>
      <c r="AN298">
        <v>0.04</v>
      </c>
      <c r="AO298">
        <v>18</v>
      </c>
      <c r="AP298" s="38">
        <f t="shared" si="49"/>
        <v>7.8993328144302502E-2</v>
      </c>
      <c r="AQ298" t="s">
        <v>358</v>
      </c>
      <c r="AR298" s="8">
        <v>48848</v>
      </c>
      <c r="AS298" t="s">
        <v>71</v>
      </c>
      <c r="AT298" t="s">
        <v>100</v>
      </c>
      <c r="AU298" t="s">
        <v>55</v>
      </c>
      <c r="AV298" s="11">
        <v>42079</v>
      </c>
      <c r="AW298" s="3">
        <v>120000</v>
      </c>
      <c r="AX298" s="3">
        <v>128191</v>
      </c>
      <c r="AY298">
        <v>0.04</v>
      </c>
      <c r="AZ298">
        <v>16</v>
      </c>
      <c r="BA298" s="38">
        <f t="shared" si="47"/>
        <v>8.5819999221953561E-2</v>
      </c>
      <c r="BB298" t="s">
        <v>358</v>
      </c>
      <c r="BC298" s="8">
        <v>47938</v>
      </c>
      <c r="BD298" t="s">
        <v>75</v>
      </c>
      <c r="BE298" t="s">
        <v>58</v>
      </c>
      <c r="BF298" t="s">
        <v>55</v>
      </c>
      <c r="BG298" s="11" t="s">
        <v>106</v>
      </c>
      <c r="BH298" s="3">
        <v>0</v>
      </c>
      <c r="BI298" s="3">
        <v>0</v>
      </c>
      <c r="BJ298">
        <v>0</v>
      </c>
      <c r="BK298">
        <v>0</v>
      </c>
      <c r="BL298" s="38">
        <f t="shared" si="48"/>
        <v>0</v>
      </c>
      <c r="BM298">
        <v>0</v>
      </c>
      <c r="BN298" s="8">
        <v>0</v>
      </c>
      <c r="BO298">
        <v>0</v>
      </c>
      <c r="BP298" t="s">
        <v>46</v>
      </c>
      <c r="BQ298">
        <v>0</v>
      </c>
      <c r="BR298" s="3">
        <v>2705690</v>
      </c>
      <c r="BS298" t="s">
        <v>47</v>
      </c>
      <c r="BT298" s="19">
        <f t="shared" si="40"/>
        <v>549639</v>
      </c>
      <c r="BU298" s="19">
        <f t="shared" si="41"/>
        <v>2705690</v>
      </c>
      <c r="BV298" s="13">
        <f t="shared" si="42"/>
        <v>1</v>
      </c>
    </row>
    <row r="299" spans="1:74" x14ac:dyDescent="0.25">
      <c r="A299" t="s">
        <v>252</v>
      </c>
      <c r="B299" t="s">
        <v>253</v>
      </c>
      <c r="C299">
        <v>24</v>
      </c>
      <c r="D299" t="s">
        <v>64</v>
      </c>
      <c r="E299" s="8">
        <v>42366</v>
      </c>
      <c r="F299" s="3">
        <v>357167</v>
      </c>
      <c r="G299" s="3">
        <v>0</v>
      </c>
      <c r="H299" s="3">
        <v>357167</v>
      </c>
      <c r="I299" t="s">
        <v>40</v>
      </c>
      <c r="J299" t="s">
        <v>69</v>
      </c>
      <c r="K299" t="s">
        <v>141</v>
      </c>
      <c r="L299" t="s">
        <v>41</v>
      </c>
      <c r="M299">
        <v>0</v>
      </c>
      <c r="N299">
        <v>0</v>
      </c>
      <c r="O299">
        <v>6</v>
      </c>
      <c r="P299">
        <v>18</v>
      </c>
      <c r="Q299">
        <v>0</v>
      </c>
      <c r="S299">
        <v>24</v>
      </c>
      <c r="T299" s="16">
        <f t="shared" si="43"/>
        <v>9.1649878460314277E-2</v>
      </c>
      <c r="U299" s="3">
        <v>3897081</v>
      </c>
      <c r="V299" s="3">
        <v>4111924</v>
      </c>
      <c r="W299" s="14">
        <f t="shared" si="44"/>
        <v>1.0551292108118873</v>
      </c>
      <c r="X299" s="3">
        <v>3178787</v>
      </c>
      <c r="Y299" s="18">
        <f t="shared" si="45"/>
        <v>0.81568409791841634</v>
      </c>
      <c r="Z299" s="8">
        <v>42371</v>
      </c>
      <c r="AA299" s="9">
        <v>337635</v>
      </c>
      <c r="AB299" s="9">
        <v>327546.21999999997</v>
      </c>
      <c r="AC299">
        <v>0.05</v>
      </c>
      <c r="AD299">
        <v>17</v>
      </c>
      <c r="AE299" s="38">
        <f t="shared" si="46"/>
        <v>8.8699141731286096E-2</v>
      </c>
      <c r="AF299">
        <v>30</v>
      </c>
      <c r="AG299" s="10">
        <v>48550</v>
      </c>
      <c r="AH299" t="s">
        <v>54</v>
      </c>
      <c r="AI299" t="s">
        <v>43</v>
      </c>
      <c r="AJ299" t="s">
        <v>55</v>
      </c>
      <c r="AK299" s="8">
        <v>42352</v>
      </c>
      <c r="AL299" s="3">
        <v>96600</v>
      </c>
      <c r="AM299" s="3">
        <v>74972.5</v>
      </c>
      <c r="AN299">
        <v>0.05</v>
      </c>
      <c r="AO299">
        <v>17</v>
      </c>
      <c r="AP299" s="38">
        <f t="shared" si="49"/>
        <v>8.8699141731286096E-2</v>
      </c>
      <c r="AQ299" t="s">
        <v>358</v>
      </c>
      <c r="AR299" s="8" t="s">
        <v>475</v>
      </c>
      <c r="AS299" t="s">
        <v>71</v>
      </c>
      <c r="AT299" t="s">
        <v>58</v>
      </c>
      <c r="AU299" t="s">
        <v>55</v>
      </c>
      <c r="AV299" s="11">
        <v>42005</v>
      </c>
      <c r="AW299" s="3">
        <v>263159</v>
      </c>
      <c r="AX299" s="3">
        <v>263159</v>
      </c>
      <c r="AY299">
        <v>0.05</v>
      </c>
      <c r="AZ299">
        <v>17</v>
      </c>
      <c r="BA299" s="38">
        <f t="shared" si="47"/>
        <v>8.8699141731286096E-2</v>
      </c>
      <c r="BB299" t="s">
        <v>358</v>
      </c>
      <c r="BC299" s="8">
        <v>48853</v>
      </c>
      <c r="BD299" t="s">
        <v>75</v>
      </c>
      <c r="BE299" t="s">
        <v>100</v>
      </c>
      <c r="BF299" t="s">
        <v>55</v>
      </c>
      <c r="BG299" s="11" t="s">
        <v>106</v>
      </c>
      <c r="BH299" s="3">
        <v>20900</v>
      </c>
      <c r="BI299" s="3">
        <v>20900</v>
      </c>
      <c r="BJ299">
        <v>0.02</v>
      </c>
      <c r="BK299">
        <v>7</v>
      </c>
      <c r="BL299" s="38">
        <f t="shared" si="48"/>
        <v>0.15451195610309953</v>
      </c>
      <c r="BM299" t="s">
        <v>358</v>
      </c>
      <c r="BN299" s="8" t="s">
        <v>476</v>
      </c>
      <c r="BO299" t="s">
        <v>346</v>
      </c>
      <c r="BP299" t="s">
        <v>58</v>
      </c>
      <c r="BQ299" t="s">
        <v>47</v>
      </c>
      <c r="BR299" s="3">
        <v>3897081</v>
      </c>
      <c r="BS299" t="s">
        <v>47</v>
      </c>
      <c r="BT299" s="19">
        <f t="shared" si="40"/>
        <v>718294</v>
      </c>
      <c r="BU299" s="19">
        <f t="shared" si="41"/>
        <v>3897081</v>
      </c>
      <c r="BV299" s="13">
        <f t="shared" si="42"/>
        <v>1</v>
      </c>
    </row>
    <row r="300" spans="1:74" hidden="1" x14ac:dyDescent="0.25">
      <c r="A300" t="s">
        <v>78</v>
      </c>
      <c r="B300" t="s">
        <v>48</v>
      </c>
      <c r="C300">
        <v>12</v>
      </c>
      <c r="D300" t="s">
        <v>64</v>
      </c>
      <c r="E300" s="8">
        <v>42201</v>
      </c>
      <c r="F300" s="3">
        <v>161711</v>
      </c>
      <c r="G300" s="3">
        <v>0</v>
      </c>
      <c r="H300" s="3">
        <v>161711</v>
      </c>
      <c r="I300" t="s">
        <v>40</v>
      </c>
      <c r="J300" t="s">
        <v>69</v>
      </c>
      <c r="K300" t="s">
        <v>141</v>
      </c>
      <c r="L300" t="s">
        <v>41</v>
      </c>
      <c r="M300">
        <v>10</v>
      </c>
      <c r="N300">
        <v>0</v>
      </c>
      <c r="O300">
        <v>0</v>
      </c>
      <c r="P300">
        <v>0</v>
      </c>
      <c r="Q300">
        <v>2</v>
      </c>
      <c r="S300">
        <v>12</v>
      </c>
      <c r="T300" s="16">
        <f t="shared" si="43"/>
        <v>7.4408316967991411E-2</v>
      </c>
      <c r="U300" s="3">
        <v>2173292</v>
      </c>
      <c r="V300" s="3">
        <v>2554652</v>
      </c>
      <c r="W300" s="14">
        <f t="shared" si="44"/>
        <v>1.1754757299065197</v>
      </c>
      <c r="X300" s="3">
        <v>1424466</v>
      </c>
      <c r="Y300" s="18">
        <f t="shared" si="45"/>
        <v>0.65544160655816153</v>
      </c>
      <c r="Z300" s="8">
        <v>41913</v>
      </c>
      <c r="AA300" s="9">
        <v>225000</v>
      </c>
      <c r="AB300" s="9">
        <v>220651</v>
      </c>
      <c r="AC300">
        <v>0.06</v>
      </c>
      <c r="AD300">
        <v>16</v>
      </c>
      <c r="AE300" s="38">
        <f t="shared" si="46"/>
        <v>9.8952143589367256E-2</v>
      </c>
      <c r="AF300">
        <v>30</v>
      </c>
      <c r="AG300" s="10">
        <v>47757</v>
      </c>
      <c r="AH300" t="s">
        <v>63</v>
      </c>
      <c r="AI300" t="s">
        <v>43</v>
      </c>
      <c r="AJ300" t="s">
        <v>44</v>
      </c>
      <c r="AK300" s="8">
        <v>41939</v>
      </c>
      <c r="AL300" s="3">
        <v>415000</v>
      </c>
      <c r="AM300" s="3">
        <v>391787</v>
      </c>
      <c r="AN300">
        <v>0.03</v>
      </c>
      <c r="AO300">
        <v>30</v>
      </c>
      <c r="AP300" s="38">
        <f t="shared" si="49"/>
        <v>5.1019259320252565E-2</v>
      </c>
      <c r="AQ300" t="s">
        <v>165</v>
      </c>
      <c r="AR300" s="8">
        <v>49155</v>
      </c>
      <c r="AS300" t="s">
        <v>206</v>
      </c>
      <c r="AT300" t="s">
        <v>58</v>
      </c>
      <c r="AU300" t="s">
        <v>44</v>
      </c>
      <c r="AV300" s="11">
        <v>42278</v>
      </c>
      <c r="AW300" s="3">
        <v>146207</v>
      </c>
      <c r="AX300" s="3">
        <v>118187</v>
      </c>
      <c r="AY300">
        <v>0</v>
      </c>
      <c r="AZ300" t="s">
        <v>165</v>
      </c>
      <c r="BA300" s="38">
        <f t="shared" si="47"/>
        <v>0</v>
      </c>
      <c r="BB300" t="s">
        <v>165</v>
      </c>
      <c r="BC300" s="8" t="s">
        <v>165</v>
      </c>
      <c r="BD300" t="s">
        <v>165</v>
      </c>
      <c r="BE300" t="s">
        <v>58</v>
      </c>
      <c r="BF300">
        <v>0</v>
      </c>
      <c r="BG300" s="11" t="s">
        <v>106</v>
      </c>
      <c r="BH300" s="3">
        <v>0</v>
      </c>
      <c r="BI300" s="3">
        <v>0</v>
      </c>
      <c r="BJ300">
        <v>0</v>
      </c>
      <c r="BK300">
        <v>0</v>
      </c>
      <c r="BL300" s="38">
        <f t="shared" si="48"/>
        <v>0</v>
      </c>
      <c r="BM300">
        <v>0</v>
      </c>
      <c r="BN300" s="8">
        <v>0</v>
      </c>
      <c r="BO300">
        <v>0</v>
      </c>
      <c r="BP300" t="s">
        <v>46</v>
      </c>
      <c r="BQ300">
        <v>0</v>
      </c>
      <c r="BR300" s="3">
        <v>2173292</v>
      </c>
      <c r="BS300" t="s">
        <v>255</v>
      </c>
      <c r="BT300" s="19">
        <f t="shared" si="40"/>
        <v>786207</v>
      </c>
      <c r="BU300" s="19">
        <f t="shared" si="41"/>
        <v>2210673</v>
      </c>
      <c r="BV300" s="13">
        <f t="shared" si="42"/>
        <v>1.0172001737456358</v>
      </c>
    </row>
    <row r="301" spans="1:74" hidden="1" x14ac:dyDescent="0.25">
      <c r="A301" t="s">
        <v>370</v>
      </c>
      <c r="B301" t="s">
        <v>73</v>
      </c>
      <c r="C301">
        <v>32</v>
      </c>
      <c r="D301" t="s">
        <v>64</v>
      </c>
      <c r="E301" s="8">
        <v>42480</v>
      </c>
      <c r="F301" s="3">
        <v>494237</v>
      </c>
      <c r="G301" s="3">
        <v>0</v>
      </c>
      <c r="H301" s="3">
        <v>494237</v>
      </c>
      <c r="I301" t="s">
        <v>40</v>
      </c>
      <c r="J301" t="s">
        <v>69</v>
      </c>
      <c r="K301" t="s">
        <v>141</v>
      </c>
      <c r="L301" t="s">
        <v>41</v>
      </c>
      <c r="M301">
        <v>32</v>
      </c>
      <c r="N301">
        <v>0</v>
      </c>
      <c r="O301">
        <v>0</v>
      </c>
      <c r="P301">
        <v>0</v>
      </c>
      <c r="Q301">
        <v>0</v>
      </c>
      <c r="S301">
        <v>32</v>
      </c>
      <c r="T301" s="16">
        <f t="shared" si="43"/>
        <v>9.4210114381807181E-2</v>
      </c>
      <c r="U301" s="3">
        <v>5246114</v>
      </c>
      <c r="V301" s="3">
        <v>5503644</v>
      </c>
      <c r="W301" s="14">
        <f t="shared" si="44"/>
        <v>1.0490896690388352</v>
      </c>
      <c r="X301" s="3">
        <v>4260429</v>
      </c>
      <c r="Y301" s="18">
        <f t="shared" si="45"/>
        <v>0.81211140284027372</v>
      </c>
      <c r="Z301" s="8">
        <v>42804</v>
      </c>
      <c r="AA301" s="9">
        <v>168114</v>
      </c>
      <c r="AB301" s="9">
        <v>166485</v>
      </c>
      <c r="AC301">
        <v>0.06</v>
      </c>
      <c r="AD301">
        <v>13</v>
      </c>
      <c r="AE301" s="38">
        <f t="shared" si="46"/>
        <v>0.11296010534001914</v>
      </c>
      <c r="AF301">
        <v>15</v>
      </c>
      <c r="AG301" s="10">
        <v>47818</v>
      </c>
      <c r="AH301" t="s">
        <v>63</v>
      </c>
      <c r="AI301" t="s">
        <v>43</v>
      </c>
      <c r="AJ301" t="s">
        <v>44</v>
      </c>
      <c r="AK301" s="8">
        <v>42522</v>
      </c>
      <c r="AL301" s="3">
        <v>500054</v>
      </c>
      <c r="AM301" s="3">
        <v>224071</v>
      </c>
      <c r="AN301">
        <v>0</v>
      </c>
      <c r="AO301" t="s">
        <v>165</v>
      </c>
      <c r="AP301" s="38">
        <f t="shared" si="49"/>
        <v>0</v>
      </c>
      <c r="AQ301" t="s">
        <v>165</v>
      </c>
      <c r="AR301" s="8">
        <v>47818</v>
      </c>
      <c r="AS301" t="s">
        <v>165</v>
      </c>
      <c r="AT301" t="s">
        <v>58</v>
      </c>
      <c r="AU301">
        <v>0</v>
      </c>
      <c r="AV301" s="11">
        <v>41939</v>
      </c>
      <c r="AW301" s="3">
        <v>495000</v>
      </c>
      <c r="AX301" s="3">
        <v>523520</v>
      </c>
      <c r="AY301">
        <v>0.04</v>
      </c>
      <c r="AZ301">
        <v>20</v>
      </c>
      <c r="BA301" s="38">
        <f t="shared" si="47"/>
        <v>7.3581750328628889E-2</v>
      </c>
      <c r="BB301" t="s">
        <v>165</v>
      </c>
      <c r="BC301" s="8">
        <v>49126</v>
      </c>
      <c r="BD301" t="s">
        <v>206</v>
      </c>
      <c r="BE301" t="s">
        <v>58</v>
      </c>
      <c r="BF301" t="s">
        <v>44</v>
      </c>
      <c r="BG301" s="11" t="s">
        <v>106</v>
      </c>
      <c r="BH301" s="3">
        <v>0</v>
      </c>
      <c r="BI301" s="3">
        <v>0</v>
      </c>
      <c r="BJ301">
        <v>0</v>
      </c>
      <c r="BK301">
        <v>0</v>
      </c>
      <c r="BL301" s="38">
        <f t="shared" si="48"/>
        <v>0</v>
      </c>
      <c r="BM301">
        <v>0</v>
      </c>
      <c r="BN301" s="8">
        <v>0</v>
      </c>
      <c r="BO301">
        <v>0</v>
      </c>
      <c r="BP301" t="s">
        <v>46</v>
      </c>
      <c r="BQ301">
        <v>0</v>
      </c>
      <c r="BR301" s="3">
        <v>0</v>
      </c>
      <c r="BS301">
        <v>0</v>
      </c>
      <c r="BT301" s="19">
        <f t="shared" si="40"/>
        <v>1163168</v>
      </c>
      <c r="BU301" s="19">
        <f t="shared" si="41"/>
        <v>5423597</v>
      </c>
      <c r="BV301" s="13">
        <f t="shared" si="42"/>
        <v>1.0338313273405801</v>
      </c>
    </row>
    <row r="302" spans="1:74" hidden="1" x14ac:dyDescent="0.25">
      <c r="A302" t="s">
        <v>72</v>
      </c>
      <c r="B302" t="s">
        <v>73</v>
      </c>
      <c r="C302">
        <v>6</v>
      </c>
      <c r="D302" t="s">
        <v>64</v>
      </c>
      <c r="E302" s="8">
        <v>42480</v>
      </c>
      <c r="F302" s="3">
        <v>494237</v>
      </c>
      <c r="G302" s="3">
        <v>0</v>
      </c>
      <c r="H302" s="3">
        <v>494237</v>
      </c>
      <c r="I302" t="s">
        <v>40</v>
      </c>
      <c r="J302" t="s">
        <v>69</v>
      </c>
      <c r="K302" t="s">
        <v>141</v>
      </c>
      <c r="L302" t="s">
        <v>41</v>
      </c>
      <c r="M302">
        <v>6</v>
      </c>
      <c r="N302">
        <v>0</v>
      </c>
      <c r="O302">
        <v>0</v>
      </c>
      <c r="P302">
        <v>0</v>
      </c>
      <c r="Q302">
        <v>0</v>
      </c>
      <c r="S302">
        <v>6</v>
      </c>
      <c r="T302" s="16">
        <f t="shared" si="43"/>
        <v>9.4210114381807181E-2</v>
      </c>
      <c r="U302" s="3">
        <v>5246114</v>
      </c>
      <c r="V302" s="3">
        <v>5503644</v>
      </c>
      <c r="W302" s="14">
        <f t="shared" si="44"/>
        <v>1.0490896690388352</v>
      </c>
      <c r="X302" s="3">
        <v>4260429</v>
      </c>
      <c r="Y302" s="18">
        <f t="shared" si="45"/>
        <v>0.81211140284027372</v>
      </c>
      <c r="Z302" s="8">
        <v>42804</v>
      </c>
      <c r="AA302" s="9">
        <v>168114</v>
      </c>
      <c r="AB302" s="9">
        <v>166485</v>
      </c>
      <c r="AC302">
        <v>0.06</v>
      </c>
      <c r="AD302">
        <v>13</v>
      </c>
      <c r="AE302" s="38">
        <f t="shared" si="46"/>
        <v>0.11296010534001914</v>
      </c>
      <c r="AF302">
        <v>15</v>
      </c>
      <c r="AG302" s="10">
        <v>47818</v>
      </c>
      <c r="AH302" t="s">
        <v>63</v>
      </c>
      <c r="AI302" t="s">
        <v>43</v>
      </c>
      <c r="AJ302" t="s">
        <v>44</v>
      </c>
      <c r="AK302" s="8">
        <v>42522</v>
      </c>
      <c r="AL302" s="3">
        <v>500054</v>
      </c>
      <c r="AM302" s="3">
        <v>224071</v>
      </c>
      <c r="AN302">
        <v>0</v>
      </c>
      <c r="AO302" t="s">
        <v>165</v>
      </c>
      <c r="AP302" s="38">
        <f t="shared" si="49"/>
        <v>0</v>
      </c>
      <c r="AQ302" t="s">
        <v>165</v>
      </c>
      <c r="AR302" s="8">
        <v>47818</v>
      </c>
      <c r="AS302" t="s">
        <v>165</v>
      </c>
      <c r="AT302" t="s">
        <v>58</v>
      </c>
      <c r="AU302">
        <v>0</v>
      </c>
      <c r="AV302" s="11">
        <v>41939</v>
      </c>
      <c r="AW302" s="3">
        <v>495000</v>
      </c>
      <c r="AX302" s="3">
        <v>523520</v>
      </c>
      <c r="AY302">
        <v>0.04</v>
      </c>
      <c r="AZ302">
        <v>20</v>
      </c>
      <c r="BA302" s="38">
        <f t="shared" si="47"/>
        <v>7.3581750328628889E-2</v>
      </c>
      <c r="BB302" t="s">
        <v>165</v>
      </c>
      <c r="BC302" s="8">
        <v>49126</v>
      </c>
      <c r="BD302" t="s">
        <v>206</v>
      </c>
      <c r="BE302" t="s">
        <v>58</v>
      </c>
      <c r="BF302" t="s">
        <v>44</v>
      </c>
      <c r="BG302" s="11" t="s">
        <v>106</v>
      </c>
      <c r="BH302" s="3">
        <v>0</v>
      </c>
      <c r="BI302" s="3">
        <v>0</v>
      </c>
      <c r="BJ302">
        <v>0</v>
      </c>
      <c r="BK302">
        <v>0</v>
      </c>
      <c r="BL302" s="38">
        <f t="shared" si="48"/>
        <v>0</v>
      </c>
      <c r="BM302">
        <v>0</v>
      </c>
      <c r="BN302" s="8">
        <v>0</v>
      </c>
      <c r="BO302">
        <v>0</v>
      </c>
      <c r="BP302" t="s">
        <v>46</v>
      </c>
      <c r="BQ302">
        <v>0</v>
      </c>
      <c r="BR302" s="3">
        <v>0</v>
      </c>
      <c r="BS302">
        <v>0</v>
      </c>
      <c r="BT302" s="19">
        <f t="shared" si="40"/>
        <v>1163168</v>
      </c>
      <c r="BU302" s="19">
        <f t="shared" si="41"/>
        <v>5423597</v>
      </c>
      <c r="BV302" s="13">
        <f t="shared" si="42"/>
        <v>1.0338313273405801</v>
      </c>
    </row>
    <row r="303" spans="1:74" hidden="1" x14ac:dyDescent="0.25">
      <c r="A303" t="s">
        <v>368</v>
      </c>
      <c r="B303" t="s">
        <v>73</v>
      </c>
      <c r="C303">
        <v>6</v>
      </c>
      <c r="D303" t="s">
        <v>64</v>
      </c>
      <c r="E303" s="8">
        <v>42480</v>
      </c>
      <c r="F303" s="3">
        <v>494237</v>
      </c>
      <c r="G303" s="3">
        <v>0</v>
      </c>
      <c r="H303" s="3">
        <v>494237</v>
      </c>
      <c r="I303" t="s">
        <v>40</v>
      </c>
      <c r="J303" t="s">
        <v>69</v>
      </c>
      <c r="K303" t="s">
        <v>141</v>
      </c>
      <c r="L303" t="s">
        <v>41</v>
      </c>
      <c r="M303">
        <v>6</v>
      </c>
      <c r="N303">
        <v>0</v>
      </c>
      <c r="O303">
        <v>0</v>
      </c>
      <c r="P303">
        <v>0</v>
      </c>
      <c r="Q303">
        <v>0</v>
      </c>
      <c r="S303">
        <v>6</v>
      </c>
      <c r="T303" s="16">
        <f t="shared" si="43"/>
        <v>9.4210114381807181E-2</v>
      </c>
      <c r="U303" s="3">
        <v>5246114</v>
      </c>
      <c r="V303" s="3">
        <v>5503644</v>
      </c>
      <c r="W303" s="14">
        <f t="shared" si="44"/>
        <v>1.0490896690388352</v>
      </c>
      <c r="X303" s="3">
        <v>4260429</v>
      </c>
      <c r="Y303" s="18">
        <f t="shared" si="45"/>
        <v>0.81211140284027372</v>
      </c>
      <c r="Z303" s="8">
        <v>42804</v>
      </c>
      <c r="AA303" s="9">
        <v>168114</v>
      </c>
      <c r="AB303" s="9">
        <v>166485</v>
      </c>
      <c r="AC303">
        <v>0.06</v>
      </c>
      <c r="AD303">
        <v>13</v>
      </c>
      <c r="AE303" s="38">
        <f t="shared" si="46"/>
        <v>0.11296010534001914</v>
      </c>
      <c r="AF303">
        <v>15</v>
      </c>
      <c r="AG303" s="10">
        <v>47818</v>
      </c>
      <c r="AH303" t="s">
        <v>63</v>
      </c>
      <c r="AI303" t="s">
        <v>43</v>
      </c>
      <c r="AJ303" t="s">
        <v>44</v>
      </c>
      <c r="AK303" s="8">
        <v>42522</v>
      </c>
      <c r="AL303" s="3">
        <v>500054</v>
      </c>
      <c r="AM303" s="3">
        <v>224071</v>
      </c>
      <c r="AN303">
        <v>0</v>
      </c>
      <c r="AO303" t="s">
        <v>165</v>
      </c>
      <c r="AP303" s="38">
        <f t="shared" si="49"/>
        <v>0</v>
      </c>
      <c r="AQ303" t="s">
        <v>165</v>
      </c>
      <c r="AR303" s="8">
        <v>47818</v>
      </c>
      <c r="AS303" t="s">
        <v>165</v>
      </c>
      <c r="AT303" t="s">
        <v>58</v>
      </c>
      <c r="AU303">
        <v>0</v>
      </c>
      <c r="AV303" s="11">
        <v>41939</v>
      </c>
      <c r="AW303" s="3">
        <v>495000</v>
      </c>
      <c r="AX303" s="3">
        <v>523520</v>
      </c>
      <c r="AY303">
        <v>0.04</v>
      </c>
      <c r="AZ303">
        <v>20</v>
      </c>
      <c r="BA303" s="38">
        <f t="shared" si="47"/>
        <v>7.3581750328628889E-2</v>
      </c>
      <c r="BB303" t="s">
        <v>165</v>
      </c>
      <c r="BC303" s="8">
        <v>49126</v>
      </c>
      <c r="BD303" t="s">
        <v>206</v>
      </c>
      <c r="BE303" t="s">
        <v>58</v>
      </c>
      <c r="BF303" t="s">
        <v>44</v>
      </c>
      <c r="BG303" s="11" t="s">
        <v>106</v>
      </c>
      <c r="BH303" s="3">
        <v>0</v>
      </c>
      <c r="BI303" s="3">
        <v>0</v>
      </c>
      <c r="BJ303">
        <v>0</v>
      </c>
      <c r="BK303">
        <v>0</v>
      </c>
      <c r="BL303" s="38">
        <f t="shared" si="48"/>
        <v>0</v>
      </c>
      <c r="BM303">
        <v>0</v>
      </c>
      <c r="BN303" s="8">
        <v>0</v>
      </c>
      <c r="BO303">
        <v>0</v>
      </c>
      <c r="BP303" t="s">
        <v>46</v>
      </c>
      <c r="BQ303">
        <v>0</v>
      </c>
      <c r="BR303" s="3">
        <v>0</v>
      </c>
      <c r="BS303">
        <v>0</v>
      </c>
      <c r="BT303" s="19">
        <f t="shared" si="40"/>
        <v>1163168</v>
      </c>
      <c r="BU303" s="19">
        <f t="shared" si="41"/>
        <v>5423597</v>
      </c>
      <c r="BV303" s="13">
        <f t="shared" si="42"/>
        <v>1.0338313273405801</v>
      </c>
    </row>
    <row r="304" spans="1:74" hidden="1" x14ac:dyDescent="0.25">
      <c r="A304" t="s">
        <v>393</v>
      </c>
      <c r="B304" t="s">
        <v>73</v>
      </c>
      <c r="C304">
        <v>20</v>
      </c>
      <c r="D304" t="s">
        <v>64</v>
      </c>
      <c r="E304" s="8">
        <v>42480</v>
      </c>
      <c r="F304" s="3">
        <v>494237</v>
      </c>
      <c r="G304" s="3">
        <v>0</v>
      </c>
      <c r="H304" s="3">
        <v>494237</v>
      </c>
      <c r="I304" t="s">
        <v>40</v>
      </c>
      <c r="J304" t="s">
        <v>69</v>
      </c>
      <c r="K304" t="s">
        <v>141</v>
      </c>
      <c r="L304" t="s">
        <v>41</v>
      </c>
      <c r="M304">
        <v>20</v>
      </c>
      <c r="N304">
        <v>0</v>
      </c>
      <c r="O304">
        <v>0</v>
      </c>
      <c r="P304">
        <v>0</v>
      </c>
      <c r="Q304">
        <v>0</v>
      </c>
      <c r="S304">
        <v>20</v>
      </c>
      <c r="T304" s="16">
        <f t="shared" si="43"/>
        <v>9.4210114381807181E-2</v>
      </c>
      <c r="U304" s="3">
        <v>5246114</v>
      </c>
      <c r="V304" s="3">
        <v>5503644</v>
      </c>
      <c r="W304" s="14">
        <f t="shared" si="44"/>
        <v>1.0490896690388352</v>
      </c>
      <c r="X304" s="3">
        <v>4260429</v>
      </c>
      <c r="Y304" s="18">
        <f t="shared" si="45"/>
        <v>0.81211140284027372</v>
      </c>
      <c r="Z304" s="8">
        <v>42804</v>
      </c>
      <c r="AA304" s="9">
        <v>168114</v>
      </c>
      <c r="AB304" s="9">
        <v>166485</v>
      </c>
      <c r="AC304">
        <v>0.06</v>
      </c>
      <c r="AD304">
        <v>13</v>
      </c>
      <c r="AE304" s="38">
        <f t="shared" si="46"/>
        <v>0.11296010534001914</v>
      </c>
      <c r="AF304">
        <v>15</v>
      </c>
      <c r="AG304" s="10">
        <v>47818</v>
      </c>
      <c r="AH304" t="s">
        <v>63</v>
      </c>
      <c r="AI304" t="s">
        <v>43</v>
      </c>
      <c r="AJ304" t="s">
        <v>44</v>
      </c>
      <c r="AK304" s="8">
        <v>42522</v>
      </c>
      <c r="AL304" s="3">
        <v>500054</v>
      </c>
      <c r="AM304" s="3">
        <v>224071</v>
      </c>
      <c r="AN304">
        <v>0</v>
      </c>
      <c r="AO304" t="s">
        <v>165</v>
      </c>
      <c r="AP304" s="38">
        <f t="shared" si="49"/>
        <v>0</v>
      </c>
      <c r="AQ304" t="s">
        <v>165</v>
      </c>
      <c r="AR304" s="8">
        <v>47818</v>
      </c>
      <c r="AS304" t="s">
        <v>165</v>
      </c>
      <c r="AT304" t="s">
        <v>58</v>
      </c>
      <c r="AU304">
        <v>0</v>
      </c>
      <c r="AV304" s="11">
        <v>41939</v>
      </c>
      <c r="AW304" s="3">
        <v>495000</v>
      </c>
      <c r="AX304" s="3">
        <v>523520</v>
      </c>
      <c r="AY304">
        <v>0.04</v>
      </c>
      <c r="AZ304">
        <v>20</v>
      </c>
      <c r="BA304" s="38">
        <f t="shared" si="47"/>
        <v>7.3581750328628889E-2</v>
      </c>
      <c r="BB304" t="s">
        <v>165</v>
      </c>
      <c r="BC304" s="8">
        <v>49126</v>
      </c>
      <c r="BD304" t="s">
        <v>206</v>
      </c>
      <c r="BE304" t="s">
        <v>58</v>
      </c>
      <c r="BF304" t="s">
        <v>44</v>
      </c>
      <c r="BG304" s="11" t="s">
        <v>106</v>
      </c>
      <c r="BH304" s="3">
        <v>0</v>
      </c>
      <c r="BI304" s="3">
        <v>0</v>
      </c>
      <c r="BJ304">
        <v>0</v>
      </c>
      <c r="BK304">
        <v>0</v>
      </c>
      <c r="BL304" s="38">
        <f t="shared" si="48"/>
        <v>0</v>
      </c>
      <c r="BM304">
        <v>0</v>
      </c>
      <c r="BN304" s="8">
        <v>0</v>
      </c>
      <c r="BO304">
        <v>0</v>
      </c>
      <c r="BP304" t="s">
        <v>46</v>
      </c>
      <c r="BQ304">
        <v>0</v>
      </c>
      <c r="BR304" s="3">
        <v>0</v>
      </c>
      <c r="BS304">
        <v>0</v>
      </c>
      <c r="BT304" s="19">
        <f t="shared" si="40"/>
        <v>1163168</v>
      </c>
      <c r="BU304" s="19">
        <f t="shared" si="41"/>
        <v>5423597</v>
      </c>
      <c r="BV304" s="13">
        <f t="shared" si="42"/>
        <v>1.0338313273405801</v>
      </c>
    </row>
    <row r="305" spans="1:74" hidden="1" x14ac:dyDescent="0.25">
      <c r="A305" t="s">
        <v>35</v>
      </c>
      <c r="B305" t="s">
        <v>36</v>
      </c>
      <c r="C305">
        <v>49</v>
      </c>
      <c r="D305" t="s">
        <v>37</v>
      </c>
      <c r="E305" s="8">
        <v>42767</v>
      </c>
      <c r="F305" s="3">
        <v>797336</v>
      </c>
      <c r="G305" s="3">
        <v>0</v>
      </c>
      <c r="H305" s="3">
        <v>797336</v>
      </c>
      <c r="I305" t="s">
        <v>141</v>
      </c>
      <c r="J305">
        <v>0</v>
      </c>
      <c r="K305">
        <v>0</v>
      </c>
      <c r="L305" t="s">
        <v>41</v>
      </c>
      <c r="M305">
        <v>0</v>
      </c>
      <c r="N305">
        <v>0</v>
      </c>
      <c r="O305">
        <v>0</v>
      </c>
      <c r="P305">
        <v>0</v>
      </c>
      <c r="Q305">
        <v>0</v>
      </c>
      <c r="S305">
        <v>0</v>
      </c>
      <c r="T305" s="16">
        <f t="shared" si="43"/>
        <v>6.0614962074216794E-2</v>
      </c>
      <c r="U305" s="3">
        <v>13154112</v>
      </c>
      <c r="V305" s="3">
        <v>8859294</v>
      </c>
      <c r="W305" s="14">
        <f t="shared" si="44"/>
        <v>0.67349996715855853</v>
      </c>
      <c r="X305" s="3">
        <v>0</v>
      </c>
      <c r="Y305" s="18">
        <f t="shared" si="45"/>
        <v>0</v>
      </c>
      <c r="Z305" s="8" t="s">
        <v>106</v>
      </c>
      <c r="AA305" s="9">
        <v>10000000</v>
      </c>
      <c r="AB305" s="9">
        <v>10000000</v>
      </c>
      <c r="AC305">
        <v>0.05</v>
      </c>
      <c r="AD305">
        <v>40</v>
      </c>
      <c r="AE305" s="38">
        <f t="shared" si="46"/>
        <v>5.8278161166034993E-2</v>
      </c>
      <c r="AF305">
        <v>0</v>
      </c>
      <c r="AG305" s="10">
        <v>56949</v>
      </c>
      <c r="AH305">
        <v>0</v>
      </c>
      <c r="AI305" t="s">
        <v>43</v>
      </c>
      <c r="AJ305">
        <v>0</v>
      </c>
      <c r="AK305" s="8" t="s">
        <v>106</v>
      </c>
      <c r="AL305" s="3">
        <v>3400000</v>
      </c>
      <c r="AM305" s="3">
        <v>3400000</v>
      </c>
      <c r="AN305">
        <v>2.5000000000000001E-3</v>
      </c>
      <c r="AO305">
        <v>0</v>
      </c>
      <c r="AP305" s="38">
        <f t="shared" si="49"/>
        <v>0</v>
      </c>
      <c r="AQ305">
        <v>0</v>
      </c>
      <c r="AR305" s="8">
        <v>56949</v>
      </c>
      <c r="AS305">
        <v>0</v>
      </c>
      <c r="AT305" t="s">
        <v>43</v>
      </c>
      <c r="AU305">
        <v>0</v>
      </c>
      <c r="AV305" s="11" t="s">
        <v>106</v>
      </c>
      <c r="AW305" s="3">
        <v>0</v>
      </c>
      <c r="AX305" s="3">
        <v>0</v>
      </c>
      <c r="AY305">
        <v>0</v>
      </c>
      <c r="AZ305">
        <v>0</v>
      </c>
      <c r="BA305" s="38">
        <f t="shared" si="47"/>
        <v>0</v>
      </c>
      <c r="BB305">
        <v>0</v>
      </c>
      <c r="BC305" s="8">
        <v>0</v>
      </c>
      <c r="BD305">
        <v>0</v>
      </c>
      <c r="BE305" t="s">
        <v>46</v>
      </c>
      <c r="BF305">
        <v>0</v>
      </c>
      <c r="BG305" s="11" t="s">
        <v>106</v>
      </c>
      <c r="BH305" s="3">
        <v>0</v>
      </c>
      <c r="BI305" s="3">
        <v>0</v>
      </c>
      <c r="BJ305">
        <v>0</v>
      </c>
      <c r="BK305">
        <v>0</v>
      </c>
      <c r="BL305" s="38">
        <f t="shared" si="48"/>
        <v>0</v>
      </c>
      <c r="BM305">
        <v>0</v>
      </c>
      <c r="BN305" s="8">
        <v>0</v>
      </c>
      <c r="BO305">
        <v>0</v>
      </c>
      <c r="BP305" t="s">
        <v>46</v>
      </c>
      <c r="BQ305">
        <v>0</v>
      </c>
      <c r="BR305" s="3">
        <v>0</v>
      </c>
      <c r="BS305">
        <v>0</v>
      </c>
      <c r="BT305" s="19">
        <f t="shared" si="40"/>
        <v>13400000</v>
      </c>
      <c r="BU305" s="19">
        <f t="shared" si="41"/>
        <v>13400000</v>
      </c>
      <c r="BV305" s="13">
        <f t="shared" si="42"/>
        <v>1.0186928619735029</v>
      </c>
    </row>
    <row r="306" spans="1:74" hidden="1" x14ac:dyDescent="0.25">
      <c r="A306" t="s">
        <v>35</v>
      </c>
      <c r="B306" t="s">
        <v>36</v>
      </c>
      <c r="C306">
        <v>62</v>
      </c>
      <c r="D306" t="s">
        <v>64</v>
      </c>
      <c r="E306" s="8">
        <v>42746</v>
      </c>
      <c r="F306" s="3">
        <v>869491</v>
      </c>
      <c r="G306" s="3">
        <v>0</v>
      </c>
      <c r="H306" s="3">
        <v>869491</v>
      </c>
      <c r="I306" t="s">
        <v>51</v>
      </c>
      <c r="J306" t="s">
        <v>52</v>
      </c>
      <c r="K306" t="s">
        <v>136</v>
      </c>
      <c r="L306" t="s">
        <v>41</v>
      </c>
      <c r="M306">
        <v>0</v>
      </c>
      <c r="N306">
        <v>0</v>
      </c>
      <c r="O306">
        <v>0</v>
      </c>
      <c r="P306">
        <v>62</v>
      </c>
      <c r="Q306">
        <v>0</v>
      </c>
      <c r="S306">
        <v>62</v>
      </c>
      <c r="T306" s="16">
        <f t="shared" si="43"/>
        <v>8.6783854861957346E-2</v>
      </c>
      <c r="U306" s="3">
        <v>10019041</v>
      </c>
      <c r="V306" s="3">
        <v>8929763</v>
      </c>
      <c r="W306" s="14">
        <f t="shared" si="44"/>
        <v>0.89127921524624965</v>
      </c>
      <c r="X306" s="3">
        <v>8694041</v>
      </c>
      <c r="Y306" s="18">
        <f t="shared" si="45"/>
        <v>0.86775181377139787</v>
      </c>
      <c r="Z306" s="8" t="s">
        <v>106</v>
      </c>
      <c r="AA306" s="9">
        <v>1150000</v>
      </c>
      <c r="AB306" s="9">
        <v>1150000</v>
      </c>
      <c r="AC306">
        <v>5.3999999999999999E-2</v>
      </c>
      <c r="AD306">
        <v>18</v>
      </c>
      <c r="AE306" s="38">
        <f t="shared" si="46"/>
        <v>8.8240096320801972E-2</v>
      </c>
      <c r="AF306">
        <v>30</v>
      </c>
      <c r="AG306" s="10">
        <v>0</v>
      </c>
      <c r="AH306" t="s">
        <v>63</v>
      </c>
      <c r="AI306" t="s">
        <v>43</v>
      </c>
      <c r="AJ306" t="s">
        <v>55</v>
      </c>
      <c r="AK306" s="8" t="s">
        <v>106</v>
      </c>
      <c r="AL306" s="3">
        <v>175000</v>
      </c>
      <c r="AM306" s="3">
        <v>550000</v>
      </c>
      <c r="AN306">
        <v>0</v>
      </c>
      <c r="AO306" t="s">
        <v>165</v>
      </c>
      <c r="AP306" s="38">
        <f t="shared" si="49"/>
        <v>0</v>
      </c>
      <c r="AQ306" t="s">
        <v>165</v>
      </c>
      <c r="AR306" s="8" t="s">
        <v>165</v>
      </c>
      <c r="AS306" t="s">
        <v>165</v>
      </c>
      <c r="AT306" t="s">
        <v>58</v>
      </c>
      <c r="AU306" t="s">
        <v>62</v>
      </c>
      <c r="AV306" s="11" t="s">
        <v>106</v>
      </c>
      <c r="AW306" s="3">
        <v>0</v>
      </c>
      <c r="AX306" s="3">
        <v>0</v>
      </c>
      <c r="AY306">
        <v>0</v>
      </c>
      <c r="AZ306">
        <v>0</v>
      </c>
      <c r="BA306" s="38">
        <f t="shared" si="47"/>
        <v>0</v>
      </c>
      <c r="BB306">
        <v>0</v>
      </c>
      <c r="BC306" s="8">
        <v>0</v>
      </c>
      <c r="BD306">
        <v>0</v>
      </c>
      <c r="BE306" t="s">
        <v>46</v>
      </c>
      <c r="BF306">
        <v>0</v>
      </c>
      <c r="BG306" s="11" t="s">
        <v>106</v>
      </c>
      <c r="BH306" s="3">
        <v>0</v>
      </c>
      <c r="BI306" s="3">
        <v>0</v>
      </c>
      <c r="BJ306">
        <v>0</v>
      </c>
      <c r="BK306">
        <v>0</v>
      </c>
      <c r="BL306" s="38">
        <f t="shared" si="48"/>
        <v>0</v>
      </c>
      <c r="BM306">
        <v>0</v>
      </c>
      <c r="BN306" s="8">
        <v>0</v>
      </c>
      <c r="BO306">
        <v>0</v>
      </c>
      <c r="BP306" t="s">
        <v>46</v>
      </c>
      <c r="BQ306">
        <v>0</v>
      </c>
      <c r="BR306" s="3">
        <v>10019041</v>
      </c>
      <c r="BS306" t="s">
        <v>62</v>
      </c>
      <c r="BT306" s="19">
        <f t="shared" si="40"/>
        <v>1325000</v>
      </c>
      <c r="BU306" s="19">
        <f t="shared" si="41"/>
        <v>10019041</v>
      </c>
      <c r="BV306" s="13">
        <f t="shared" si="42"/>
        <v>1</v>
      </c>
    </row>
    <row r="307" spans="1:74" hidden="1" x14ac:dyDescent="0.25">
      <c r="A307" t="s">
        <v>35</v>
      </c>
      <c r="B307" t="s">
        <v>36</v>
      </c>
      <c r="C307">
        <v>30</v>
      </c>
      <c r="D307" t="s">
        <v>46</v>
      </c>
      <c r="E307" s="8">
        <v>42726</v>
      </c>
      <c r="F307" s="3">
        <v>716677</v>
      </c>
      <c r="G307" s="3">
        <v>0</v>
      </c>
      <c r="H307" s="3">
        <v>716677</v>
      </c>
      <c r="I307">
        <v>30</v>
      </c>
      <c r="J307">
        <v>15</v>
      </c>
      <c r="K307">
        <v>45</v>
      </c>
      <c r="L307" t="s">
        <v>41</v>
      </c>
      <c r="M307">
        <v>0</v>
      </c>
      <c r="N307">
        <v>0</v>
      </c>
      <c r="O307">
        <v>0</v>
      </c>
      <c r="P307">
        <v>30</v>
      </c>
      <c r="Q307">
        <v>0</v>
      </c>
      <c r="S307">
        <v>30</v>
      </c>
      <c r="T307" s="16">
        <f t="shared" si="43"/>
        <v>0.10703517100115521</v>
      </c>
      <c r="U307" s="3">
        <v>6695715</v>
      </c>
      <c r="V307" s="3">
        <v>7963073</v>
      </c>
      <c r="W307" s="14">
        <f t="shared" si="44"/>
        <v>1.1892789642330954</v>
      </c>
      <c r="X307" s="3">
        <v>12461</v>
      </c>
      <c r="Y307" s="18">
        <f t="shared" si="45"/>
        <v>1.8610409791934095E-3</v>
      </c>
      <c r="Z307" s="8" t="s">
        <v>106</v>
      </c>
      <c r="AA307" s="9">
        <v>5713254</v>
      </c>
      <c r="AB307" s="9">
        <v>0</v>
      </c>
      <c r="AC307">
        <v>0</v>
      </c>
      <c r="AD307">
        <v>0</v>
      </c>
      <c r="AE307" s="38">
        <f t="shared" si="46"/>
        <v>0</v>
      </c>
      <c r="AF307">
        <v>0</v>
      </c>
      <c r="AG307" s="10">
        <v>0</v>
      </c>
      <c r="AH307">
        <v>0</v>
      </c>
      <c r="AI307" t="s">
        <v>46</v>
      </c>
      <c r="AJ307">
        <v>0</v>
      </c>
      <c r="AK307" s="8" t="s">
        <v>106</v>
      </c>
      <c r="AL307" s="3">
        <v>300000</v>
      </c>
      <c r="AM307" s="3">
        <v>295648</v>
      </c>
      <c r="AN307">
        <v>0.04</v>
      </c>
      <c r="AO307">
        <v>16</v>
      </c>
      <c r="AP307" s="38">
        <f t="shared" si="49"/>
        <v>8.5819999221953561E-2</v>
      </c>
      <c r="AQ307">
        <v>0</v>
      </c>
      <c r="AR307" s="8">
        <v>0</v>
      </c>
      <c r="AS307">
        <v>0</v>
      </c>
      <c r="AT307" t="s">
        <v>46</v>
      </c>
      <c r="AU307">
        <v>0</v>
      </c>
      <c r="AV307" s="11" t="s">
        <v>106</v>
      </c>
      <c r="AW307" s="3">
        <v>670000</v>
      </c>
      <c r="AX307" s="3">
        <v>670000</v>
      </c>
      <c r="AY307">
        <v>0.04</v>
      </c>
      <c r="AZ307">
        <v>16</v>
      </c>
      <c r="BA307" s="38">
        <f t="shared" si="47"/>
        <v>8.5819999221953561E-2</v>
      </c>
      <c r="BB307">
        <v>0</v>
      </c>
      <c r="BC307" s="8">
        <v>0</v>
      </c>
      <c r="BD307">
        <v>0</v>
      </c>
      <c r="BE307" t="s">
        <v>46</v>
      </c>
      <c r="BF307">
        <v>0</v>
      </c>
      <c r="BG307" s="11" t="s">
        <v>106</v>
      </c>
      <c r="BH307" s="3">
        <v>0</v>
      </c>
      <c r="BI307" s="3">
        <v>0</v>
      </c>
      <c r="BJ307">
        <v>0</v>
      </c>
      <c r="BK307">
        <v>0</v>
      </c>
      <c r="BL307" s="38">
        <f t="shared" si="48"/>
        <v>0</v>
      </c>
      <c r="BM307">
        <v>0</v>
      </c>
      <c r="BN307" s="8">
        <v>0</v>
      </c>
      <c r="BO307">
        <v>0</v>
      </c>
      <c r="BP307" t="s">
        <v>46</v>
      </c>
      <c r="BQ307">
        <v>0</v>
      </c>
      <c r="BR307" s="3">
        <v>6695715</v>
      </c>
      <c r="BS307">
        <v>0</v>
      </c>
      <c r="BT307" s="19">
        <f t="shared" si="40"/>
        <v>6683254</v>
      </c>
      <c r="BU307" s="19">
        <f t="shared" si="41"/>
        <v>6695715</v>
      </c>
      <c r="BV307" s="13">
        <f t="shared" si="42"/>
        <v>1</v>
      </c>
    </row>
    <row r="308" spans="1:74" hidden="1" x14ac:dyDescent="0.25">
      <c r="A308" t="s">
        <v>105</v>
      </c>
      <c r="B308" t="s">
        <v>60</v>
      </c>
      <c r="C308">
        <v>92</v>
      </c>
      <c r="D308" t="s">
        <v>37</v>
      </c>
      <c r="E308" s="8">
        <v>43024</v>
      </c>
      <c r="F308" s="3">
        <v>0</v>
      </c>
      <c r="G308" s="3">
        <v>0</v>
      </c>
      <c r="H308" s="3">
        <v>0</v>
      </c>
      <c r="I308" t="s">
        <v>141</v>
      </c>
      <c r="J308">
        <v>0</v>
      </c>
      <c r="K308">
        <v>0</v>
      </c>
      <c r="L308" t="s">
        <v>41</v>
      </c>
      <c r="M308">
        <v>0</v>
      </c>
      <c r="N308">
        <v>0</v>
      </c>
      <c r="O308">
        <v>0</v>
      </c>
      <c r="P308">
        <v>0</v>
      </c>
      <c r="Q308">
        <v>0</v>
      </c>
      <c r="S308">
        <v>0</v>
      </c>
      <c r="T308" s="16">
        <f t="shared" si="43"/>
        <v>0</v>
      </c>
      <c r="U308" s="3">
        <v>0</v>
      </c>
      <c r="V308" s="3">
        <v>0</v>
      </c>
      <c r="W308" s="14">
        <f t="shared" si="44"/>
        <v>0</v>
      </c>
      <c r="X308" s="3">
        <v>0</v>
      </c>
      <c r="Y308" s="18">
        <f t="shared" si="45"/>
        <v>0</v>
      </c>
      <c r="Z308" s="8" t="s">
        <v>106</v>
      </c>
      <c r="AA308" s="9">
        <v>348000</v>
      </c>
      <c r="AB308" s="9">
        <v>313200</v>
      </c>
      <c r="AC308">
        <v>0</v>
      </c>
      <c r="AD308">
        <v>15</v>
      </c>
      <c r="AE308" s="38">
        <f t="shared" si="46"/>
        <v>6.6666666666666666E-2</v>
      </c>
      <c r="AF308">
        <v>0</v>
      </c>
      <c r="AG308" s="10">
        <v>0</v>
      </c>
      <c r="AH308">
        <v>0</v>
      </c>
      <c r="AI308" t="s">
        <v>100</v>
      </c>
      <c r="AJ308" t="s">
        <v>477</v>
      </c>
      <c r="AK308" s="8" t="s">
        <v>106</v>
      </c>
      <c r="AL308" s="3">
        <v>500000</v>
      </c>
      <c r="AM308" s="3">
        <v>450000</v>
      </c>
      <c r="AN308">
        <v>1.7999999999999999E-2</v>
      </c>
      <c r="AO308">
        <v>15</v>
      </c>
      <c r="AP308" s="38">
        <f t="shared" si="49"/>
        <v>7.6665802594837476E-2</v>
      </c>
      <c r="AQ308">
        <v>0</v>
      </c>
      <c r="AR308" s="8">
        <v>0</v>
      </c>
      <c r="AS308">
        <v>0</v>
      </c>
      <c r="AT308" t="s">
        <v>100</v>
      </c>
      <c r="AU308" t="s">
        <v>477</v>
      </c>
      <c r="AV308" s="11" t="s">
        <v>106</v>
      </c>
      <c r="AW308" s="3">
        <v>500000</v>
      </c>
      <c r="AX308" s="3">
        <v>400000</v>
      </c>
      <c r="AY308">
        <v>1.7999999999999999E-2</v>
      </c>
      <c r="AZ308">
        <v>30</v>
      </c>
      <c r="BA308" s="38">
        <f t="shared" si="47"/>
        <v>4.3431431107853448E-2</v>
      </c>
      <c r="BB308">
        <v>0</v>
      </c>
      <c r="BC308" s="8">
        <v>0</v>
      </c>
      <c r="BD308">
        <v>0</v>
      </c>
      <c r="BE308" t="s">
        <v>58</v>
      </c>
      <c r="BF308">
        <v>0</v>
      </c>
      <c r="BG308" s="11" t="s">
        <v>106</v>
      </c>
      <c r="BH308" s="3">
        <v>0</v>
      </c>
      <c r="BI308" s="3">
        <v>0</v>
      </c>
      <c r="BJ308">
        <v>0</v>
      </c>
      <c r="BK308">
        <v>0</v>
      </c>
      <c r="BL308" s="38">
        <f t="shared" si="48"/>
        <v>0</v>
      </c>
      <c r="BM308">
        <v>0</v>
      </c>
      <c r="BN308" s="8">
        <v>0</v>
      </c>
      <c r="BO308">
        <v>0</v>
      </c>
      <c r="BP308" t="s">
        <v>46</v>
      </c>
      <c r="BQ308">
        <v>0</v>
      </c>
      <c r="BR308" s="3">
        <v>0</v>
      </c>
      <c r="BS308">
        <v>0</v>
      </c>
      <c r="BT308" s="19">
        <f t="shared" si="40"/>
        <v>1348000</v>
      </c>
      <c r="BU308" s="19">
        <f t="shared" si="41"/>
        <v>1348000</v>
      </c>
      <c r="BV308" s="13">
        <f t="shared" si="42"/>
        <v>0</v>
      </c>
    </row>
    <row r="309" spans="1:74" x14ac:dyDescent="0.25">
      <c r="A309" t="s">
        <v>156</v>
      </c>
      <c r="B309" t="s">
        <v>93</v>
      </c>
      <c r="C309">
        <v>16</v>
      </c>
      <c r="D309" t="s">
        <v>123</v>
      </c>
      <c r="E309" s="8" t="s">
        <v>478</v>
      </c>
      <c r="F309" s="3">
        <v>353267</v>
      </c>
      <c r="G309" s="3">
        <v>0</v>
      </c>
      <c r="H309" s="3">
        <v>353267</v>
      </c>
      <c r="I309" t="s">
        <v>40</v>
      </c>
      <c r="J309" t="s">
        <v>69</v>
      </c>
      <c r="K309" t="s">
        <v>141</v>
      </c>
      <c r="L309" t="s">
        <v>41</v>
      </c>
      <c r="M309">
        <v>0</v>
      </c>
      <c r="N309">
        <v>0</v>
      </c>
      <c r="O309">
        <v>5</v>
      </c>
      <c r="P309">
        <v>11</v>
      </c>
      <c r="Q309">
        <v>0</v>
      </c>
      <c r="S309">
        <v>16</v>
      </c>
      <c r="T309" s="16">
        <f t="shared" si="43"/>
        <v>9.1383512129429564E-2</v>
      </c>
      <c r="U309" s="3">
        <v>3865763</v>
      </c>
      <c r="V309" s="3">
        <v>3908279</v>
      </c>
      <c r="W309" s="14">
        <f t="shared" si="44"/>
        <v>1.0109980875702933</v>
      </c>
      <c r="X309" s="3">
        <v>3285383</v>
      </c>
      <c r="Y309" s="18">
        <f t="shared" si="45"/>
        <v>0.8498666369355804</v>
      </c>
      <c r="Z309" s="8">
        <v>42370</v>
      </c>
      <c r="AA309" s="9">
        <v>233511</v>
      </c>
      <c r="AB309" s="9">
        <v>233511</v>
      </c>
      <c r="AC309">
        <v>5.5E-2</v>
      </c>
      <c r="AD309">
        <v>18</v>
      </c>
      <c r="AE309" s="38">
        <f t="shared" si="46"/>
        <v>8.8919916286047063E-2</v>
      </c>
      <c r="AF309">
        <v>30</v>
      </c>
      <c r="AG309" s="10">
        <v>49065</v>
      </c>
      <c r="AH309" t="s">
        <v>54</v>
      </c>
      <c r="AI309" t="s">
        <v>43</v>
      </c>
      <c r="AJ309" t="s">
        <v>55</v>
      </c>
      <c r="AK309" s="8">
        <v>42522</v>
      </c>
      <c r="AL309" s="3">
        <v>78500</v>
      </c>
      <c r="AM309" s="3">
        <v>78500</v>
      </c>
      <c r="AN309">
        <v>0.03</v>
      </c>
      <c r="AO309">
        <v>16</v>
      </c>
      <c r="AP309" s="38">
        <f t="shared" si="49"/>
        <v>7.9610849265488073E-2</v>
      </c>
      <c r="AQ309" t="s">
        <v>358</v>
      </c>
      <c r="AR309" s="8">
        <v>48366</v>
      </c>
      <c r="AS309" t="s">
        <v>71</v>
      </c>
      <c r="AT309" t="s">
        <v>58</v>
      </c>
      <c r="AU309" t="s">
        <v>55</v>
      </c>
      <c r="AV309" s="11">
        <v>42549</v>
      </c>
      <c r="AW309" s="3">
        <v>268369</v>
      </c>
      <c r="AX309" s="3">
        <v>268920</v>
      </c>
      <c r="AY309">
        <v>0.03</v>
      </c>
      <c r="AZ309">
        <v>17</v>
      </c>
      <c r="BA309" s="38">
        <f t="shared" si="47"/>
        <v>7.5952529375969816E-2</v>
      </c>
      <c r="BB309" t="s">
        <v>358</v>
      </c>
      <c r="BC309" s="8">
        <v>48758</v>
      </c>
      <c r="BD309" t="s">
        <v>75</v>
      </c>
      <c r="BE309" t="s">
        <v>100</v>
      </c>
      <c r="BF309" t="s">
        <v>55</v>
      </c>
      <c r="BG309" s="11" t="s">
        <v>106</v>
      </c>
      <c r="BH309" s="3">
        <v>0</v>
      </c>
      <c r="BI309" s="3">
        <v>0</v>
      </c>
      <c r="BJ309">
        <v>0</v>
      </c>
      <c r="BK309">
        <v>0</v>
      </c>
      <c r="BL309" s="38">
        <f t="shared" si="48"/>
        <v>0</v>
      </c>
      <c r="BM309">
        <v>0</v>
      </c>
      <c r="BN309" s="8">
        <v>0</v>
      </c>
      <c r="BO309">
        <v>0</v>
      </c>
      <c r="BP309" t="s">
        <v>46</v>
      </c>
      <c r="BQ309">
        <v>0</v>
      </c>
      <c r="BR309" s="3">
        <v>3865763</v>
      </c>
      <c r="BS309" t="s">
        <v>47</v>
      </c>
      <c r="BT309" s="19">
        <f t="shared" si="40"/>
        <v>580380</v>
      </c>
      <c r="BU309" s="19">
        <f t="shared" si="41"/>
        <v>3865763</v>
      </c>
      <c r="BV309" s="13">
        <f t="shared" si="42"/>
        <v>1</v>
      </c>
    </row>
    <row r="310" spans="1:74" x14ac:dyDescent="0.25">
      <c r="A310" t="s">
        <v>454</v>
      </c>
      <c r="B310" t="s">
        <v>455</v>
      </c>
      <c r="C310">
        <v>14</v>
      </c>
      <c r="D310" t="s">
        <v>123</v>
      </c>
      <c r="E310" s="8">
        <v>42613</v>
      </c>
      <c r="F310" s="3">
        <v>269915</v>
      </c>
      <c r="G310" s="3">
        <v>0</v>
      </c>
      <c r="H310" s="3">
        <v>269915</v>
      </c>
      <c r="I310">
        <v>15</v>
      </c>
      <c r="J310">
        <v>30</v>
      </c>
      <c r="K310">
        <v>45</v>
      </c>
      <c r="L310" t="s">
        <v>41</v>
      </c>
      <c r="M310">
        <v>0</v>
      </c>
      <c r="N310">
        <v>0</v>
      </c>
      <c r="O310">
        <v>0</v>
      </c>
      <c r="P310">
        <v>14</v>
      </c>
      <c r="Q310">
        <v>0</v>
      </c>
      <c r="S310">
        <v>14</v>
      </c>
      <c r="T310" s="16">
        <f t="shared" si="43"/>
        <v>9.210641709569356E-2</v>
      </c>
      <c r="U310" s="3">
        <v>2930469</v>
      </c>
      <c r="V310" s="3">
        <v>3323326</v>
      </c>
      <c r="W310" s="14">
        <f t="shared" si="44"/>
        <v>1.1340594287126053</v>
      </c>
      <c r="X310" s="3">
        <v>2672169</v>
      </c>
      <c r="Y310" s="18">
        <f t="shared" si="45"/>
        <v>0.91185711229158195</v>
      </c>
      <c r="Z310" s="8">
        <v>42312</v>
      </c>
      <c r="AA310" s="9">
        <v>115000</v>
      </c>
      <c r="AB310" s="9">
        <v>118545</v>
      </c>
      <c r="AC310">
        <v>0.05</v>
      </c>
      <c r="AD310">
        <v>15</v>
      </c>
      <c r="AE310" s="38">
        <f t="shared" si="46"/>
        <v>9.6342287609244376E-2</v>
      </c>
      <c r="AF310">
        <v>15</v>
      </c>
      <c r="AG310" s="10">
        <v>47791</v>
      </c>
      <c r="AH310">
        <v>0</v>
      </c>
      <c r="AI310" t="s">
        <v>100</v>
      </c>
      <c r="AJ310" t="s">
        <v>288</v>
      </c>
      <c r="AK310" s="8">
        <v>42309</v>
      </c>
      <c r="AL310" s="3">
        <v>143300</v>
      </c>
      <c r="AM310" s="3">
        <v>141573</v>
      </c>
      <c r="AN310">
        <v>5.7500000000000002E-2</v>
      </c>
      <c r="AO310">
        <v>16</v>
      </c>
      <c r="AP310" s="38">
        <f t="shared" si="49"/>
        <v>9.7260290008921196E-2</v>
      </c>
      <c r="AQ310">
        <v>16</v>
      </c>
      <c r="AR310" s="8">
        <v>48122</v>
      </c>
      <c r="AS310">
        <v>0</v>
      </c>
      <c r="AT310" t="s">
        <v>100</v>
      </c>
      <c r="AU310" t="s">
        <v>291</v>
      </c>
      <c r="AV310" s="11" t="s">
        <v>106</v>
      </c>
      <c r="AW310" s="3">
        <v>0</v>
      </c>
      <c r="AX310" s="3">
        <v>0</v>
      </c>
      <c r="AY310">
        <v>0</v>
      </c>
      <c r="AZ310">
        <v>0</v>
      </c>
      <c r="BA310" s="38">
        <f t="shared" si="47"/>
        <v>0</v>
      </c>
      <c r="BB310">
        <v>0</v>
      </c>
      <c r="BC310" s="8">
        <v>0</v>
      </c>
      <c r="BD310">
        <v>0</v>
      </c>
      <c r="BE310" t="s">
        <v>46</v>
      </c>
      <c r="BF310">
        <v>0</v>
      </c>
      <c r="BG310" s="11" t="s">
        <v>106</v>
      </c>
      <c r="BH310" s="3">
        <v>0</v>
      </c>
      <c r="BI310" s="3">
        <v>0</v>
      </c>
      <c r="BJ310">
        <v>0</v>
      </c>
      <c r="BK310">
        <v>0</v>
      </c>
      <c r="BL310" s="38">
        <f t="shared" si="48"/>
        <v>0</v>
      </c>
      <c r="BM310">
        <v>0</v>
      </c>
      <c r="BN310" s="8">
        <v>0</v>
      </c>
      <c r="BO310">
        <v>0</v>
      </c>
      <c r="BP310" t="s">
        <v>46</v>
      </c>
      <c r="BQ310">
        <v>0</v>
      </c>
      <c r="BR310" s="3">
        <v>2930469</v>
      </c>
      <c r="BS310" t="s">
        <v>62</v>
      </c>
      <c r="BT310" s="19">
        <f t="shared" si="40"/>
        <v>258300</v>
      </c>
      <c r="BU310" s="19">
        <f t="shared" si="41"/>
        <v>2930469</v>
      </c>
      <c r="BV310" s="13">
        <f t="shared" si="42"/>
        <v>1</v>
      </c>
    </row>
    <row r="311" spans="1:74" hidden="1" x14ac:dyDescent="0.25">
      <c r="A311" t="s">
        <v>76</v>
      </c>
      <c r="B311" t="s">
        <v>77</v>
      </c>
      <c r="C311">
        <v>16</v>
      </c>
      <c r="D311" t="s">
        <v>123</v>
      </c>
      <c r="E311" s="8">
        <v>42762</v>
      </c>
      <c r="F311" s="3">
        <v>268989</v>
      </c>
      <c r="G311" s="3">
        <v>0</v>
      </c>
      <c r="H311" s="3">
        <v>268989</v>
      </c>
      <c r="I311" t="s">
        <v>40</v>
      </c>
      <c r="J311" t="s">
        <v>69</v>
      </c>
      <c r="K311" t="s">
        <v>141</v>
      </c>
      <c r="L311" t="s">
        <v>41</v>
      </c>
      <c r="M311">
        <v>0</v>
      </c>
      <c r="N311">
        <v>0</v>
      </c>
      <c r="O311">
        <v>3</v>
      </c>
      <c r="P311">
        <v>13</v>
      </c>
      <c r="Q311">
        <v>0</v>
      </c>
      <c r="S311">
        <v>16</v>
      </c>
      <c r="T311" s="16">
        <f t="shared" si="43"/>
        <v>8.1948828936857829E-2</v>
      </c>
      <c r="U311" s="3">
        <v>3282402</v>
      </c>
      <c r="V311" s="3">
        <v>3607523</v>
      </c>
      <c r="W311" s="14">
        <f t="shared" si="44"/>
        <v>1.0990497202962952</v>
      </c>
      <c r="X311" s="3">
        <v>2514000</v>
      </c>
      <c r="Y311" s="18">
        <f t="shared" si="45"/>
        <v>0.76590253113421203</v>
      </c>
      <c r="Z311" s="8">
        <v>42278</v>
      </c>
      <c r="AA311" s="9">
        <v>198601</v>
      </c>
      <c r="AB311" s="9">
        <v>197606</v>
      </c>
      <c r="AC311">
        <v>5.5E-2</v>
      </c>
      <c r="AD311">
        <v>16</v>
      </c>
      <c r="AE311" s="38">
        <f t="shared" si="46"/>
        <v>9.5582538003856965E-2</v>
      </c>
      <c r="AF311">
        <v>30</v>
      </c>
      <c r="AG311" s="10">
        <v>48122</v>
      </c>
      <c r="AH311" t="s">
        <v>42</v>
      </c>
      <c r="AI311" t="s">
        <v>43</v>
      </c>
      <c r="AJ311" t="s">
        <v>479</v>
      </c>
      <c r="AK311" s="8" t="s">
        <v>106</v>
      </c>
      <c r="AL311" s="3">
        <v>2200000</v>
      </c>
      <c r="AM311" s="3" t="s">
        <v>480</v>
      </c>
      <c r="AN311">
        <v>0.04</v>
      </c>
      <c r="AO311">
        <v>16</v>
      </c>
      <c r="AP311" s="38">
        <f t="shared" si="49"/>
        <v>8.5819999221953561E-2</v>
      </c>
      <c r="AQ311">
        <v>30</v>
      </c>
      <c r="AR311" s="8">
        <v>42917</v>
      </c>
      <c r="AS311" t="s">
        <v>71</v>
      </c>
      <c r="AT311" t="s">
        <v>100</v>
      </c>
      <c r="AU311" t="s">
        <v>55</v>
      </c>
      <c r="AV311" s="11">
        <v>42324</v>
      </c>
      <c r="AW311" s="3">
        <v>496301</v>
      </c>
      <c r="AX311" s="3">
        <v>503414</v>
      </c>
      <c r="AY311">
        <v>0.04</v>
      </c>
      <c r="AZ311">
        <v>17</v>
      </c>
      <c r="BA311" s="38">
        <f t="shared" si="47"/>
        <v>8.2198522089099474E-2</v>
      </c>
      <c r="BB311" t="s">
        <v>358</v>
      </c>
      <c r="BC311" s="8">
        <v>48214</v>
      </c>
      <c r="BD311" t="s">
        <v>75</v>
      </c>
      <c r="BE311" t="s">
        <v>58</v>
      </c>
      <c r="BF311" t="s">
        <v>55</v>
      </c>
      <c r="BG311" s="11">
        <v>42324</v>
      </c>
      <c r="BH311" s="3">
        <v>58500</v>
      </c>
      <c r="BI311" s="3">
        <v>58500</v>
      </c>
      <c r="BJ311">
        <v>0.04</v>
      </c>
      <c r="BK311">
        <v>17</v>
      </c>
      <c r="BL311" s="38">
        <f t="shared" si="48"/>
        <v>8.2198522089099474E-2</v>
      </c>
      <c r="BM311" t="s">
        <v>358</v>
      </c>
      <c r="BN311" s="8">
        <v>48304</v>
      </c>
      <c r="BO311" t="s">
        <v>346</v>
      </c>
      <c r="BP311" t="s">
        <v>58</v>
      </c>
      <c r="BQ311" t="s">
        <v>55</v>
      </c>
      <c r="BR311" s="3">
        <v>3282402</v>
      </c>
      <c r="BS311" t="s">
        <v>47</v>
      </c>
      <c r="BT311" s="19">
        <f t="shared" si="40"/>
        <v>2953402</v>
      </c>
      <c r="BU311" s="19">
        <f t="shared" si="41"/>
        <v>5467402</v>
      </c>
      <c r="BV311" s="13">
        <f t="shared" si="42"/>
        <v>1.6656710543071811</v>
      </c>
    </row>
    <row r="312" spans="1:74" hidden="1" x14ac:dyDescent="0.25">
      <c r="A312" t="s">
        <v>260</v>
      </c>
      <c r="B312" t="s">
        <v>439</v>
      </c>
      <c r="C312">
        <v>32</v>
      </c>
      <c r="D312" t="s">
        <v>64</v>
      </c>
      <c r="E312" s="8">
        <v>42811</v>
      </c>
      <c r="F312" s="3" t="s">
        <v>132</v>
      </c>
      <c r="G312" s="3">
        <v>0</v>
      </c>
      <c r="H312" s="3" t="s">
        <v>132</v>
      </c>
      <c r="I312" t="s">
        <v>51</v>
      </c>
      <c r="J312" t="s">
        <v>481</v>
      </c>
      <c r="K312" t="s">
        <v>136</v>
      </c>
      <c r="L312" t="s">
        <v>46</v>
      </c>
      <c r="M312">
        <v>0</v>
      </c>
      <c r="N312">
        <v>0</v>
      </c>
      <c r="O312">
        <v>0</v>
      </c>
      <c r="P312" t="s">
        <v>132</v>
      </c>
      <c r="Q312">
        <v>0</v>
      </c>
      <c r="S312" t="s">
        <v>132</v>
      </c>
      <c r="T312" s="16">
        <f t="shared" si="43"/>
        <v>0</v>
      </c>
      <c r="U312" s="3" t="s">
        <v>132</v>
      </c>
      <c r="V312" s="3">
        <v>0</v>
      </c>
      <c r="W312" s="14">
        <f t="shared" si="44"/>
        <v>0</v>
      </c>
      <c r="X312" s="3" t="s">
        <v>132</v>
      </c>
      <c r="Y312" s="18">
        <f t="shared" si="45"/>
        <v>0</v>
      </c>
      <c r="Z312" s="8" t="s">
        <v>132</v>
      </c>
      <c r="AA312" s="9" t="s">
        <v>132</v>
      </c>
      <c r="AB312" s="9" t="s">
        <v>132</v>
      </c>
      <c r="AC312" t="s">
        <v>132</v>
      </c>
      <c r="AD312" t="s">
        <v>132</v>
      </c>
      <c r="AE312" s="38">
        <f t="shared" si="46"/>
        <v>0</v>
      </c>
      <c r="AF312" t="s">
        <v>132</v>
      </c>
      <c r="AG312" s="10" t="s">
        <v>132</v>
      </c>
      <c r="AH312">
        <v>0</v>
      </c>
      <c r="AI312" t="s">
        <v>46</v>
      </c>
      <c r="AJ312" t="s">
        <v>482</v>
      </c>
      <c r="AK312" s="8" t="s">
        <v>132</v>
      </c>
      <c r="AL312" s="3" t="s">
        <v>132</v>
      </c>
      <c r="AM312" s="3" t="s">
        <v>132</v>
      </c>
      <c r="AN312" t="s">
        <v>132</v>
      </c>
      <c r="AO312" t="s">
        <v>132</v>
      </c>
      <c r="AP312" s="38">
        <f t="shared" si="49"/>
        <v>0</v>
      </c>
      <c r="AQ312" t="s">
        <v>132</v>
      </c>
      <c r="AR312" s="8" t="s">
        <v>132</v>
      </c>
      <c r="AS312">
        <v>0</v>
      </c>
      <c r="AT312" t="s">
        <v>46</v>
      </c>
      <c r="AU312" t="s">
        <v>482</v>
      </c>
      <c r="AV312" s="11" t="s">
        <v>132</v>
      </c>
      <c r="AW312" s="3" t="s">
        <v>132</v>
      </c>
      <c r="AX312" s="3" t="s">
        <v>132</v>
      </c>
      <c r="AY312" t="s">
        <v>132</v>
      </c>
      <c r="AZ312" t="s">
        <v>132</v>
      </c>
      <c r="BA312" s="38">
        <f t="shared" si="47"/>
        <v>0</v>
      </c>
      <c r="BB312" t="s">
        <v>132</v>
      </c>
      <c r="BC312" s="8" t="s">
        <v>132</v>
      </c>
      <c r="BD312">
        <v>0</v>
      </c>
      <c r="BE312" t="s">
        <v>46</v>
      </c>
      <c r="BF312" t="s">
        <v>482</v>
      </c>
      <c r="BG312" s="11" t="s">
        <v>106</v>
      </c>
      <c r="BH312" s="3">
        <v>0</v>
      </c>
      <c r="BI312" s="3">
        <v>0</v>
      </c>
      <c r="BJ312">
        <v>0</v>
      </c>
      <c r="BK312">
        <v>0</v>
      </c>
      <c r="BL312" s="38">
        <f t="shared" si="48"/>
        <v>0</v>
      </c>
      <c r="BM312">
        <v>0</v>
      </c>
      <c r="BN312" s="8">
        <v>0</v>
      </c>
      <c r="BO312">
        <v>0</v>
      </c>
      <c r="BP312" t="s">
        <v>46</v>
      </c>
      <c r="BQ312">
        <v>0</v>
      </c>
      <c r="BR312" s="3">
        <v>0</v>
      </c>
      <c r="BS312">
        <v>0</v>
      </c>
      <c r="BT312" s="19" t="e">
        <f t="shared" si="40"/>
        <v>#VALUE!</v>
      </c>
      <c r="BU312" s="19" t="e">
        <f t="shared" si="41"/>
        <v>#VALUE!</v>
      </c>
      <c r="BV312" s="13">
        <f t="shared" si="42"/>
        <v>0</v>
      </c>
    </row>
    <row r="313" spans="1:74" hidden="1" x14ac:dyDescent="0.25">
      <c r="A313" t="s">
        <v>332</v>
      </c>
      <c r="B313" t="s">
        <v>57</v>
      </c>
      <c r="C313">
        <v>18</v>
      </c>
      <c r="D313" t="s">
        <v>64</v>
      </c>
      <c r="E313" s="8">
        <v>42734</v>
      </c>
      <c r="F313" s="3">
        <v>254585</v>
      </c>
      <c r="G313" s="3">
        <v>0</v>
      </c>
      <c r="H313" s="3">
        <v>254585</v>
      </c>
      <c r="I313" t="s">
        <v>40</v>
      </c>
      <c r="J313" t="s">
        <v>69</v>
      </c>
      <c r="K313" t="s">
        <v>141</v>
      </c>
      <c r="L313" t="s">
        <v>41</v>
      </c>
      <c r="M313">
        <v>15</v>
      </c>
      <c r="N313">
        <v>0</v>
      </c>
      <c r="O313">
        <v>0</v>
      </c>
      <c r="P313">
        <v>0</v>
      </c>
      <c r="Q313">
        <v>3</v>
      </c>
      <c r="S313">
        <v>18</v>
      </c>
      <c r="T313" s="16">
        <f t="shared" si="43"/>
        <v>7.285762078092746E-2</v>
      </c>
      <c r="U313" s="3">
        <v>3494281</v>
      </c>
      <c r="V313" s="3">
        <v>3509836</v>
      </c>
      <c r="W313" s="14">
        <f t="shared" si="44"/>
        <v>1.0044515595626111</v>
      </c>
      <c r="X313" s="3">
        <v>2392862</v>
      </c>
      <c r="Y313" s="18">
        <f t="shared" si="45"/>
        <v>0.68479381022877095</v>
      </c>
      <c r="Z313" s="8">
        <v>42776</v>
      </c>
      <c r="AA313" s="9">
        <v>179926</v>
      </c>
      <c r="AB313" s="9">
        <v>178078</v>
      </c>
      <c r="AC313">
        <v>0.06</v>
      </c>
      <c r="AD313">
        <v>15</v>
      </c>
      <c r="AE313" s="38">
        <f t="shared" si="46"/>
        <v>0.10296276395531272</v>
      </c>
      <c r="AF313">
        <v>30</v>
      </c>
      <c r="AG313" s="10">
        <v>48183</v>
      </c>
      <c r="AH313" t="s">
        <v>63</v>
      </c>
      <c r="AI313" t="s">
        <v>43</v>
      </c>
      <c r="AJ313" t="s">
        <v>44</v>
      </c>
      <c r="AK313" s="8">
        <v>42339</v>
      </c>
      <c r="AL313" s="3">
        <v>804743</v>
      </c>
      <c r="AM313" s="3">
        <v>810248</v>
      </c>
      <c r="AN313">
        <v>0</v>
      </c>
      <c r="AO313">
        <v>20</v>
      </c>
      <c r="AP313" s="38">
        <f t="shared" si="49"/>
        <v>0.05</v>
      </c>
      <c r="AQ313" t="s">
        <v>165</v>
      </c>
      <c r="AR313" s="8">
        <v>49483</v>
      </c>
      <c r="AS313" t="s">
        <v>206</v>
      </c>
      <c r="AT313" t="s">
        <v>58</v>
      </c>
      <c r="AU313">
        <v>0</v>
      </c>
      <c r="AV313" s="11">
        <v>42339</v>
      </c>
      <c r="AW313" s="3">
        <v>467000</v>
      </c>
      <c r="AX313" s="3">
        <v>209353</v>
      </c>
      <c r="AY313">
        <v>0</v>
      </c>
      <c r="AZ313" t="s">
        <v>165</v>
      </c>
      <c r="BA313" s="38">
        <f t="shared" si="47"/>
        <v>0</v>
      </c>
      <c r="BB313" t="s">
        <v>165</v>
      </c>
      <c r="BC313" s="8" t="s">
        <v>165</v>
      </c>
      <c r="BD313" t="s">
        <v>165</v>
      </c>
      <c r="BE313" t="s">
        <v>58</v>
      </c>
      <c r="BF313">
        <v>0</v>
      </c>
      <c r="BG313" s="11" t="s">
        <v>106</v>
      </c>
      <c r="BH313" s="3">
        <v>0</v>
      </c>
      <c r="BI313" s="3">
        <v>0</v>
      </c>
      <c r="BJ313">
        <v>0</v>
      </c>
      <c r="BK313">
        <v>0</v>
      </c>
      <c r="BL313" s="38">
        <f t="shared" si="48"/>
        <v>0</v>
      </c>
      <c r="BM313">
        <v>0</v>
      </c>
      <c r="BN313" s="8">
        <v>0</v>
      </c>
      <c r="BO313">
        <v>0</v>
      </c>
      <c r="BP313" t="s">
        <v>46</v>
      </c>
      <c r="BQ313">
        <v>0</v>
      </c>
      <c r="BR313" s="3">
        <v>3494281</v>
      </c>
      <c r="BS313" t="s">
        <v>255</v>
      </c>
      <c r="BT313" s="19">
        <f t="shared" si="40"/>
        <v>1451669</v>
      </c>
      <c r="BU313" s="19">
        <f t="shared" si="41"/>
        <v>3844531</v>
      </c>
      <c r="BV313" s="13">
        <f t="shared" si="42"/>
        <v>1.1002352129093225</v>
      </c>
    </row>
    <row r="314" spans="1:74" hidden="1" x14ac:dyDescent="0.25">
      <c r="A314" t="s">
        <v>35</v>
      </c>
      <c r="B314" t="s">
        <v>36</v>
      </c>
      <c r="C314">
        <v>18</v>
      </c>
      <c r="D314" t="s">
        <v>64</v>
      </c>
      <c r="E314" s="8">
        <v>43404</v>
      </c>
      <c r="F314" s="3">
        <v>1811740</v>
      </c>
      <c r="G314" s="3">
        <v>503261</v>
      </c>
      <c r="H314" s="3">
        <v>2315001</v>
      </c>
      <c r="I314">
        <v>15</v>
      </c>
      <c r="J314">
        <v>15</v>
      </c>
      <c r="K314">
        <v>30</v>
      </c>
      <c r="L314" t="s">
        <v>41</v>
      </c>
      <c r="M314">
        <v>0</v>
      </c>
      <c r="N314">
        <v>0</v>
      </c>
      <c r="O314">
        <v>0</v>
      </c>
      <c r="P314">
        <v>16</v>
      </c>
      <c r="Q314">
        <v>2</v>
      </c>
      <c r="S314">
        <v>18</v>
      </c>
      <c r="T314" s="16">
        <f t="shared" si="43"/>
        <v>0.43139821037837428</v>
      </c>
      <c r="U314" s="3">
        <v>5366274</v>
      </c>
      <c r="V314" s="3">
        <v>4982216</v>
      </c>
      <c r="W314" s="14">
        <f t="shared" si="44"/>
        <v>0.92843116098805245</v>
      </c>
      <c r="X314" s="3">
        <v>400000</v>
      </c>
      <c r="Y314" s="18">
        <f t="shared" si="45"/>
        <v>7.453961538303859E-2</v>
      </c>
      <c r="Z314" s="8">
        <v>42927</v>
      </c>
      <c r="AA314" s="9">
        <v>505000</v>
      </c>
      <c r="AB314" s="9">
        <v>0</v>
      </c>
      <c r="AC314">
        <v>5.45E-2</v>
      </c>
      <c r="AD314">
        <v>0</v>
      </c>
      <c r="AE314" s="38">
        <f t="shared" si="46"/>
        <v>0</v>
      </c>
      <c r="AF314">
        <v>0</v>
      </c>
      <c r="AG314" s="10">
        <v>12610</v>
      </c>
      <c r="AH314">
        <v>0</v>
      </c>
      <c r="AI314" t="s">
        <v>43</v>
      </c>
      <c r="AJ314">
        <v>0</v>
      </c>
      <c r="AK314" s="8" t="s">
        <v>106</v>
      </c>
      <c r="AL314" s="3">
        <v>426569</v>
      </c>
      <c r="AM314" s="3">
        <v>0</v>
      </c>
      <c r="AN314">
        <v>0.02</v>
      </c>
      <c r="AO314">
        <v>0</v>
      </c>
      <c r="AP314" s="38">
        <f t="shared" si="49"/>
        <v>0</v>
      </c>
      <c r="AQ314">
        <v>0</v>
      </c>
      <c r="AR314" s="8">
        <v>0</v>
      </c>
      <c r="AS314">
        <v>0</v>
      </c>
      <c r="AT314" t="s">
        <v>58</v>
      </c>
      <c r="AU314">
        <v>0</v>
      </c>
      <c r="AV314" s="11" t="s">
        <v>106</v>
      </c>
      <c r="AW314" s="3">
        <v>110000</v>
      </c>
      <c r="AX314" s="3">
        <v>0</v>
      </c>
      <c r="AY314">
        <v>5.45E-2</v>
      </c>
      <c r="AZ314">
        <v>0</v>
      </c>
      <c r="BA314" s="38">
        <f t="shared" si="47"/>
        <v>0</v>
      </c>
      <c r="BB314">
        <v>0</v>
      </c>
      <c r="BC314" s="8">
        <v>0</v>
      </c>
      <c r="BD314">
        <v>0</v>
      </c>
      <c r="BE314" t="s">
        <v>46</v>
      </c>
      <c r="BF314">
        <v>0</v>
      </c>
      <c r="BG314" s="11">
        <v>42905</v>
      </c>
      <c r="BH314" s="3">
        <v>500000</v>
      </c>
      <c r="BI314" s="3">
        <v>0</v>
      </c>
      <c r="BJ314">
        <v>0.02</v>
      </c>
      <c r="BK314">
        <v>0</v>
      </c>
      <c r="BL314" s="38">
        <f t="shared" si="48"/>
        <v>0</v>
      </c>
      <c r="BM314">
        <v>0</v>
      </c>
      <c r="BN314" s="8">
        <v>0</v>
      </c>
      <c r="BO314">
        <v>0</v>
      </c>
      <c r="BP314" t="s">
        <v>46</v>
      </c>
      <c r="BQ314">
        <v>0</v>
      </c>
      <c r="BR314" s="3">
        <v>5366274</v>
      </c>
      <c r="BS314">
        <v>0</v>
      </c>
      <c r="BT314" s="19">
        <f t="shared" si="40"/>
        <v>1541569</v>
      </c>
      <c r="BU314" s="19">
        <f t="shared" si="41"/>
        <v>1941569</v>
      </c>
      <c r="BV314" s="13">
        <f t="shared" si="42"/>
        <v>0.36180951624907709</v>
      </c>
    </row>
    <row r="315" spans="1:74" hidden="1" x14ac:dyDescent="0.25">
      <c r="A315" t="s">
        <v>35</v>
      </c>
      <c r="B315" t="s">
        <v>36</v>
      </c>
      <c r="C315">
        <v>36</v>
      </c>
      <c r="D315" t="s">
        <v>123</v>
      </c>
      <c r="E315" s="8" t="s">
        <v>165</v>
      </c>
      <c r="F315" s="3">
        <v>575000</v>
      </c>
      <c r="G315" s="3">
        <v>0</v>
      </c>
      <c r="H315" s="3">
        <v>575000</v>
      </c>
      <c r="I315" t="s">
        <v>51</v>
      </c>
      <c r="J315" t="s">
        <v>52</v>
      </c>
      <c r="K315" t="s">
        <v>136</v>
      </c>
      <c r="L315" t="s">
        <v>41</v>
      </c>
      <c r="M315">
        <v>0</v>
      </c>
      <c r="N315">
        <v>0</v>
      </c>
      <c r="O315">
        <v>0</v>
      </c>
      <c r="P315">
        <v>36</v>
      </c>
      <c r="Q315">
        <v>0</v>
      </c>
      <c r="S315">
        <v>36</v>
      </c>
      <c r="T315" s="16">
        <f t="shared" si="43"/>
        <v>7.8423360395984784E-2</v>
      </c>
      <c r="U315" s="3">
        <v>7331999</v>
      </c>
      <c r="V315" s="3">
        <v>8008956</v>
      </c>
      <c r="W315" s="14">
        <f t="shared" si="44"/>
        <v>1.0923291178844952</v>
      </c>
      <c r="X315" s="3">
        <v>6008249</v>
      </c>
      <c r="Y315" s="18">
        <f t="shared" si="45"/>
        <v>0.81945578552315679</v>
      </c>
      <c r="Z315" s="8" t="s">
        <v>106</v>
      </c>
      <c r="AA315" s="9">
        <v>600000</v>
      </c>
      <c r="AB315" s="9">
        <v>600000</v>
      </c>
      <c r="AC315">
        <v>5.1999999999999998E-2</v>
      </c>
      <c r="AD315">
        <v>18</v>
      </c>
      <c r="AE315" s="38">
        <f t="shared" si="46"/>
        <v>8.6888055074880483E-2</v>
      </c>
      <c r="AF315">
        <v>30</v>
      </c>
      <c r="AG315" s="10" t="s">
        <v>165</v>
      </c>
      <c r="AH315" t="s">
        <v>63</v>
      </c>
      <c r="AI315" t="s">
        <v>43</v>
      </c>
      <c r="AJ315" t="s">
        <v>55</v>
      </c>
      <c r="AK315" s="8">
        <v>42643</v>
      </c>
      <c r="AL315" s="3">
        <v>600000</v>
      </c>
      <c r="AM315" s="3">
        <v>541500</v>
      </c>
      <c r="AN315">
        <v>0</v>
      </c>
      <c r="AO315">
        <v>20</v>
      </c>
      <c r="AP315" s="38">
        <f t="shared" si="49"/>
        <v>0.05</v>
      </c>
      <c r="AQ315">
        <v>20</v>
      </c>
      <c r="AR315" s="8">
        <v>49948</v>
      </c>
      <c r="AS315" t="s">
        <v>206</v>
      </c>
      <c r="AT315" t="s">
        <v>58</v>
      </c>
      <c r="AU315" t="s">
        <v>55</v>
      </c>
      <c r="AV315" s="11">
        <v>42643</v>
      </c>
      <c r="AW315" s="3">
        <v>123750</v>
      </c>
      <c r="AX315" s="3">
        <v>495000</v>
      </c>
      <c r="AY315">
        <v>0</v>
      </c>
      <c r="AZ315" t="s">
        <v>165</v>
      </c>
      <c r="BA315" s="38">
        <f t="shared" si="47"/>
        <v>0</v>
      </c>
      <c r="BB315" t="s">
        <v>165</v>
      </c>
      <c r="BC315" s="8" t="s">
        <v>165</v>
      </c>
      <c r="BD315" t="s">
        <v>47</v>
      </c>
      <c r="BE315" t="s">
        <v>58</v>
      </c>
      <c r="BF315" t="s">
        <v>47</v>
      </c>
      <c r="BG315" s="11" t="s">
        <v>106</v>
      </c>
      <c r="BH315" s="3">
        <v>0</v>
      </c>
      <c r="BI315" s="3">
        <v>0</v>
      </c>
      <c r="BJ315">
        <v>0</v>
      </c>
      <c r="BK315">
        <v>0</v>
      </c>
      <c r="BL315" s="38">
        <f t="shared" si="48"/>
        <v>0</v>
      </c>
      <c r="BM315">
        <v>0</v>
      </c>
      <c r="BN315" s="8">
        <v>0</v>
      </c>
      <c r="BO315">
        <v>0</v>
      </c>
      <c r="BP315" t="s">
        <v>46</v>
      </c>
      <c r="BQ315">
        <v>0</v>
      </c>
      <c r="BR315" s="3">
        <v>7331999</v>
      </c>
      <c r="BS315" t="s">
        <v>62</v>
      </c>
      <c r="BT315" s="19">
        <f t="shared" si="40"/>
        <v>1323750</v>
      </c>
      <c r="BU315" s="19">
        <f t="shared" si="41"/>
        <v>7331999</v>
      </c>
      <c r="BV315" s="13">
        <f t="shared" si="42"/>
        <v>1</v>
      </c>
    </row>
    <row r="316" spans="1:74" x14ac:dyDescent="0.25">
      <c r="A316" t="s">
        <v>252</v>
      </c>
      <c r="B316" t="s">
        <v>253</v>
      </c>
      <c r="C316">
        <v>28</v>
      </c>
      <c r="D316" t="s">
        <v>123</v>
      </c>
      <c r="E316" s="8" t="s">
        <v>483</v>
      </c>
      <c r="F316" s="3">
        <v>459190</v>
      </c>
      <c r="G316" s="3">
        <v>0</v>
      </c>
      <c r="H316" s="3">
        <v>459190</v>
      </c>
      <c r="I316" t="s">
        <v>40</v>
      </c>
      <c r="J316" t="s">
        <v>69</v>
      </c>
      <c r="K316" t="s">
        <v>141</v>
      </c>
      <c r="L316" t="s">
        <v>41</v>
      </c>
      <c r="M316">
        <v>0</v>
      </c>
      <c r="N316">
        <v>0</v>
      </c>
      <c r="O316">
        <v>0</v>
      </c>
      <c r="P316">
        <v>28</v>
      </c>
      <c r="Q316">
        <v>0</v>
      </c>
      <c r="S316">
        <v>28</v>
      </c>
      <c r="T316" s="16">
        <f t="shared" si="43"/>
        <v>9.1072950784232137E-2</v>
      </c>
      <c r="U316" s="3">
        <v>5042002</v>
      </c>
      <c r="V316" s="3">
        <v>4794664</v>
      </c>
      <c r="W316" s="14">
        <f t="shared" si="44"/>
        <v>0.950944485940307</v>
      </c>
      <c r="X316" s="3">
        <v>4442663</v>
      </c>
      <c r="Y316" s="18">
        <f t="shared" si="45"/>
        <v>0.88113074925396695</v>
      </c>
      <c r="Z316" s="8">
        <v>42614</v>
      </c>
      <c r="AA316" s="9">
        <v>485339</v>
      </c>
      <c r="AB316" s="9">
        <v>485339</v>
      </c>
      <c r="AC316">
        <v>5.5E-2</v>
      </c>
      <c r="AD316">
        <v>17</v>
      </c>
      <c r="AE316" s="38">
        <f t="shared" si="46"/>
        <v>9.2041972280607939E-2</v>
      </c>
      <c r="AF316">
        <v>30</v>
      </c>
      <c r="AG316" s="10">
        <v>49188</v>
      </c>
      <c r="AH316" t="s">
        <v>54</v>
      </c>
      <c r="AI316" t="s">
        <v>43</v>
      </c>
      <c r="AJ316" t="s">
        <v>55</v>
      </c>
      <c r="AK316" s="8" t="s">
        <v>106</v>
      </c>
      <c r="AL316" s="3">
        <v>114000</v>
      </c>
      <c r="AM316" s="3">
        <v>114000</v>
      </c>
      <c r="AN316">
        <v>0</v>
      </c>
      <c r="AO316">
        <v>0</v>
      </c>
      <c r="AP316" s="38">
        <f t="shared" si="49"/>
        <v>0</v>
      </c>
      <c r="AQ316">
        <v>0</v>
      </c>
      <c r="AR316" s="8">
        <v>46752</v>
      </c>
      <c r="AS316">
        <v>0</v>
      </c>
      <c r="AT316" t="s">
        <v>58</v>
      </c>
      <c r="AU316" t="s">
        <v>484</v>
      </c>
      <c r="AV316" s="11" t="s">
        <v>106</v>
      </c>
      <c r="AW316" s="3">
        <v>0</v>
      </c>
      <c r="AX316" s="3">
        <v>0</v>
      </c>
      <c r="AY316">
        <v>0</v>
      </c>
      <c r="AZ316">
        <v>0</v>
      </c>
      <c r="BA316" s="38">
        <f t="shared" si="47"/>
        <v>0</v>
      </c>
      <c r="BB316">
        <v>0</v>
      </c>
      <c r="BC316" s="8">
        <v>0</v>
      </c>
      <c r="BD316">
        <v>0</v>
      </c>
      <c r="BE316" t="s">
        <v>46</v>
      </c>
      <c r="BF316">
        <v>0</v>
      </c>
      <c r="BG316" s="11" t="s">
        <v>106</v>
      </c>
      <c r="BH316" s="3">
        <v>0</v>
      </c>
      <c r="BI316" s="3">
        <v>0</v>
      </c>
      <c r="BJ316">
        <v>0</v>
      </c>
      <c r="BK316">
        <v>0</v>
      </c>
      <c r="BL316" s="38">
        <f t="shared" si="48"/>
        <v>0</v>
      </c>
      <c r="BM316">
        <v>0</v>
      </c>
      <c r="BN316" s="8">
        <v>0</v>
      </c>
      <c r="BO316">
        <v>0</v>
      </c>
      <c r="BP316" t="s">
        <v>46</v>
      </c>
      <c r="BQ316">
        <v>0</v>
      </c>
      <c r="BR316" s="3">
        <v>5042002</v>
      </c>
      <c r="BS316">
        <v>0</v>
      </c>
      <c r="BT316" s="19">
        <f t="shared" si="40"/>
        <v>599339</v>
      </c>
      <c r="BU316" s="19">
        <f t="shared" si="41"/>
        <v>5042002</v>
      </c>
      <c r="BV316" s="13">
        <f t="shared" si="42"/>
        <v>1</v>
      </c>
    </row>
    <row r="317" spans="1:74" x14ac:dyDescent="0.25">
      <c r="A317" t="s">
        <v>130</v>
      </c>
      <c r="B317" t="s">
        <v>131</v>
      </c>
      <c r="C317">
        <v>14</v>
      </c>
      <c r="D317" t="s">
        <v>123</v>
      </c>
      <c r="E317" s="8">
        <v>42947</v>
      </c>
      <c r="F317" s="3">
        <v>220027</v>
      </c>
      <c r="G317" s="3">
        <v>0</v>
      </c>
      <c r="H317" s="3">
        <v>220027</v>
      </c>
      <c r="I317" t="s">
        <v>40</v>
      </c>
      <c r="J317" t="s">
        <v>69</v>
      </c>
      <c r="K317" t="s">
        <v>141</v>
      </c>
      <c r="L317" t="s">
        <v>41</v>
      </c>
      <c r="M317">
        <v>0</v>
      </c>
      <c r="N317">
        <v>0</v>
      </c>
      <c r="O317">
        <v>3</v>
      </c>
      <c r="P317">
        <v>11</v>
      </c>
      <c r="Q317">
        <v>0</v>
      </c>
      <c r="S317">
        <v>14</v>
      </c>
      <c r="T317" s="16">
        <f t="shared" si="43"/>
        <v>7.5163263612019318E-2</v>
      </c>
      <c r="U317" s="3">
        <v>2927321</v>
      </c>
      <c r="V317" s="3">
        <v>3030717</v>
      </c>
      <c r="W317" s="14">
        <f t="shared" si="44"/>
        <v>1.0353210324388751</v>
      </c>
      <c r="X317" s="3">
        <v>2090250</v>
      </c>
      <c r="Y317" s="18">
        <f t="shared" si="45"/>
        <v>0.71404878385390602</v>
      </c>
      <c r="Z317" s="8">
        <v>42669</v>
      </c>
      <c r="AA317" s="9">
        <v>183806</v>
      </c>
      <c r="AB317" s="9">
        <v>181744.08</v>
      </c>
      <c r="AC317">
        <v>5.5E-2</v>
      </c>
      <c r="AD317">
        <v>18</v>
      </c>
      <c r="AE317" s="38">
        <f t="shared" si="46"/>
        <v>8.8919916286047063E-2</v>
      </c>
      <c r="AF317">
        <v>30</v>
      </c>
      <c r="AG317" s="10">
        <v>49218</v>
      </c>
      <c r="AH317" t="s">
        <v>54</v>
      </c>
      <c r="AI317" t="s">
        <v>43</v>
      </c>
      <c r="AJ317" t="s">
        <v>55</v>
      </c>
      <c r="AK317" s="8">
        <v>42644</v>
      </c>
      <c r="AL317" s="3">
        <v>67000</v>
      </c>
      <c r="AM317" s="3">
        <v>67000</v>
      </c>
      <c r="AN317">
        <v>0.03</v>
      </c>
      <c r="AO317">
        <v>16</v>
      </c>
      <c r="AP317" s="38">
        <f t="shared" si="49"/>
        <v>7.9610849265488073E-2</v>
      </c>
      <c r="AQ317" t="s">
        <v>358</v>
      </c>
      <c r="AR317" s="8" t="s">
        <v>485</v>
      </c>
      <c r="AS317" t="s">
        <v>71</v>
      </c>
      <c r="AT317" t="s">
        <v>58</v>
      </c>
      <c r="AU317" t="s">
        <v>55</v>
      </c>
      <c r="AV317" s="11">
        <v>42644</v>
      </c>
      <c r="AW317" s="3">
        <v>586265</v>
      </c>
      <c r="AX317" s="3">
        <v>527638.5</v>
      </c>
      <c r="AY317">
        <v>0.03</v>
      </c>
      <c r="AZ317">
        <v>16</v>
      </c>
      <c r="BA317" s="38">
        <f t="shared" si="47"/>
        <v>7.9610849265488073E-2</v>
      </c>
      <c r="BB317" t="s">
        <v>358</v>
      </c>
      <c r="BC317" s="8" t="s">
        <v>485</v>
      </c>
      <c r="BD317" t="s">
        <v>75</v>
      </c>
      <c r="BE317" t="s">
        <v>100</v>
      </c>
      <c r="BF317" t="s">
        <v>55</v>
      </c>
      <c r="BG317" s="11" t="s">
        <v>106</v>
      </c>
      <c r="BH317" s="3">
        <v>0</v>
      </c>
      <c r="BI317" s="3">
        <v>0</v>
      </c>
      <c r="BJ317">
        <v>0</v>
      </c>
      <c r="BK317">
        <v>0</v>
      </c>
      <c r="BL317" s="38">
        <f t="shared" si="48"/>
        <v>0</v>
      </c>
      <c r="BM317">
        <v>0</v>
      </c>
      <c r="BN317" s="8">
        <v>0</v>
      </c>
      <c r="BO317">
        <v>0</v>
      </c>
      <c r="BP317" t="s">
        <v>46</v>
      </c>
      <c r="BQ317">
        <v>0</v>
      </c>
      <c r="BR317" s="3">
        <v>2927321</v>
      </c>
      <c r="BS317" t="s">
        <v>47</v>
      </c>
      <c r="BT317" s="19">
        <f t="shared" si="40"/>
        <v>837071</v>
      </c>
      <c r="BU317" s="19">
        <f t="shared" si="41"/>
        <v>2927321</v>
      </c>
      <c r="BV317" s="13">
        <f t="shared" si="42"/>
        <v>1</v>
      </c>
    </row>
    <row r="318" spans="1:74" x14ac:dyDescent="0.25">
      <c r="A318" t="s">
        <v>486</v>
      </c>
      <c r="B318" t="s">
        <v>487</v>
      </c>
      <c r="C318">
        <v>12</v>
      </c>
      <c r="D318" t="s">
        <v>64</v>
      </c>
      <c r="E318" s="8" t="s">
        <v>488</v>
      </c>
      <c r="F318" s="3">
        <v>180098</v>
      </c>
      <c r="G318" s="3">
        <v>0</v>
      </c>
      <c r="H318" s="3">
        <v>180098</v>
      </c>
      <c r="I318" t="s">
        <v>40</v>
      </c>
      <c r="J318" t="s">
        <v>69</v>
      </c>
      <c r="K318" t="s">
        <v>141</v>
      </c>
      <c r="L318" t="s">
        <v>41</v>
      </c>
      <c r="M318">
        <v>12</v>
      </c>
      <c r="N318">
        <v>0</v>
      </c>
      <c r="O318">
        <v>0</v>
      </c>
      <c r="P318">
        <v>0</v>
      </c>
      <c r="Q318">
        <v>0</v>
      </c>
      <c r="S318">
        <v>12</v>
      </c>
      <c r="T318" s="16">
        <f t="shared" si="43"/>
        <v>7.9290926085155256E-2</v>
      </c>
      <c r="U318" s="3">
        <v>2271357</v>
      </c>
      <c r="V318" s="3">
        <v>1890187</v>
      </c>
      <c r="W318" s="14">
        <f t="shared" si="44"/>
        <v>0.83218402038957329</v>
      </c>
      <c r="X318" s="3">
        <v>1710761</v>
      </c>
      <c r="Y318" s="18">
        <f t="shared" si="45"/>
        <v>0.75318895268335184</v>
      </c>
      <c r="Z318" s="8">
        <v>43230</v>
      </c>
      <c r="AA318" s="9">
        <v>77900</v>
      </c>
      <c r="AB318" s="9">
        <v>77900</v>
      </c>
      <c r="AC318">
        <v>5.7500000000000002E-2</v>
      </c>
      <c r="AD318">
        <v>17</v>
      </c>
      <c r="AE318" s="38">
        <f t="shared" si="46"/>
        <v>9.3735969141467715E-2</v>
      </c>
      <c r="AF318">
        <v>30</v>
      </c>
      <c r="AG318" s="10">
        <v>48731</v>
      </c>
      <c r="AH318" t="s">
        <v>63</v>
      </c>
      <c r="AI318" t="s">
        <v>43</v>
      </c>
      <c r="AJ318" t="s">
        <v>44</v>
      </c>
      <c r="AK318" s="8">
        <v>42704</v>
      </c>
      <c r="AL318" s="3">
        <v>368000</v>
      </c>
      <c r="AM318" s="3">
        <v>0</v>
      </c>
      <c r="AN318">
        <v>0.04</v>
      </c>
      <c r="AO318">
        <v>20</v>
      </c>
      <c r="AP318" s="38">
        <f t="shared" si="49"/>
        <v>7.3581750328628889E-2</v>
      </c>
      <c r="AQ318" t="s">
        <v>165</v>
      </c>
      <c r="AR318" s="8">
        <v>50010</v>
      </c>
      <c r="AS318" t="s">
        <v>206</v>
      </c>
      <c r="AT318" t="s">
        <v>58</v>
      </c>
      <c r="AU318" t="s">
        <v>44</v>
      </c>
      <c r="AV318" s="11">
        <v>43312</v>
      </c>
      <c r="AW318" s="3">
        <v>114696</v>
      </c>
      <c r="AX318" s="3">
        <v>0</v>
      </c>
      <c r="AY318">
        <v>0</v>
      </c>
      <c r="AZ318" t="s">
        <v>165</v>
      </c>
      <c r="BA318" s="38">
        <f t="shared" si="47"/>
        <v>0</v>
      </c>
      <c r="BB318" t="s">
        <v>165</v>
      </c>
      <c r="BC318" s="8" t="s">
        <v>165</v>
      </c>
      <c r="BD318" t="s">
        <v>165</v>
      </c>
      <c r="BE318" t="s">
        <v>58</v>
      </c>
      <c r="BF318">
        <v>0</v>
      </c>
      <c r="BG318" s="11" t="s">
        <v>106</v>
      </c>
      <c r="BH318" s="3">
        <v>0</v>
      </c>
      <c r="BI318" s="3">
        <v>0</v>
      </c>
      <c r="BJ318">
        <v>0</v>
      </c>
      <c r="BK318">
        <v>0</v>
      </c>
      <c r="BL318" s="38">
        <f t="shared" si="48"/>
        <v>0</v>
      </c>
      <c r="BM318">
        <v>0</v>
      </c>
      <c r="BN318" s="8">
        <v>0</v>
      </c>
      <c r="BO318">
        <v>0</v>
      </c>
      <c r="BP318" t="s">
        <v>46</v>
      </c>
      <c r="BQ318">
        <v>0</v>
      </c>
      <c r="BR318" s="3">
        <v>0</v>
      </c>
      <c r="BS318" t="s">
        <v>255</v>
      </c>
      <c r="BT318" s="19">
        <f t="shared" si="40"/>
        <v>560596</v>
      </c>
      <c r="BU318" s="19">
        <f t="shared" si="41"/>
        <v>2271357</v>
      </c>
      <c r="BV318" s="13">
        <f t="shared" si="42"/>
        <v>1</v>
      </c>
    </row>
    <row r="319" spans="1:74" hidden="1" x14ac:dyDescent="0.25">
      <c r="A319" t="s">
        <v>78</v>
      </c>
      <c r="B319" t="s">
        <v>48</v>
      </c>
      <c r="C319">
        <v>10</v>
      </c>
      <c r="D319" t="s">
        <v>159</v>
      </c>
      <c r="E319" s="8">
        <v>42916</v>
      </c>
      <c r="F319" s="3">
        <v>0</v>
      </c>
      <c r="G319" s="3">
        <v>0</v>
      </c>
      <c r="H319" s="3">
        <v>0</v>
      </c>
      <c r="I319" t="s">
        <v>40</v>
      </c>
      <c r="J319" t="s">
        <v>69</v>
      </c>
      <c r="K319" t="s">
        <v>141</v>
      </c>
      <c r="L319" t="s">
        <v>41</v>
      </c>
      <c r="M319">
        <v>10</v>
      </c>
      <c r="N319">
        <v>0</v>
      </c>
      <c r="O319">
        <v>0</v>
      </c>
      <c r="P319">
        <v>0</v>
      </c>
      <c r="Q319">
        <v>0</v>
      </c>
      <c r="S319">
        <v>10</v>
      </c>
      <c r="T319" s="16">
        <f t="shared" si="43"/>
        <v>0</v>
      </c>
      <c r="U319" s="3">
        <v>2058815</v>
      </c>
      <c r="V319" s="3">
        <v>1732221</v>
      </c>
      <c r="W319" s="14">
        <f t="shared" si="44"/>
        <v>0.84136797138159569</v>
      </c>
      <c r="X319" s="3">
        <v>1802041</v>
      </c>
      <c r="Y319" s="18">
        <f t="shared" si="45"/>
        <v>0.87528068330568798</v>
      </c>
      <c r="Z319" s="8">
        <v>43141</v>
      </c>
      <c r="AA319" s="9">
        <v>175172</v>
      </c>
      <c r="AB319" s="9">
        <v>175172</v>
      </c>
      <c r="AC319">
        <v>5.7500000000000002E-2</v>
      </c>
      <c r="AD319">
        <v>15</v>
      </c>
      <c r="AE319" s="38">
        <f t="shared" si="46"/>
        <v>0.1012875108131331</v>
      </c>
      <c r="AF319">
        <v>30</v>
      </c>
      <c r="AG319" s="10">
        <v>48853</v>
      </c>
      <c r="AH319" t="s">
        <v>63</v>
      </c>
      <c r="AI319" t="s">
        <v>43</v>
      </c>
      <c r="AJ319" t="s">
        <v>44</v>
      </c>
      <c r="AK319" s="8">
        <v>43281</v>
      </c>
      <c r="AL319" s="3">
        <v>139395</v>
      </c>
      <c r="AM319" s="3">
        <v>125855</v>
      </c>
      <c r="AN319">
        <v>0</v>
      </c>
      <c r="AO319" t="s">
        <v>165</v>
      </c>
      <c r="AP319" s="38">
        <f t="shared" si="49"/>
        <v>0</v>
      </c>
      <c r="AQ319" t="s">
        <v>165</v>
      </c>
      <c r="AR319" s="8" t="s">
        <v>165</v>
      </c>
      <c r="AS319" t="s">
        <v>165</v>
      </c>
      <c r="AT319" t="s">
        <v>58</v>
      </c>
      <c r="AU319">
        <v>0</v>
      </c>
      <c r="AV319" s="11" t="s">
        <v>106</v>
      </c>
      <c r="AW319" s="3">
        <v>0</v>
      </c>
      <c r="AX319" s="3">
        <v>0</v>
      </c>
      <c r="AY319">
        <v>0</v>
      </c>
      <c r="AZ319">
        <v>0</v>
      </c>
      <c r="BA319" s="38">
        <f t="shared" si="47"/>
        <v>0</v>
      </c>
      <c r="BB319">
        <v>0</v>
      </c>
      <c r="BC319" s="8">
        <v>0</v>
      </c>
      <c r="BD319">
        <v>0</v>
      </c>
      <c r="BE319" t="s">
        <v>46</v>
      </c>
      <c r="BF319">
        <v>0</v>
      </c>
      <c r="BG319" s="11" t="s">
        <v>106</v>
      </c>
      <c r="BH319" s="3">
        <v>0</v>
      </c>
      <c r="BI319" s="3">
        <v>0</v>
      </c>
      <c r="BJ319">
        <v>0</v>
      </c>
      <c r="BK319">
        <v>0</v>
      </c>
      <c r="BL319" s="38">
        <f t="shared" si="48"/>
        <v>0</v>
      </c>
      <c r="BM319">
        <v>0</v>
      </c>
      <c r="BN319" s="8">
        <v>0</v>
      </c>
      <c r="BO319">
        <v>0</v>
      </c>
      <c r="BP319" t="s">
        <v>46</v>
      </c>
      <c r="BQ319">
        <v>0</v>
      </c>
      <c r="BR319" s="3">
        <v>2058815</v>
      </c>
      <c r="BS319" t="s">
        <v>255</v>
      </c>
      <c r="BT319" s="19">
        <f t="shared" si="40"/>
        <v>314567</v>
      </c>
      <c r="BU319" s="19">
        <f t="shared" si="41"/>
        <v>2116608</v>
      </c>
      <c r="BV319" s="13">
        <f t="shared" si="42"/>
        <v>1.0280710020084369</v>
      </c>
    </row>
    <row r="320" spans="1:74" hidden="1" x14ac:dyDescent="0.25">
      <c r="A320" t="s">
        <v>407</v>
      </c>
      <c r="B320" t="s">
        <v>49</v>
      </c>
      <c r="C320">
        <v>15</v>
      </c>
      <c r="D320" t="s">
        <v>159</v>
      </c>
      <c r="E320" s="8" t="s">
        <v>489</v>
      </c>
      <c r="F320" s="3">
        <v>232563</v>
      </c>
      <c r="G320" s="3">
        <v>0</v>
      </c>
      <c r="H320" s="3">
        <v>232563</v>
      </c>
      <c r="I320" t="s">
        <v>40</v>
      </c>
      <c r="J320" t="s">
        <v>69</v>
      </c>
      <c r="K320" t="s">
        <v>141</v>
      </c>
      <c r="L320" t="s">
        <v>41</v>
      </c>
      <c r="M320">
        <v>0</v>
      </c>
      <c r="N320">
        <v>15</v>
      </c>
      <c r="O320">
        <v>0</v>
      </c>
      <c r="P320">
        <v>0</v>
      </c>
      <c r="Q320">
        <v>0</v>
      </c>
      <c r="S320">
        <v>15</v>
      </c>
      <c r="T320" s="16">
        <f t="shared" si="43"/>
        <v>7.1003299461467564E-2</v>
      </c>
      <c r="U320" s="3">
        <v>3275383</v>
      </c>
      <c r="V320" s="3">
        <v>2649808</v>
      </c>
      <c r="W320" s="14">
        <f t="shared" si="44"/>
        <v>0.80900706879164974</v>
      </c>
      <c r="X320" s="3">
        <v>2232382</v>
      </c>
      <c r="Y320" s="18">
        <f t="shared" si="45"/>
        <v>0.68156365225074445</v>
      </c>
      <c r="Z320" s="8">
        <v>42933</v>
      </c>
      <c r="AA320" s="9">
        <v>363353</v>
      </c>
      <c r="AB320" s="9">
        <v>363353</v>
      </c>
      <c r="AC320">
        <v>5.7500000000000002E-2</v>
      </c>
      <c r="AD320">
        <v>17</v>
      </c>
      <c r="AE320" s="38">
        <f t="shared" si="46"/>
        <v>9.3735969141467715E-2</v>
      </c>
      <c r="AF320">
        <v>30</v>
      </c>
      <c r="AG320" s="10">
        <v>49157</v>
      </c>
      <c r="AH320" t="s">
        <v>63</v>
      </c>
      <c r="AI320" t="s">
        <v>43</v>
      </c>
      <c r="AJ320" t="s">
        <v>44</v>
      </c>
      <c r="AK320" s="8">
        <v>42566</v>
      </c>
      <c r="AL320" s="3">
        <v>572848</v>
      </c>
      <c r="AM320" s="3">
        <v>572848</v>
      </c>
      <c r="AN320">
        <v>0.04</v>
      </c>
      <c r="AO320">
        <v>20</v>
      </c>
      <c r="AP320" s="38">
        <f t="shared" si="49"/>
        <v>7.3581750328628889E-2</v>
      </c>
      <c r="AQ320" t="s">
        <v>165</v>
      </c>
      <c r="AR320" s="8">
        <v>49888</v>
      </c>
      <c r="AS320" t="s">
        <v>206</v>
      </c>
      <c r="AT320" t="s">
        <v>58</v>
      </c>
      <c r="AU320" t="s">
        <v>44</v>
      </c>
      <c r="AV320" s="11" t="s">
        <v>106</v>
      </c>
      <c r="AW320" s="3">
        <v>106800</v>
      </c>
      <c r="AX320" s="3">
        <v>106800</v>
      </c>
      <c r="AY320">
        <v>0</v>
      </c>
      <c r="AZ320">
        <v>15</v>
      </c>
      <c r="BA320" s="38">
        <f t="shared" si="47"/>
        <v>6.6666666666666666E-2</v>
      </c>
      <c r="BB320" t="s">
        <v>165</v>
      </c>
      <c r="BC320" s="8" t="s">
        <v>165</v>
      </c>
      <c r="BD320" t="s">
        <v>165</v>
      </c>
      <c r="BE320" t="s">
        <v>58</v>
      </c>
      <c r="BF320">
        <v>0</v>
      </c>
      <c r="BG320" s="11" t="s">
        <v>106</v>
      </c>
      <c r="BH320" s="3">
        <v>0</v>
      </c>
      <c r="BI320" s="3">
        <v>0</v>
      </c>
      <c r="BJ320">
        <v>0</v>
      </c>
      <c r="BK320">
        <v>0</v>
      </c>
      <c r="BL320" s="38">
        <f t="shared" si="48"/>
        <v>0</v>
      </c>
      <c r="BM320">
        <v>0</v>
      </c>
      <c r="BN320" s="8">
        <v>0</v>
      </c>
      <c r="BO320">
        <v>0</v>
      </c>
      <c r="BP320" t="s">
        <v>46</v>
      </c>
      <c r="BQ320">
        <v>0</v>
      </c>
      <c r="BR320" s="3">
        <v>3275383</v>
      </c>
      <c r="BS320" t="s">
        <v>255</v>
      </c>
      <c r="BT320" s="19">
        <f t="shared" si="40"/>
        <v>1043001</v>
      </c>
      <c r="BU320" s="19">
        <f t="shared" si="41"/>
        <v>3275383</v>
      </c>
      <c r="BV320" s="13">
        <f t="shared" si="42"/>
        <v>1</v>
      </c>
    </row>
    <row r="321" spans="1:74" hidden="1" x14ac:dyDescent="0.25">
      <c r="A321" t="s">
        <v>399</v>
      </c>
      <c r="B321" t="s">
        <v>399</v>
      </c>
      <c r="C321">
        <v>15</v>
      </c>
      <c r="D321" t="s">
        <v>159</v>
      </c>
      <c r="E321" s="8" t="s">
        <v>391</v>
      </c>
      <c r="F321" s="3">
        <v>164002</v>
      </c>
      <c r="G321" s="3">
        <v>164002</v>
      </c>
      <c r="H321" s="3">
        <v>328004</v>
      </c>
      <c r="I321" t="s">
        <v>51</v>
      </c>
      <c r="J321" t="s">
        <v>51</v>
      </c>
      <c r="K321" t="s">
        <v>52</v>
      </c>
      <c r="L321" t="s">
        <v>41</v>
      </c>
      <c r="M321">
        <v>0</v>
      </c>
      <c r="N321">
        <v>0</v>
      </c>
      <c r="O321">
        <v>0</v>
      </c>
      <c r="P321">
        <v>12</v>
      </c>
      <c r="Q321">
        <v>3</v>
      </c>
      <c r="S321">
        <v>13</v>
      </c>
      <c r="T321" s="16">
        <f t="shared" si="43"/>
        <v>1.0931120483840151E-2</v>
      </c>
      <c r="U321" s="3">
        <v>30006439</v>
      </c>
      <c r="V321" s="3">
        <v>2038668</v>
      </c>
      <c r="W321" s="14">
        <f t="shared" si="44"/>
        <v>6.7941017592923966E-2</v>
      </c>
      <c r="X321" s="3">
        <v>2236439</v>
      </c>
      <c r="Y321" s="18">
        <f t="shared" si="45"/>
        <v>7.4531969621586883E-2</v>
      </c>
      <c r="Z321" s="8">
        <v>43059</v>
      </c>
      <c r="AA321" s="9">
        <v>270000</v>
      </c>
      <c r="AB321" s="9">
        <v>270000</v>
      </c>
      <c r="AC321">
        <v>5.91E-2</v>
      </c>
      <c r="AD321">
        <v>16</v>
      </c>
      <c r="AE321" s="38">
        <f t="shared" si="46"/>
        <v>9.8341460882046289E-2</v>
      </c>
      <c r="AF321">
        <v>30</v>
      </c>
      <c r="AG321" s="10">
        <v>48944</v>
      </c>
      <c r="AH321" t="s">
        <v>63</v>
      </c>
      <c r="AI321" t="s">
        <v>43</v>
      </c>
      <c r="AJ321" t="s">
        <v>55</v>
      </c>
      <c r="AK321" s="8">
        <v>43059</v>
      </c>
      <c r="AL321" s="3">
        <v>500000</v>
      </c>
      <c r="AM321" s="3">
        <v>500000</v>
      </c>
      <c r="AN321">
        <v>4.4999999999999998E-2</v>
      </c>
      <c r="AO321">
        <v>20</v>
      </c>
      <c r="AP321" s="38">
        <f t="shared" si="49"/>
        <v>7.6876144324048032E-2</v>
      </c>
      <c r="AQ321" t="s">
        <v>490</v>
      </c>
      <c r="AR321" s="8">
        <v>50364</v>
      </c>
      <c r="AS321" t="s">
        <v>206</v>
      </c>
      <c r="AT321" t="s">
        <v>100</v>
      </c>
      <c r="AU321" t="s">
        <v>55</v>
      </c>
      <c r="BA321" s="38">
        <f t="shared" si="47"/>
        <v>0</v>
      </c>
      <c r="BE321" t="s">
        <v>46</v>
      </c>
      <c r="BF321">
        <v>0</v>
      </c>
      <c r="BL321" s="38">
        <f t="shared" si="48"/>
        <v>0</v>
      </c>
      <c r="BP321" t="s">
        <v>46</v>
      </c>
      <c r="BQ321">
        <v>0</v>
      </c>
      <c r="BR321" s="3">
        <v>3006439</v>
      </c>
      <c r="BS321" t="s">
        <v>62</v>
      </c>
      <c r="BT321" s="19">
        <f t="shared" si="40"/>
        <v>770000</v>
      </c>
      <c r="BU321" s="19">
        <f t="shared" si="41"/>
        <v>3006439</v>
      </c>
      <c r="BV321" s="13">
        <f t="shared" si="42"/>
        <v>0.10019312854817594</v>
      </c>
    </row>
    <row r="322" spans="1:74" x14ac:dyDescent="0.25">
      <c r="A322" t="s">
        <v>332</v>
      </c>
      <c r="B322" t="s">
        <v>57</v>
      </c>
      <c r="C322">
        <v>32</v>
      </c>
      <c r="D322" t="s">
        <v>123</v>
      </c>
      <c r="E322" s="8" t="s">
        <v>491</v>
      </c>
      <c r="F322" s="3">
        <v>402954</v>
      </c>
      <c r="G322" s="3">
        <v>402954</v>
      </c>
      <c r="H322" s="3">
        <v>805908</v>
      </c>
      <c r="I322" t="s">
        <v>40</v>
      </c>
      <c r="J322" t="s">
        <v>69</v>
      </c>
      <c r="K322" t="s">
        <v>141</v>
      </c>
      <c r="L322" t="s">
        <v>41</v>
      </c>
      <c r="M322">
        <v>32</v>
      </c>
      <c r="N322">
        <v>0</v>
      </c>
      <c r="O322">
        <v>0</v>
      </c>
      <c r="P322">
        <v>0</v>
      </c>
      <c r="Q322">
        <v>0</v>
      </c>
      <c r="S322">
        <v>32</v>
      </c>
      <c r="T322" s="16">
        <f t="shared" si="43"/>
        <v>0.11825448776388545</v>
      </c>
      <c r="U322" s="3">
        <v>6815031</v>
      </c>
      <c r="V322" s="3">
        <v>5803727</v>
      </c>
      <c r="W322" s="14">
        <f t="shared" si="44"/>
        <v>0.85160683788525682</v>
      </c>
      <c r="X322" s="3">
        <v>5046894</v>
      </c>
      <c r="Y322" s="18">
        <f t="shared" si="45"/>
        <v>0.74055334451156574</v>
      </c>
      <c r="Z322" s="8">
        <v>43252</v>
      </c>
      <c r="AA322" s="9">
        <v>864827</v>
      </c>
      <c r="AB322" s="9">
        <v>864827</v>
      </c>
      <c r="AC322">
        <v>5.5E-2</v>
      </c>
      <c r="AD322">
        <v>17</v>
      </c>
      <c r="AE322" s="38">
        <f t="shared" si="46"/>
        <v>9.2041972280607939E-2</v>
      </c>
      <c r="AF322">
        <v>30</v>
      </c>
      <c r="AG322" s="10">
        <v>49461</v>
      </c>
      <c r="AH322" t="s">
        <v>63</v>
      </c>
      <c r="AI322" t="s">
        <v>43</v>
      </c>
      <c r="AJ322" t="s">
        <v>44</v>
      </c>
      <c r="AK322" s="8">
        <v>43252</v>
      </c>
      <c r="AL322" s="3">
        <v>713000</v>
      </c>
      <c r="AM322" s="3">
        <v>0</v>
      </c>
      <c r="AN322">
        <v>0.04</v>
      </c>
      <c r="AO322">
        <v>20</v>
      </c>
      <c r="AP322" s="38">
        <f t="shared" si="49"/>
        <v>7.3581750328628889E-2</v>
      </c>
      <c r="AQ322" t="s">
        <v>165</v>
      </c>
      <c r="AR322" s="8" t="s">
        <v>165</v>
      </c>
      <c r="AS322" t="s">
        <v>206</v>
      </c>
      <c r="AT322" t="s">
        <v>58</v>
      </c>
      <c r="AU322" t="s">
        <v>44</v>
      </c>
      <c r="AV322" s="11" t="s">
        <v>106</v>
      </c>
      <c r="AW322" s="3">
        <v>190310</v>
      </c>
      <c r="AX322" s="3">
        <v>0</v>
      </c>
      <c r="AY322">
        <v>0</v>
      </c>
      <c r="AZ322" t="s">
        <v>165</v>
      </c>
      <c r="BA322" s="38">
        <f t="shared" si="47"/>
        <v>0</v>
      </c>
      <c r="BB322" t="s">
        <v>165</v>
      </c>
      <c r="BC322" s="8" t="s">
        <v>165</v>
      </c>
      <c r="BD322" t="s">
        <v>165</v>
      </c>
      <c r="BE322" t="s">
        <v>58</v>
      </c>
      <c r="BF322">
        <v>0</v>
      </c>
      <c r="BG322" s="11" t="s">
        <v>106</v>
      </c>
      <c r="BH322" s="3">
        <v>0</v>
      </c>
      <c r="BI322" s="3">
        <v>0</v>
      </c>
      <c r="BJ322">
        <v>0</v>
      </c>
      <c r="BK322">
        <v>0</v>
      </c>
      <c r="BL322" s="38">
        <f t="shared" si="48"/>
        <v>0</v>
      </c>
      <c r="BM322">
        <v>0</v>
      </c>
      <c r="BN322" s="8">
        <v>0</v>
      </c>
      <c r="BO322">
        <v>0</v>
      </c>
      <c r="BP322" t="s">
        <v>46</v>
      </c>
      <c r="BQ322">
        <v>0</v>
      </c>
      <c r="BR322" s="3">
        <v>6815031</v>
      </c>
      <c r="BS322" t="s">
        <v>255</v>
      </c>
      <c r="BT322" s="19">
        <f t="shared" si="40"/>
        <v>1768137</v>
      </c>
      <c r="BU322" s="19">
        <f t="shared" si="41"/>
        <v>6815031</v>
      </c>
      <c r="BV322" s="13">
        <f t="shared" si="42"/>
        <v>1</v>
      </c>
    </row>
    <row r="323" spans="1:74" x14ac:dyDescent="0.25">
      <c r="A323" t="s">
        <v>492</v>
      </c>
      <c r="B323" t="s">
        <v>60</v>
      </c>
      <c r="C323">
        <v>48</v>
      </c>
      <c r="D323" t="s">
        <v>123</v>
      </c>
      <c r="E323" s="8" t="s">
        <v>493</v>
      </c>
      <c r="F323" s="3">
        <v>632268</v>
      </c>
      <c r="G323" s="3">
        <v>632268</v>
      </c>
      <c r="H323" s="3">
        <v>1264536</v>
      </c>
      <c r="I323" t="s">
        <v>40</v>
      </c>
      <c r="J323" t="s">
        <v>69</v>
      </c>
      <c r="K323" t="s">
        <v>141</v>
      </c>
      <c r="L323" t="s">
        <v>41</v>
      </c>
      <c r="M323">
        <v>48</v>
      </c>
      <c r="N323">
        <v>0</v>
      </c>
      <c r="O323">
        <v>0</v>
      </c>
      <c r="P323">
        <v>0</v>
      </c>
      <c r="Q323">
        <v>0</v>
      </c>
      <c r="S323">
        <v>48</v>
      </c>
      <c r="T323" s="16">
        <f t="shared" si="43"/>
        <v>0.12804872862219238</v>
      </c>
      <c r="U323" s="3">
        <v>9875428</v>
      </c>
      <c r="V323" s="3">
        <v>8545471</v>
      </c>
      <c r="W323" s="14">
        <f t="shared" si="44"/>
        <v>0.86532664710835827</v>
      </c>
      <c r="X323" s="3">
        <v>7918849</v>
      </c>
      <c r="Y323" s="18">
        <f t="shared" si="45"/>
        <v>0.80187400485325799</v>
      </c>
      <c r="Z323" s="8">
        <v>43344</v>
      </c>
      <c r="AA323" s="9">
        <v>906504</v>
      </c>
      <c r="AB323" s="9">
        <v>0</v>
      </c>
      <c r="AC323">
        <v>5.5E-2</v>
      </c>
      <c r="AD323">
        <v>17</v>
      </c>
      <c r="AE323" s="38">
        <f t="shared" si="46"/>
        <v>9.2041972280607939E-2</v>
      </c>
      <c r="AF323">
        <v>30</v>
      </c>
      <c r="AG323" s="10">
        <v>49553</v>
      </c>
      <c r="AH323" t="s">
        <v>63</v>
      </c>
      <c r="AI323" t="s">
        <v>43</v>
      </c>
      <c r="AJ323" t="s">
        <v>44</v>
      </c>
      <c r="AK323" s="8">
        <v>43344</v>
      </c>
      <c r="AL323" s="3">
        <v>588325</v>
      </c>
      <c r="AM323" s="3">
        <v>0</v>
      </c>
      <c r="AN323">
        <v>0.04</v>
      </c>
      <c r="AO323">
        <v>20</v>
      </c>
      <c r="AP323" s="38">
        <f t="shared" si="49"/>
        <v>7.3581750328628889E-2</v>
      </c>
      <c r="AQ323" t="s">
        <v>165</v>
      </c>
      <c r="AR323" s="8" t="s">
        <v>165</v>
      </c>
      <c r="AS323" t="s">
        <v>206</v>
      </c>
      <c r="AT323" t="s">
        <v>58</v>
      </c>
      <c r="AU323" t="s">
        <v>44</v>
      </c>
      <c r="AV323" s="11" t="s">
        <v>106</v>
      </c>
      <c r="AW323" s="3">
        <v>461750</v>
      </c>
      <c r="AX323" s="3">
        <v>0</v>
      </c>
      <c r="AY323">
        <v>0</v>
      </c>
      <c r="AZ323" t="s">
        <v>165</v>
      </c>
      <c r="BA323" s="38">
        <f t="shared" si="47"/>
        <v>0</v>
      </c>
      <c r="BB323" t="s">
        <v>165</v>
      </c>
      <c r="BC323" s="8" t="s">
        <v>165</v>
      </c>
      <c r="BD323" t="s">
        <v>165</v>
      </c>
      <c r="BE323" t="s">
        <v>58</v>
      </c>
      <c r="BF323" t="s">
        <v>494</v>
      </c>
      <c r="BG323" s="11" t="s">
        <v>106</v>
      </c>
      <c r="BH323" s="3">
        <v>0</v>
      </c>
      <c r="BI323" s="3">
        <v>0</v>
      </c>
      <c r="BJ323">
        <v>0</v>
      </c>
      <c r="BK323">
        <v>0</v>
      </c>
      <c r="BL323" s="38">
        <f t="shared" si="48"/>
        <v>0</v>
      </c>
      <c r="BM323">
        <v>0</v>
      </c>
      <c r="BN323" s="8">
        <v>0</v>
      </c>
      <c r="BO323">
        <v>0</v>
      </c>
      <c r="BP323" t="s">
        <v>46</v>
      </c>
      <c r="BQ323">
        <v>0</v>
      </c>
      <c r="BR323" s="3">
        <v>9875428</v>
      </c>
      <c r="BS323" t="s">
        <v>255</v>
      </c>
      <c r="BT323" s="19">
        <f t="shared" si="40"/>
        <v>1956579</v>
      </c>
      <c r="BU323" s="19">
        <f t="shared" ref="BU323:BU324" si="50">+BT323+X323</f>
        <v>9875428</v>
      </c>
      <c r="BV323" s="13">
        <f t="shared" ref="BV323:BV324" si="51">IFERROR(+BU323/U323,0)</f>
        <v>1</v>
      </c>
    </row>
    <row r="324" spans="1:74" x14ac:dyDescent="0.25">
      <c r="A324" t="s">
        <v>399</v>
      </c>
      <c r="B324" t="s">
        <v>399</v>
      </c>
      <c r="C324">
        <v>20</v>
      </c>
      <c r="D324" t="s">
        <v>123</v>
      </c>
      <c r="E324" s="8">
        <v>43465</v>
      </c>
      <c r="F324" s="3">
        <v>274634</v>
      </c>
      <c r="G324" s="3">
        <v>274634</v>
      </c>
      <c r="H324" s="23">
        <v>549268</v>
      </c>
      <c r="I324" s="24" t="s">
        <v>40</v>
      </c>
      <c r="J324" s="24" t="s">
        <v>69</v>
      </c>
      <c r="K324" s="24" t="s">
        <v>141</v>
      </c>
      <c r="L324" s="24" t="s">
        <v>41</v>
      </c>
      <c r="M324" s="24">
        <v>0</v>
      </c>
      <c r="N324" s="24">
        <v>0</v>
      </c>
      <c r="O324" s="24">
        <v>4</v>
      </c>
      <c r="P324" s="24">
        <v>16</v>
      </c>
      <c r="Q324" s="24">
        <v>0</v>
      </c>
      <c r="R324" s="24"/>
      <c r="S324" s="24">
        <v>20</v>
      </c>
      <c r="T324" s="25">
        <f t="shared" ref="T324" si="52">IFERROR(H324/U324,0)</f>
        <v>0.14774026001971599</v>
      </c>
      <c r="U324" s="23">
        <v>3717795</v>
      </c>
      <c r="V324" s="23">
        <v>3089357</v>
      </c>
      <c r="W324" s="26">
        <f t="shared" ref="W324" si="53">IFERROR(+V324/U324,0)</f>
        <v>0.83096485954712407</v>
      </c>
      <c r="X324" s="23">
        <v>3323072</v>
      </c>
      <c r="Y324" s="27">
        <f t="shared" ref="Y324" si="54">IFERROR(X324/U324,0)</f>
        <v>0.89382873450526457</v>
      </c>
      <c r="Z324" s="28">
        <v>43027</v>
      </c>
      <c r="AA324" s="29">
        <v>332223</v>
      </c>
      <c r="AB324" s="29">
        <v>332223</v>
      </c>
      <c r="AC324" s="24">
        <v>5.7500000000000002E-2</v>
      </c>
      <c r="AD324" s="24">
        <v>17</v>
      </c>
      <c r="AE324" s="41">
        <f t="shared" ref="AE324" si="55">-IFERROR(PMT(AC324,AD324,1), )</f>
        <v>9.3735969141467715E-2</v>
      </c>
      <c r="AF324" s="24">
        <v>30</v>
      </c>
      <c r="AG324" s="30" t="s">
        <v>104</v>
      </c>
      <c r="AH324" s="24" t="s">
        <v>54</v>
      </c>
      <c r="AI324" s="24" t="s">
        <v>43</v>
      </c>
      <c r="AJ324" s="24" t="s">
        <v>55</v>
      </c>
      <c r="AK324" s="28" t="s">
        <v>495</v>
      </c>
      <c r="AL324" s="23">
        <v>62500</v>
      </c>
      <c r="AM324" s="23">
        <v>62500</v>
      </c>
      <c r="AN324" s="24">
        <v>0.03</v>
      </c>
      <c r="AO324" s="24">
        <v>17</v>
      </c>
      <c r="AP324" s="41">
        <f t="shared" si="49"/>
        <v>7.5952529375969816E-2</v>
      </c>
      <c r="AQ324" s="24" t="s">
        <v>476</v>
      </c>
      <c r="AR324" s="28" t="s">
        <v>104</v>
      </c>
      <c r="AS324" s="24" t="s">
        <v>358</v>
      </c>
      <c r="AT324" s="24" t="s">
        <v>100</v>
      </c>
      <c r="AU324" s="24" t="s">
        <v>47</v>
      </c>
      <c r="AV324" s="31" t="s">
        <v>106</v>
      </c>
      <c r="AW324" s="23">
        <v>0</v>
      </c>
      <c r="AX324" s="23">
        <v>0</v>
      </c>
      <c r="AY324" s="24">
        <v>0</v>
      </c>
      <c r="AZ324" s="24">
        <v>0</v>
      </c>
      <c r="BA324" s="41">
        <f t="shared" ref="BA324" si="56">-IFERROR(PMT(AY324,AZ324,1),0)</f>
        <v>0</v>
      </c>
      <c r="BB324" s="24">
        <v>0</v>
      </c>
      <c r="BC324" s="28">
        <v>0</v>
      </c>
      <c r="BD324" s="24">
        <v>0</v>
      </c>
      <c r="BE324" s="24">
        <v>0</v>
      </c>
      <c r="BF324" s="24">
        <v>0</v>
      </c>
      <c r="BG324" s="31" t="s">
        <v>106</v>
      </c>
      <c r="BH324" s="23">
        <v>0</v>
      </c>
      <c r="BI324" s="23">
        <v>0</v>
      </c>
      <c r="BJ324" s="24">
        <v>0</v>
      </c>
      <c r="BK324" s="24">
        <v>0</v>
      </c>
      <c r="BL324" s="41">
        <f t="shared" ref="BL324" si="57">-IFERROR(PMT(BJ324,BK324,1),0)</f>
        <v>0</v>
      </c>
      <c r="BM324" s="24">
        <v>0</v>
      </c>
      <c r="BN324" s="28">
        <v>0</v>
      </c>
      <c r="BO324" s="24">
        <v>0</v>
      </c>
      <c r="BP324" s="24">
        <v>0</v>
      </c>
      <c r="BQ324" s="24">
        <v>0</v>
      </c>
      <c r="BR324" s="23">
        <v>3717795</v>
      </c>
      <c r="BS324" s="24" t="s">
        <v>47</v>
      </c>
      <c r="BT324" s="32">
        <f t="shared" si="40"/>
        <v>394723</v>
      </c>
      <c r="BU324" s="32">
        <f t="shared" si="50"/>
        <v>3717795</v>
      </c>
      <c r="BV324" s="33">
        <f t="shared" si="51"/>
        <v>1</v>
      </c>
    </row>
    <row r="325" spans="1:74" x14ac:dyDescent="0.25">
      <c r="T325" s="22">
        <f>SUBTOTAL(101,T3:T324)</f>
        <v>0.10655414363973804</v>
      </c>
      <c r="U325" s="21"/>
      <c r="V325" s="21"/>
      <c r="W325" s="21"/>
      <c r="X325" s="21"/>
      <c r="Y325" s="22">
        <f>SUBTOTAL(101,Y3:Y324)</f>
        <v>0.64873432709403445</v>
      </c>
      <c r="AE325" s="40">
        <f>SUBTOTAL(109,AE3:AE324)</f>
        <v>8.0635203816968506</v>
      </c>
      <c r="AP325" s="40">
        <f>SUBTOTAL(109,AP3:AP324)</f>
        <v>5.1652235782857057</v>
      </c>
      <c r="BA325" s="40">
        <f>SUBTOTAL(109,BA3:BA324)</f>
        <v>3.0523661085515021</v>
      </c>
      <c r="BL325" s="40">
        <f>SUBTOTAL(109,BL3:BL324)</f>
        <v>0.95636069956977932</v>
      </c>
    </row>
    <row r="326" spans="1:74" ht="15.75" thickBot="1" x14ac:dyDescent="0.3">
      <c r="AE326" s="99">
        <v>90</v>
      </c>
      <c r="AF326" s="100"/>
      <c r="AN326" s="100"/>
      <c r="AO326" s="100"/>
      <c r="AP326" s="99">
        <v>80</v>
      </c>
      <c r="AY326" s="100"/>
      <c r="AZ326" s="100"/>
      <c r="BA326" s="99">
        <v>31</v>
      </c>
      <c r="BJ326" s="100"/>
      <c r="BK326" s="100"/>
      <c r="BL326" s="99">
        <v>9</v>
      </c>
    </row>
    <row r="327" spans="1:74" x14ac:dyDescent="0.25">
      <c r="X327" s="35" t="s">
        <v>506</v>
      </c>
      <c r="AE327" s="78">
        <f>+AE325/AE326</f>
        <v>8.9594670907742785E-2</v>
      </c>
      <c r="AF327" s="14"/>
      <c r="AN327" s="14"/>
      <c r="AO327" s="14"/>
      <c r="AP327" s="78">
        <f>+AP325/AP326</f>
        <v>6.4565294728571324E-2</v>
      </c>
      <c r="AY327" s="14"/>
      <c r="AZ327" s="14"/>
      <c r="BA327" s="78">
        <f>+BA325/BA326</f>
        <v>9.8463422856500074E-2</v>
      </c>
      <c r="BJ327" s="14"/>
      <c r="BK327" s="14"/>
      <c r="BL327" s="78">
        <f>+BL325/BL326</f>
        <v>0.1062622999521977</v>
      </c>
    </row>
    <row r="328" spans="1:74" x14ac:dyDescent="0.25">
      <c r="V328" t="s">
        <v>504</v>
      </c>
      <c r="W328" s="34">
        <f>+Y325</f>
        <v>0.64873432709403445</v>
      </c>
      <c r="X328" s="36">
        <v>0.61</v>
      </c>
    </row>
    <row r="329" spans="1:74" ht="15.75" thickBot="1" x14ac:dyDescent="0.3">
      <c r="V329" t="s">
        <v>505</v>
      </c>
      <c r="W329" s="34">
        <f>1-W328</f>
        <v>0.35126567290596555</v>
      </c>
      <c r="X329" s="36">
        <v>0.39</v>
      </c>
    </row>
    <row r="330" spans="1:74" ht="15.75" thickBot="1" x14ac:dyDescent="0.3">
      <c r="X330" s="37">
        <f>SUM(X328:X329)</f>
        <v>1</v>
      </c>
      <c r="AD330" s="91" t="str">
        <f>CONCATENATE("Total ",SUBTOTAL(103,AE3:AE324))</f>
        <v>Total 90</v>
      </c>
      <c r="AE330" s="98"/>
    </row>
    <row r="331" spans="1:74" x14ac:dyDescent="0.25">
      <c r="AD331" s="43" t="s">
        <v>513</v>
      </c>
      <c r="AE331" s="44">
        <f>AVERAGE(AE327,AP327,BA327,BL327)</f>
        <v>8.9721422111252974E-2</v>
      </c>
    </row>
    <row r="332" spans="1:74" ht="15.75" thickBot="1" x14ac:dyDescent="0.3">
      <c r="AD332" s="45" t="s">
        <v>514</v>
      </c>
      <c r="AE332" s="46">
        <v>8.2000000000000003E-2</v>
      </c>
    </row>
    <row r="334" spans="1:74" x14ac:dyDescent="0.25">
      <c r="V334" t="s">
        <v>508</v>
      </c>
      <c r="W334">
        <f>COUNT(X3:X324)</f>
        <v>321</v>
      </c>
      <c r="BA334" s="40"/>
      <c r="BL334" s="40"/>
    </row>
    <row r="335" spans="1:74" x14ac:dyDescent="0.25">
      <c r="V335" t="s">
        <v>507</v>
      </c>
      <c r="W335">
        <f>SUBTOTAL(102,C3:C324)</f>
        <v>90</v>
      </c>
      <c r="BA335" s="40"/>
      <c r="BL335" s="40"/>
    </row>
    <row r="336" spans="1:74" x14ac:dyDescent="0.25">
      <c r="BA336" s="40"/>
      <c r="BL336" s="40"/>
    </row>
  </sheetData>
  <sheetProtection algorithmName="SHA-512" hashValue="5q9dgifa5zdf3GIGzxSg1IN1g9Ok5m+bibayFNlDR3vv8aH9S6ijx9qmsmtGyJEGi6MORW54E76rwt2kt4Dp8A==" saltValue="O/fr8lWy3yTAt1u3XMzRpg==" spinCount="100000" sheet="1" objects="1" scenarios="1"/>
  <autoFilter ref="A2:BV329">
    <filterColumn colId="1">
      <filters blank="1">
        <filter val="Adams"/>
        <filter val="Boone County"/>
        <filter val="Box Butte"/>
        <filter val="Buffalo"/>
        <filter val="Butler"/>
        <filter val="Chase"/>
        <filter val="Clay"/>
        <filter val="Colfax"/>
        <filter val="Dakota"/>
        <filter val="Dawson"/>
        <filter val="Fillmore"/>
        <filter val="Gage"/>
        <filter val="Hall"/>
        <filter val="Hamilton"/>
        <filter val="Holt"/>
        <filter val="Howard"/>
        <filter val="Kearney"/>
        <filter val="Keith"/>
        <filter val="Lincoln"/>
        <filter val="Madison"/>
        <filter val="Merrick"/>
        <filter val="Morrill"/>
        <filter val="Nemaha"/>
        <filter val="Otoe/Johnson"/>
        <filter val="Phelps"/>
        <filter val="Platte"/>
        <filter val="Red Willow"/>
        <filter val="Richardson"/>
        <filter val="Saline"/>
        <filter val="Saunders"/>
        <filter val="Scotts Bluff"/>
        <filter val="Seward"/>
        <filter val="Stanton"/>
        <filter val="Thayer"/>
        <filter val="Valley"/>
        <filter val="Washington"/>
        <filter val="Wayne"/>
        <filter val="York"/>
      </filters>
    </filterColumn>
    <filterColumn colId="30">
      <filters blank="1">
        <filter val="0.0000%"/>
        <filter val="10.0658%"/>
        <filter val="10.1207%"/>
        <filter val="10.1288%"/>
        <filter val="10.1852%"/>
        <filter val="10.1938%"/>
        <filter val="10.2108%"/>
        <filter val="10.2963%"/>
        <filter val="10.3754%"/>
        <filter val="10.3759%"/>
        <filter val="10.4459%"/>
        <filter val="10.5018%"/>
        <filter val="10.5194%"/>
        <filter val="10.5262%"/>
        <filter val="10.6353%"/>
        <filter val="10.6969%"/>
        <filter val="10.7156%"/>
        <filter val="10.8077%"/>
        <filter val="10.8136%"/>
        <filter val="10.8680%"/>
        <filter val="10.8709%"/>
        <filter val="11.3287%"/>
        <filter val="11.5904%"/>
        <filter val="11.8619%"/>
        <filter val="4.0881%"/>
        <filter val="5.3031%"/>
        <filter val="53.9101%"/>
        <filter val="6.1392%"/>
        <filter val="6.2500%"/>
        <filter val="6.6667%"/>
        <filter val="6.7216%"/>
        <filter val="6.9814%"/>
        <filter val="7.3582%"/>
        <filter val="7.4758%"/>
        <filter val="7.9944%"/>
        <filter val="8.0243%"/>
        <filter val="8.2199%"/>
        <filter val="8.2227%"/>
        <filter val="8.5251%"/>
        <filter val="8.5820%"/>
        <filter val="8.7752%"/>
        <filter val="8.8699%"/>
        <filter val="8.8920%"/>
        <filter val="8.9941%"/>
        <filter val="806.3520%"/>
        <filter val="83.0000"/>
        <filter val="9.1227%"/>
        <filter val="9.1520%"/>
        <filter val="9.1614%"/>
        <filter val="9.1680%"/>
        <filter val="9.2042%"/>
        <filter val="9.2421%"/>
        <filter val="9.3114%"/>
        <filter val="9.3736%"/>
        <filter val="9.4721%"/>
        <filter val="9.6342%"/>
        <filter val="9.8613%"/>
        <filter val="9.8906%"/>
        <filter val="9.8952%"/>
      </filters>
    </filterColumn>
    <filterColumn colId="73">
      <filters>
        <filter val="100%"/>
      </filters>
    </filterColumn>
  </autoFilter>
  <mergeCells count="3">
    <mergeCell ref="A1:E1"/>
    <mergeCell ref="F1:S1"/>
    <mergeCell ref="U1:BS1"/>
  </mergeCells>
  <pageMargins left="0.7" right="0.7" top="0.5" bottom="0.5" header="0.3" footer="0.3"/>
  <pageSetup paperSize="17" scale="60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SUMMARY</vt:lpstr>
      <vt:lpstr>CAPITAL STACK-NE</vt:lpstr>
      <vt:lpstr>Rm-NE</vt:lpstr>
      <vt:lpstr>CAPITAL STACK-DOUGLAS &amp; SARPY</vt:lpstr>
      <vt:lpstr>Rm-DOUGLAS &amp; SARPY</vt:lpstr>
      <vt:lpstr>CAPITAL STACK-LANCASTER</vt:lpstr>
      <vt:lpstr>Rm-LANCASTER</vt:lpstr>
      <vt:lpstr>CAPITAL STACK-REST OF STATE)</vt:lpstr>
      <vt:lpstr>Rm-REST OF STATE</vt:lpstr>
      <vt:lpstr>Sheet1</vt:lpstr>
      <vt:lpstr>'CAPITAL STACK-DOUGLAS &amp; SARPY'!Print_Area</vt:lpstr>
      <vt:lpstr>'CAPITAL STACK-LANCASTER'!Print_Area</vt:lpstr>
      <vt:lpstr>'CAPITAL STACK-NE'!Print_Area</vt:lpstr>
      <vt:lpstr>'CAPITAL STACK-REST OF STATE)'!Print_Area</vt:lpstr>
      <vt:lpstr>'Rm-DOUGLAS &amp; SARPY'!Print_Area</vt:lpstr>
      <vt:lpstr>'Rm-LANCASTER'!Print_Area</vt:lpstr>
      <vt:lpstr>'Rm-NE'!Print_Area</vt:lpstr>
      <vt:lpstr>'Rm-REST OF STATE'!Print_Area</vt:lpstr>
      <vt:lpstr>SUMMARY!Print_Area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Koch, Jim</dc:creator>
  <cp:lastModifiedBy>Koch, Jim</cp:lastModifiedBy>
  <cp:lastPrinted>2018-11-29T16:02:55Z</cp:lastPrinted>
  <dcterms:created xsi:type="dcterms:W3CDTF">2018-11-13T19:21:01Z</dcterms:created>
  <dcterms:modified xsi:type="dcterms:W3CDTF">2018-11-29T19:02:57Z</dcterms:modified>
</cp:coreProperties>
</file>