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05" windowHeight="6180" activeTab="1"/>
  </bookViews>
  <sheets>
    <sheet name="Attachment#1 Distrib&amp;Rates" sheetId="1" r:id="rId1"/>
    <sheet name="Attachment#2 parcel calcs" sheetId="2" r:id="rId2"/>
    <sheet name="Attach#2 parcel calcs continued" sheetId="3" r:id="rId3"/>
    <sheet name="Attachment#3 Hmstd" sheetId="4" r:id="rId4"/>
    <sheet name="Attach#3 Hmstd continued" sheetId="5" r:id="rId5"/>
    <sheet name="Attachment#4 TIF" sheetId="6" r:id="rId6"/>
    <sheet name="Attachment#5 Central Asd" sheetId="7" r:id="rId7"/>
    <sheet name="Attach#5 continued CA Example2" sheetId="8" r:id="rId8"/>
  </sheets>
  <definedNames>
    <definedName name="_xlnm.Print_Area" localSheetId="2">'Attach#2 parcel calcs continued'!$A$1:$E$50</definedName>
    <definedName name="_xlnm.Print_Area" localSheetId="4">'Attach#3 Hmstd continued'!$A$1:$E$35</definedName>
    <definedName name="_xlnm.Print_Area" localSheetId="7">'Attach#5 continued CA Example2'!$A$1:$F$22</definedName>
    <definedName name="_xlnm.Print_Area" localSheetId="0">'Attachment#1 Distrib&amp;Rates'!$A$1:$F$63</definedName>
    <definedName name="_xlnm.Print_Area" localSheetId="1">'Attachment#2 parcel calcs'!$A$1:$E$29</definedName>
    <definedName name="_xlnm.Print_Area" localSheetId="3">'Attachment#3 Hmstd'!$A$1:$E$46</definedName>
    <definedName name="_xlnm.Print_Area" localSheetId="5">'Attachment#4 TIF'!$A$1:$E$71</definedName>
    <definedName name="_xlnm.Print_Area" localSheetId="6">'Attachment#5 Central Asd'!$A$1:$F$71</definedName>
  </definedNames>
  <calcPr fullCalcOnLoad="1"/>
</workbook>
</file>

<file path=xl/sharedStrings.xml><?xml version="1.0" encoding="utf-8"?>
<sst xmlns="http://schemas.openxmlformats.org/spreadsheetml/2006/main" count="344" uniqueCount="224">
  <si>
    <t>Value</t>
  </si>
  <si>
    <t>County</t>
  </si>
  <si>
    <t>State Totals - Credit Allocation Value:</t>
  </si>
  <si>
    <t>Taxable value of eligible real property (non-agland)</t>
  </si>
  <si>
    <t>Grand total credit allocation value</t>
  </si>
  <si>
    <t>County Totals - Credit Allocation Value:</t>
  </si>
  <si>
    <t>County vs. State - Ratios of credit allocation value</t>
  </si>
  <si>
    <t>Taxable value of agland @ 120%</t>
  </si>
  <si>
    <t xml:space="preserve">State total amount of tax relief available for disbursement </t>
  </si>
  <si>
    <t>Portion available for real property (non-agland)</t>
  </si>
  <si>
    <t>Portion available for agricultural land</t>
  </si>
  <si>
    <t xml:space="preserve">Real property (nonagland) </t>
  </si>
  <si>
    <t>Agricultural land</t>
  </si>
  <si>
    <t>.017449 x $107,954,344</t>
  </si>
  <si>
    <t>.013840 x $116,045,656</t>
  </si>
  <si>
    <t>Example 1- Determine the amount of credit to be disbursed to each county.</t>
  </si>
  <si>
    <t xml:space="preserve">Take the amount of credit money available divided by the credit allocation value eligible for the credit, </t>
  </si>
  <si>
    <t xml:space="preserve">for either the county or the state. </t>
  </si>
  <si>
    <t>County's rate of credit for real property (non-agland)</t>
  </si>
  <si>
    <t>=</t>
  </si>
  <si>
    <t>State's rate of credit for real property (non-agland)</t>
  </si>
  <si>
    <t>County's rate of credit for agricultural land</t>
  </si>
  <si>
    <t>multiplied by 120%</t>
  </si>
  <si>
    <t xml:space="preserve">Taxable value of agricultural land </t>
  </si>
  <si>
    <t>Step 1 - Determine County's Share of Credit, by September 15.</t>
  </si>
  <si>
    <t>Real property credit rate</t>
  </si>
  <si>
    <t>Total taxes due before credit</t>
  </si>
  <si>
    <t>Agland credit rate</t>
  </si>
  <si>
    <t>farm site improvements, etc.)</t>
  </si>
  <si>
    <t xml:space="preserve">Total taxable value </t>
  </si>
  <si>
    <t xml:space="preserve">*Note: These 2 credit amounts and total credit, need to display on the tax statement. </t>
  </si>
  <si>
    <t>Credit</t>
  </si>
  <si>
    <t>Agland credit</t>
  </si>
  <si>
    <t>Credit (non-agland)</t>
  </si>
  <si>
    <t>Taxable value (non-agland)</t>
  </si>
  <si>
    <t>Taxable value agricultural land only</t>
  </si>
  <si>
    <t>Total credit</t>
  </si>
  <si>
    <t>Taxable value (non-agland) before homestead exemption</t>
  </si>
  <si>
    <t>Homestead value exempted</t>
  </si>
  <si>
    <t>Tax rate (1.95%)</t>
  </si>
  <si>
    <t>Taxable value after homestead exemption</t>
  </si>
  <si>
    <t xml:space="preserve">Tax due prior to homestead </t>
  </si>
  <si>
    <t>Tax exempt due to homestead</t>
  </si>
  <si>
    <t xml:space="preserve">Tax due after homestead </t>
  </si>
  <si>
    <t>Remaining tax due</t>
  </si>
  <si>
    <t>Remaining tax due after credit</t>
  </si>
  <si>
    <t xml:space="preserve"> (75,000 x .0195)</t>
  </si>
  <si>
    <t xml:space="preserve"> (70,000 x .0195)</t>
  </si>
  <si>
    <t xml:space="preserve"> (75,000 x .0009046 rate of credit)</t>
  </si>
  <si>
    <t xml:space="preserve"> (97.50 minus 67.85)</t>
  </si>
  <si>
    <t xml:space="preserve"> (  5,000 x .0195)</t>
  </si>
  <si>
    <t xml:space="preserve"> (200,000 x .0009046 rate of credit)</t>
  </si>
  <si>
    <t xml:space="preserve"> (480,000 x .0010855 agland rate of credit)</t>
  </si>
  <si>
    <t xml:space="preserve">If the credit is larger than the parcel's remaining tax due after the homestead exemption, the parcel only receives the portion </t>
  </si>
  <si>
    <t>of credit that brings its tax bill to zero.</t>
  </si>
  <si>
    <t xml:space="preserve"> (  1,000 x .0195)</t>
  </si>
  <si>
    <t xml:space="preserve"> (74,000 x .0195)</t>
  </si>
  <si>
    <t xml:space="preserve"> (lesser of 19.50 or 67.85)</t>
  </si>
  <si>
    <t>"Unused" credit return to State Treasurer</t>
  </si>
  <si>
    <t xml:space="preserve"> (67.85 minus 19.50)</t>
  </si>
  <si>
    <t xml:space="preserve"> (19.50 minus 19.50)</t>
  </si>
  <si>
    <t>Example 1- Tax due and credit computations for a parcel with homestead exemption.</t>
  </si>
  <si>
    <t>Example 2 - Tax due and credit computations for a parcel with homestead exemption and unused credit.</t>
  </si>
  <si>
    <t>Total Non-agland value</t>
  </si>
  <si>
    <t>Total taxable value of agricultural parcel.</t>
  </si>
  <si>
    <t xml:space="preserve">   Remaining value home site, farm site, and agricultural improvements.</t>
  </si>
  <si>
    <t>Homestead value granted an exemption</t>
  </si>
  <si>
    <t xml:space="preserve"> @ .0195 tax rate=</t>
  </si>
  <si>
    <t xml:space="preserve"> (200,000 x .0195)</t>
  </si>
  <si>
    <t>Remaining tax due after homestead exemption and tax credits</t>
  </si>
  <si>
    <t>Tax due prior to the homestead (non-agland)</t>
  </si>
  <si>
    <r>
      <t xml:space="preserve">Taxable value agricultural land </t>
    </r>
    <r>
      <rPr>
        <sz val="9"/>
        <rFont val="Arial"/>
        <family val="2"/>
      </rPr>
      <t>(no site land or improvements)</t>
    </r>
  </si>
  <si>
    <t xml:space="preserve">Example 1- Tax due and credit computations for a parcel with no agricultural land. </t>
  </si>
  <si>
    <t>State's rate of credit for agricultural land</t>
  </si>
  <si>
    <t>County's share of allocated credit for agricultural land</t>
  </si>
  <si>
    <t>Example 2B - Agricultural land "rate of credit"</t>
  </si>
  <si>
    <t>Example 2A indicates $90.46 credit per $100,000 of value for real property (non-agland)</t>
  </si>
  <si>
    <t>Example 2B indicates $108.55 credit per $100,000 of value for agricultural land</t>
  </si>
  <si>
    <t>Credit used to reduce tax due to 0 (zero)</t>
  </si>
  <si>
    <t>Example 1- Tax due and credit computations for a parcel with TIF.</t>
  </si>
  <si>
    <t>TIF parcel's base value</t>
  </si>
  <si>
    <t>TIF parcel's excess value</t>
  </si>
  <si>
    <t>TIF parcel's total value</t>
  </si>
  <si>
    <t>Tax due on total value</t>
  </si>
  <si>
    <t>Credit for total value</t>
  </si>
  <si>
    <t xml:space="preserve"> (75,000 x ..0009046 rate of credit)</t>
  </si>
  <si>
    <t>Remaining tax due for parcel</t>
  </si>
  <si>
    <t xml:space="preserve"> ($1,462.50 minus 67.85)</t>
  </si>
  <si>
    <t>Allocation of TIF taxes for base and excess.</t>
  </si>
  <si>
    <t>Tax due allocated to base value</t>
  </si>
  <si>
    <t>Credit allocated to base value</t>
  </si>
  <si>
    <t>Remaining tax due on base value</t>
  </si>
  <si>
    <t>Tax due allocated to excess value</t>
  </si>
  <si>
    <t>Credit allocated to excess value</t>
  </si>
  <si>
    <t>Remaining tax due on excess value</t>
  </si>
  <si>
    <t>(5,000 x .0195)</t>
  </si>
  <si>
    <t>(5,000 x .0009046 rate of credit)</t>
  </si>
  <si>
    <t>Real property credit rate (non-agland)</t>
  </si>
  <si>
    <t>(97.50 minus 4.52)</t>
  </si>
  <si>
    <t>(70,000 x .0195)</t>
  </si>
  <si>
    <t>(70,000 x .0009046 rate of credit)</t>
  </si>
  <si>
    <t>(1,365.00 minus 63.32)</t>
  </si>
  <si>
    <t>Homestead exempt value</t>
  </si>
  <si>
    <t>TIF parcel's taxable value after homestead</t>
  </si>
  <si>
    <t>Homestead exempt value allocated to base</t>
  </si>
  <si>
    <t>Homestead exempt value allocated to excess</t>
  </si>
  <si>
    <t>Tax due prior to homestead</t>
  </si>
  <si>
    <t>(74,000 x .0195)</t>
  </si>
  <si>
    <t>Tax due after homestead</t>
  </si>
  <si>
    <t>(1,000 x .0195)</t>
  </si>
  <si>
    <t>Credit used to reduce tax to 0 (zero)</t>
  </si>
  <si>
    <t>(lesser of 19.50 or 67.85)</t>
  </si>
  <si>
    <t>Tax due after homestead &amp; credit</t>
  </si>
  <si>
    <t>(67.85 minus 19.50)</t>
  </si>
  <si>
    <t>(5,000 of 74,000 exempt value x .0195)</t>
  </si>
  <si>
    <t>Remaining tax due allocated to base</t>
  </si>
  <si>
    <t>Homestead exempt tax allocated to excess</t>
  </si>
  <si>
    <t>Homestead exempt tax allocated to base</t>
  </si>
  <si>
    <t>(69,000 of 74,000 exempt value x .0195)</t>
  </si>
  <si>
    <t>Remaining tax due allocated to excess</t>
  </si>
  <si>
    <t>(lesser of 19.50 or 63.32)</t>
  </si>
  <si>
    <t xml:space="preserve"> (63.32 minus 19.50)</t>
  </si>
  <si>
    <t>Attachment 1  Determine county's share of tax credit fund and per parcel rates of credit.</t>
  </si>
  <si>
    <t xml:space="preserve">Step 2 - Determine rate of credit per parcel. </t>
  </si>
  <si>
    <t>Example 2A - Real property (nonagland) "rate of credit"</t>
  </si>
  <si>
    <t>Attachment 2  Tax credit for parcels of real property (non-agland) and agricultural land.</t>
  </si>
  <si>
    <t>Attachment 3  Tax credit for parcels with homestead exemptions.</t>
  </si>
  <si>
    <t>Attachment 4 Tax credit for parcels in Tax Increment Financing (TIF).</t>
  </si>
  <si>
    <t xml:space="preserve">If a real property parcel in a redevelopment project is granted a homestead exemption, the homestead exempt value applies to the base </t>
  </si>
  <si>
    <r>
      <rPr>
        <sz val="10"/>
        <rFont val="Arial"/>
        <family val="2"/>
      </rPr>
      <t xml:space="preserve">Administrative Code Chapter 18, </t>
    </r>
    <r>
      <rPr>
        <u val="single"/>
        <sz val="10"/>
        <color indexed="12"/>
        <rFont val="Arial"/>
        <family val="2"/>
      </rPr>
      <t>REG-18-003.03C</t>
    </r>
    <r>
      <rPr>
        <sz val="10"/>
        <rFont val="Arial"/>
        <family val="2"/>
      </rPr>
      <t>.</t>
    </r>
  </si>
  <si>
    <t xml:space="preserve">Counties use one of two methods to record the centrally assessed property on the tax list, </t>
  </si>
  <si>
    <t>either by "individual taxing subdivision" or by "consolidated tax district."</t>
  </si>
  <si>
    <t>Example 1- Tax credit for centrally assessed company recorded on the tax list by "individual taxing subdivision."</t>
  </si>
  <si>
    <t>First, the "county taxing subdivision's real property value" for the respective railroad branch line or public service entity is determined.</t>
  </si>
  <si>
    <t>This is the real property eligible for the credit. Then, multiply this countywide value for the company (for example the railroad branch line or</t>
  </si>
  <si>
    <t>public service entity) by the state's rate of credit to determine the total credit. The total credit is then apportioned to the respective individual</t>
  </si>
  <si>
    <t>taxing subdivisions based upon the company's real property taxes levied computed for each subdivision compared to the total real property</t>
  </si>
  <si>
    <t>taxes levied for the company.</t>
  </si>
  <si>
    <t>Subdivision</t>
  </si>
  <si>
    <t>Total Value</t>
  </si>
  <si>
    <t>Real Value</t>
  </si>
  <si>
    <t>Personal Value</t>
  </si>
  <si>
    <t>School District 1</t>
  </si>
  <si>
    <t>School District 2</t>
  </si>
  <si>
    <t>Fire District 1</t>
  </si>
  <si>
    <t>Fire District 2</t>
  </si>
  <si>
    <t>City</t>
  </si>
  <si>
    <t>Natural Resource District</t>
  </si>
  <si>
    <t>Educational Service Unit</t>
  </si>
  <si>
    <t>Community College</t>
  </si>
  <si>
    <t>Agricultural Society</t>
  </si>
  <si>
    <t>Determine the taxes levied for real property portion of centrally assessed company and the  percentage</t>
  </si>
  <si>
    <t>each subdivision is to the total property taxes.</t>
  </si>
  <si>
    <t>Total Real Property Taxes</t>
  </si>
  <si>
    <t>real property taxes levied by each subdivision compared to the total real property taxes levied for the company.</t>
  </si>
  <si>
    <t>Company's Total Credit</t>
  </si>
  <si>
    <t>Example 2- Tax credit for centrally assessed company recorded on the tax list by "consolidated taxing district."</t>
  </si>
  <si>
    <t>Consolidated Tax District</t>
  </si>
  <si>
    <t>Tax District 1</t>
  </si>
  <si>
    <t>Tax District 2</t>
  </si>
  <si>
    <t>Total Taxable Value</t>
  </si>
  <si>
    <t>Tax District 1 real property value $7,322,632 x .0009046 rate of credit =</t>
  </si>
  <si>
    <t>Tax District 2 real property value $2,108,468 x .0009046 rate of credit =</t>
  </si>
  <si>
    <t>Company's total credit</t>
  </si>
  <si>
    <t xml:space="preserve">Reminder: If a centrally assessed company's value is 100% personal property, with no real property, </t>
  </si>
  <si>
    <t>no credit will be received.</t>
  </si>
  <si>
    <t>Attachment 5 Tax credit for centrally assessed railroads and public service entities. (continued)</t>
  </si>
  <si>
    <t>Attachment 5 Tax credit for centrally assessed railroads and public service entities.</t>
  </si>
  <si>
    <t xml:space="preserve">value first, and any remaining homestead exempt value applies to the excess value. The division of homestead tax loss reimbursement must </t>
  </si>
  <si>
    <t xml:space="preserve">be proportionate to the homestead except value determined for the value base and excess value, pursuant to Title 350 Nebraska </t>
  </si>
  <si>
    <t xml:space="preserve">   Value eligible for Homestead; house, garage, and land up to 1 acre.</t>
  </si>
  <si>
    <t>Value eligible for Homestead; house, garage, and land up to 1 acre.</t>
  </si>
  <si>
    <t>Example 2- Tax due and credit computations for a parcel with agricultural land only.</t>
  </si>
  <si>
    <t>Real Property</t>
  </si>
  <si>
    <t>Tax Rate</t>
  </si>
  <si>
    <t>per</t>
  </si>
  <si>
    <t>$100 of Value</t>
  </si>
  <si>
    <t>Taxes by</t>
  </si>
  <si>
    <t>Subdivision's</t>
  </si>
  <si>
    <t>Real Property Tax</t>
  </si>
  <si>
    <t xml:space="preserve">% of Total Real </t>
  </si>
  <si>
    <t xml:space="preserve">Property Tax </t>
  </si>
  <si>
    <t>Credit Apportioned</t>
  </si>
  <si>
    <t>to Each Subdivision</t>
  </si>
  <si>
    <t>51.81% of $224,000,000</t>
  </si>
  <si>
    <t>48.19% of $224,000,000</t>
  </si>
  <si>
    <t>State Totals - Credit Funds Allocated:</t>
  </si>
  <si>
    <t>County's Share of State Credit Funds (apply ratios to state funding):</t>
  </si>
  <si>
    <r>
      <t xml:space="preserve">County's share of allocated credit for real property </t>
    </r>
    <r>
      <rPr>
        <sz val="10"/>
        <rFont val="Arial"/>
        <family val="2"/>
      </rPr>
      <t>(non-agland)</t>
    </r>
  </si>
  <si>
    <r>
      <t xml:space="preserve">State's total allocated credit for real property </t>
    </r>
    <r>
      <rPr>
        <sz val="10"/>
        <rFont val="Arial"/>
        <family val="2"/>
      </rPr>
      <t>(non-agland)</t>
    </r>
  </si>
  <si>
    <r>
      <t xml:space="preserve">Divided by the county's taxable value of real property </t>
    </r>
    <r>
      <rPr>
        <sz val="10"/>
        <rFont val="Arial"/>
        <family val="2"/>
      </rPr>
      <t>(non-agland)</t>
    </r>
  </si>
  <si>
    <t>Divided by the county's taxable value of agricultural land</t>
  </si>
  <si>
    <t>State's total allocated credit for agricultural land</t>
  </si>
  <si>
    <r>
      <t xml:space="preserve">Divided by the state's total real property value </t>
    </r>
    <r>
      <rPr>
        <sz val="10"/>
        <rFont val="Arial"/>
        <family val="2"/>
      </rPr>
      <t>(non-agland)</t>
    </r>
  </si>
  <si>
    <t>Divided by the state's total value of agricultural land</t>
  </si>
  <si>
    <t>(for example, includes house, home site land, farm site land,</t>
  </si>
  <si>
    <t xml:space="preserve"> (150,000 x .0009046 rate of credit)</t>
  </si>
  <si>
    <t xml:space="preserve"> (50,000 x .0010855 agland rate of credit)</t>
  </si>
  <si>
    <t>(for example, includes house, site land and any land not classified as agland)</t>
  </si>
  <si>
    <r>
      <t xml:space="preserve">Taxable value </t>
    </r>
    <r>
      <rPr>
        <sz val="9"/>
        <rFont val="Arial"/>
        <family val="2"/>
      </rPr>
      <t>(land &amp; improvements, non-agland)</t>
    </r>
  </si>
  <si>
    <t>A centrally assessed company's values are certified to the county by the state below.</t>
  </si>
  <si>
    <t xml:space="preserve">Example 4- Tax due and credit computations for a rural residential parcel with residence, site land, and </t>
  </si>
  <si>
    <t xml:space="preserve">part agricultural land. </t>
  </si>
  <si>
    <t xml:space="preserve">Example 3- Tax due and credit computations for an agricultural parcel with residence, farm home site land, </t>
  </si>
  <si>
    <t>farm site land, agricultural improvements, and part agricultural land.</t>
  </si>
  <si>
    <t>Department of Revenue, Property Assessment Division,  Directive 16-2   Real Property Tax Credit Tax Year 2017</t>
  </si>
  <si>
    <t>Attachment 2  Tax credit for parcels of real property (non-agland) and agricultural land. (continued)</t>
  </si>
  <si>
    <t>Example 3 - Tax due and credit computations for an agricultural parcel with agland and other real property</t>
  </si>
  <si>
    <t>site land and improvements and is granted a homestead exemption.</t>
  </si>
  <si>
    <t>If the parcel's remaining tax due after homestead exemption is equal to or greater than the credit, the parcel receives all of the credit.</t>
  </si>
  <si>
    <t>Attachments, Page 1 of 8</t>
  </si>
  <si>
    <t>Attachments, Page 2 of 8</t>
  </si>
  <si>
    <t>Attachments, Page 3 of 8</t>
  </si>
  <si>
    <t>Attachments, Page 4 of 8</t>
  </si>
  <si>
    <t>Attachments, Page 5 of 8</t>
  </si>
  <si>
    <t>Attachments, Page 6 of 8</t>
  </si>
  <si>
    <t>Attachments, Page 7 of 8</t>
  </si>
  <si>
    <t>Attachment 3  Tax credit for parcels with homestead exemptions. (continued)</t>
  </si>
  <si>
    <t>Attachments, Page 8 of 8</t>
  </si>
  <si>
    <t>Example 2- Tax due and credit computations for a parcel with TIF and a homestead exemption.</t>
  </si>
  <si>
    <t>Company's real property value in the county $9,431,100 x .0009046 rate of credit  =</t>
  </si>
  <si>
    <t>The company's total credit in the county is then apportioned to each individual taxing subdivision based upon the company's</t>
  </si>
  <si>
    <t xml:space="preserve">This is the company's total tax credit in the county. </t>
  </si>
  <si>
    <t>Dec. 8, 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</si>
</sst>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%"/>
    <numFmt numFmtId="170" formatCode="0.000"/>
    <numFmt numFmtId="171" formatCode="#,##0.000000"/>
    <numFmt numFmtId="172" formatCode="&quot;$&quot;#,##0"/>
    <numFmt numFmtId="173" formatCode="&quot;$&quot;#,##0.00"/>
    <numFmt numFmtId="174" formatCode="0.000000"/>
    <numFmt numFmtId="175" formatCode="0.0%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0" fontId="3" fillId="0" borderId="14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17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4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11" xfId="0" applyFont="1" applyFill="1" applyBorder="1" applyAlignment="1">
      <alignment/>
    </xf>
    <xf numFmtId="173" fontId="4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7" fillId="0" borderId="11" xfId="52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172" fontId="0" fillId="0" borderId="19" xfId="0" applyNumberFormat="1" applyBorder="1" applyAlignment="1">
      <alignment/>
    </xf>
    <xf numFmtId="170" fontId="0" fillId="0" borderId="19" xfId="0" applyNumberFormat="1" applyBorder="1" applyAlignment="1">
      <alignment/>
    </xf>
    <xf numFmtId="170" fontId="0" fillId="0" borderId="20" xfId="0" applyNumberFormat="1" applyBorder="1" applyAlignment="1">
      <alignment/>
    </xf>
    <xf numFmtId="170" fontId="0" fillId="0" borderId="21" xfId="0" applyNumberFormat="1" applyBorder="1" applyAlignment="1">
      <alignment/>
    </xf>
    <xf numFmtId="173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169" fontId="0" fillId="0" borderId="19" xfId="0" applyNumberFormat="1" applyBorder="1" applyAlignment="1">
      <alignment/>
    </xf>
    <xf numFmtId="169" fontId="0" fillId="0" borderId="20" xfId="0" applyNumberFormat="1" applyBorder="1" applyAlignment="1">
      <alignment/>
    </xf>
    <xf numFmtId="169" fontId="0" fillId="0" borderId="21" xfId="0" applyNumberFormat="1" applyBorder="1" applyAlignment="1">
      <alignment/>
    </xf>
    <xf numFmtId="0" fontId="0" fillId="0" borderId="18" xfId="0" applyBorder="1" applyAlignment="1">
      <alignment/>
    </xf>
    <xf numFmtId="173" fontId="0" fillId="0" borderId="18" xfId="0" applyNumberFormat="1" applyBorder="1" applyAlignment="1">
      <alignment/>
    </xf>
    <xf numFmtId="169" fontId="0" fillId="0" borderId="18" xfId="0" applyNumberFormat="1" applyBorder="1" applyAlignment="1">
      <alignment/>
    </xf>
    <xf numFmtId="173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Border="1" applyAlignment="1">
      <alignment/>
    </xf>
    <xf numFmtId="172" fontId="0" fillId="0" borderId="18" xfId="0" applyNumberFormat="1" applyBorder="1" applyAlignment="1">
      <alignment/>
    </xf>
    <xf numFmtId="173" fontId="0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3" fontId="4" fillId="0" borderId="1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0" fontId="3" fillId="0" borderId="1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 quotePrefix="1">
      <alignment/>
    </xf>
    <xf numFmtId="172" fontId="3" fillId="0" borderId="10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evenue.nebraska.gov/PAD/legal/regs/18-Community_Redevelopment_Law.html#003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57421875" style="0" customWidth="1"/>
    <col min="2" max="2" width="32.00390625" style="0" customWidth="1"/>
    <col min="3" max="3" width="18.57421875" style="0" bestFit="1" customWidth="1"/>
    <col min="4" max="4" width="2.28125" style="0" bestFit="1" customWidth="1"/>
    <col min="5" max="5" width="16.57421875" style="0" bestFit="1" customWidth="1"/>
  </cols>
  <sheetData>
    <row r="1" spans="1:6" ht="14.25" customHeight="1">
      <c r="A1" s="87" t="s">
        <v>205</v>
      </c>
      <c r="B1" s="88"/>
      <c r="C1" s="88"/>
      <c r="D1" s="88"/>
      <c r="F1" s="88"/>
    </row>
    <row r="2" spans="1:6" ht="14.25" customHeight="1">
      <c r="A2" s="88" t="s">
        <v>223</v>
      </c>
      <c r="B2" s="88"/>
      <c r="C2" s="88"/>
      <c r="D2" s="88"/>
      <c r="F2" s="88"/>
    </row>
    <row r="3" spans="1:6" ht="14.25" customHeight="1">
      <c r="A3" s="88" t="s">
        <v>210</v>
      </c>
      <c r="B3" s="88"/>
      <c r="C3" s="88"/>
      <c r="D3" s="88"/>
      <c r="F3" s="88"/>
    </row>
    <row r="4" spans="1:6" ht="14.25" customHeight="1">
      <c r="A4" s="88"/>
      <c r="B4" s="88"/>
      <c r="C4" s="88"/>
      <c r="D4" s="88"/>
      <c r="F4" s="88"/>
    </row>
    <row r="5" spans="1:6" ht="14.25" customHeight="1">
      <c r="A5" s="89" t="s">
        <v>122</v>
      </c>
      <c r="B5" s="88"/>
      <c r="C5" s="88"/>
      <c r="D5" s="88"/>
      <c r="E5" s="88"/>
      <c r="F5" s="88"/>
    </row>
    <row r="6" spans="1:6" ht="14.25" customHeight="1">
      <c r="A6" s="88"/>
      <c r="B6" s="88"/>
      <c r="C6" s="88"/>
      <c r="D6" s="88"/>
      <c r="E6" s="88"/>
      <c r="F6" s="88"/>
    </row>
    <row r="7" spans="1:6" ht="14.25" customHeight="1">
      <c r="A7" s="106" t="s">
        <v>24</v>
      </c>
      <c r="B7" s="90"/>
      <c r="C7" s="90"/>
      <c r="D7" s="90"/>
      <c r="E7" s="90"/>
      <c r="F7" s="91"/>
    </row>
    <row r="8" spans="1:6" ht="14.25" customHeight="1">
      <c r="A8" s="4"/>
      <c r="B8" s="92"/>
      <c r="C8" s="92"/>
      <c r="D8" s="92"/>
      <c r="E8" s="92"/>
      <c r="F8" s="93"/>
    </row>
    <row r="9" spans="1:6" ht="14.25" customHeight="1">
      <c r="A9" s="94" t="s">
        <v>15</v>
      </c>
      <c r="B9" s="92"/>
      <c r="C9" s="92"/>
      <c r="D9" s="92"/>
      <c r="E9" s="92"/>
      <c r="F9" s="93"/>
    </row>
    <row r="10" spans="1:6" ht="14.25" customHeight="1">
      <c r="A10" s="95"/>
      <c r="B10" s="92"/>
      <c r="C10" s="92"/>
      <c r="D10" s="92"/>
      <c r="E10" s="92"/>
      <c r="F10" s="93"/>
    </row>
    <row r="11" spans="1:6" ht="14.25" customHeight="1">
      <c r="A11" s="84" t="s">
        <v>2</v>
      </c>
      <c r="B11" s="92"/>
      <c r="C11" s="92"/>
      <c r="D11" s="92"/>
      <c r="E11" s="92"/>
      <c r="F11" s="93"/>
    </row>
    <row r="12" spans="1:6" ht="14.25" customHeight="1">
      <c r="A12" s="4" t="s">
        <v>3</v>
      </c>
      <c r="B12" s="92"/>
      <c r="C12" s="92"/>
      <c r="D12" s="92"/>
      <c r="E12" s="96">
        <v>128290366836</v>
      </c>
      <c r="F12" s="97">
        <f>+E12/$E$14</f>
        <v>0.518060963991696</v>
      </c>
    </row>
    <row r="13" spans="1:6" ht="14.25" customHeight="1">
      <c r="A13" s="4" t="s">
        <v>23</v>
      </c>
      <c r="B13" s="96">
        <v>99454407910</v>
      </c>
      <c r="C13" s="92" t="s">
        <v>22</v>
      </c>
      <c r="D13" s="92" t="s">
        <v>19</v>
      </c>
      <c r="E13" s="98">
        <f>+B13*1.2</f>
        <v>119345289492</v>
      </c>
      <c r="F13" s="97">
        <f>+E13/$E$14</f>
        <v>0.48193903600830407</v>
      </c>
    </row>
    <row r="14" spans="1:6" ht="14.25" customHeight="1">
      <c r="A14" s="4" t="s">
        <v>4</v>
      </c>
      <c r="B14" s="92"/>
      <c r="C14" s="92"/>
      <c r="D14" s="92"/>
      <c r="E14" s="96">
        <f>SUM(E12:E13)</f>
        <v>247635656328</v>
      </c>
      <c r="F14" s="93"/>
    </row>
    <row r="15" spans="1:6" ht="14.25" customHeight="1">
      <c r="A15" s="4"/>
      <c r="B15" s="92"/>
      <c r="C15" s="92"/>
      <c r="D15" s="92"/>
      <c r="E15" s="92"/>
      <c r="F15" s="93"/>
    </row>
    <row r="16" spans="1:6" ht="14.25" customHeight="1">
      <c r="A16" s="84" t="s">
        <v>5</v>
      </c>
      <c r="B16" s="92"/>
      <c r="C16" s="92"/>
      <c r="D16" s="92"/>
      <c r="E16" s="92"/>
      <c r="F16" s="93"/>
    </row>
    <row r="17" spans="1:6" ht="14.25" customHeight="1">
      <c r="A17" s="4" t="s">
        <v>3</v>
      </c>
      <c r="B17" s="92"/>
      <c r="C17" s="92"/>
      <c r="D17" s="92"/>
      <c r="E17" s="96">
        <v>1775506189</v>
      </c>
      <c r="F17" s="93"/>
    </row>
    <row r="18" spans="1:6" ht="14.25" customHeight="1">
      <c r="A18" s="4" t="s">
        <v>23</v>
      </c>
      <c r="B18" s="96">
        <v>1735364690</v>
      </c>
      <c r="C18" s="92" t="s">
        <v>22</v>
      </c>
      <c r="D18" s="92" t="s">
        <v>19</v>
      </c>
      <c r="E18" s="98">
        <f>+B18*1.2</f>
        <v>2082437628</v>
      </c>
      <c r="F18" s="93"/>
    </row>
    <row r="19" spans="1:6" ht="14.25" customHeight="1">
      <c r="A19" s="4" t="s">
        <v>4</v>
      </c>
      <c r="B19" s="92"/>
      <c r="C19" s="92"/>
      <c r="D19" s="92"/>
      <c r="E19" s="96">
        <f>SUM(E17:E18)</f>
        <v>3857943817</v>
      </c>
      <c r="F19" s="93"/>
    </row>
    <row r="20" spans="1:6" ht="14.25" customHeight="1">
      <c r="A20" s="4"/>
      <c r="B20" s="92"/>
      <c r="C20" s="92"/>
      <c r="D20" s="92"/>
      <c r="E20" s="92"/>
      <c r="F20" s="93"/>
    </row>
    <row r="21" spans="1:6" ht="14.25" customHeight="1">
      <c r="A21" s="84" t="s">
        <v>6</v>
      </c>
      <c r="B21" s="92"/>
      <c r="C21" s="92"/>
      <c r="D21" s="92"/>
      <c r="E21" s="92"/>
      <c r="F21" s="93"/>
    </row>
    <row r="22" spans="1:6" ht="14.25" customHeight="1">
      <c r="A22" s="4" t="s">
        <v>3</v>
      </c>
      <c r="B22" s="92"/>
      <c r="C22" s="92"/>
      <c r="D22" s="92"/>
      <c r="E22" s="99">
        <f>ROUND(+E17/E12,6)</f>
        <v>0.01384</v>
      </c>
      <c r="F22" s="93"/>
    </row>
    <row r="23" spans="1:6" ht="14.25" customHeight="1">
      <c r="A23" s="4" t="s">
        <v>7</v>
      </c>
      <c r="B23" s="92"/>
      <c r="C23" s="92"/>
      <c r="D23" s="92"/>
      <c r="E23" s="99">
        <f>ROUND(+E18/E13,6)</f>
        <v>0.017449</v>
      </c>
      <c r="F23" s="93"/>
    </row>
    <row r="24" spans="1:6" ht="14.25" customHeight="1">
      <c r="A24" s="4"/>
      <c r="B24" s="92"/>
      <c r="C24" s="92"/>
      <c r="D24" s="92"/>
      <c r="E24" s="92"/>
      <c r="F24" s="93"/>
    </row>
    <row r="25" spans="1:6" ht="14.25" customHeight="1">
      <c r="A25" s="84" t="s">
        <v>186</v>
      </c>
      <c r="B25" s="92"/>
      <c r="C25" s="92"/>
      <c r="D25" s="92"/>
      <c r="E25" s="92"/>
      <c r="F25" s="93"/>
    </row>
    <row r="26" spans="1:6" ht="14.25" customHeight="1">
      <c r="A26" s="4" t="s">
        <v>8</v>
      </c>
      <c r="B26" s="92"/>
      <c r="C26" s="92"/>
      <c r="D26" s="92"/>
      <c r="E26" s="100">
        <v>224000000</v>
      </c>
      <c r="F26" s="93"/>
    </row>
    <row r="27" spans="1:8" ht="14.25" customHeight="1">
      <c r="A27" s="4" t="s">
        <v>9</v>
      </c>
      <c r="B27" s="92"/>
      <c r="C27" s="83" t="s">
        <v>184</v>
      </c>
      <c r="D27" s="92"/>
      <c r="E27" s="100">
        <f>ROUND(+$E$26*F12,0)</f>
        <v>116045656</v>
      </c>
      <c r="F27" s="93"/>
      <c r="H27" s="1"/>
    </row>
    <row r="28" spans="1:8" ht="14.25" customHeight="1">
      <c r="A28" s="4" t="s">
        <v>10</v>
      </c>
      <c r="B28" s="92"/>
      <c r="C28" s="83" t="s">
        <v>185</v>
      </c>
      <c r="D28" s="92"/>
      <c r="E28" s="100">
        <f>ROUND(+$E$26*F13,0)</f>
        <v>107954344</v>
      </c>
      <c r="F28" s="93"/>
      <c r="H28" s="1"/>
    </row>
    <row r="29" spans="1:6" ht="14.25" customHeight="1">
      <c r="A29" s="4"/>
      <c r="B29" s="92"/>
      <c r="C29" s="92"/>
      <c r="D29" s="92"/>
      <c r="E29" s="92"/>
      <c r="F29" s="93"/>
    </row>
    <row r="30" spans="1:8" ht="14.25" customHeight="1">
      <c r="A30" s="84" t="s">
        <v>187</v>
      </c>
      <c r="B30" s="92"/>
      <c r="C30" s="92"/>
      <c r="D30" s="92"/>
      <c r="E30" s="92"/>
      <c r="F30" s="93"/>
      <c r="H30" s="1"/>
    </row>
    <row r="31" spans="1:6" ht="14.25" customHeight="1">
      <c r="A31" s="4" t="s">
        <v>11</v>
      </c>
      <c r="B31" s="101" t="s">
        <v>14</v>
      </c>
      <c r="C31" s="101"/>
      <c r="D31" s="92"/>
      <c r="E31" s="100">
        <f>ROUND(+E27*E22,0)</f>
        <v>1606072</v>
      </c>
      <c r="F31" s="93"/>
    </row>
    <row r="32" spans="1:6" ht="14.25" customHeight="1">
      <c r="A32" s="4" t="s">
        <v>12</v>
      </c>
      <c r="B32" s="92" t="s">
        <v>13</v>
      </c>
      <c r="C32" s="92"/>
      <c r="D32" s="92"/>
      <c r="E32" s="102">
        <f>ROUND(+E28*E23,0)</f>
        <v>1883695</v>
      </c>
      <c r="F32" s="93"/>
    </row>
    <row r="33" spans="1:6" ht="14.25" customHeight="1">
      <c r="A33" s="103"/>
      <c r="B33" s="104"/>
      <c r="C33" s="104"/>
      <c r="D33" s="104"/>
      <c r="E33" s="102">
        <f>SUM(E31:E32)</f>
        <v>3489767</v>
      </c>
      <c r="F33" s="105"/>
    </row>
    <row r="34" spans="1:6" ht="14.25" customHeight="1">
      <c r="A34" s="88"/>
      <c r="B34" s="88"/>
      <c r="C34" s="88"/>
      <c r="D34" s="88"/>
      <c r="E34" s="88"/>
      <c r="F34" s="88"/>
    </row>
    <row r="35" spans="1:6" ht="14.25" customHeight="1">
      <c r="A35" s="106" t="s">
        <v>123</v>
      </c>
      <c r="B35" s="90"/>
      <c r="C35" s="90"/>
      <c r="D35" s="90"/>
      <c r="E35" s="90"/>
      <c r="F35" s="91"/>
    </row>
    <row r="36" spans="1:6" ht="14.25" customHeight="1">
      <c r="A36" s="4" t="s">
        <v>16</v>
      </c>
      <c r="B36" s="92"/>
      <c r="C36" s="92"/>
      <c r="D36" s="92"/>
      <c r="E36" s="92"/>
      <c r="F36" s="93"/>
    </row>
    <row r="37" spans="1:6" ht="14.25" customHeight="1">
      <c r="A37" s="4" t="s">
        <v>17</v>
      </c>
      <c r="B37" s="92"/>
      <c r="C37" s="92"/>
      <c r="D37" s="92"/>
      <c r="E37" s="92"/>
      <c r="F37" s="93"/>
    </row>
    <row r="38" spans="1:6" ht="14.25" customHeight="1">
      <c r="A38" s="4"/>
      <c r="B38" s="92"/>
      <c r="C38" s="92"/>
      <c r="D38" s="92"/>
      <c r="E38" s="92"/>
      <c r="F38" s="93"/>
    </row>
    <row r="39" spans="1:6" ht="14.25" customHeight="1">
      <c r="A39" s="94" t="s">
        <v>124</v>
      </c>
      <c r="B39" s="92"/>
      <c r="C39" s="92"/>
      <c r="D39" s="92"/>
      <c r="E39" s="92"/>
      <c r="F39" s="93"/>
    </row>
    <row r="40" spans="1:6" ht="14.25" customHeight="1">
      <c r="A40" s="4"/>
      <c r="B40" s="92"/>
      <c r="C40" s="92"/>
      <c r="D40" s="92"/>
      <c r="E40" s="92"/>
      <c r="F40" s="93"/>
    </row>
    <row r="41" spans="1:6" ht="14.25" customHeight="1">
      <c r="A41" s="84" t="s">
        <v>18</v>
      </c>
      <c r="B41" s="92"/>
      <c r="C41" s="92"/>
      <c r="D41" s="92"/>
      <c r="E41" s="92"/>
      <c r="F41" s="93"/>
    </row>
    <row r="42" spans="1:8" ht="14.25" customHeight="1">
      <c r="A42" s="4" t="s">
        <v>188</v>
      </c>
      <c r="B42" s="92"/>
      <c r="C42" s="102">
        <f>+E31</f>
        <v>1606072</v>
      </c>
      <c r="D42" s="92"/>
      <c r="E42" s="92"/>
      <c r="F42" s="93"/>
      <c r="H42" s="1"/>
    </row>
    <row r="43" spans="1:8" ht="14.25" customHeight="1">
      <c r="A43" s="4" t="s">
        <v>190</v>
      </c>
      <c r="B43" s="92"/>
      <c r="C43" s="96">
        <f>+E17</f>
        <v>1775506189</v>
      </c>
      <c r="D43" s="107" t="s">
        <v>19</v>
      </c>
      <c r="E43" s="108">
        <f>ROUND(+C42/C43,7)</f>
        <v>0.0009046</v>
      </c>
      <c r="F43" s="93"/>
      <c r="H43" s="1"/>
    </row>
    <row r="44" spans="1:6" ht="14.25" customHeight="1">
      <c r="A44" s="4"/>
      <c r="B44" s="92"/>
      <c r="C44" s="92"/>
      <c r="D44" s="92"/>
      <c r="E44" s="92"/>
      <c r="F44" s="93"/>
    </row>
    <row r="45" spans="1:6" ht="14.25" customHeight="1">
      <c r="A45" s="84" t="s">
        <v>20</v>
      </c>
      <c r="B45" s="92"/>
      <c r="C45" s="3"/>
      <c r="D45" s="92"/>
      <c r="E45" s="92"/>
      <c r="F45" s="93"/>
    </row>
    <row r="46" spans="1:11" ht="14.25" customHeight="1">
      <c r="A46" s="4" t="s">
        <v>189</v>
      </c>
      <c r="B46" s="92"/>
      <c r="C46" s="102">
        <f>+E27</f>
        <v>116045656</v>
      </c>
      <c r="D46" s="92"/>
      <c r="E46" s="92"/>
      <c r="F46" s="93"/>
      <c r="H46" s="1"/>
      <c r="K46" s="1"/>
    </row>
    <row r="47" spans="1:6" ht="14.25" customHeight="1">
      <c r="A47" s="4" t="s">
        <v>193</v>
      </c>
      <c r="B47" s="92"/>
      <c r="C47" s="96">
        <f>+E12</f>
        <v>128290366836</v>
      </c>
      <c r="D47" s="107" t="s">
        <v>19</v>
      </c>
      <c r="E47" s="108">
        <f>ROUND(+C46/C47,7)</f>
        <v>0.0009046</v>
      </c>
      <c r="F47" s="93"/>
    </row>
    <row r="48" spans="1:6" ht="14.25" customHeight="1">
      <c r="A48" s="4"/>
      <c r="B48" s="92"/>
      <c r="C48" s="92"/>
      <c r="D48" s="92"/>
      <c r="E48" s="92"/>
      <c r="F48" s="93"/>
    </row>
    <row r="49" spans="1:6" ht="14.25" customHeight="1">
      <c r="A49" s="94" t="s">
        <v>76</v>
      </c>
      <c r="B49" s="92"/>
      <c r="C49" s="92"/>
      <c r="D49" s="92"/>
      <c r="E49" s="92"/>
      <c r="F49" s="93"/>
    </row>
    <row r="50" spans="1:6" ht="14.25" customHeight="1">
      <c r="A50" s="4"/>
      <c r="B50" s="92"/>
      <c r="C50" s="92"/>
      <c r="D50" s="92"/>
      <c r="E50" s="92"/>
      <c r="F50" s="93"/>
    </row>
    <row r="51" spans="1:6" ht="14.25" customHeight="1">
      <c r="A51" s="4"/>
      <c r="B51" s="92"/>
      <c r="C51" s="92"/>
      <c r="D51" s="92"/>
      <c r="E51" s="92"/>
      <c r="F51" s="93"/>
    </row>
    <row r="52" spans="1:6" ht="14.25" customHeight="1">
      <c r="A52" s="94" t="s">
        <v>75</v>
      </c>
      <c r="B52" s="92"/>
      <c r="C52" s="92"/>
      <c r="D52" s="92"/>
      <c r="E52" s="92"/>
      <c r="F52" s="93"/>
    </row>
    <row r="53" spans="1:6" ht="14.25" customHeight="1">
      <c r="A53" s="4"/>
      <c r="B53" s="92"/>
      <c r="C53" s="92"/>
      <c r="D53" s="92"/>
      <c r="E53" s="92"/>
      <c r="F53" s="93"/>
    </row>
    <row r="54" spans="1:6" ht="14.25" customHeight="1">
      <c r="A54" s="84" t="s">
        <v>21</v>
      </c>
      <c r="B54" s="92"/>
      <c r="C54" s="92"/>
      <c r="D54" s="92"/>
      <c r="E54" s="92"/>
      <c r="F54" s="93"/>
    </row>
    <row r="55" spans="1:6" ht="14.25" customHeight="1">
      <c r="A55" s="4" t="s">
        <v>74</v>
      </c>
      <c r="B55" s="92"/>
      <c r="C55" s="102">
        <f>+E32</f>
        <v>1883695</v>
      </c>
      <c r="D55" s="92"/>
      <c r="E55" s="92"/>
      <c r="F55" s="93"/>
    </row>
    <row r="56" spans="1:6" ht="14.25" customHeight="1">
      <c r="A56" s="4" t="s">
        <v>191</v>
      </c>
      <c r="B56" s="92"/>
      <c r="C56" s="96">
        <f>+B18</f>
        <v>1735364690</v>
      </c>
      <c r="D56" s="107" t="s">
        <v>19</v>
      </c>
      <c r="E56" s="108">
        <f>ROUND(+C55/C56,7)</f>
        <v>0.0010855</v>
      </c>
      <c r="F56" s="93"/>
    </row>
    <row r="57" spans="1:6" ht="14.25" customHeight="1">
      <c r="A57" s="4"/>
      <c r="B57" s="92"/>
      <c r="C57" s="96"/>
      <c r="D57" s="107"/>
      <c r="E57" s="109"/>
      <c r="F57" s="93"/>
    </row>
    <row r="58" spans="1:6" ht="14.25" customHeight="1">
      <c r="A58" s="84" t="s">
        <v>73</v>
      </c>
      <c r="B58" s="92"/>
      <c r="C58" s="92"/>
      <c r="D58" s="92"/>
      <c r="E58" s="92"/>
      <c r="F58" s="93"/>
    </row>
    <row r="59" spans="1:8" ht="14.25" customHeight="1">
      <c r="A59" s="4" t="s">
        <v>192</v>
      </c>
      <c r="B59" s="92"/>
      <c r="C59" s="102">
        <f>+E28</f>
        <v>107954344</v>
      </c>
      <c r="D59" s="92"/>
      <c r="E59" s="92"/>
      <c r="F59" s="93"/>
      <c r="H59" s="1"/>
    </row>
    <row r="60" spans="1:6" ht="14.25" customHeight="1">
      <c r="A60" s="4" t="s">
        <v>194</v>
      </c>
      <c r="B60" s="92"/>
      <c r="C60" s="96">
        <f>+B13</f>
        <v>99454407910</v>
      </c>
      <c r="D60" s="107" t="s">
        <v>19</v>
      </c>
      <c r="E60" s="108">
        <f>ROUND(+C59/C60,7)</f>
        <v>0.0010855</v>
      </c>
      <c r="F60" s="93"/>
    </row>
    <row r="61" spans="1:6" ht="14.25" customHeight="1">
      <c r="A61" s="4"/>
      <c r="B61" s="92"/>
      <c r="C61" s="92"/>
      <c r="D61" s="92"/>
      <c r="E61" s="92"/>
      <c r="F61" s="93"/>
    </row>
    <row r="62" spans="1:6" ht="14.25" customHeight="1">
      <c r="A62" s="110" t="s">
        <v>77</v>
      </c>
      <c r="B62" s="104"/>
      <c r="C62" s="104"/>
      <c r="D62" s="104"/>
      <c r="E62" s="104"/>
      <c r="F62" s="105"/>
    </row>
  </sheetData>
  <sheetProtection/>
  <printOptions horizontalCentered="1"/>
  <pageMargins left="0.5" right="0.5" top="0.5" bottom="0.5" header="0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4.57421875" style="0" customWidth="1"/>
    <col min="2" max="2" width="16.421875" style="0" customWidth="1"/>
    <col min="3" max="3" width="14.28125" style="0" customWidth="1"/>
    <col min="4" max="4" width="13.00390625" style="0" customWidth="1"/>
    <col min="5" max="5" width="15.140625" style="0" customWidth="1"/>
  </cols>
  <sheetData>
    <row r="1" spans="1:4" ht="14.25" customHeight="1">
      <c r="A1" s="5" t="str">
        <f>'Attachment#1 Distrib&amp;Rates'!A1</f>
        <v>Department of Revenue, Property Assessment Division,  Directive 16-2   Real Property Tax Credit Tax Year 2017</v>
      </c>
      <c r="B1" s="5"/>
      <c r="C1" s="5"/>
      <c r="D1" s="5"/>
    </row>
    <row r="2" spans="1:4" ht="14.25" customHeight="1">
      <c r="A2" s="5" t="str">
        <f>'Attachment#1 Distrib&amp;Rates'!A2</f>
        <v>Dec. 8, 2016</v>
      </c>
      <c r="B2" s="5"/>
      <c r="C2" s="5"/>
      <c r="D2" s="5"/>
    </row>
    <row r="3" spans="1:4" ht="14.25" customHeight="1">
      <c r="A3" s="88" t="s">
        <v>211</v>
      </c>
      <c r="B3" s="5"/>
      <c r="C3" s="5"/>
      <c r="D3" s="5"/>
    </row>
    <row r="4" spans="1:4" ht="14.25" customHeight="1">
      <c r="A4" s="88"/>
      <c r="B4" s="5"/>
      <c r="C4" s="5"/>
      <c r="D4" s="5"/>
    </row>
    <row r="5" spans="1:5" ht="14.25" customHeight="1">
      <c r="A5" s="6" t="s">
        <v>125</v>
      </c>
      <c r="B5" s="5"/>
      <c r="C5" s="5"/>
      <c r="D5" s="5"/>
      <c r="E5" s="5"/>
    </row>
    <row r="6" spans="1:5" ht="14.25" customHeight="1">
      <c r="A6" s="5"/>
      <c r="B6" s="5"/>
      <c r="C6" s="5"/>
      <c r="D6" s="5"/>
      <c r="E6" s="5"/>
    </row>
    <row r="7" spans="1:5" ht="14.25" customHeight="1">
      <c r="A7" s="18" t="s">
        <v>72</v>
      </c>
      <c r="B7" s="7"/>
      <c r="C7" s="7"/>
      <c r="D7" s="7"/>
      <c r="E7" s="8"/>
    </row>
    <row r="8" spans="1:5" ht="14.25" customHeight="1">
      <c r="A8" s="9"/>
      <c r="B8" s="10"/>
      <c r="C8" s="10"/>
      <c r="D8" s="10"/>
      <c r="E8" s="11"/>
    </row>
    <row r="9" spans="1:5" ht="14.25" customHeight="1">
      <c r="A9" s="13" t="s">
        <v>25</v>
      </c>
      <c r="B9" s="10">
        <f>'Attachment#1 Distrib&amp;Rates'!$E$43</f>
        <v>0.0009046</v>
      </c>
      <c r="C9" s="10"/>
      <c r="D9" s="10"/>
      <c r="E9" s="11"/>
    </row>
    <row r="10" spans="1:5" ht="14.25" customHeight="1">
      <c r="A10" s="12"/>
      <c r="B10" s="10"/>
      <c r="C10" s="10"/>
      <c r="D10" s="10"/>
      <c r="E10" s="11"/>
    </row>
    <row r="11" spans="1:5" ht="14.25" customHeight="1">
      <c r="A11" s="13" t="s">
        <v>199</v>
      </c>
      <c r="B11" s="14">
        <v>200000</v>
      </c>
      <c r="C11" s="10"/>
      <c r="D11" s="10"/>
      <c r="E11" s="11"/>
    </row>
    <row r="12" spans="1:5" ht="14.25" customHeight="1">
      <c r="A12" s="13" t="s">
        <v>39</v>
      </c>
      <c r="B12" s="15">
        <v>0.0195</v>
      </c>
      <c r="C12" s="10"/>
      <c r="D12" s="10"/>
      <c r="E12" s="16"/>
    </row>
    <row r="13" spans="1:5" ht="14.25" customHeight="1">
      <c r="A13" s="13" t="s">
        <v>26</v>
      </c>
      <c r="B13" s="17">
        <f>+B11*B12</f>
        <v>3900</v>
      </c>
      <c r="C13" s="10"/>
      <c r="D13" s="10"/>
      <c r="E13" s="16"/>
    </row>
    <row r="14" spans="1:5" ht="14.25" customHeight="1">
      <c r="A14" s="13"/>
      <c r="B14" s="10"/>
      <c r="C14" s="10"/>
      <c r="D14" s="10"/>
      <c r="E14" s="11"/>
    </row>
    <row r="15" spans="1:5" ht="14.25" customHeight="1">
      <c r="A15" s="13" t="s">
        <v>31</v>
      </c>
      <c r="B15" s="17">
        <f>+B11*B9</f>
        <v>180.92</v>
      </c>
      <c r="C15" s="24" t="s">
        <v>51</v>
      </c>
      <c r="D15" s="10"/>
      <c r="E15" s="11"/>
    </row>
    <row r="16" spans="1:5" ht="14.25" customHeight="1">
      <c r="A16" s="13"/>
      <c r="B16" s="17"/>
      <c r="C16" s="10"/>
      <c r="D16" s="10"/>
      <c r="E16" s="11"/>
    </row>
    <row r="17" spans="1:5" ht="14.25" customHeight="1">
      <c r="A17" s="19" t="s">
        <v>45</v>
      </c>
      <c r="B17" s="20">
        <f>+B13-B15</f>
        <v>3719.08</v>
      </c>
      <c r="C17" s="15"/>
      <c r="D17" s="15"/>
      <c r="E17" s="22"/>
    </row>
    <row r="18" ht="14.25" customHeight="1"/>
    <row r="19" spans="1:5" ht="14.25" customHeight="1">
      <c r="A19" s="18" t="s">
        <v>172</v>
      </c>
      <c r="B19" s="7"/>
      <c r="C19" s="7"/>
      <c r="D19" s="7"/>
      <c r="E19" s="8"/>
    </row>
    <row r="20" spans="1:5" ht="14.25" customHeight="1">
      <c r="A20" s="9"/>
      <c r="B20" s="10"/>
      <c r="C20" s="10"/>
      <c r="D20" s="10"/>
      <c r="E20" s="11"/>
    </row>
    <row r="21" spans="1:5" ht="14.25" customHeight="1">
      <c r="A21" s="13" t="s">
        <v>27</v>
      </c>
      <c r="B21" s="10">
        <f>'Attachment#1 Distrib&amp;Rates'!$E$56</f>
        <v>0.0010855</v>
      </c>
      <c r="C21" s="10"/>
      <c r="D21" s="10"/>
      <c r="E21" s="11"/>
    </row>
    <row r="22" spans="1:5" ht="14.25" customHeight="1">
      <c r="A22" s="12"/>
      <c r="B22" s="10"/>
      <c r="C22" s="10"/>
      <c r="D22" s="10"/>
      <c r="E22" s="11"/>
    </row>
    <row r="23" spans="1:5" ht="14.25" customHeight="1">
      <c r="A23" s="13" t="s">
        <v>71</v>
      </c>
      <c r="B23" s="14">
        <v>480000</v>
      </c>
      <c r="C23" s="10"/>
      <c r="D23" s="10"/>
      <c r="E23" s="11"/>
    </row>
    <row r="24" spans="1:5" ht="14.25" customHeight="1">
      <c r="A24" s="13" t="s">
        <v>39</v>
      </c>
      <c r="B24" s="15">
        <v>0.0195</v>
      </c>
      <c r="C24" s="10"/>
      <c r="D24" s="10"/>
      <c r="E24" s="16"/>
    </row>
    <row r="25" spans="1:5" ht="14.25" customHeight="1">
      <c r="A25" s="13" t="s">
        <v>26</v>
      </c>
      <c r="B25" s="17">
        <f>+B23*B24</f>
        <v>9360</v>
      </c>
      <c r="C25" s="10"/>
      <c r="D25" s="10"/>
      <c r="E25" s="16"/>
    </row>
    <row r="26" spans="1:5" ht="14.25" customHeight="1">
      <c r="A26" s="13"/>
      <c r="B26" s="10"/>
      <c r="C26" s="10"/>
      <c r="D26" s="10"/>
      <c r="E26" s="11"/>
    </row>
    <row r="27" spans="1:5" ht="14.25" customHeight="1">
      <c r="A27" s="13" t="s">
        <v>32</v>
      </c>
      <c r="B27" s="17">
        <f>+B23*B21</f>
        <v>521.0400000000001</v>
      </c>
      <c r="C27" s="24" t="s">
        <v>52</v>
      </c>
      <c r="D27" s="10"/>
      <c r="E27" s="11"/>
    </row>
    <row r="28" spans="1:5" ht="14.25" customHeight="1">
      <c r="A28" s="13"/>
      <c r="B28" s="17"/>
      <c r="C28" s="10"/>
      <c r="D28" s="10"/>
      <c r="E28" s="11"/>
    </row>
    <row r="29" spans="1:5" ht="14.25" customHeight="1">
      <c r="A29" s="19" t="s">
        <v>45</v>
      </c>
      <c r="B29" s="20">
        <f>+B25-B27</f>
        <v>8838.96</v>
      </c>
      <c r="C29" s="15"/>
      <c r="D29" s="15"/>
      <c r="E29" s="22"/>
    </row>
  </sheetData>
  <sheetProtection/>
  <printOptions horizontalCentered="1"/>
  <pageMargins left="0.5" right="0.5" top="0.5" bottom="0.5" header="0" footer="0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54.57421875" style="0" customWidth="1"/>
    <col min="2" max="2" width="16.421875" style="0" customWidth="1"/>
    <col min="3" max="3" width="14.28125" style="0" customWidth="1"/>
    <col min="4" max="4" width="13.00390625" style="0" customWidth="1"/>
    <col min="5" max="5" width="15.140625" style="0" customWidth="1"/>
  </cols>
  <sheetData>
    <row r="1" spans="1:4" ht="14.25" customHeight="1">
      <c r="A1" s="5" t="str">
        <f>'Attachment#1 Distrib&amp;Rates'!A1</f>
        <v>Department of Revenue, Property Assessment Division,  Directive 16-2   Real Property Tax Credit Tax Year 2017</v>
      </c>
      <c r="B1" s="5"/>
      <c r="C1" s="5"/>
      <c r="D1" s="5"/>
    </row>
    <row r="2" spans="1:4" ht="14.25" customHeight="1">
      <c r="A2" s="5" t="str">
        <f>'Attachment#1 Distrib&amp;Rates'!A2</f>
        <v>Dec. 8, 2016</v>
      </c>
      <c r="B2" s="5"/>
      <c r="C2" s="5"/>
      <c r="D2" s="5"/>
    </row>
    <row r="3" spans="1:4" ht="14.25" customHeight="1">
      <c r="A3" s="88" t="s">
        <v>212</v>
      </c>
      <c r="B3" s="5"/>
      <c r="C3" s="5"/>
      <c r="D3" s="5"/>
    </row>
    <row r="4" spans="1:4" ht="14.25" customHeight="1">
      <c r="A4" s="88"/>
      <c r="B4" s="5"/>
      <c r="C4" s="5"/>
      <c r="D4" s="5"/>
    </row>
    <row r="5" spans="1:5" ht="14.25" customHeight="1">
      <c r="A5" s="6" t="s">
        <v>206</v>
      </c>
      <c r="B5" s="5"/>
      <c r="C5" s="5"/>
      <c r="D5" s="5"/>
      <c r="E5" s="5"/>
    </row>
    <row r="6" ht="14.25" customHeight="1"/>
    <row r="7" spans="1:5" ht="14.25" customHeight="1">
      <c r="A7" s="18" t="s">
        <v>203</v>
      </c>
      <c r="B7" s="7"/>
      <c r="C7" s="7"/>
      <c r="D7" s="7"/>
      <c r="E7" s="8"/>
    </row>
    <row r="8" spans="1:5" ht="14.25" customHeight="1">
      <c r="A8" s="9" t="s">
        <v>204</v>
      </c>
      <c r="B8" s="10"/>
      <c r="C8" s="10"/>
      <c r="D8" s="10"/>
      <c r="E8" s="11"/>
    </row>
    <row r="9" spans="1:5" ht="14.25" customHeight="1">
      <c r="A9" s="9"/>
      <c r="B9" s="10"/>
      <c r="C9" s="10"/>
      <c r="D9" s="10"/>
      <c r="E9" s="11"/>
    </row>
    <row r="10" spans="1:5" ht="14.25" customHeight="1">
      <c r="A10" s="13" t="s">
        <v>25</v>
      </c>
      <c r="B10" s="10">
        <f>'Attachment#1 Distrib&amp;Rates'!$E$43</f>
        <v>0.0009046</v>
      </c>
      <c r="C10" s="10"/>
      <c r="D10" s="10"/>
      <c r="E10" s="11"/>
    </row>
    <row r="11" spans="1:5" ht="14.25" customHeight="1">
      <c r="A11" s="13" t="s">
        <v>27</v>
      </c>
      <c r="B11" s="10">
        <f>'Attachment#1 Distrib&amp;Rates'!$E$56</f>
        <v>0.0010855</v>
      </c>
      <c r="C11" s="10"/>
      <c r="D11" s="10"/>
      <c r="E11" s="11"/>
    </row>
    <row r="12" spans="1:5" ht="14.25" customHeight="1">
      <c r="A12" s="9"/>
      <c r="B12" s="10"/>
      <c r="C12" s="10"/>
      <c r="D12" s="10"/>
      <c r="E12" s="11"/>
    </row>
    <row r="13" spans="1:5" ht="14.25" customHeight="1">
      <c r="A13" s="13" t="s">
        <v>34</v>
      </c>
      <c r="B13" s="10"/>
      <c r="C13" s="10"/>
      <c r="D13" s="10"/>
      <c r="E13" s="11"/>
    </row>
    <row r="14" spans="1:5" ht="14.25" customHeight="1">
      <c r="A14" s="23" t="s">
        <v>195</v>
      </c>
      <c r="B14" s="10"/>
      <c r="C14" s="10"/>
      <c r="D14" s="10"/>
      <c r="E14" s="11"/>
    </row>
    <row r="15" spans="1:5" ht="14.25" customHeight="1">
      <c r="A15" s="23" t="s">
        <v>28</v>
      </c>
      <c r="B15" s="14">
        <v>200000</v>
      </c>
      <c r="C15" s="10"/>
      <c r="D15" s="10"/>
      <c r="E15" s="11"/>
    </row>
    <row r="16" spans="1:5" ht="14.25" customHeight="1">
      <c r="A16" s="13"/>
      <c r="B16" s="10"/>
      <c r="C16" s="10"/>
      <c r="D16" s="10"/>
      <c r="E16" s="11"/>
    </row>
    <row r="17" spans="1:5" ht="14.25" customHeight="1">
      <c r="A17" s="13" t="s">
        <v>35</v>
      </c>
      <c r="B17" s="21">
        <v>480000</v>
      </c>
      <c r="C17" s="10"/>
      <c r="D17" s="10"/>
      <c r="E17" s="11"/>
    </row>
    <row r="18" spans="1:5" ht="14.25" customHeight="1">
      <c r="A18" s="13" t="s">
        <v>29</v>
      </c>
      <c r="B18" s="14">
        <f>+B15+B17</f>
        <v>680000</v>
      </c>
      <c r="C18" s="10"/>
      <c r="D18" s="10"/>
      <c r="E18" s="11"/>
    </row>
    <row r="19" spans="1:5" ht="14.25" customHeight="1">
      <c r="A19" s="13"/>
      <c r="B19" s="14"/>
      <c r="C19" s="10"/>
      <c r="D19" s="10"/>
      <c r="E19" s="11"/>
    </row>
    <row r="20" spans="1:5" ht="14.25" customHeight="1">
      <c r="A20" s="13" t="s">
        <v>39</v>
      </c>
      <c r="B20" s="15">
        <v>0.0195</v>
      </c>
      <c r="C20" s="10"/>
      <c r="D20" s="10"/>
      <c r="E20" s="16"/>
    </row>
    <row r="21" spans="1:5" ht="14.25" customHeight="1">
      <c r="A21" s="13" t="s">
        <v>26</v>
      </c>
      <c r="B21" s="17">
        <f>+B18*B20</f>
        <v>13260</v>
      </c>
      <c r="C21" s="10"/>
      <c r="D21" s="10"/>
      <c r="E21" s="16"/>
    </row>
    <row r="22" spans="1:5" ht="14.25" customHeight="1">
      <c r="A22" s="13"/>
      <c r="B22" s="10"/>
      <c r="C22" s="10"/>
      <c r="D22" s="10"/>
      <c r="E22" s="11"/>
    </row>
    <row r="23" spans="1:5" ht="14.25" customHeight="1">
      <c r="A23" s="25" t="s">
        <v>30</v>
      </c>
      <c r="B23" s="10"/>
      <c r="C23" s="10"/>
      <c r="D23" s="10"/>
      <c r="E23" s="11"/>
    </row>
    <row r="24" spans="1:5" ht="14.25" customHeight="1">
      <c r="A24" s="13" t="s">
        <v>33</v>
      </c>
      <c r="B24" s="17">
        <f>+B15*B10</f>
        <v>180.92</v>
      </c>
      <c r="C24" s="24" t="s">
        <v>51</v>
      </c>
      <c r="D24" s="10"/>
      <c r="E24" s="11"/>
    </row>
    <row r="25" spans="1:5" ht="14.25" customHeight="1">
      <c r="A25" s="13" t="s">
        <v>32</v>
      </c>
      <c r="B25" s="20">
        <f>+B17*B11</f>
        <v>521.0400000000001</v>
      </c>
      <c r="C25" s="24" t="s">
        <v>52</v>
      </c>
      <c r="D25" s="10"/>
      <c r="E25" s="11"/>
    </row>
    <row r="26" spans="1:5" ht="14.25" customHeight="1">
      <c r="A26" s="13" t="s">
        <v>36</v>
      </c>
      <c r="B26" s="17">
        <f>+B24+B25</f>
        <v>701.96</v>
      </c>
      <c r="C26" s="10"/>
      <c r="D26" s="10"/>
      <c r="E26" s="11"/>
    </row>
    <row r="27" spans="1:5" ht="14.25" customHeight="1">
      <c r="A27" s="13"/>
      <c r="B27" s="17"/>
      <c r="C27" s="10"/>
      <c r="D27" s="10"/>
      <c r="E27" s="11"/>
    </row>
    <row r="28" spans="1:5" ht="14.25" customHeight="1">
      <c r="A28" s="19" t="s">
        <v>45</v>
      </c>
      <c r="B28" s="20">
        <f>+B21-B26</f>
        <v>12558.04</v>
      </c>
      <c r="C28" s="15"/>
      <c r="D28" s="15"/>
      <c r="E28" s="22"/>
    </row>
    <row r="29" ht="14.25" customHeight="1"/>
    <row r="30" spans="1:5" ht="14.25" customHeight="1">
      <c r="A30" s="18" t="s">
        <v>201</v>
      </c>
      <c r="B30" s="7"/>
      <c r="C30" s="7"/>
      <c r="D30" s="7"/>
      <c r="E30" s="8"/>
    </row>
    <row r="31" spans="1:5" ht="14.25" customHeight="1">
      <c r="A31" s="9" t="s">
        <v>202</v>
      </c>
      <c r="B31" s="10"/>
      <c r="C31" s="10"/>
      <c r="D31" s="10"/>
      <c r="E31" s="11"/>
    </row>
    <row r="32" spans="1:5" ht="14.25" customHeight="1">
      <c r="A32" s="9"/>
      <c r="B32" s="10"/>
      <c r="C32" s="10"/>
      <c r="D32" s="10"/>
      <c r="E32" s="11"/>
    </row>
    <row r="33" spans="1:5" ht="14.25" customHeight="1">
      <c r="A33" s="13" t="s">
        <v>25</v>
      </c>
      <c r="B33" s="10">
        <f>'Attachment#1 Distrib&amp;Rates'!$E$43</f>
        <v>0.0009046</v>
      </c>
      <c r="C33" s="10"/>
      <c r="D33" s="10"/>
      <c r="E33" s="11"/>
    </row>
    <row r="34" spans="1:5" ht="14.25" customHeight="1">
      <c r="A34" s="13" t="s">
        <v>27</v>
      </c>
      <c r="B34" s="10">
        <f>'Attachment#1 Distrib&amp;Rates'!$E$56</f>
        <v>0.0010855</v>
      </c>
      <c r="C34" s="10"/>
      <c r="D34" s="10"/>
      <c r="E34" s="11"/>
    </row>
    <row r="35" spans="1:5" ht="14.25" customHeight="1">
      <c r="A35" s="9"/>
      <c r="B35" s="10"/>
      <c r="C35" s="10"/>
      <c r="D35" s="10"/>
      <c r="E35" s="11"/>
    </row>
    <row r="36" spans="1:5" ht="14.25" customHeight="1">
      <c r="A36" s="13" t="s">
        <v>34</v>
      </c>
      <c r="B36" s="10"/>
      <c r="C36" s="10"/>
      <c r="D36" s="10"/>
      <c r="E36" s="11"/>
    </row>
    <row r="37" spans="1:5" ht="14.25" customHeight="1">
      <c r="A37" s="23" t="s">
        <v>198</v>
      </c>
      <c r="B37" s="14">
        <v>150000</v>
      </c>
      <c r="C37" s="10"/>
      <c r="D37" s="10"/>
      <c r="E37" s="11"/>
    </row>
    <row r="38" spans="1:5" ht="14.25" customHeight="1">
      <c r="A38" s="13"/>
      <c r="B38" s="10"/>
      <c r="C38" s="10"/>
      <c r="D38" s="10"/>
      <c r="E38" s="11"/>
    </row>
    <row r="39" spans="1:5" ht="14.25" customHeight="1">
      <c r="A39" s="13" t="s">
        <v>35</v>
      </c>
      <c r="B39" s="21">
        <v>50000</v>
      </c>
      <c r="C39" s="10"/>
      <c r="D39" s="10"/>
      <c r="E39" s="11"/>
    </row>
    <row r="40" spans="1:5" ht="14.25" customHeight="1">
      <c r="A40" s="13" t="s">
        <v>29</v>
      </c>
      <c r="B40" s="14">
        <f>+B37+B39</f>
        <v>200000</v>
      </c>
      <c r="C40" s="10"/>
      <c r="D40" s="10"/>
      <c r="E40" s="11"/>
    </row>
    <row r="41" spans="1:5" ht="14.25" customHeight="1">
      <c r="A41" s="13"/>
      <c r="B41" s="14"/>
      <c r="C41" s="10"/>
      <c r="D41" s="10"/>
      <c r="E41" s="11"/>
    </row>
    <row r="42" spans="1:5" ht="14.25" customHeight="1">
      <c r="A42" s="13" t="s">
        <v>39</v>
      </c>
      <c r="B42" s="15">
        <v>0.0195</v>
      </c>
      <c r="C42" s="10"/>
      <c r="D42" s="10"/>
      <c r="E42" s="16"/>
    </row>
    <row r="43" spans="1:5" ht="14.25" customHeight="1">
      <c r="A43" s="13" t="s">
        <v>26</v>
      </c>
      <c r="B43" s="17">
        <f>+B40*B42</f>
        <v>3900</v>
      </c>
      <c r="C43" s="10"/>
      <c r="D43" s="10"/>
      <c r="E43" s="16"/>
    </row>
    <row r="44" spans="1:5" ht="14.25" customHeight="1">
      <c r="A44" s="13"/>
      <c r="B44" s="10"/>
      <c r="C44" s="10"/>
      <c r="D44" s="10"/>
      <c r="E44" s="11"/>
    </row>
    <row r="45" spans="1:5" ht="14.25" customHeight="1">
      <c r="A45" s="25" t="s">
        <v>30</v>
      </c>
      <c r="B45" s="10"/>
      <c r="C45" s="10"/>
      <c r="D45" s="10"/>
      <c r="E45" s="11"/>
    </row>
    <row r="46" spans="1:5" ht="14.25" customHeight="1">
      <c r="A46" s="13" t="s">
        <v>33</v>
      </c>
      <c r="B46" s="17">
        <f>ROUND(+B37*B33,2)</f>
        <v>135.69</v>
      </c>
      <c r="C46" s="24" t="s">
        <v>196</v>
      </c>
      <c r="D46" s="10"/>
      <c r="E46" s="11"/>
    </row>
    <row r="47" spans="1:5" ht="14.25" customHeight="1">
      <c r="A47" s="13" t="s">
        <v>32</v>
      </c>
      <c r="B47" s="20">
        <f>ROUND(+B39*B34,2)</f>
        <v>54.28</v>
      </c>
      <c r="C47" s="24" t="s">
        <v>197</v>
      </c>
      <c r="D47" s="10"/>
      <c r="E47" s="11"/>
    </row>
    <row r="48" spans="1:5" ht="14.25" customHeight="1">
      <c r="A48" s="13" t="s">
        <v>36</v>
      </c>
      <c r="B48" s="17">
        <f>+B46+B47</f>
        <v>189.97</v>
      </c>
      <c r="C48" s="10"/>
      <c r="D48" s="10"/>
      <c r="E48" s="11"/>
    </row>
    <row r="49" spans="1:5" ht="14.25" customHeight="1">
      <c r="A49" s="13"/>
      <c r="B49" s="17"/>
      <c r="C49" s="10"/>
      <c r="D49" s="10"/>
      <c r="E49" s="11"/>
    </row>
    <row r="50" spans="1:5" ht="14.25" customHeight="1">
      <c r="A50" s="19" t="s">
        <v>45</v>
      </c>
      <c r="B50" s="20">
        <f>+B43-B48</f>
        <v>3710.03</v>
      </c>
      <c r="C50" s="15"/>
      <c r="D50" s="15"/>
      <c r="E50" s="22"/>
    </row>
  </sheetData>
  <sheetProtection/>
  <printOptions horizontalCentered="1"/>
  <pageMargins left="0.5" right="0.5" top="0.5" bottom="0.5" header="0" footer="0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8.421875" style="0" customWidth="1"/>
    <col min="2" max="2" width="16.421875" style="0" customWidth="1"/>
    <col min="3" max="3" width="14.28125" style="0" customWidth="1"/>
    <col min="4" max="4" width="14.8515625" style="0" customWidth="1"/>
    <col min="5" max="5" width="4.421875" style="0" customWidth="1"/>
  </cols>
  <sheetData>
    <row r="1" spans="1:3" ht="14.25" customHeight="1">
      <c r="A1" s="5" t="str">
        <f>'Attachment#1 Distrib&amp;Rates'!A1</f>
        <v>Department of Revenue, Property Assessment Division,  Directive 16-2   Real Property Tax Credit Tax Year 2017</v>
      </c>
      <c r="B1" s="5"/>
      <c r="C1" s="5"/>
    </row>
    <row r="2" spans="1:5" ht="14.25" customHeight="1">
      <c r="A2" s="5" t="str">
        <f>'Attachment#1 Distrib&amp;Rates'!A2</f>
        <v>Dec. 8, 2016</v>
      </c>
      <c r="B2" s="5"/>
      <c r="C2" s="5"/>
      <c r="D2" s="5"/>
      <c r="E2" s="5"/>
    </row>
    <row r="3" spans="1:5" ht="14.25" customHeight="1">
      <c r="A3" s="88" t="s">
        <v>213</v>
      </c>
      <c r="B3" s="5"/>
      <c r="C3" s="5"/>
      <c r="D3" s="5"/>
      <c r="E3" s="5"/>
    </row>
    <row r="4" spans="1:5" ht="14.25" customHeight="1">
      <c r="A4" s="5"/>
      <c r="B4" s="5"/>
      <c r="C4" s="5"/>
      <c r="D4" s="5"/>
      <c r="E4" s="5"/>
    </row>
    <row r="5" spans="1:5" ht="14.25" customHeight="1">
      <c r="A5" s="6" t="s">
        <v>126</v>
      </c>
      <c r="B5" s="5"/>
      <c r="C5" s="5"/>
      <c r="D5" s="5"/>
      <c r="E5" s="5"/>
    </row>
    <row r="6" spans="1:5" ht="14.25" customHeight="1">
      <c r="A6" s="5"/>
      <c r="B6" s="5"/>
      <c r="C6" s="5"/>
      <c r="D6" s="5"/>
      <c r="E6" s="5"/>
    </row>
    <row r="7" spans="1:5" ht="14.25" customHeight="1">
      <c r="A7" s="18" t="s">
        <v>61</v>
      </c>
      <c r="B7" s="7"/>
      <c r="C7" s="7"/>
      <c r="D7" s="7"/>
      <c r="E7" s="8"/>
    </row>
    <row r="8" spans="1:5" ht="14.25" customHeight="1">
      <c r="A8" s="27" t="s">
        <v>209</v>
      </c>
      <c r="B8" s="10"/>
      <c r="C8" s="10"/>
      <c r="D8" s="10"/>
      <c r="E8" s="11"/>
    </row>
    <row r="9" spans="1:5" ht="14.25" customHeight="1">
      <c r="A9" s="9"/>
      <c r="B9" s="10"/>
      <c r="C9" s="10"/>
      <c r="D9" s="10"/>
      <c r="E9" s="11"/>
    </row>
    <row r="10" spans="1:5" ht="14.25" customHeight="1">
      <c r="A10" s="13" t="s">
        <v>25</v>
      </c>
      <c r="B10" s="10">
        <f>'Attachment#1 Distrib&amp;Rates'!$E$43</f>
        <v>0.0009046</v>
      </c>
      <c r="C10" s="10"/>
      <c r="D10" s="10"/>
      <c r="E10" s="11"/>
    </row>
    <row r="11" spans="1:5" ht="14.25" customHeight="1">
      <c r="A11" s="12"/>
      <c r="B11" s="10"/>
      <c r="C11" s="10"/>
      <c r="D11" s="10"/>
      <c r="E11" s="11"/>
    </row>
    <row r="12" spans="1:5" ht="14.25" customHeight="1">
      <c r="A12" s="13" t="s">
        <v>37</v>
      </c>
      <c r="B12" s="14">
        <v>75000</v>
      </c>
      <c r="C12" s="10"/>
      <c r="D12" s="10"/>
      <c r="E12" s="11"/>
    </row>
    <row r="13" spans="1:5" ht="14.25" customHeight="1">
      <c r="A13" s="13" t="s">
        <v>38</v>
      </c>
      <c r="B13" s="21">
        <v>70000</v>
      </c>
      <c r="C13" s="10"/>
      <c r="D13" s="10"/>
      <c r="E13" s="11"/>
    </row>
    <row r="14" spans="1:5" ht="14.25" customHeight="1">
      <c r="A14" s="13" t="s">
        <v>40</v>
      </c>
      <c r="B14" s="14">
        <f>+B12-B13</f>
        <v>5000</v>
      </c>
      <c r="C14" s="10"/>
      <c r="D14" s="10"/>
      <c r="E14" s="11"/>
    </row>
    <row r="15" spans="1:5" ht="14.25" customHeight="1">
      <c r="A15" s="13"/>
      <c r="B15" s="14"/>
      <c r="C15" s="10"/>
      <c r="D15" s="10"/>
      <c r="E15" s="11"/>
    </row>
    <row r="16" spans="1:5" ht="14.25" customHeight="1">
      <c r="A16" s="13" t="s">
        <v>39</v>
      </c>
      <c r="B16" s="10">
        <v>0.0195</v>
      </c>
      <c r="C16" s="10"/>
      <c r="D16" s="10"/>
      <c r="E16" s="11"/>
    </row>
    <row r="17" spans="1:5" ht="14.25" customHeight="1">
      <c r="A17" s="13"/>
      <c r="B17" s="14"/>
      <c r="C17" s="10"/>
      <c r="D17" s="10"/>
      <c r="E17" s="11"/>
    </row>
    <row r="18" spans="1:5" ht="14.25" customHeight="1">
      <c r="A18" s="13" t="s">
        <v>41</v>
      </c>
      <c r="B18" s="17">
        <f>+B12*B16</f>
        <v>1462.5</v>
      </c>
      <c r="C18" s="24" t="s">
        <v>46</v>
      </c>
      <c r="D18" s="10"/>
      <c r="E18" s="11"/>
    </row>
    <row r="19" spans="1:5" ht="14.25" customHeight="1">
      <c r="A19" s="13" t="s">
        <v>42</v>
      </c>
      <c r="B19" s="20">
        <f>+B13*B16</f>
        <v>1365</v>
      </c>
      <c r="C19" s="24" t="s">
        <v>47</v>
      </c>
      <c r="D19" s="10"/>
      <c r="E19" s="11"/>
    </row>
    <row r="20" spans="1:5" ht="14.25" customHeight="1">
      <c r="A20" s="13" t="s">
        <v>43</v>
      </c>
      <c r="B20" s="17">
        <f>+B18-B19</f>
        <v>97.5</v>
      </c>
      <c r="C20" s="24" t="s">
        <v>50</v>
      </c>
      <c r="D20" s="10"/>
      <c r="E20" s="16"/>
    </row>
    <row r="21" spans="1:5" ht="14.25" customHeight="1">
      <c r="A21" s="13"/>
      <c r="B21" s="17"/>
      <c r="C21" s="24"/>
      <c r="D21" s="10"/>
      <c r="E21" s="11"/>
    </row>
    <row r="22" spans="1:5" ht="14.25" customHeight="1">
      <c r="A22" s="13" t="s">
        <v>31</v>
      </c>
      <c r="B22" s="17">
        <f>+B12*B10</f>
        <v>67.845</v>
      </c>
      <c r="C22" s="24" t="s">
        <v>48</v>
      </c>
      <c r="D22" s="10"/>
      <c r="E22" s="11"/>
    </row>
    <row r="23" spans="1:5" ht="14.25" customHeight="1">
      <c r="A23" s="13"/>
      <c r="B23" s="17"/>
      <c r="C23" s="24"/>
      <c r="D23" s="10"/>
      <c r="E23" s="11"/>
    </row>
    <row r="24" spans="1:5" ht="14.25" customHeight="1">
      <c r="A24" s="19" t="s">
        <v>44</v>
      </c>
      <c r="B24" s="20">
        <f>+B20-B22</f>
        <v>29.655</v>
      </c>
      <c r="C24" s="26" t="s">
        <v>49</v>
      </c>
      <c r="D24" s="15"/>
      <c r="E24" s="22"/>
    </row>
    <row r="25" ht="14.25" customHeight="1"/>
    <row r="26" spans="1:5" ht="14.25" customHeight="1">
      <c r="A26" s="18" t="s">
        <v>62</v>
      </c>
      <c r="B26" s="7"/>
      <c r="C26" s="7"/>
      <c r="D26" s="7"/>
      <c r="E26" s="8"/>
    </row>
    <row r="27" spans="1:5" ht="14.25" customHeight="1">
      <c r="A27" s="27" t="s">
        <v>53</v>
      </c>
      <c r="B27" s="10"/>
      <c r="C27" s="10"/>
      <c r="D27" s="10"/>
      <c r="E27" s="11"/>
    </row>
    <row r="28" spans="1:5" ht="14.25" customHeight="1">
      <c r="A28" s="27" t="s">
        <v>54</v>
      </c>
      <c r="B28" s="10"/>
      <c r="C28" s="10"/>
      <c r="D28" s="10"/>
      <c r="E28" s="11"/>
    </row>
    <row r="29" spans="1:5" ht="14.25" customHeight="1">
      <c r="A29" s="13"/>
      <c r="B29" s="10"/>
      <c r="C29" s="10"/>
      <c r="D29" s="10"/>
      <c r="E29" s="11"/>
    </row>
    <row r="30" spans="1:5" ht="14.25" customHeight="1">
      <c r="A30" s="13" t="s">
        <v>25</v>
      </c>
      <c r="B30" s="10">
        <f>'Attachment#1 Distrib&amp;Rates'!$E$43</f>
        <v>0.0009046</v>
      </c>
      <c r="C30" s="10"/>
      <c r="D30" s="10"/>
      <c r="E30" s="11"/>
    </row>
    <row r="31" spans="1:5" ht="14.25" customHeight="1">
      <c r="A31" s="12"/>
      <c r="B31" s="10"/>
      <c r="C31" s="10"/>
      <c r="D31" s="10"/>
      <c r="E31" s="11"/>
    </row>
    <row r="32" spans="1:5" ht="14.25" customHeight="1">
      <c r="A32" s="13" t="s">
        <v>37</v>
      </c>
      <c r="B32" s="14">
        <v>75000</v>
      </c>
      <c r="C32" s="10"/>
      <c r="D32" s="10"/>
      <c r="E32" s="11"/>
    </row>
    <row r="33" spans="1:5" ht="14.25" customHeight="1">
      <c r="A33" s="13" t="s">
        <v>38</v>
      </c>
      <c r="B33" s="21">
        <v>74000</v>
      </c>
      <c r="C33" s="10"/>
      <c r="D33" s="10"/>
      <c r="E33" s="11"/>
    </row>
    <row r="34" spans="1:5" ht="14.25" customHeight="1">
      <c r="A34" s="13" t="s">
        <v>40</v>
      </c>
      <c r="B34" s="14">
        <f>+B32-B33</f>
        <v>1000</v>
      </c>
      <c r="C34" s="10"/>
      <c r="D34" s="10"/>
      <c r="E34" s="11"/>
    </row>
    <row r="35" spans="1:5" ht="14.25" customHeight="1">
      <c r="A35" s="13"/>
      <c r="B35" s="14"/>
      <c r="C35" s="10"/>
      <c r="D35" s="10"/>
      <c r="E35" s="11"/>
    </row>
    <row r="36" spans="1:5" ht="14.25" customHeight="1">
      <c r="A36" s="13" t="s">
        <v>39</v>
      </c>
      <c r="B36" s="10">
        <v>0.0195</v>
      </c>
      <c r="C36" s="10"/>
      <c r="D36" s="10"/>
      <c r="E36" s="11"/>
    </row>
    <row r="37" spans="1:5" ht="14.25" customHeight="1">
      <c r="A37" s="13"/>
      <c r="B37" s="14"/>
      <c r="C37" s="10"/>
      <c r="D37" s="10"/>
      <c r="E37" s="11"/>
    </row>
    <row r="38" spans="1:5" ht="14.25" customHeight="1">
      <c r="A38" s="13" t="s">
        <v>41</v>
      </c>
      <c r="B38" s="17">
        <f>+B32*B36</f>
        <v>1462.5</v>
      </c>
      <c r="C38" s="24" t="s">
        <v>46</v>
      </c>
      <c r="D38" s="10"/>
      <c r="E38" s="11"/>
    </row>
    <row r="39" spans="1:5" ht="14.25" customHeight="1">
      <c r="A39" s="13" t="s">
        <v>42</v>
      </c>
      <c r="B39" s="20">
        <f>+B33*B36</f>
        <v>1443</v>
      </c>
      <c r="C39" s="24" t="s">
        <v>56</v>
      </c>
      <c r="D39" s="10"/>
      <c r="E39" s="11"/>
    </row>
    <row r="40" spans="1:5" ht="14.25" customHeight="1">
      <c r="A40" s="13" t="s">
        <v>43</v>
      </c>
      <c r="B40" s="17">
        <f>+B38-B39</f>
        <v>19.5</v>
      </c>
      <c r="C40" s="24" t="s">
        <v>55</v>
      </c>
      <c r="D40" s="10"/>
      <c r="E40" s="16"/>
    </row>
    <row r="41" spans="1:5" ht="14.25" customHeight="1">
      <c r="A41" s="13"/>
      <c r="B41" s="17"/>
      <c r="C41" s="24"/>
      <c r="D41" s="10"/>
      <c r="E41" s="11"/>
    </row>
    <row r="42" spans="1:5" ht="14.25" customHeight="1">
      <c r="A42" s="13" t="s">
        <v>31</v>
      </c>
      <c r="B42" s="17">
        <f>+B32*B30</f>
        <v>67.845</v>
      </c>
      <c r="C42" s="24" t="s">
        <v>48</v>
      </c>
      <c r="D42" s="10"/>
      <c r="E42" s="11"/>
    </row>
    <row r="43" spans="1:5" ht="14.25" customHeight="1">
      <c r="A43" s="13" t="s">
        <v>78</v>
      </c>
      <c r="B43" s="17">
        <f>+B40</f>
        <v>19.5</v>
      </c>
      <c r="C43" s="24" t="s">
        <v>57</v>
      </c>
      <c r="D43" s="10"/>
      <c r="E43" s="11"/>
    </row>
    <row r="44" spans="1:5" ht="14.25" customHeight="1">
      <c r="A44" s="13" t="s">
        <v>44</v>
      </c>
      <c r="B44" s="17">
        <f>+B40-B43</f>
        <v>0</v>
      </c>
      <c r="C44" s="24" t="s">
        <v>60</v>
      </c>
      <c r="D44" s="10"/>
      <c r="E44" s="11"/>
    </row>
    <row r="45" spans="1:5" ht="14.25" customHeight="1">
      <c r="A45" s="13"/>
      <c r="B45" s="17"/>
      <c r="C45" s="24"/>
      <c r="D45" s="10"/>
      <c r="E45" s="11"/>
    </row>
    <row r="46" spans="1:5" ht="14.25" customHeight="1">
      <c r="A46" s="28" t="s">
        <v>58</v>
      </c>
      <c r="B46" s="20">
        <f>+B42-B43</f>
        <v>48.345</v>
      </c>
      <c r="C46" s="26" t="s">
        <v>59</v>
      </c>
      <c r="D46" s="15"/>
      <c r="E46" s="22"/>
    </row>
  </sheetData>
  <sheetProtection/>
  <printOptions horizontalCentered="1"/>
  <pageMargins left="0.5" right="0.5" top="0.5" bottom="0.5" header="0" footer="0"/>
  <pageSetup fitToHeight="1" fitToWidth="1" horizontalDpi="600" verticalDpi="600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8.421875" style="0" customWidth="1"/>
    <col min="2" max="2" width="16.421875" style="0" customWidth="1"/>
    <col min="3" max="3" width="14.28125" style="0" customWidth="1"/>
    <col min="4" max="4" width="14.8515625" style="0" customWidth="1"/>
    <col min="5" max="5" width="4.421875" style="0" customWidth="1"/>
  </cols>
  <sheetData>
    <row r="1" spans="1:3" ht="14.25" customHeight="1">
      <c r="A1" s="5" t="str">
        <f>'Attachment#1 Distrib&amp;Rates'!A1</f>
        <v>Department of Revenue, Property Assessment Division,  Directive 16-2   Real Property Tax Credit Tax Year 2017</v>
      </c>
      <c r="B1" s="5"/>
      <c r="C1" s="5"/>
    </row>
    <row r="2" spans="1:5" ht="14.25" customHeight="1">
      <c r="A2" s="5" t="str">
        <f>'Attachment#1 Distrib&amp;Rates'!A2</f>
        <v>Dec. 8, 2016</v>
      </c>
      <c r="B2" s="5"/>
      <c r="C2" s="5"/>
      <c r="D2" s="5"/>
      <c r="E2" s="5"/>
    </row>
    <row r="3" spans="1:5" ht="14.25" customHeight="1">
      <c r="A3" s="88" t="s">
        <v>214</v>
      </c>
      <c r="B3" s="5"/>
      <c r="C3" s="5"/>
      <c r="D3" s="5"/>
      <c r="E3" s="5"/>
    </row>
    <row r="4" spans="1:5" ht="14.25" customHeight="1">
      <c r="A4" s="5"/>
      <c r="B4" s="5"/>
      <c r="C4" s="5"/>
      <c r="D4" s="5"/>
      <c r="E4" s="5"/>
    </row>
    <row r="5" spans="1:5" ht="14.25" customHeight="1">
      <c r="A5" s="6" t="s">
        <v>217</v>
      </c>
      <c r="B5" s="5"/>
      <c r="C5" s="5"/>
      <c r="D5" s="5"/>
      <c r="E5" s="5"/>
    </row>
    <row r="6" ht="14.25" customHeight="1"/>
    <row r="7" spans="1:5" ht="14.25" customHeight="1">
      <c r="A7" s="18" t="s">
        <v>207</v>
      </c>
      <c r="B7" s="7"/>
      <c r="C7" s="7"/>
      <c r="D7" s="7"/>
      <c r="E7" s="8"/>
    </row>
    <row r="8" spans="1:5" ht="14.25" customHeight="1">
      <c r="A8" s="9" t="s">
        <v>208</v>
      </c>
      <c r="B8" s="10"/>
      <c r="C8" s="10"/>
      <c r="D8" s="10"/>
      <c r="E8" s="11"/>
    </row>
    <row r="9" spans="1:5" ht="14.25" customHeight="1">
      <c r="A9" s="9"/>
      <c r="B9" s="10"/>
      <c r="C9" s="10"/>
      <c r="D9" s="10"/>
      <c r="E9" s="11"/>
    </row>
    <row r="10" spans="1:5" ht="14.25" customHeight="1">
      <c r="A10" s="13" t="s">
        <v>25</v>
      </c>
      <c r="B10" s="10">
        <f>'Attachment#1 Distrib&amp;Rates'!$E$43</f>
        <v>0.0009046</v>
      </c>
      <c r="C10" s="10"/>
      <c r="D10" s="10"/>
      <c r="E10" s="11"/>
    </row>
    <row r="11" spans="1:5" ht="14.25" customHeight="1">
      <c r="A11" s="13" t="s">
        <v>27</v>
      </c>
      <c r="B11" s="10">
        <f>'Attachment#1 Distrib&amp;Rates'!$E$56</f>
        <v>0.0010855</v>
      </c>
      <c r="C11" s="10"/>
      <c r="D11" s="10"/>
      <c r="E11" s="11"/>
    </row>
    <row r="12" spans="1:5" ht="14.25" customHeight="1">
      <c r="A12" s="13" t="s">
        <v>39</v>
      </c>
      <c r="B12" s="10">
        <v>0.0195</v>
      </c>
      <c r="C12" s="10"/>
      <c r="D12" s="10"/>
      <c r="E12" s="11"/>
    </row>
    <row r="13" spans="1:5" ht="14.25" customHeight="1">
      <c r="A13" s="13"/>
      <c r="B13" s="10"/>
      <c r="C13" s="10"/>
      <c r="D13" s="10"/>
      <c r="E13" s="11"/>
    </row>
    <row r="14" spans="1:5" ht="14.25" customHeight="1">
      <c r="A14" s="13" t="s">
        <v>34</v>
      </c>
      <c r="B14" s="10"/>
      <c r="C14" s="10"/>
      <c r="D14" s="10"/>
      <c r="E14" s="11"/>
    </row>
    <row r="15" spans="1:5" ht="14.25" customHeight="1">
      <c r="A15" s="13" t="s">
        <v>170</v>
      </c>
      <c r="B15" s="14">
        <v>75000</v>
      </c>
      <c r="C15" s="10"/>
      <c r="D15" s="10"/>
      <c r="E15" s="11"/>
    </row>
    <row r="16" spans="1:5" ht="14.25" customHeight="1">
      <c r="A16" s="13" t="s">
        <v>65</v>
      </c>
      <c r="B16" s="21">
        <v>125000</v>
      </c>
      <c r="C16" s="10"/>
      <c r="D16" s="10"/>
      <c r="E16" s="11"/>
    </row>
    <row r="17" spans="1:5" ht="14.25" customHeight="1">
      <c r="A17" s="13" t="s">
        <v>63</v>
      </c>
      <c r="B17" s="14">
        <f>+SUM(B15:B16)</f>
        <v>200000</v>
      </c>
      <c r="C17" s="24" t="s">
        <v>67</v>
      </c>
      <c r="D17" s="17">
        <f>+B17*B12</f>
        <v>3900</v>
      </c>
      <c r="E17" s="11"/>
    </row>
    <row r="18" spans="1:5" ht="14.25" customHeight="1">
      <c r="A18" s="23"/>
      <c r="B18" s="14"/>
      <c r="C18" s="10"/>
      <c r="D18" s="10"/>
      <c r="E18" s="11"/>
    </row>
    <row r="19" spans="1:5" ht="14.25" customHeight="1">
      <c r="A19" s="13" t="s">
        <v>35</v>
      </c>
      <c r="B19" s="21">
        <v>480000</v>
      </c>
      <c r="C19" s="24" t="s">
        <v>67</v>
      </c>
      <c r="D19" s="17">
        <f>+B19*B12</f>
        <v>9360</v>
      </c>
      <c r="E19" s="11"/>
    </row>
    <row r="20" spans="1:5" ht="14.25" customHeight="1">
      <c r="A20" s="13" t="s">
        <v>64</v>
      </c>
      <c r="B20" s="14">
        <f>+B17+B19</f>
        <v>680000</v>
      </c>
      <c r="C20" s="24"/>
      <c r="D20" s="17"/>
      <c r="E20" s="11"/>
    </row>
    <row r="21" spans="1:5" ht="14.25" customHeight="1">
      <c r="A21" s="62"/>
      <c r="C21" s="10"/>
      <c r="D21" s="10"/>
      <c r="E21" s="16"/>
    </row>
    <row r="22" spans="1:5" ht="14.25" customHeight="1">
      <c r="A22" s="13" t="s">
        <v>26</v>
      </c>
      <c r="B22" s="17">
        <f>+B20*B12</f>
        <v>13260</v>
      </c>
      <c r="C22" s="10"/>
      <c r="D22" s="10"/>
      <c r="E22" s="16"/>
    </row>
    <row r="23" spans="1:5" ht="14.25" customHeight="1">
      <c r="A23" s="13"/>
      <c r="B23" s="17"/>
      <c r="C23" s="10"/>
      <c r="D23" s="10"/>
      <c r="E23" s="11"/>
    </row>
    <row r="24" spans="1:5" ht="14.25" customHeight="1">
      <c r="A24" s="13" t="s">
        <v>171</v>
      </c>
      <c r="B24" s="14">
        <f>+B15</f>
        <v>75000</v>
      </c>
      <c r="C24" s="24"/>
      <c r="D24" s="10"/>
      <c r="E24" s="11"/>
    </row>
    <row r="25" spans="1:5" ht="14.25" customHeight="1">
      <c r="A25" s="13" t="s">
        <v>66</v>
      </c>
      <c r="B25" s="14">
        <v>74000</v>
      </c>
      <c r="C25" s="24"/>
      <c r="D25" s="10"/>
      <c r="E25" s="11"/>
    </row>
    <row r="26" spans="1:5" ht="14.25" customHeight="1">
      <c r="A26" s="13"/>
      <c r="B26" s="17"/>
      <c r="C26" s="10"/>
      <c r="D26" s="10"/>
      <c r="E26" s="11"/>
    </row>
    <row r="27" spans="1:5" ht="14.25" customHeight="1">
      <c r="A27" s="13" t="s">
        <v>70</v>
      </c>
      <c r="B27" s="17">
        <f>+D17</f>
        <v>3900</v>
      </c>
      <c r="C27" s="29" t="s">
        <v>68</v>
      </c>
      <c r="D27" s="10"/>
      <c r="E27" s="11"/>
    </row>
    <row r="28" spans="1:5" ht="14.25" customHeight="1">
      <c r="A28" s="13" t="s">
        <v>42</v>
      </c>
      <c r="B28" s="20">
        <f>+B25*0.0195</f>
        <v>1443</v>
      </c>
      <c r="C28" s="29" t="s">
        <v>56</v>
      </c>
      <c r="D28" s="10"/>
      <c r="E28" s="11"/>
    </row>
    <row r="29" spans="1:5" ht="14.25" customHeight="1">
      <c r="A29" s="13" t="s">
        <v>43</v>
      </c>
      <c r="B29" s="17">
        <f>+B27-B28</f>
        <v>2457</v>
      </c>
      <c r="C29" s="29"/>
      <c r="D29" s="10"/>
      <c r="E29" s="11"/>
    </row>
    <row r="30" spans="1:5" ht="14.25" customHeight="1">
      <c r="A30" s="25"/>
      <c r="B30" s="10"/>
      <c r="C30" s="10"/>
      <c r="D30" s="10"/>
      <c r="E30" s="11"/>
    </row>
    <row r="31" spans="1:5" ht="14.25" customHeight="1">
      <c r="A31" s="13" t="s">
        <v>33</v>
      </c>
      <c r="B31" s="17">
        <f>+B17*B10</f>
        <v>180.92</v>
      </c>
      <c r="C31" s="24" t="s">
        <v>51</v>
      </c>
      <c r="D31" s="10"/>
      <c r="E31" s="11"/>
    </row>
    <row r="32" spans="1:5" ht="14.25" customHeight="1">
      <c r="A32" s="13" t="s">
        <v>32</v>
      </c>
      <c r="B32" s="20">
        <f>+B19*B11</f>
        <v>521.0400000000001</v>
      </c>
      <c r="C32" s="24" t="s">
        <v>52</v>
      </c>
      <c r="D32" s="10"/>
      <c r="E32" s="11"/>
    </row>
    <row r="33" spans="1:5" ht="14.25" customHeight="1">
      <c r="A33" s="13" t="s">
        <v>36</v>
      </c>
      <c r="B33" s="17">
        <f>+B31+B32</f>
        <v>701.96</v>
      </c>
      <c r="C33" s="10"/>
      <c r="D33" s="10"/>
      <c r="E33" s="11"/>
    </row>
    <row r="34" spans="1:5" ht="14.25" customHeight="1">
      <c r="A34" s="13"/>
      <c r="B34" s="17"/>
      <c r="C34" s="10"/>
      <c r="D34" s="10"/>
      <c r="E34" s="11"/>
    </row>
    <row r="35" spans="1:5" ht="14.25" customHeight="1">
      <c r="A35" s="19" t="s">
        <v>69</v>
      </c>
      <c r="B35" s="20">
        <f>+B22-B28-B33</f>
        <v>11115.04</v>
      </c>
      <c r="C35" s="15"/>
      <c r="D35" s="15"/>
      <c r="E35" s="22"/>
    </row>
  </sheetData>
  <sheetProtection/>
  <printOptions horizontalCentered="1"/>
  <pageMargins left="0.5" right="0.5" top="0.5" bottom="0.5" header="0" footer="0"/>
  <pageSetup fitToHeight="1" fitToWidth="1" horizontalDpi="600" verticalDpi="600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68.421875" style="0" customWidth="1"/>
    <col min="2" max="2" width="16.421875" style="0" customWidth="1"/>
    <col min="3" max="3" width="14.28125" style="0" customWidth="1"/>
    <col min="4" max="4" width="14.8515625" style="0" customWidth="1"/>
    <col min="5" max="5" width="4.421875" style="0" customWidth="1"/>
  </cols>
  <sheetData>
    <row r="1" spans="1:3" ht="14.25" customHeight="1">
      <c r="A1" s="5" t="str">
        <f>'Attachment#1 Distrib&amp;Rates'!A1</f>
        <v>Department of Revenue, Property Assessment Division,  Directive 16-2   Real Property Tax Credit Tax Year 2017</v>
      </c>
      <c r="B1" s="5"/>
      <c r="C1" s="5"/>
    </row>
    <row r="2" spans="1:5" ht="14.25" customHeight="1">
      <c r="A2" s="5" t="str">
        <f>'Attachment#1 Distrib&amp;Rates'!A2</f>
        <v>Dec. 8, 2016</v>
      </c>
      <c r="B2" s="5"/>
      <c r="C2" s="5"/>
      <c r="D2" s="5"/>
      <c r="E2" s="5"/>
    </row>
    <row r="3" spans="1:5" ht="14.25" customHeight="1">
      <c r="A3" s="88" t="s">
        <v>215</v>
      </c>
      <c r="B3" s="5"/>
      <c r="C3" s="5"/>
      <c r="D3" s="5"/>
      <c r="E3" s="5"/>
    </row>
    <row r="4" spans="1:5" ht="14.25" customHeight="1">
      <c r="A4" s="88"/>
      <c r="B4" s="5"/>
      <c r="C4" s="5"/>
      <c r="D4" s="5"/>
      <c r="E4" s="5"/>
    </row>
    <row r="5" spans="1:5" ht="14.25" customHeight="1">
      <c r="A5" s="6" t="s">
        <v>127</v>
      </c>
      <c r="B5" s="5"/>
      <c r="C5" s="5"/>
      <c r="D5" s="5"/>
      <c r="E5" s="5"/>
    </row>
    <row r="6" spans="1:5" ht="14.25" customHeight="1">
      <c r="A6" s="5"/>
      <c r="B6" s="5"/>
      <c r="C6" s="5"/>
      <c r="D6" s="5"/>
      <c r="E6" s="5"/>
    </row>
    <row r="7" spans="1:5" ht="14.25" customHeight="1">
      <c r="A7" s="18" t="s">
        <v>79</v>
      </c>
      <c r="B7" s="7"/>
      <c r="C7" s="7"/>
      <c r="D7" s="7"/>
      <c r="E7" s="8"/>
    </row>
    <row r="8" spans="1:5" ht="14.25" customHeight="1">
      <c r="A8" s="9"/>
      <c r="B8" s="10"/>
      <c r="C8" s="10"/>
      <c r="D8" s="10"/>
      <c r="E8" s="11"/>
    </row>
    <row r="9" spans="1:5" ht="14.25" customHeight="1">
      <c r="A9" s="13" t="s">
        <v>97</v>
      </c>
      <c r="B9" s="10">
        <f>'Attachment#1 Distrib&amp;Rates'!$E$43</f>
        <v>0.0009046</v>
      </c>
      <c r="C9" s="10"/>
      <c r="D9" s="10"/>
      <c r="E9" s="11"/>
    </row>
    <row r="10" spans="1:5" ht="14.25" customHeight="1">
      <c r="A10" s="12"/>
      <c r="B10" s="10"/>
      <c r="C10" s="10"/>
      <c r="D10" s="10"/>
      <c r="E10" s="11"/>
    </row>
    <row r="11" spans="1:5" ht="14.25" customHeight="1">
      <c r="A11" s="13" t="s">
        <v>80</v>
      </c>
      <c r="B11" s="14">
        <v>5000</v>
      </c>
      <c r="C11" s="10"/>
      <c r="D11" s="10"/>
      <c r="E11" s="11"/>
    </row>
    <row r="12" spans="1:5" ht="14.25" customHeight="1">
      <c r="A12" s="13" t="s">
        <v>81</v>
      </c>
      <c r="B12" s="21">
        <v>70000</v>
      </c>
      <c r="C12" s="10"/>
      <c r="D12" s="10"/>
      <c r="E12" s="11"/>
    </row>
    <row r="13" spans="1:5" ht="14.25" customHeight="1">
      <c r="A13" s="13" t="s">
        <v>82</v>
      </c>
      <c r="B13" s="14">
        <f>SUM(B11:B12)</f>
        <v>75000</v>
      </c>
      <c r="C13" s="10"/>
      <c r="D13" s="10"/>
      <c r="E13" s="11"/>
    </row>
    <row r="14" spans="1:5" ht="14.25" customHeight="1">
      <c r="A14" s="13"/>
      <c r="B14" s="14"/>
      <c r="C14" s="10"/>
      <c r="D14" s="10"/>
      <c r="E14" s="11"/>
    </row>
    <row r="15" spans="1:5" ht="14.25" customHeight="1">
      <c r="A15" s="13" t="s">
        <v>39</v>
      </c>
      <c r="B15" s="10">
        <v>0.0195</v>
      </c>
      <c r="C15" s="10"/>
      <c r="D15" s="10"/>
      <c r="E15" s="11"/>
    </row>
    <row r="16" spans="1:5" ht="14.25" customHeight="1">
      <c r="A16" s="13"/>
      <c r="B16" s="14"/>
      <c r="C16" s="10"/>
      <c r="D16" s="10"/>
      <c r="E16" s="11"/>
    </row>
    <row r="17" spans="1:5" ht="14.25" customHeight="1">
      <c r="A17" s="13" t="s">
        <v>83</v>
      </c>
      <c r="B17" s="17">
        <f>+B13*B15</f>
        <v>1462.5</v>
      </c>
      <c r="C17" s="24" t="s">
        <v>46</v>
      </c>
      <c r="D17" s="10"/>
      <c r="E17" s="11"/>
    </row>
    <row r="18" spans="1:5" ht="14.25" customHeight="1">
      <c r="A18" s="13" t="s">
        <v>84</v>
      </c>
      <c r="B18" s="20">
        <f>+B13*B9</f>
        <v>67.845</v>
      </c>
      <c r="C18" s="32" t="s">
        <v>48</v>
      </c>
      <c r="D18" s="10"/>
      <c r="E18" s="11"/>
    </row>
    <row r="19" spans="1:5" ht="14.25" customHeight="1">
      <c r="A19" s="13" t="s">
        <v>86</v>
      </c>
      <c r="B19" s="17">
        <f>+B17-B18</f>
        <v>1394.655</v>
      </c>
      <c r="C19" s="24" t="s">
        <v>87</v>
      </c>
      <c r="D19" s="10"/>
      <c r="E19" s="16"/>
    </row>
    <row r="20" spans="1:5" ht="14.25" customHeight="1">
      <c r="A20" s="13"/>
      <c r="B20" s="17"/>
      <c r="C20" s="24"/>
      <c r="D20" s="10"/>
      <c r="E20" s="11"/>
    </row>
    <row r="21" spans="1:5" ht="14.25" customHeight="1">
      <c r="A21" s="9" t="s">
        <v>88</v>
      </c>
      <c r="B21" s="17"/>
      <c r="C21" s="24"/>
      <c r="D21" s="10"/>
      <c r="E21" s="11"/>
    </row>
    <row r="22" spans="1:5" ht="14.25" customHeight="1">
      <c r="A22" s="13"/>
      <c r="B22" s="17"/>
      <c r="C22" s="24"/>
      <c r="D22" s="10"/>
      <c r="E22" s="11"/>
    </row>
    <row r="23" spans="1:5" ht="14.25" customHeight="1">
      <c r="A23" s="13" t="s">
        <v>89</v>
      </c>
      <c r="B23" s="17">
        <f>+B11*B15</f>
        <v>97.5</v>
      </c>
      <c r="C23" s="24" t="s">
        <v>95</v>
      </c>
      <c r="D23" s="10"/>
      <c r="E23" s="11"/>
    </row>
    <row r="24" spans="1:5" ht="14.25" customHeight="1">
      <c r="A24" s="13" t="s">
        <v>90</v>
      </c>
      <c r="B24" s="20">
        <f>+B11*B9</f>
        <v>4.523</v>
      </c>
      <c r="C24" s="24" t="s">
        <v>96</v>
      </c>
      <c r="D24" s="10"/>
      <c r="E24" s="11"/>
    </row>
    <row r="25" spans="1:5" ht="14.25" customHeight="1">
      <c r="A25" s="13" t="s">
        <v>91</v>
      </c>
      <c r="B25" s="17">
        <f>+B23-B24</f>
        <v>92.977</v>
      </c>
      <c r="C25" s="24" t="s">
        <v>98</v>
      </c>
      <c r="D25" s="10"/>
      <c r="E25" s="11"/>
    </row>
    <row r="26" spans="1:5" ht="14.25" customHeight="1">
      <c r="A26" s="13"/>
      <c r="B26" s="17"/>
      <c r="C26" s="24"/>
      <c r="D26" s="10"/>
      <c r="E26" s="11"/>
    </row>
    <row r="27" spans="1:5" ht="14.25" customHeight="1">
      <c r="A27" s="13" t="s">
        <v>92</v>
      </c>
      <c r="B27" s="17">
        <f>+B12*B15</f>
        <v>1365</v>
      </c>
      <c r="C27" s="24" t="s">
        <v>99</v>
      </c>
      <c r="D27" s="10"/>
      <c r="E27" s="11"/>
    </row>
    <row r="28" spans="1:5" ht="14.25" customHeight="1">
      <c r="A28" s="13" t="s">
        <v>93</v>
      </c>
      <c r="B28" s="20">
        <f>+B12*B9</f>
        <v>63.321999999999996</v>
      </c>
      <c r="C28" s="24" t="s">
        <v>100</v>
      </c>
      <c r="D28" s="10"/>
      <c r="E28" s="11"/>
    </row>
    <row r="29" spans="1:5" ht="14.25" customHeight="1">
      <c r="A29" s="19" t="s">
        <v>94</v>
      </c>
      <c r="B29" s="20">
        <f>+B27-B28</f>
        <v>1301.678</v>
      </c>
      <c r="C29" s="26" t="s">
        <v>101</v>
      </c>
      <c r="D29" s="15"/>
      <c r="E29" s="22"/>
    </row>
    <row r="30" ht="14.25" customHeight="1"/>
    <row r="31" spans="1:5" ht="14.25" customHeight="1">
      <c r="A31" s="18" t="s">
        <v>219</v>
      </c>
      <c r="B31" s="7"/>
      <c r="C31" s="7"/>
      <c r="D31" s="7"/>
      <c r="E31" s="8"/>
    </row>
    <row r="32" spans="1:5" s="1" customFormat="1" ht="14.25" customHeight="1">
      <c r="A32" s="27" t="s">
        <v>128</v>
      </c>
      <c r="B32" s="33"/>
      <c r="C32" s="33"/>
      <c r="D32" s="33"/>
      <c r="E32" s="34"/>
    </row>
    <row r="33" spans="1:5" s="1" customFormat="1" ht="14.25" customHeight="1">
      <c r="A33" s="27" t="s">
        <v>168</v>
      </c>
      <c r="B33" s="33"/>
      <c r="C33" s="33"/>
      <c r="D33" s="33"/>
      <c r="E33" s="34"/>
    </row>
    <row r="34" spans="1:5" s="1" customFormat="1" ht="14.25" customHeight="1">
      <c r="A34" s="27" t="s">
        <v>169</v>
      </c>
      <c r="B34" s="33"/>
      <c r="C34" s="33"/>
      <c r="D34" s="33"/>
      <c r="E34" s="34"/>
    </row>
    <row r="35" spans="1:5" ht="14.25" customHeight="1">
      <c r="A35" s="35" t="s">
        <v>129</v>
      </c>
      <c r="B35" s="10"/>
      <c r="C35" s="10"/>
      <c r="D35" s="10"/>
      <c r="E35" s="11"/>
    </row>
    <row r="36" spans="1:5" ht="14.25" customHeight="1">
      <c r="A36" s="27"/>
      <c r="B36" s="10"/>
      <c r="C36" s="10"/>
      <c r="D36" s="10"/>
      <c r="E36" s="11"/>
    </row>
    <row r="37" spans="1:5" ht="14.25" customHeight="1">
      <c r="A37" s="13" t="s">
        <v>97</v>
      </c>
      <c r="B37" s="10">
        <f>'Attachment#1 Distrib&amp;Rates'!$E$43</f>
        <v>0.0009046</v>
      </c>
      <c r="C37" s="10"/>
      <c r="D37" s="10"/>
      <c r="E37" s="11"/>
    </row>
    <row r="38" spans="1:5" ht="14.25" customHeight="1">
      <c r="A38" s="12"/>
      <c r="B38" s="10"/>
      <c r="C38" s="10"/>
      <c r="D38" s="10"/>
      <c r="E38" s="11"/>
    </row>
    <row r="39" spans="1:5" ht="14.25" customHeight="1">
      <c r="A39" s="13" t="s">
        <v>80</v>
      </c>
      <c r="B39" s="14">
        <v>5000</v>
      </c>
      <c r="C39" s="10"/>
      <c r="D39" s="10"/>
      <c r="E39" s="11"/>
    </row>
    <row r="40" spans="1:5" ht="14.25" customHeight="1">
      <c r="A40" s="13" t="s">
        <v>81</v>
      </c>
      <c r="B40" s="21">
        <v>70000</v>
      </c>
      <c r="C40" s="10"/>
      <c r="D40" s="10"/>
      <c r="E40" s="11"/>
    </row>
    <row r="41" spans="1:5" ht="14.25" customHeight="1">
      <c r="A41" s="13" t="s">
        <v>82</v>
      </c>
      <c r="B41" s="14">
        <f>SUM(B39:B40)</f>
        <v>75000</v>
      </c>
      <c r="C41" s="10"/>
      <c r="D41" s="10"/>
      <c r="E41" s="11"/>
    </row>
    <row r="42" spans="1:5" ht="14.25" customHeight="1">
      <c r="A42" s="13" t="s">
        <v>102</v>
      </c>
      <c r="B42" s="21">
        <v>74000</v>
      </c>
      <c r="C42" s="10"/>
      <c r="D42" s="10"/>
      <c r="E42" s="11"/>
    </row>
    <row r="43" spans="1:5" ht="14.25" customHeight="1">
      <c r="A43" s="13" t="s">
        <v>103</v>
      </c>
      <c r="B43" s="14">
        <f>+B41-B42</f>
        <v>1000</v>
      </c>
      <c r="C43" s="10"/>
      <c r="D43" s="10"/>
      <c r="E43" s="11"/>
    </row>
    <row r="44" spans="1:5" ht="14.25" customHeight="1">
      <c r="A44" s="13"/>
      <c r="B44" s="14"/>
      <c r="C44" s="10"/>
      <c r="D44" s="10"/>
      <c r="E44" s="11"/>
    </row>
    <row r="45" spans="1:5" ht="14.25" customHeight="1">
      <c r="A45" s="13" t="s">
        <v>104</v>
      </c>
      <c r="B45" s="14">
        <v>5000</v>
      </c>
      <c r="C45" s="10"/>
      <c r="D45" s="10"/>
      <c r="E45" s="11"/>
    </row>
    <row r="46" spans="1:5" ht="14.25" customHeight="1">
      <c r="A46" s="13" t="s">
        <v>105</v>
      </c>
      <c r="B46" s="14">
        <f>+B42-B45</f>
        <v>69000</v>
      </c>
      <c r="C46" s="10"/>
      <c r="D46" s="10"/>
      <c r="E46" s="11"/>
    </row>
    <row r="47" spans="1:5" ht="14.25" customHeight="1">
      <c r="A47" s="13" t="s">
        <v>39</v>
      </c>
      <c r="B47" s="10">
        <v>0.0195</v>
      </c>
      <c r="C47" s="10"/>
      <c r="D47" s="10"/>
      <c r="E47" s="11"/>
    </row>
    <row r="48" spans="1:5" ht="14.25" customHeight="1">
      <c r="A48" s="13"/>
      <c r="B48" s="14"/>
      <c r="C48" s="10"/>
      <c r="D48" s="10"/>
      <c r="E48" s="11"/>
    </row>
    <row r="49" spans="1:5" ht="14.25" customHeight="1">
      <c r="A49" s="13" t="s">
        <v>106</v>
      </c>
      <c r="B49" s="17">
        <f>+B41*B47</f>
        <v>1462.5</v>
      </c>
      <c r="C49" s="24" t="s">
        <v>46</v>
      </c>
      <c r="D49" s="10"/>
      <c r="E49" s="11"/>
    </row>
    <row r="50" spans="1:5" ht="14.25" customHeight="1">
      <c r="A50" s="13" t="s">
        <v>42</v>
      </c>
      <c r="B50" s="20">
        <f>+B42*B47</f>
        <v>1443</v>
      </c>
      <c r="C50" s="24" t="s">
        <v>107</v>
      </c>
      <c r="D50" s="10"/>
      <c r="E50" s="11"/>
    </row>
    <row r="51" spans="1:5" ht="14.25" customHeight="1">
      <c r="A51" s="13" t="s">
        <v>108</v>
      </c>
      <c r="B51" s="17">
        <f>+B43*B47</f>
        <v>19.5</v>
      </c>
      <c r="C51" s="24" t="s">
        <v>109</v>
      </c>
      <c r="D51" s="10"/>
      <c r="E51" s="11"/>
    </row>
    <row r="52" spans="1:5" ht="14.25" customHeight="1">
      <c r="A52" s="13"/>
      <c r="B52" s="17"/>
      <c r="C52" s="24"/>
      <c r="D52" s="10"/>
      <c r="E52" s="11"/>
    </row>
    <row r="53" spans="1:5" ht="14.25" customHeight="1">
      <c r="A53" s="13" t="s">
        <v>84</v>
      </c>
      <c r="B53" s="17">
        <f>+B41*B37</f>
        <v>67.845</v>
      </c>
      <c r="C53" s="24" t="s">
        <v>85</v>
      </c>
      <c r="D53" s="10"/>
      <c r="E53" s="11"/>
    </row>
    <row r="54" spans="1:5" ht="14.25" customHeight="1">
      <c r="A54" s="13" t="s">
        <v>110</v>
      </c>
      <c r="B54" s="17">
        <f>+B51</f>
        <v>19.5</v>
      </c>
      <c r="C54" s="24" t="s">
        <v>111</v>
      </c>
      <c r="D54" s="10"/>
      <c r="E54" s="11"/>
    </row>
    <row r="55" spans="1:5" ht="14.25" customHeight="1">
      <c r="A55" s="13" t="s">
        <v>112</v>
      </c>
      <c r="B55" s="17">
        <f>+B51-B54</f>
        <v>0</v>
      </c>
      <c r="C55" s="24" t="s">
        <v>60</v>
      </c>
      <c r="D55" s="10"/>
      <c r="E55" s="11"/>
    </row>
    <row r="56" spans="1:5" ht="14.25" customHeight="1">
      <c r="A56" s="9" t="s">
        <v>58</v>
      </c>
      <c r="B56" s="31">
        <f>+B53-B54</f>
        <v>48.345</v>
      </c>
      <c r="C56" s="24" t="s">
        <v>113</v>
      </c>
      <c r="D56" s="10"/>
      <c r="E56" s="11"/>
    </row>
    <row r="57" spans="1:5" ht="14.25" customHeight="1">
      <c r="A57" s="13"/>
      <c r="B57" s="17"/>
      <c r="C57" s="24"/>
      <c r="D57" s="10"/>
      <c r="E57" s="11"/>
    </row>
    <row r="58" spans="1:5" ht="14.25" customHeight="1">
      <c r="A58" s="9" t="s">
        <v>88</v>
      </c>
      <c r="B58" s="17"/>
      <c r="C58" s="24"/>
      <c r="D58" s="10"/>
      <c r="E58" s="11"/>
    </row>
    <row r="59" spans="1:5" ht="14.25" customHeight="1">
      <c r="A59" s="13"/>
      <c r="B59" s="17"/>
      <c r="C59" s="24"/>
      <c r="D59" s="10"/>
      <c r="E59" s="11"/>
    </row>
    <row r="60" spans="1:5" ht="14.25" customHeight="1">
      <c r="A60" s="13" t="s">
        <v>89</v>
      </c>
      <c r="B60" s="17">
        <f>+B39*B47</f>
        <v>97.5</v>
      </c>
      <c r="C60" s="24" t="s">
        <v>95</v>
      </c>
      <c r="D60" s="10"/>
      <c r="E60" s="11"/>
    </row>
    <row r="61" spans="1:5" ht="14.25" customHeight="1">
      <c r="A61" s="13" t="s">
        <v>117</v>
      </c>
      <c r="B61" s="17">
        <f>+B45*B47</f>
        <v>97.5</v>
      </c>
      <c r="C61" s="24" t="s">
        <v>114</v>
      </c>
      <c r="D61" s="10"/>
      <c r="E61" s="11"/>
    </row>
    <row r="62" spans="1:5" ht="14.25" customHeight="1">
      <c r="A62" s="13" t="s">
        <v>115</v>
      </c>
      <c r="B62" s="17">
        <f>+B60-B61</f>
        <v>0</v>
      </c>
      <c r="C62" s="24"/>
      <c r="D62" s="10"/>
      <c r="E62" s="11"/>
    </row>
    <row r="63" spans="1:5" ht="14.25" customHeight="1">
      <c r="A63" s="13" t="s">
        <v>90</v>
      </c>
      <c r="B63" s="17">
        <f>+B39*B37</f>
        <v>4.523</v>
      </c>
      <c r="C63" s="24" t="s">
        <v>96</v>
      </c>
      <c r="D63" s="10"/>
      <c r="E63" s="11"/>
    </row>
    <row r="64" spans="1:5" ht="14.25" customHeight="1">
      <c r="A64" s="9" t="s">
        <v>58</v>
      </c>
      <c r="B64" s="31">
        <v>4.52</v>
      </c>
      <c r="C64" s="24"/>
      <c r="D64" s="10"/>
      <c r="E64" s="11"/>
    </row>
    <row r="65" spans="1:5" ht="14.25" customHeight="1">
      <c r="A65" s="13"/>
      <c r="B65" s="17"/>
      <c r="C65" s="24"/>
      <c r="D65" s="10"/>
      <c r="E65" s="11"/>
    </row>
    <row r="66" spans="1:5" ht="14.25" customHeight="1">
      <c r="A66" s="13" t="s">
        <v>92</v>
      </c>
      <c r="B66" s="17">
        <f>+B40*B47</f>
        <v>1365</v>
      </c>
      <c r="C66" s="24" t="s">
        <v>99</v>
      </c>
      <c r="D66" s="10"/>
      <c r="E66" s="11"/>
    </row>
    <row r="67" spans="1:5" ht="14.25" customHeight="1">
      <c r="A67" s="13" t="s">
        <v>116</v>
      </c>
      <c r="B67" s="17">
        <f>+B46*B47</f>
        <v>1345.5</v>
      </c>
      <c r="C67" s="24" t="s">
        <v>118</v>
      </c>
      <c r="D67" s="10"/>
      <c r="E67" s="11"/>
    </row>
    <row r="68" spans="1:5" ht="14.25" customHeight="1">
      <c r="A68" s="13" t="s">
        <v>119</v>
      </c>
      <c r="B68" s="17">
        <f>+B66-B67</f>
        <v>19.5</v>
      </c>
      <c r="C68" s="24"/>
      <c r="D68" s="10"/>
      <c r="E68" s="11"/>
    </row>
    <row r="69" spans="1:5" ht="14.25" customHeight="1">
      <c r="A69" s="13" t="s">
        <v>93</v>
      </c>
      <c r="B69" s="17">
        <f>+B40*B37</f>
        <v>63.321999999999996</v>
      </c>
      <c r="C69" s="24" t="s">
        <v>100</v>
      </c>
      <c r="D69" s="10"/>
      <c r="E69" s="11"/>
    </row>
    <row r="70" spans="1:5" ht="14.25" customHeight="1">
      <c r="A70" s="30" t="s">
        <v>78</v>
      </c>
      <c r="B70" s="17">
        <v>19.5</v>
      </c>
      <c r="C70" s="32" t="s">
        <v>120</v>
      </c>
      <c r="D70" s="36"/>
      <c r="E70" s="11"/>
    </row>
    <row r="71" spans="1:5" ht="14.25" customHeight="1">
      <c r="A71" s="28" t="s">
        <v>58</v>
      </c>
      <c r="B71" s="79">
        <f>+B69-B70</f>
        <v>43.821999999999996</v>
      </c>
      <c r="C71" s="26" t="s">
        <v>121</v>
      </c>
      <c r="D71" s="15"/>
      <c r="E71" s="22"/>
    </row>
  </sheetData>
  <sheetProtection/>
  <hyperlinks>
    <hyperlink ref="A35" r:id="rId1" display="Administrative Code Chapter 18, REG-18-003.03C."/>
  </hyperlinks>
  <printOptions horizontalCentered="1"/>
  <pageMargins left="0.5" right="0.5" top="0.5" bottom="0.5" header="0" footer="0"/>
  <pageSetup fitToHeight="1" fitToWidth="1" horizontalDpi="600" verticalDpi="600" orientation="portrait" scale="73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9.57421875" style="0" customWidth="1"/>
    <col min="2" max="2" width="17.8515625" style="0" customWidth="1"/>
    <col min="3" max="3" width="18.421875" style="0" customWidth="1"/>
    <col min="4" max="4" width="16.7109375" style="0" customWidth="1"/>
    <col min="5" max="5" width="18.00390625" style="0" customWidth="1"/>
    <col min="6" max="6" width="16.421875" style="0" customWidth="1"/>
    <col min="7" max="7" width="16.8515625" style="0" customWidth="1"/>
  </cols>
  <sheetData>
    <row r="1" spans="1:5" ht="14.25" customHeight="1">
      <c r="A1" s="5" t="str">
        <f>'Attachment#1 Distrib&amp;Rates'!$A$1</f>
        <v>Department of Revenue, Property Assessment Division,  Directive 16-2   Real Property Tax Credit Tax Year 2017</v>
      </c>
      <c r="B1" s="5"/>
      <c r="C1" s="5"/>
      <c r="D1" s="5"/>
      <c r="E1" s="5"/>
    </row>
    <row r="2" spans="1:5" ht="14.25" customHeight="1">
      <c r="A2" s="5" t="s">
        <v>223</v>
      </c>
      <c r="B2" s="5"/>
      <c r="C2" s="5"/>
      <c r="D2" s="5"/>
      <c r="E2" s="5"/>
    </row>
    <row r="3" spans="1:5" ht="14.25" customHeight="1">
      <c r="A3" s="88" t="s">
        <v>216</v>
      </c>
      <c r="B3" s="5"/>
      <c r="C3" s="5"/>
      <c r="D3" s="5"/>
      <c r="E3" s="5"/>
    </row>
    <row r="4" spans="1:5" ht="14.25" customHeight="1">
      <c r="A4" s="5"/>
      <c r="B4" s="5"/>
      <c r="C4" s="5"/>
      <c r="D4" s="5"/>
      <c r="E4" s="5"/>
    </row>
    <row r="5" spans="1:5" ht="14.25" customHeight="1">
      <c r="A5" s="6" t="s">
        <v>167</v>
      </c>
      <c r="B5" s="5"/>
      <c r="C5" s="5"/>
      <c r="D5" s="5"/>
      <c r="E5" s="5"/>
    </row>
    <row r="6" spans="1:5" ht="14.25" customHeight="1">
      <c r="A6" s="5" t="s">
        <v>130</v>
      </c>
      <c r="B6" s="5"/>
      <c r="C6" s="5"/>
      <c r="D6" s="5"/>
      <c r="E6" s="5"/>
    </row>
    <row r="7" spans="1:5" ht="14.25" customHeight="1">
      <c r="A7" s="5" t="s">
        <v>131</v>
      </c>
      <c r="B7" s="5"/>
      <c r="C7" s="5"/>
      <c r="D7" s="5"/>
      <c r="E7" s="5"/>
    </row>
    <row r="8" spans="1:9" ht="14.25" customHeight="1">
      <c r="A8" s="10"/>
      <c r="B8" s="10"/>
      <c r="C8" s="10"/>
      <c r="D8" s="10"/>
      <c r="E8" s="10"/>
      <c r="F8" s="36"/>
      <c r="G8" s="36"/>
      <c r="H8" s="36"/>
      <c r="I8" s="36"/>
    </row>
    <row r="9" spans="1:9" ht="14.25" customHeight="1">
      <c r="A9" s="18" t="s">
        <v>132</v>
      </c>
      <c r="B9" s="7"/>
      <c r="C9" s="7"/>
      <c r="D9" s="7"/>
      <c r="E9" s="7"/>
      <c r="F9" s="59"/>
      <c r="G9" s="36"/>
      <c r="H9" s="36"/>
      <c r="I9" s="36"/>
    </row>
    <row r="10" spans="1:9" ht="12" customHeight="1">
      <c r="A10" s="9"/>
      <c r="B10" s="10"/>
      <c r="C10" s="10"/>
      <c r="D10" s="10"/>
      <c r="E10" s="10"/>
      <c r="F10" s="60"/>
      <c r="G10" s="36"/>
      <c r="H10" s="36"/>
      <c r="I10" s="36"/>
    </row>
    <row r="11" spans="1:9" ht="12" customHeight="1">
      <c r="A11" s="61" t="s">
        <v>133</v>
      </c>
      <c r="B11" s="36"/>
      <c r="C11" s="36"/>
      <c r="D11" s="36"/>
      <c r="E11" s="36"/>
      <c r="F11" s="60"/>
      <c r="G11" s="36"/>
      <c r="H11" s="36"/>
      <c r="I11" s="36"/>
    </row>
    <row r="12" spans="1:9" ht="12" customHeight="1">
      <c r="A12" s="61" t="s">
        <v>134</v>
      </c>
      <c r="B12" s="36"/>
      <c r="C12" s="36"/>
      <c r="D12" s="36"/>
      <c r="E12" s="36"/>
      <c r="F12" s="60"/>
      <c r="G12" s="36"/>
      <c r="H12" s="36"/>
      <c r="I12" s="36"/>
    </row>
    <row r="13" spans="1:6" ht="12" customHeight="1">
      <c r="A13" s="61" t="s">
        <v>135</v>
      </c>
      <c r="B13" s="36"/>
      <c r="C13" s="36"/>
      <c r="D13" s="36"/>
      <c r="E13" s="36"/>
      <c r="F13" s="60"/>
    </row>
    <row r="14" spans="1:6" ht="12" customHeight="1">
      <c r="A14" s="61" t="s">
        <v>136</v>
      </c>
      <c r="B14" s="36"/>
      <c r="C14" s="36"/>
      <c r="D14" s="36"/>
      <c r="E14" s="36"/>
      <c r="F14" s="60"/>
    </row>
    <row r="15" spans="1:6" ht="12" customHeight="1">
      <c r="A15" s="61" t="s">
        <v>137</v>
      </c>
      <c r="B15" s="36"/>
      <c r="C15" s="36"/>
      <c r="D15" s="36"/>
      <c r="E15" s="36"/>
      <c r="F15" s="60"/>
    </row>
    <row r="16" spans="1:6" ht="12" customHeight="1">
      <c r="A16" s="62"/>
      <c r="B16" s="36"/>
      <c r="C16" s="36"/>
      <c r="D16" s="36"/>
      <c r="E16" s="36"/>
      <c r="F16" s="60"/>
    </row>
    <row r="17" spans="1:6" ht="12" customHeight="1">
      <c r="A17" s="4" t="s">
        <v>200</v>
      </c>
      <c r="B17" s="85"/>
      <c r="C17" s="85"/>
      <c r="D17" s="36"/>
      <c r="E17" s="36"/>
      <c r="F17" s="60"/>
    </row>
    <row r="18" spans="1:8" ht="12" customHeight="1">
      <c r="A18" s="62"/>
      <c r="B18" s="36"/>
      <c r="C18" s="36"/>
      <c r="D18" s="36"/>
      <c r="E18" s="36"/>
      <c r="F18" s="60"/>
      <c r="H18" s="1"/>
    </row>
    <row r="19" spans="1:6" ht="14.25" customHeight="1">
      <c r="A19" s="37" t="s">
        <v>138</v>
      </c>
      <c r="B19" s="37" t="s">
        <v>139</v>
      </c>
      <c r="C19" s="37" t="s">
        <v>140</v>
      </c>
      <c r="D19" s="37" t="s">
        <v>141</v>
      </c>
      <c r="E19" s="36"/>
      <c r="F19" s="60"/>
    </row>
    <row r="20" spans="1:6" ht="14.25" customHeight="1">
      <c r="A20" s="39" t="s">
        <v>1</v>
      </c>
      <c r="B20" s="44">
        <v>11530984</v>
      </c>
      <c r="C20" s="44">
        <v>9431100</v>
      </c>
      <c r="D20" s="44">
        <v>2099884</v>
      </c>
      <c r="E20" s="36"/>
      <c r="F20" s="60"/>
    </row>
    <row r="21" spans="1:6" ht="14.25" customHeight="1">
      <c r="A21" s="40" t="s">
        <v>142</v>
      </c>
      <c r="B21" s="41">
        <v>8593054</v>
      </c>
      <c r="C21" s="41">
        <v>7322632</v>
      </c>
      <c r="D21" s="41">
        <v>1270422</v>
      </c>
      <c r="E21" s="36"/>
      <c r="F21" s="60"/>
    </row>
    <row r="22" spans="1:6" ht="14.25" customHeight="1">
      <c r="A22" s="40" t="s">
        <v>143</v>
      </c>
      <c r="B22" s="41">
        <v>2577930</v>
      </c>
      <c r="C22" s="41">
        <v>2108468</v>
      </c>
      <c r="D22" s="41">
        <v>469462</v>
      </c>
      <c r="E22" s="36"/>
      <c r="F22" s="60"/>
    </row>
    <row r="23" spans="1:6" ht="14.25" customHeight="1">
      <c r="A23" s="40" t="s">
        <v>144</v>
      </c>
      <c r="B23" s="41">
        <v>8593054</v>
      </c>
      <c r="C23" s="41">
        <v>7322632</v>
      </c>
      <c r="D23" s="41">
        <v>1270422</v>
      </c>
      <c r="E23" s="36"/>
      <c r="F23" s="60"/>
    </row>
    <row r="24" spans="1:6" ht="14.25" customHeight="1">
      <c r="A24" s="40" t="s">
        <v>145</v>
      </c>
      <c r="B24" s="41">
        <v>2577930</v>
      </c>
      <c r="C24" s="41">
        <v>2108468</v>
      </c>
      <c r="D24" s="41">
        <v>469462</v>
      </c>
      <c r="E24" s="36"/>
      <c r="F24" s="60"/>
    </row>
    <row r="25" spans="1:6" ht="14.25" customHeight="1">
      <c r="A25" s="40" t="s">
        <v>146</v>
      </c>
      <c r="B25" s="41">
        <v>347469</v>
      </c>
      <c r="C25" s="41">
        <v>284192</v>
      </c>
      <c r="D25" s="41">
        <v>63277</v>
      </c>
      <c r="E25" s="36"/>
      <c r="F25" s="60"/>
    </row>
    <row r="26" spans="1:6" ht="14.25" customHeight="1">
      <c r="A26" s="40" t="s">
        <v>147</v>
      </c>
      <c r="B26" s="41">
        <v>11530984</v>
      </c>
      <c r="C26" s="41">
        <v>9431100</v>
      </c>
      <c r="D26" s="41">
        <v>2099884</v>
      </c>
      <c r="E26" s="36"/>
      <c r="F26" s="60"/>
    </row>
    <row r="27" spans="1:6" ht="14.25" customHeight="1">
      <c r="A27" s="40" t="s">
        <v>148</v>
      </c>
      <c r="B27" s="41">
        <v>11530984</v>
      </c>
      <c r="C27" s="41">
        <v>9431100</v>
      </c>
      <c r="D27" s="41">
        <v>2099884</v>
      </c>
      <c r="E27" s="36"/>
      <c r="F27" s="60"/>
    </row>
    <row r="28" spans="1:6" ht="14.25" customHeight="1">
      <c r="A28" s="40" t="s">
        <v>149</v>
      </c>
      <c r="B28" s="41">
        <v>11530984</v>
      </c>
      <c r="C28" s="41">
        <v>9431100</v>
      </c>
      <c r="D28" s="41">
        <v>2099884</v>
      </c>
      <c r="E28" s="36"/>
      <c r="F28" s="60"/>
    </row>
    <row r="29" spans="1:6" ht="14.25" customHeight="1">
      <c r="A29" s="42" t="s">
        <v>150</v>
      </c>
      <c r="B29" s="43">
        <v>11530984</v>
      </c>
      <c r="C29" s="43">
        <v>9431100</v>
      </c>
      <c r="D29" s="43">
        <v>2099884</v>
      </c>
      <c r="E29" s="36"/>
      <c r="F29" s="60"/>
    </row>
    <row r="30" spans="1:6" ht="12" customHeight="1">
      <c r="A30" s="62"/>
      <c r="B30" s="36"/>
      <c r="C30" s="36"/>
      <c r="D30" s="36"/>
      <c r="E30" s="36"/>
      <c r="F30" s="60"/>
    </row>
    <row r="31" spans="1:6" ht="12" customHeight="1">
      <c r="A31" s="38" t="s">
        <v>151</v>
      </c>
      <c r="B31" s="36"/>
      <c r="C31" s="36"/>
      <c r="D31" s="36"/>
      <c r="E31" s="36"/>
      <c r="F31" s="60"/>
    </row>
    <row r="32" spans="1:6" ht="12" customHeight="1">
      <c r="A32" s="63" t="s">
        <v>152</v>
      </c>
      <c r="B32" s="36"/>
      <c r="C32" s="36"/>
      <c r="D32" s="36"/>
      <c r="E32" s="36"/>
      <c r="F32" s="60"/>
    </row>
    <row r="33" spans="1:6" ht="12" customHeight="1">
      <c r="A33" s="63"/>
      <c r="B33" s="36"/>
      <c r="C33" s="36"/>
      <c r="D33" s="36"/>
      <c r="E33" s="36"/>
      <c r="F33" s="60"/>
    </row>
    <row r="34" spans="1:6" ht="14.25" customHeight="1">
      <c r="A34" s="75"/>
      <c r="B34" s="74"/>
      <c r="C34" s="74" t="s">
        <v>174</v>
      </c>
      <c r="D34" s="74" t="s">
        <v>173</v>
      </c>
      <c r="E34" s="74" t="s">
        <v>178</v>
      </c>
      <c r="F34" s="60"/>
    </row>
    <row r="35" spans="1:6" ht="14.25" customHeight="1">
      <c r="A35" s="76"/>
      <c r="B35" s="77" t="s">
        <v>173</v>
      </c>
      <c r="C35" s="77" t="s">
        <v>175</v>
      </c>
      <c r="D35" s="77" t="s">
        <v>177</v>
      </c>
      <c r="E35" s="77" t="s">
        <v>179</v>
      </c>
      <c r="F35" s="60"/>
    </row>
    <row r="36" spans="1:6" ht="14.25" customHeight="1">
      <c r="A36" s="76" t="s">
        <v>138</v>
      </c>
      <c r="B36" s="77" t="s">
        <v>0</v>
      </c>
      <c r="C36" s="77" t="s">
        <v>176</v>
      </c>
      <c r="D36" s="77" t="s">
        <v>138</v>
      </c>
      <c r="E36" s="77" t="s">
        <v>180</v>
      </c>
      <c r="F36" s="60"/>
    </row>
    <row r="37" spans="1:6" ht="14.25" customHeight="1">
      <c r="A37" s="78"/>
      <c r="B37" s="78"/>
      <c r="C37" s="78"/>
      <c r="D37" s="78"/>
      <c r="E37" s="78" t="s">
        <v>181</v>
      </c>
      <c r="F37" s="60"/>
    </row>
    <row r="38" spans="1:6" ht="14.25" customHeight="1">
      <c r="A38" s="39" t="s">
        <v>1</v>
      </c>
      <c r="B38" s="44">
        <v>9431100</v>
      </c>
      <c r="C38" s="45">
        <v>0.34</v>
      </c>
      <c r="D38" s="48">
        <f>+ROUND(B38*(C38*0.01),2)</f>
        <v>32065.74</v>
      </c>
      <c r="E38" s="51">
        <f>+D38/$D$48</f>
        <v>0.24149660120112137</v>
      </c>
      <c r="F38" s="60"/>
    </row>
    <row r="39" spans="1:6" ht="14.25" customHeight="1">
      <c r="A39" s="40" t="s">
        <v>142</v>
      </c>
      <c r="B39" s="41">
        <v>7322632</v>
      </c>
      <c r="C39" s="46">
        <v>0.9</v>
      </c>
      <c r="D39" s="49">
        <f aca="true" t="shared" si="0" ref="D39:D47">+ROUND(B39*(C39*0.01),2)</f>
        <v>65903.69</v>
      </c>
      <c r="E39" s="52">
        <f>+D39/$D$48</f>
        <v>0.49634024169136065</v>
      </c>
      <c r="F39" s="60"/>
    </row>
    <row r="40" spans="1:6" ht="14.25" customHeight="1">
      <c r="A40" s="40" t="s">
        <v>143</v>
      </c>
      <c r="B40" s="41">
        <v>2108468</v>
      </c>
      <c r="C40" s="46">
        <v>1.05</v>
      </c>
      <c r="D40" s="49">
        <f t="shared" si="0"/>
        <v>22138.91</v>
      </c>
      <c r="E40" s="52">
        <f aca="true" t="shared" si="1" ref="E40:E47">+D40/$D$48</f>
        <v>0.16673469938000862</v>
      </c>
      <c r="F40" s="60"/>
    </row>
    <row r="41" spans="1:6" ht="14.25" customHeight="1">
      <c r="A41" s="40" t="s">
        <v>144</v>
      </c>
      <c r="B41" s="41">
        <v>7322632</v>
      </c>
      <c r="C41" s="46">
        <v>0.035</v>
      </c>
      <c r="D41" s="49">
        <f t="shared" si="0"/>
        <v>2562.92</v>
      </c>
      <c r="E41" s="52">
        <f t="shared" si="1"/>
        <v>0.019302110886896044</v>
      </c>
      <c r="F41" s="60"/>
    </row>
    <row r="42" spans="1:6" ht="14.25" customHeight="1">
      <c r="A42" s="40" t="s">
        <v>145</v>
      </c>
      <c r="B42" s="41">
        <v>2108468</v>
      </c>
      <c r="C42" s="46">
        <v>0.025</v>
      </c>
      <c r="D42" s="49">
        <f t="shared" si="0"/>
        <v>527.12</v>
      </c>
      <c r="E42" s="52">
        <f t="shared" si="1"/>
        <v>0.0039698971059185005</v>
      </c>
      <c r="F42" s="60"/>
    </row>
    <row r="43" spans="1:6" ht="14.25" customHeight="1">
      <c r="A43" s="40" t="s">
        <v>146</v>
      </c>
      <c r="B43" s="41">
        <v>284192</v>
      </c>
      <c r="C43" s="46">
        <v>0.285</v>
      </c>
      <c r="D43" s="49">
        <f t="shared" si="0"/>
        <v>809.95</v>
      </c>
      <c r="E43" s="52">
        <f t="shared" si="1"/>
        <v>0.006099973745899775</v>
      </c>
      <c r="F43" s="60"/>
    </row>
    <row r="44" spans="1:6" ht="14.25" customHeight="1">
      <c r="A44" s="40" t="s">
        <v>147</v>
      </c>
      <c r="B44" s="41">
        <v>9431100</v>
      </c>
      <c r="C44" s="46">
        <v>0.023</v>
      </c>
      <c r="D44" s="49">
        <f t="shared" si="0"/>
        <v>2169.15</v>
      </c>
      <c r="E44" s="52">
        <f t="shared" si="1"/>
        <v>0.01633651219324464</v>
      </c>
      <c r="F44" s="60"/>
    </row>
    <row r="45" spans="1:6" ht="14.25" customHeight="1">
      <c r="A45" s="40" t="s">
        <v>148</v>
      </c>
      <c r="B45" s="41">
        <v>9431100</v>
      </c>
      <c r="C45" s="46">
        <v>0.015</v>
      </c>
      <c r="D45" s="49">
        <f t="shared" si="0"/>
        <v>1414.67</v>
      </c>
      <c r="E45" s="52">
        <f t="shared" si="1"/>
        <v>0.01065429947417993</v>
      </c>
      <c r="F45" s="60"/>
    </row>
    <row r="46" spans="1:6" ht="14.25" customHeight="1">
      <c r="A46" s="40" t="s">
        <v>149</v>
      </c>
      <c r="B46" s="41">
        <v>9431100</v>
      </c>
      <c r="C46" s="46">
        <v>0.05</v>
      </c>
      <c r="D46" s="49">
        <f t="shared" si="0"/>
        <v>4715.55</v>
      </c>
      <c r="E46" s="52">
        <f t="shared" si="1"/>
        <v>0.03551420605898844</v>
      </c>
      <c r="F46" s="60"/>
    </row>
    <row r="47" spans="1:6" ht="14.25" customHeight="1">
      <c r="A47" s="42" t="s">
        <v>150</v>
      </c>
      <c r="B47" s="43">
        <v>9431100</v>
      </c>
      <c r="C47" s="47">
        <v>0.005</v>
      </c>
      <c r="D47" s="50">
        <f t="shared" si="0"/>
        <v>471.56</v>
      </c>
      <c r="E47" s="53">
        <f t="shared" si="1"/>
        <v>0.003551458262382243</v>
      </c>
      <c r="F47" s="60"/>
    </row>
    <row r="48" spans="1:6" ht="14.25" customHeight="1">
      <c r="A48" s="58" t="s">
        <v>153</v>
      </c>
      <c r="B48" s="54"/>
      <c r="C48" s="54"/>
      <c r="D48" s="55">
        <f>SUM(D38:D47)</f>
        <v>132779.25999999998</v>
      </c>
      <c r="E48" s="56">
        <f>SUM(E38:E47)</f>
        <v>1.0000000000000002</v>
      </c>
      <c r="F48" s="60"/>
    </row>
    <row r="49" spans="1:6" ht="14.25" customHeight="1">
      <c r="A49" s="62"/>
      <c r="B49" s="36"/>
      <c r="C49" s="36"/>
      <c r="D49" s="36"/>
      <c r="E49" s="36"/>
      <c r="F49" s="60"/>
    </row>
    <row r="50" spans="1:6" ht="14.25" customHeight="1">
      <c r="A50" s="64" t="s">
        <v>220</v>
      </c>
      <c r="B50" s="65"/>
      <c r="C50" s="65"/>
      <c r="E50" s="66">
        <f>ROUND(+B38*0.0009046,2)</f>
        <v>8531.37</v>
      </c>
      <c r="F50" s="60"/>
    </row>
    <row r="51" spans="1:8" ht="14.25" customHeight="1">
      <c r="A51" s="67" t="s">
        <v>222</v>
      </c>
      <c r="B51" s="86"/>
      <c r="C51" s="65"/>
      <c r="D51" s="65"/>
      <c r="E51" s="36"/>
      <c r="F51" s="60"/>
      <c r="H51" s="1"/>
    </row>
    <row r="52" spans="1:6" ht="14.25" customHeight="1">
      <c r="A52" s="62"/>
      <c r="B52" s="36"/>
      <c r="C52" s="36"/>
      <c r="D52" s="36"/>
      <c r="E52" s="36"/>
      <c r="F52" s="60"/>
    </row>
    <row r="53" spans="1:6" ht="14.25" customHeight="1">
      <c r="A53" s="111" t="s">
        <v>221</v>
      </c>
      <c r="B53" s="36"/>
      <c r="C53" s="36"/>
      <c r="D53" s="36"/>
      <c r="E53" s="36"/>
      <c r="F53" s="60"/>
    </row>
    <row r="54" spans="1:6" ht="14.25" customHeight="1">
      <c r="A54" s="38" t="s">
        <v>154</v>
      </c>
      <c r="B54" s="36"/>
      <c r="C54" s="36"/>
      <c r="D54" s="36"/>
      <c r="E54" s="36"/>
      <c r="F54" s="60"/>
    </row>
    <row r="55" spans="1:6" ht="14.25" customHeight="1">
      <c r="A55" s="38"/>
      <c r="B55" s="36"/>
      <c r="C55" s="36"/>
      <c r="D55" s="36"/>
      <c r="E55" s="36"/>
      <c r="F55" s="60"/>
    </row>
    <row r="56" spans="1:6" ht="14.25" customHeight="1">
      <c r="A56" s="74"/>
      <c r="B56" s="74" t="s">
        <v>178</v>
      </c>
      <c r="C56" s="74"/>
      <c r="D56" s="36"/>
      <c r="E56" s="36"/>
      <c r="F56" s="60"/>
    </row>
    <row r="57" spans="1:6" ht="14.25" customHeight="1">
      <c r="A57" s="77"/>
      <c r="B57" s="77" t="s">
        <v>179</v>
      </c>
      <c r="C57" s="77" t="s">
        <v>182</v>
      </c>
      <c r="D57" s="36"/>
      <c r="E57" s="36"/>
      <c r="F57" s="60"/>
    </row>
    <row r="58" spans="1:6" ht="14.25" customHeight="1">
      <c r="A58" s="76" t="s">
        <v>138</v>
      </c>
      <c r="B58" s="77" t="s">
        <v>180</v>
      </c>
      <c r="C58" s="77" t="s">
        <v>183</v>
      </c>
      <c r="D58" s="36"/>
      <c r="E58" s="36"/>
      <c r="F58" s="60"/>
    </row>
    <row r="59" spans="1:6" ht="14.25" customHeight="1">
      <c r="A59" s="78"/>
      <c r="B59" s="78" t="s">
        <v>181</v>
      </c>
      <c r="C59" s="78"/>
      <c r="D59" s="36"/>
      <c r="E59" s="36"/>
      <c r="F59" s="60"/>
    </row>
    <row r="60" spans="1:6" ht="14.25" customHeight="1">
      <c r="A60" s="39" t="s">
        <v>1</v>
      </c>
      <c r="B60" s="51">
        <f aca="true" t="shared" si="2" ref="B60:B70">E38</f>
        <v>0.24149660120112137</v>
      </c>
      <c r="C60" s="48">
        <f aca="true" t="shared" si="3" ref="C60:C69">ROUND(+$E$50*B60,2)</f>
        <v>2060.3</v>
      </c>
      <c r="D60" s="36"/>
      <c r="E60" s="36"/>
      <c r="F60" s="60"/>
    </row>
    <row r="61" spans="1:6" ht="14.25" customHeight="1">
      <c r="A61" s="40" t="s">
        <v>142</v>
      </c>
      <c r="B61" s="52">
        <f t="shared" si="2"/>
        <v>0.49634024169136065</v>
      </c>
      <c r="C61" s="49">
        <f t="shared" si="3"/>
        <v>4234.46</v>
      </c>
      <c r="D61" s="36"/>
      <c r="E61" s="36"/>
      <c r="F61" s="60"/>
    </row>
    <row r="62" spans="1:6" ht="14.25" customHeight="1">
      <c r="A62" s="40" t="s">
        <v>143</v>
      </c>
      <c r="B62" s="52">
        <f t="shared" si="2"/>
        <v>0.16673469938000862</v>
      </c>
      <c r="C62" s="49">
        <f t="shared" si="3"/>
        <v>1422.48</v>
      </c>
      <c r="D62" s="36"/>
      <c r="E62" s="36"/>
      <c r="F62" s="60"/>
    </row>
    <row r="63" spans="1:6" ht="14.25" customHeight="1">
      <c r="A63" s="40" t="s">
        <v>144</v>
      </c>
      <c r="B63" s="52">
        <f t="shared" si="2"/>
        <v>0.019302110886896044</v>
      </c>
      <c r="C63" s="49">
        <f t="shared" si="3"/>
        <v>164.67</v>
      </c>
      <c r="D63" s="36"/>
      <c r="E63" s="36"/>
      <c r="F63" s="60"/>
    </row>
    <row r="64" spans="1:6" ht="14.25" customHeight="1">
      <c r="A64" s="40" t="s">
        <v>145</v>
      </c>
      <c r="B64" s="52">
        <f t="shared" si="2"/>
        <v>0.0039698971059185005</v>
      </c>
      <c r="C64" s="49">
        <f t="shared" si="3"/>
        <v>33.87</v>
      </c>
      <c r="D64" s="36"/>
      <c r="E64" s="36"/>
      <c r="F64" s="60"/>
    </row>
    <row r="65" spans="1:6" ht="14.25" customHeight="1">
      <c r="A65" s="40" t="s">
        <v>146</v>
      </c>
      <c r="B65" s="52">
        <f t="shared" si="2"/>
        <v>0.006099973745899775</v>
      </c>
      <c r="C65" s="49">
        <f t="shared" si="3"/>
        <v>52.04</v>
      </c>
      <c r="D65" s="36"/>
      <c r="E65" s="36"/>
      <c r="F65" s="60"/>
    </row>
    <row r="66" spans="1:6" ht="14.25" customHeight="1">
      <c r="A66" s="40" t="s">
        <v>147</v>
      </c>
      <c r="B66" s="52">
        <f t="shared" si="2"/>
        <v>0.01633651219324464</v>
      </c>
      <c r="C66" s="49">
        <f t="shared" si="3"/>
        <v>139.37</v>
      </c>
      <c r="D66" s="36"/>
      <c r="E66" s="36"/>
      <c r="F66" s="60"/>
    </row>
    <row r="67" spans="1:6" ht="14.25" customHeight="1">
      <c r="A67" s="40" t="s">
        <v>148</v>
      </c>
      <c r="B67" s="52">
        <f t="shared" si="2"/>
        <v>0.01065429947417993</v>
      </c>
      <c r="C67" s="49">
        <f t="shared" si="3"/>
        <v>90.9</v>
      </c>
      <c r="D67" s="36"/>
      <c r="E67" s="36"/>
      <c r="F67" s="60"/>
    </row>
    <row r="68" spans="1:6" ht="14.25" customHeight="1">
      <c r="A68" s="40" t="s">
        <v>149</v>
      </c>
      <c r="B68" s="52">
        <f t="shared" si="2"/>
        <v>0.03551420605898844</v>
      </c>
      <c r="C68" s="49">
        <f t="shared" si="3"/>
        <v>302.98</v>
      </c>
      <c r="D68" s="36"/>
      <c r="E68" s="36"/>
      <c r="F68" s="60"/>
    </row>
    <row r="69" spans="1:6" ht="14.25" customHeight="1">
      <c r="A69" s="42" t="s">
        <v>150</v>
      </c>
      <c r="B69" s="53">
        <f t="shared" si="2"/>
        <v>0.003551458262382243</v>
      </c>
      <c r="C69" s="50">
        <f t="shared" si="3"/>
        <v>30.3</v>
      </c>
      <c r="D69" s="36"/>
      <c r="E69" s="36"/>
      <c r="F69" s="60"/>
    </row>
    <row r="70" spans="1:6" ht="14.25" customHeight="1">
      <c r="A70" s="58" t="s">
        <v>155</v>
      </c>
      <c r="B70" s="56">
        <f t="shared" si="2"/>
        <v>1.0000000000000002</v>
      </c>
      <c r="C70" s="57">
        <f>SUM(C60:C69)</f>
        <v>8531.369999999999</v>
      </c>
      <c r="D70" s="36"/>
      <c r="E70" s="36"/>
      <c r="F70" s="60"/>
    </row>
    <row r="71" spans="1:6" ht="14.25" customHeight="1">
      <c r="A71" s="68"/>
      <c r="B71" s="2"/>
      <c r="C71" s="2"/>
      <c r="D71" s="2"/>
      <c r="E71" s="2"/>
      <c r="F71" s="69"/>
    </row>
  </sheetData>
  <sheetProtection/>
  <printOptions horizontalCentered="1"/>
  <pageMargins left="0.5" right="0.5" top="0.5" bottom="0.5" header="0" footer="0"/>
  <pageSetup fitToHeight="1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9.57421875" style="0" customWidth="1"/>
    <col min="2" max="2" width="17.8515625" style="0" customWidth="1"/>
    <col min="3" max="3" width="17.140625" style="0" customWidth="1"/>
    <col min="4" max="4" width="16.7109375" style="0" customWidth="1"/>
    <col min="5" max="5" width="18.00390625" style="0" customWidth="1"/>
    <col min="6" max="6" width="12.8515625" style="0" customWidth="1"/>
    <col min="7" max="7" width="16.8515625" style="0" customWidth="1"/>
  </cols>
  <sheetData>
    <row r="1" spans="1:5" ht="14.25" customHeight="1">
      <c r="A1" s="5" t="str">
        <f>'Attachment#1 Distrib&amp;Rates'!$A$1</f>
        <v>Department of Revenue, Property Assessment Division,  Directive 16-2   Real Property Tax Credit Tax Year 2017</v>
      </c>
      <c r="B1" s="5"/>
      <c r="C1" s="5"/>
      <c r="D1" s="5"/>
      <c r="E1" s="5"/>
    </row>
    <row r="2" spans="1:5" ht="14.25" customHeight="1">
      <c r="A2" s="5" t="str">
        <f>'Attachment#1 Distrib&amp;Rates'!$A$2</f>
        <v>Dec. 8, 2016</v>
      </c>
      <c r="B2" s="5"/>
      <c r="C2" s="5"/>
      <c r="D2" s="5"/>
      <c r="E2" s="5"/>
    </row>
    <row r="3" spans="1:5" ht="14.25" customHeight="1">
      <c r="A3" s="88" t="s">
        <v>218</v>
      </c>
      <c r="B3" s="5"/>
      <c r="C3" s="5"/>
      <c r="D3" s="5"/>
      <c r="E3" s="5"/>
    </row>
    <row r="4" spans="1:5" ht="14.25" customHeight="1">
      <c r="A4" s="88"/>
      <c r="B4" s="5"/>
      <c r="C4" s="5"/>
      <c r="D4" s="5"/>
      <c r="E4" s="5"/>
    </row>
    <row r="5" spans="1:5" ht="14.25" customHeight="1">
      <c r="A5" s="6" t="s">
        <v>166</v>
      </c>
      <c r="B5" s="5"/>
      <c r="C5" s="5"/>
      <c r="D5" s="5"/>
      <c r="E5" s="5"/>
    </row>
    <row r="6" spans="1:9" ht="14.25" customHeight="1">
      <c r="A6" s="10"/>
      <c r="B6" s="10"/>
      <c r="C6" s="10"/>
      <c r="D6" s="10"/>
      <c r="E6" s="10"/>
      <c r="F6" s="36"/>
      <c r="G6" s="36"/>
      <c r="H6" s="36"/>
      <c r="I6" s="36"/>
    </row>
    <row r="7" spans="1:9" ht="14.25" customHeight="1">
      <c r="A7" s="18" t="s">
        <v>156</v>
      </c>
      <c r="B7" s="7"/>
      <c r="C7" s="7"/>
      <c r="D7" s="7"/>
      <c r="E7" s="7"/>
      <c r="F7" s="59"/>
      <c r="G7" s="36"/>
      <c r="H7" s="36"/>
      <c r="I7" s="36"/>
    </row>
    <row r="8" spans="1:9" ht="14.25" customHeight="1">
      <c r="A8" s="9"/>
      <c r="B8" s="10"/>
      <c r="C8" s="10"/>
      <c r="D8" s="10"/>
      <c r="E8" s="10"/>
      <c r="F8" s="60"/>
      <c r="G8" s="36"/>
      <c r="H8" s="36"/>
      <c r="I8" s="36"/>
    </row>
    <row r="9" spans="1:6" ht="12.75">
      <c r="A9" s="62"/>
      <c r="B9" s="36"/>
      <c r="C9" s="36"/>
      <c r="D9" s="36"/>
      <c r="E9" s="36"/>
      <c r="F9" s="60"/>
    </row>
    <row r="10" spans="1:6" ht="12.75">
      <c r="A10" s="37" t="s">
        <v>157</v>
      </c>
      <c r="B10" s="37" t="s">
        <v>139</v>
      </c>
      <c r="C10" s="37" t="s">
        <v>140</v>
      </c>
      <c r="D10" s="37" t="s">
        <v>141</v>
      </c>
      <c r="E10" s="36"/>
      <c r="F10" s="60"/>
    </row>
    <row r="11" spans="1:6" ht="12.75">
      <c r="A11" s="70" t="s">
        <v>158</v>
      </c>
      <c r="B11" s="72">
        <v>8593054</v>
      </c>
      <c r="C11" s="72">
        <v>7322632</v>
      </c>
      <c r="D11" s="72">
        <v>1630422</v>
      </c>
      <c r="E11" s="36"/>
      <c r="F11" s="60"/>
    </row>
    <row r="12" spans="1:6" ht="12.75">
      <c r="A12" s="70" t="s">
        <v>159</v>
      </c>
      <c r="B12" s="71">
        <v>2577930</v>
      </c>
      <c r="C12" s="71">
        <v>2108468</v>
      </c>
      <c r="D12" s="71">
        <v>469462</v>
      </c>
      <c r="E12" s="36"/>
      <c r="F12" s="60"/>
    </row>
    <row r="13" spans="1:6" ht="12.75">
      <c r="A13" s="70" t="s">
        <v>160</v>
      </c>
      <c r="B13" s="71">
        <f>SUM(B11:B12)</f>
        <v>11170984</v>
      </c>
      <c r="C13" s="71">
        <f>SUM(C11:C12)</f>
        <v>9431100</v>
      </c>
      <c r="D13" s="71">
        <f>SUM(D11:D12)</f>
        <v>2099884</v>
      </c>
      <c r="E13" s="36"/>
      <c r="F13" s="60"/>
    </row>
    <row r="14" spans="1:6" ht="12.75">
      <c r="A14" s="62"/>
      <c r="B14" s="36"/>
      <c r="C14" s="36"/>
      <c r="D14" s="36"/>
      <c r="E14" s="36"/>
      <c r="F14" s="60"/>
    </row>
    <row r="15" spans="1:6" ht="12.75">
      <c r="A15" s="38" t="s">
        <v>161</v>
      </c>
      <c r="B15" s="36"/>
      <c r="C15" s="36"/>
      <c r="D15" s="80">
        <f>+ROUND(C11*0.0009046,2)</f>
        <v>6624.05</v>
      </c>
      <c r="E15" s="36"/>
      <c r="F15" s="60"/>
    </row>
    <row r="16" spans="1:6" ht="12.75">
      <c r="A16" s="63" t="s">
        <v>162</v>
      </c>
      <c r="B16" s="36"/>
      <c r="C16" s="36"/>
      <c r="D16" s="73">
        <f>+ROUND(C12*0.0009046,2)</f>
        <v>1907.32</v>
      </c>
      <c r="E16" s="36"/>
      <c r="F16" s="60"/>
    </row>
    <row r="17" spans="1:6" ht="12.75">
      <c r="A17" s="67" t="s">
        <v>163</v>
      </c>
      <c r="B17" s="36"/>
      <c r="C17" s="36"/>
      <c r="D17" s="81">
        <f>SUM(D15:D16)</f>
        <v>8531.37</v>
      </c>
      <c r="E17" s="36"/>
      <c r="F17" s="60"/>
    </row>
    <row r="18" spans="1:6" ht="12.75">
      <c r="A18" s="62"/>
      <c r="B18" s="36"/>
      <c r="C18" s="36"/>
      <c r="D18" s="36"/>
      <c r="E18" s="36"/>
      <c r="F18" s="60"/>
    </row>
    <row r="19" spans="1:6" ht="12.75">
      <c r="A19" s="64" t="s">
        <v>164</v>
      </c>
      <c r="B19" s="36"/>
      <c r="C19" s="36"/>
      <c r="D19" s="36"/>
      <c r="E19" s="36"/>
      <c r="F19" s="60"/>
    </row>
    <row r="20" spans="1:6" ht="12.75">
      <c r="A20" s="82" t="s">
        <v>165</v>
      </c>
      <c r="B20" s="2"/>
      <c r="C20" s="2"/>
      <c r="D20" s="2"/>
      <c r="E20" s="2"/>
      <c r="F20" s="69"/>
    </row>
  </sheetData>
  <sheetProtection/>
  <printOptions horizontalCentered="1"/>
  <pageMargins left="0.5" right="0.5" top="0.5" bottom="0.5" header="0" footer="0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Thompson, Elaine</cp:lastModifiedBy>
  <cp:lastPrinted>2016-11-04T15:40:06Z</cp:lastPrinted>
  <dcterms:created xsi:type="dcterms:W3CDTF">2007-06-10T18:14:13Z</dcterms:created>
  <dcterms:modified xsi:type="dcterms:W3CDTF">2017-03-28T15:38:16Z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